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0001 0001.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'0001 0001.1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'0001 0001.1 Pol'!$A$1:$X$390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/>
  <c r="BA283" i="12"/>
  <c r="BA242"/>
  <c r="BA205"/>
  <c r="BA64"/>
  <c r="BA18"/>
  <c r="G9"/>
  <c r="M9" s="1"/>
  <c r="I9"/>
  <c r="K9"/>
  <c r="O9"/>
  <c r="Q9"/>
  <c r="V9"/>
  <c r="G11"/>
  <c r="I11"/>
  <c r="K11"/>
  <c r="M11"/>
  <c r="O11"/>
  <c r="Q11"/>
  <c r="V11"/>
  <c r="G13"/>
  <c r="I13"/>
  <c r="K13"/>
  <c r="M13"/>
  <c r="O13"/>
  <c r="Q13"/>
  <c r="V13"/>
  <c r="G14"/>
  <c r="M14" s="1"/>
  <c r="I14"/>
  <c r="K14"/>
  <c r="O14"/>
  <c r="Q14"/>
  <c r="V14"/>
  <c r="G15"/>
  <c r="M15" s="1"/>
  <c r="I15"/>
  <c r="K15"/>
  <c r="O15"/>
  <c r="Q15"/>
  <c r="V15"/>
  <c r="G16"/>
  <c r="M16" s="1"/>
  <c r="I16"/>
  <c r="K16"/>
  <c r="O16"/>
  <c r="Q16"/>
  <c r="V16"/>
  <c r="G17"/>
  <c r="M17" s="1"/>
  <c r="I17"/>
  <c r="K17"/>
  <c r="O17"/>
  <c r="Q17"/>
  <c r="V17"/>
  <c r="G20"/>
  <c r="M20" s="1"/>
  <c r="I20"/>
  <c r="K20"/>
  <c r="O20"/>
  <c r="Q20"/>
  <c r="V20"/>
  <c r="G24"/>
  <c r="M24" s="1"/>
  <c r="I24"/>
  <c r="K24"/>
  <c r="O24"/>
  <c r="Q24"/>
  <c r="V24"/>
  <c r="G26"/>
  <c r="I26"/>
  <c r="K26"/>
  <c r="M26"/>
  <c r="O26"/>
  <c r="Q26"/>
  <c r="V26"/>
  <c r="G27"/>
  <c r="I27"/>
  <c r="K27"/>
  <c r="M27"/>
  <c r="O27"/>
  <c r="Q27"/>
  <c r="V27"/>
  <c r="G30"/>
  <c r="I52" i="1" s="1"/>
  <c r="G31" i="12"/>
  <c r="M31" s="1"/>
  <c r="M30" s="1"/>
  <c r="I31"/>
  <c r="I30" s="1"/>
  <c r="K31"/>
  <c r="K30" s="1"/>
  <c r="O31"/>
  <c r="O30" s="1"/>
  <c r="Q31"/>
  <c r="Q30" s="1"/>
  <c r="V31"/>
  <c r="V30" s="1"/>
  <c r="G34"/>
  <c r="G33" s="1"/>
  <c r="I53" i="1" s="1"/>
  <c r="I34" i="12"/>
  <c r="K34"/>
  <c r="K33" s="1"/>
  <c r="O34"/>
  <c r="Q34"/>
  <c r="Q33" s="1"/>
  <c r="V34"/>
  <c r="V33" s="1"/>
  <c r="G37"/>
  <c r="M37" s="1"/>
  <c r="I37"/>
  <c r="K37"/>
  <c r="O37"/>
  <c r="Q37"/>
  <c r="V37"/>
  <c r="G40"/>
  <c r="G39" s="1"/>
  <c r="I54" i="1" s="1"/>
  <c r="I40" i="12"/>
  <c r="I39" s="1"/>
  <c r="K40"/>
  <c r="M40"/>
  <c r="O40"/>
  <c r="O39" s="1"/>
  <c r="Q40"/>
  <c r="Q39" s="1"/>
  <c r="V40"/>
  <c r="G43"/>
  <c r="M43" s="1"/>
  <c r="I43"/>
  <c r="K43"/>
  <c r="O43"/>
  <c r="Q43"/>
  <c r="V43"/>
  <c r="G46"/>
  <c r="G45" s="1"/>
  <c r="I56" i="1" s="1"/>
  <c r="I46" i="12"/>
  <c r="K46"/>
  <c r="K45" s="1"/>
  <c r="M46"/>
  <c r="O46"/>
  <c r="Q46"/>
  <c r="V46"/>
  <c r="G47"/>
  <c r="M47" s="1"/>
  <c r="I47"/>
  <c r="K47"/>
  <c r="O47"/>
  <c r="Q47"/>
  <c r="V47"/>
  <c r="V45" s="1"/>
  <c r="G50"/>
  <c r="M50" s="1"/>
  <c r="I50"/>
  <c r="K50"/>
  <c r="O50"/>
  <c r="Q50"/>
  <c r="Q45" s="1"/>
  <c r="V50"/>
  <c r="G53"/>
  <c r="G52" s="1"/>
  <c r="I57" i="1" s="1"/>
  <c r="I53" i="12"/>
  <c r="K53"/>
  <c r="O53"/>
  <c r="Q53"/>
  <c r="V53"/>
  <c r="G55"/>
  <c r="M55" s="1"/>
  <c r="I55"/>
  <c r="K55"/>
  <c r="O55"/>
  <c r="Q55"/>
  <c r="V55"/>
  <c r="G56"/>
  <c r="M56" s="1"/>
  <c r="I56"/>
  <c r="K56"/>
  <c r="O56"/>
  <c r="Q56"/>
  <c r="V56"/>
  <c r="G58"/>
  <c r="I58"/>
  <c r="K58"/>
  <c r="M58"/>
  <c r="O58"/>
  <c r="Q58"/>
  <c r="V58"/>
  <c r="G60"/>
  <c r="I60"/>
  <c r="K60"/>
  <c r="M60"/>
  <c r="O60"/>
  <c r="Q60"/>
  <c r="V60"/>
  <c r="G62"/>
  <c r="I58" i="1" s="1"/>
  <c r="G63" i="12"/>
  <c r="M63" s="1"/>
  <c r="I63"/>
  <c r="K63"/>
  <c r="O63"/>
  <c r="Q63"/>
  <c r="V63"/>
  <c r="G204"/>
  <c r="M204" s="1"/>
  <c r="I204"/>
  <c r="K204"/>
  <c r="O204"/>
  <c r="Q204"/>
  <c r="V204"/>
  <c r="G241"/>
  <c r="I241"/>
  <c r="K241"/>
  <c r="M241"/>
  <c r="O241"/>
  <c r="Q241"/>
  <c r="V241"/>
  <c r="G256"/>
  <c r="M256" s="1"/>
  <c r="I256"/>
  <c r="K256"/>
  <c r="O256"/>
  <c r="Q256"/>
  <c r="V256"/>
  <c r="G259"/>
  <c r="M259" s="1"/>
  <c r="I259"/>
  <c r="K259"/>
  <c r="O259"/>
  <c r="Q259"/>
  <c r="V259"/>
  <c r="G262"/>
  <c r="I262"/>
  <c r="K262"/>
  <c r="M262"/>
  <c r="O262"/>
  <c r="Q262"/>
  <c r="V262"/>
  <c r="G264"/>
  <c r="M264" s="1"/>
  <c r="I264"/>
  <c r="K264"/>
  <c r="O264"/>
  <c r="Q264"/>
  <c r="V264"/>
  <c r="G267"/>
  <c r="M267" s="1"/>
  <c r="I267"/>
  <c r="K267"/>
  <c r="O267"/>
  <c r="Q267"/>
  <c r="V267"/>
  <c r="G270"/>
  <c r="M270" s="1"/>
  <c r="I270"/>
  <c r="K270"/>
  <c r="O270"/>
  <c r="Q270"/>
  <c r="V270"/>
  <c r="G276"/>
  <c r="M276" s="1"/>
  <c r="I276"/>
  <c r="K276"/>
  <c r="O276"/>
  <c r="Q276"/>
  <c r="V276"/>
  <c r="G280"/>
  <c r="I280"/>
  <c r="K280"/>
  <c r="M280"/>
  <c r="O280"/>
  <c r="Q280"/>
  <c r="V280"/>
  <c r="G282"/>
  <c r="M282" s="1"/>
  <c r="I282"/>
  <c r="K282"/>
  <c r="O282"/>
  <c r="Q282"/>
  <c r="V282"/>
  <c r="G289"/>
  <c r="M289" s="1"/>
  <c r="I289"/>
  <c r="K289"/>
  <c r="O289"/>
  <c r="Q289"/>
  <c r="V289"/>
  <c r="G292"/>
  <c r="I292"/>
  <c r="K292"/>
  <c r="M292"/>
  <c r="O292"/>
  <c r="Q292"/>
  <c r="V292"/>
  <c r="G295"/>
  <c r="M295" s="1"/>
  <c r="I295"/>
  <c r="K295"/>
  <c r="O295"/>
  <c r="Q295"/>
  <c r="V295"/>
  <c r="G306"/>
  <c r="M306" s="1"/>
  <c r="I306"/>
  <c r="K306"/>
  <c r="O306"/>
  <c r="Q306"/>
  <c r="V306"/>
  <c r="G310"/>
  <c r="M310" s="1"/>
  <c r="I310"/>
  <c r="K310"/>
  <c r="O310"/>
  <c r="Q310"/>
  <c r="V310"/>
  <c r="G316"/>
  <c r="M316" s="1"/>
  <c r="I316"/>
  <c r="K316"/>
  <c r="O316"/>
  <c r="Q316"/>
  <c r="V316"/>
  <c r="G320"/>
  <c r="I320"/>
  <c r="K320"/>
  <c r="M320"/>
  <c r="O320"/>
  <c r="Q320"/>
  <c r="V320"/>
  <c r="G326"/>
  <c r="M326" s="1"/>
  <c r="I326"/>
  <c r="K326"/>
  <c r="O326"/>
  <c r="Q326"/>
  <c r="V326"/>
  <c r="G331"/>
  <c r="M331" s="1"/>
  <c r="I331"/>
  <c r="K331"/>
  <c r="O331"/>
  <c r="Q331"/>
  <c r="V331"/>
  <c r="G338"/>
  <c r="I338"/>
  <c r="K338"/>
  <c r="M338"/>
  <c r="O338"/>
  <c r="Q338"/>
  <c r="V338"/>
  <c r="G341"/>
  <c r="M341" s="1"/>
  <c r="I341"/>
  <c r="K341"/>
  <c r="O341"/>
  <c r="Q341"/>
  <c r="V341"/>
  <c r="G353"/>
  <c r="M353" s="1"/>
  <c r="I353"/>
  <c r="K353"/>
  <c r="O353"/>
  <c r="Q353"/>
  <c r="V353"/>
  <c r="G355"/>
  <c r="M355" s="1"/>
  <c r="I355"/>
  <c r="K355"/>
  <c r="O355"/>
  <c r="Q355"/>
  <c r="V355"/>
  <c r="G356"/>
  <c r="M356" s="1"/>
  <c r="I356"/>
  <c r="K356"/>
  <c r="O356"/>
  <c r="Q356"/>
  <c r="V356"/>
  <c r="G357"/>
  <c r="I357"/>
  <c r="K357"/>
  <c r="M357"/>
  <c r="O357"/>
  <c r="Q357"/>
  <c r="V357"/>
  <c r="G358"/>
  <c r="M358" s="1"/>
  <c r="I358"/>
  <c r="K358"/>
  <c r="O358"/>
  <c r="Q358"/>
  <c r="V358"/>
  <c r="G359"/>
  <c r="M359" s="1"/>
  <c r="I359"/>
  <c r="K359"/>
  <c r="O359"/>
  <c r="Q359"/>
  <c r="V359"/>
  <c r="G360"/>
  <c r="I360"/>
  <c r="K360"/>
  <c r="M360"/>
  <c r="O360"/>
  <c r="Q360"/>
  <c r="V360"/>
  <c r="G361"/>
  <c r="M361" s="1"/>
  <c r="I361"/>
  <c r="K361"/>
  <c r="O361"/>
  <c r="Q361"/>
  <c r="V361"/>
  <c r="G366"/>
  <c r="M366" s="1"/>
  <c r="I366"/>
  <c r="K366"/>
  <c r="O366"/>
  <c r="Q366"/>
  <c r="V366"/>
  <c r="Q368"/>
  <c r="G369"/>
  <c r="G368" s="1"/>
  <c r="I59" i="1" s="1"/>
  <c r="I18" s="1"/>
  <c r="I369" i="12"/>
  <c r="I368" s="1"/>
  <c r="K369"/>
  <c r="K368" s="1"/>
  <c r="M369"/>
  <c r="M368" s="1"/>
  <c r="O369"/>
  <c r="O368" s="1"/>
  <c r="Q369"/>
  <c r="V369"/>
  <c r="V368" s="1"/>
  <c r="G374"/>
  <c r="M374" s="1"/>
  <c r="I374"/>
  <c r="K374"/>
  <c r="O374"/>
  <c r="Q374"/>
  <c r="V374"/>
  <c r="G376"/>
  <c r="M376" s="1"/>
  <c r="I376"/>
  <c r="K376"/>
  <c r="O376"/>
  <c r="Q376"/>
  <c r="V376"/>
  <c r="G378"/>
  <c r="M378" s="1"/>
  <c r="I378"/>
  <c r="K378"/>
  <c r="O378"/>
  <c r="Q378"/>
  <c r="V378"/>
  <c r="G380"/>
  <c r="M380" s="1"/>
  <c r="I380"/>
  <c r="K380"/>
  <c r="O380"/>
  <c r="Q380"/>
  <c r="V380"/>
  <c r="G382"/>
  <c r="M382" s="1"/>
  <c r="I382"/>
  <c r="K382"/>
  <c r="O382"/>
  <c r="Q382"/>
  <c r="V382"/>
  <c r="G383"/>
  <c r="M383" s="1"/>
  <c r="I383"/>
  <c r="K383"/>
  <c r="O383"/>
  <c r="Q383"/>
  <c r="V383"/>
  <c r="G385"/>
  <c r="I385"/>
  <c r="K385"/>
  <c r="M385"/>
  <c r="O385"/>
  <c r="Q385"/>
  <c r="V385"/>
  <c r="G387"/>
  <c r="I387"/>
  <c r="K387"/>
  <c r="M387"/>
  <c r="O387"/>
  <c r="Q387"/>
  <c r="V387"/>
  <c r="AE389"/>
  <c r="F41" i="1" s="1"/>
  <c r="AF389" i="12"/>
  <c r="G42" i="1" s="1"/>
  <c r="I20"/>
  <c r="I19"/>
  <c r="H40"/>
  <c r="V373" i="12" l="1"/>
  <c r="K373"/>
  <c r="V62"/>
  <c r="I62"/>
  <c r="M53"/>
  <c r="I45"/>
  <c r="V39"/>
  <c r="K39"/>
  <c r="M34"/>
  <c r="O19"/>
  <c r="V8"/>
  <c r="I8"/>
  <c r="F39" i="1"/>
  <c r="F43" s="1"/>
  <c r="G23" s="1"/>
  <c r="F42"/>
  <c r="O373" i="12"/>
  <c r="K62"/>
  <c r="O52"/>
  <c r="M39"/>
  <c r="O33"/>
  <c r="Q19"/>
  <c r="K8"/>
  <c r="G41" i="1"/>
  <c r="V52" i="12"/>
  <c r="K52"/>
  <c r="Q52"/>
  <c r="O45"/>
  <c r="I33"/>
  <c r="V19"/>
  <c r="I19"/>
  <c r="O8"/>
  <c r="Q373"/>
  <c r="O62"/>
  <c r="I373"/>
  <c r="Q62"/>
  <c r="I52"/>
  <c r="K19"/>
  <c r="Q8"/>
  <c r="M8"/>
  <c r="G39" i="1"/>
  <c r="I17"/>
  <c r="H42"/>
  <c r="I42" s="1"/>
  <c r="H41"/>
  <c r="I41" s="1"/>
  <c r="M373" i="12"/>
  <c r="M62"/>
  <c r="M52"/>
  <c r="M33"/>
  <c r="M45"/>
  <c r="M19"/>
  <c r="G373"/>
  <c r="I60" i="1" s="1"/>
  <c r="G19" i="12"/>
  <c r="I51" i="1" s="1"/>
  <c r="G8" i="12"/>
  <c r="J28" i="1"/>
  <c r="J26"/>
  <c r="G38"/>
  <c r="F38"/>
  <c r="J23"/>
  <c r="J24"/>
  <c r="J25"/>
  <c r="J27"/>
  <c r="E24"/>
  <c r="E26"/>
  <c r="I50" l="1"/>
  <c r="G389" i="12"/>
  <c r="H39" i="1"/>
  <c r="G43"/>
  <c r="A23"/>
  <c r="I16" l="1"/>
  <c r="I21" s="1"/>
  <c r="I61"/>
  <c r="H43"/>
  <c r="I39"/>
  <c r="I43" s="1"/>
  <c r="G25"/>
  <c r="A25" s="1"/>
  <c r="G28"/>
  <c r="A24"/>
  <c r="G24"/>
  <c r="G26" l="1"/>
  <c r="A26"/>
  <c r="J60"/>
  <c r="J58"/>
  <c r="J56"/>
  <c r="J55"/>
  <c r="J57"/>
  <c r="J59"/>
  <c r="J54"/>
  <c r="J51"/>
  <c r="J53"/>
  <c r="J52"/>
  <c r="J50"/>
  <c r="J61" s="1"/>
  <c r="A27"/>
  <c r="J42"/>
  <c r="J41"/>
  <c r="J39"/>
  <c r="J43" s="1"/>
  <c r="A29"/>
  <c r="G29"/>
  <c r="G27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Spiller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<sst xmlns="http://schemas.openxmlformats.org/spreadsheetml/2006/main" count="1325" uniqueCount="514">
  <si>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</si>
  <si>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</si>
  <si>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</si>
  <si>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</si>
  <si>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</si>
  <si>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</si>
  <si>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</si>
  <si>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</si>
  <si>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</si>
  <si>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</si>
  <si>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</si>
  <si>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</si>
  <si>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</si>
  <si>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</si>
  <si>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</si>
  <si>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</si>
  <si>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</si>
  <si>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</si>
  <si>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</si>
  <si>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</si>
  <si>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</si>
  <si>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</si>
  <si>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</si>
  <si>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</si>
  <si>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</si>
  <si>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</si>
  <si>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</si>
  <si>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</si>
  <si>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</si>
  <si>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</si>
  <si>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</si>
  <si>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</si>
  <si>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</si>
  <si>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</si>
  <si>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</si>
  <si>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</si>
  <si>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</si>
  <si>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</si>
  <si>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</si>
  <si>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</si>
  <si>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</si>
  <si>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</si>
  <si>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</si>
  <si>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0001.1</t>
  </si>
  <si>
    <t>Bourací práce - upr.</t>
  </si>
  <si>
    <t>0001</t>
  </si>
  <si>
    <t>Rekonstrukce bytového domu</t>
  </si>
  <si>
    <t>Objekt:</t>
  </si>
  <si>
    <t>Rozpočet:</t>
  </si>
  <si>
    <t>7020075</t>
  </si>
  <si>
    <t>Bytový dům Nový Jičín, K Archívu 1993/2</t>
  </si>
  <si>
    <t>MR Design CZ, s.r.o.</t>
  </si>
  <si>
    <t>nábřeží Svazu protifašistických bojovníků 457/30</t>
  </si>
  <si>
    <t>Ostrava-Poruba</t>
  </si>
  <si>
    <t>70800</t>
  </si>
  <si>
    <t>25388606</t>
  </si>
  <si>
    <t>CZ25388606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</si>
  <si>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</si>
  <si>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</si>
  <si>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</si>
  <si>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</si>
  <si>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</si>
  <si>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</si>
  <si>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</si>
  <si>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</si>
  <si>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94</t>
  </si>
  <si>
    <t>Lešení a stavební výtahy</t>
  </si>
  <si>
    <t>99</t>
  </si>
  <si>
    <t>Staveništní přesun hmot</t>
  </si>
  <si>
    <t>711</t>
  </si>
  <si>
    <t>Izolace proti vodě</t>
  </si>
  <si>
    <t>713</t>
  </si>
  <si>
    <t>Izolace tepelné</t>
  </si>
  <si>
    <t>725</t>
  </si>
  <si>
    <t>Zařizovací předměty</t>
  </si>
  <si>
    <t>764</t>
  </si>
  <si>
    <t>Konstrukce klempířské</t>
  </si>
  <si>
    <t>767</t>
  </si>
  <si>
    <t>Konstrukce zámečnické</t>
  </si>
  <si>
    <t>96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</si>
  <si>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</si>
  <si>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</si>
  <si>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</si>
  <si>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</si>
  <si>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</si>
  <si>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</si>
  <si>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</si>
  <si>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</si>
  <si>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</si>
  <si>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</si>
  <si>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</si>
  <si>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</si>
  <si>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</si>
  <si>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</si>
  <si>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</si>
  <si>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</si>
  <si>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</si>
  <si>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</si>
  <si>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</si>
  <si>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</si>
  <si>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</si>
  <si>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</si>
  <si>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</si>
  <si>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</si>
  <si>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</si>
  <si>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</si>
  <si>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</si>
  <si>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</si>
  <si>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</si>
  <si>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</si>
  <si>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</si>
  <si>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</si>
  <si>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</si>
  <si>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</si>
  <si>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</si>
  <si>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113106211R00</t>
  </si>
  <si>
    <t>Rozebrání vozovek a ploch s jakoukoliv výplní spár _x000D_
 v ploše jednotlivě do 200 m2, z velkých kostek, kladených do lože z kameniva těženého, škváry nebo strusky</t>
  </si>
  <si>
    <t>m2</t>
  </si>
  <si>
    <t>822-1</t>
  </si>
  <si>
    <t>RTS 21/ I</t>
  </si>
  <si>
    <t>RTS 20/ II</t>
  </si>
  <si>
    <t>Práce</t>
  </si>
  <si>
    <t>POL1_1</t>
  </si>
  <si>
    <t>s přemístěním hmot na skládku na vzdálenost do 3 m nebo s naložením na dopravní prostředek</t>
  </si>
  <si>
    <t>SPI</t>
  </si>
  <si>
    <t>113106231R00</t>
  </si>
  <si>
    <t>Rozebrání vozovek a ploch s jakoukoliv výplní spár _x000D_
 v jakékoliv ploše, ze zámkové dlažky, kladených do lože z kameniva</t>
  </si>
  <si>
    <t>113107310R00</t>
  </si>
  <si>
    <t>Odstranění podkladů nebo krytů z kameniva těženého, v ploše jednotlivě do 50 m2, tloušťka vrstvy 100 mm</t>
  </si>
  <si>
    <t>113107430R00</t>
  </si>
  <si>
    <t>Odstranění podkladů nebo krytů z kameniva těženého, v ploše jednotlivě nad 50 m2, tloušťka vrstvy 300 mm</t>
  </si>
  <si>
    <t>113108405R00</t>
  </si>
  <si>
    <t>Odstranění podkladů nebo krytů živičných, v ploše jednotlivě nad 50 m2, tloušťka vrstvy 50 mm</t>
  </si>
  <si>
    <t>113109315R00</t>
  </si>
  <si>
    <t>Odstranění podkladů nebo krytů z betonu prostého, v ploše jednotlivě do 50 m2, tloušťka vrstvy 150 mm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</si>
  <si>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</si>
  <si>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</si>
  <si>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</si>
  <si>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</si>
  <si>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941941031R00</t>
  </si>
  <si>
    <t>Montáž lešení lehkého pracovního řadového s podlahami šířky od 0,80 do 1,00 m, výšky do 10 m</t>
  </si>
  <si>
    <t>800-3</t>
  </si>
  <si>
    <t>včetně kotvení</t>
  </si>
  <si>
    <t>Lešní pro bourání balkónů</t>
  </si>
  <si>
    <t>POP</t>
  </si>
  <si>
    <t>(1,20+1,0+4,0+1,0+1,20)*12</t>
  </si>
  <si>
    <t>VV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</si>
  <si>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</si>
  <si>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</si>
  <si>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941941831R00</t>
  </si>
  <si>
    <t>Demontáž lešení lehkého řadového s podlahami šířky od 0,8 do 1 m, výšky do 10 m</t>
  </si>
  <si>
    <t>941955003R00</t>
  </si>
  <si>
    <t>Lešení lehké pracovní pomocné pomocné, o výšce lešeňové podlahy přes 1,9 do 2,5 m</t>
  </si>
  <si>
    <t>Pomocné lešní pro bourání balkónů</t>
  </si>
  <si>
    <t>4,00*1,20*3</t>
  </si>
  <si>
    <t>999281111R00</t>
  </si>
  <si>
    <t xml:space="preserve">Přesun hmot pro opravy a údržbu objektů pro opravy a údržbu dosavadních objektů včetně vnějších plášťů_x000D_
 výšky do 25 m,  </t>
  </si>
  <si>
    <t>t</t>
  </si>
  <si>
    <t>801-4</t>
  </si>
  <si>
    <t>oborů 801, 803, 811 a 812</t>
  </si>
  <si>
    <t>711140102R00</t>
  </si>
  <si>
    <t>Odstranění izolace proti vodě - pásy přitavením vodorovné, 2 vrstvy</t>
  </si>
  <si>
    <t>800-711</t>
  </si>
  <si>
    <t>POL1_7</t>
  </si>
  <si>
    <t>Plocha střechy : 703,38</t>
  </si>
  <si>
    <t>Strojovna : 2,30*3,050</t>
  </si>
  <si>
    <t>998711203R00</t>
  </si>
  <si>
    <t>Přesun hmot pro izolace proti vodě svisle do 60 m</t>
  </si>
  <si>
    <t>POL1_1002</t>
  </si>
  <si>
    <t>50 m vodorovně měřeno od těžiště půdorysné plochy skládky do těžiště půdorysné plochy objektu</t>
  </si>
  <si>
    <t>713100828R00</t>
  </si>
  <si>
    <t>Odstranění tepelné izolace z kombidesek z kombidesek_x000D_
 dvoustraně, tloušťky přes 50 mm</t>
  </si>
  <si>
    <t>800-713</t>
  </si>
  <si>
    <t>Plocha střechy - výkaz projektanta : 703,38</t>
  </si>
  <si>
    <t>998713203R00</t>
  </si>
  <si>
    <t>Přesun hmot pro izolace tepelné v objektech výšky do 24 m</t>
  </si>
  <si>
    <t>50 m vodorovně</t>
  </si>
  <si>
    <t>725210821R00</t>
  </si>
  <si>
    <t>Demontáž umyvadel umyvadel bez výtokových armatur</t>
  </si>
  <si>
    <t>soubor</t>
  </si>
  <si>
    <t>800-721</t>
  </si>
  <si>
    <t>POL1_</t>
  </si>
  <si>
    <t>764410850R00</t>
  </si>
  <si>
    <t>Demontáž oplechování parapetů rš od 100 do 330 mm</t>
  </si>
  <si>
    <t>800-764</t>
  </si>
  <si>
    <t>764430840R00</t>
  </si>
  <si>
    <t>Demontáž oplechování zdí a nadezdívek rš od 330 do 500 mm</t>
  </si>
  <si>
    <t>36,65*2</t>
  </si>
  <si>
    <t>19,8*2</t>
  </si>
  <si>
    <t>998764203R00</t>
  </si>
  <si>
    <t>Přesun hmot pro konstrukce klempířské v objektech výšky do 24 m</t>
  </si>
  <si>
    <t>998767203R00</t>
  </si>
  <si>
    <t>Přesun hmot pro kovové stavební doplňk. konstrukce v objektech výšky do 24 m</t>
  </si>
  <si>
    <t>800-767</t>
  </si>
  <si>
    <t>767001</t>
  </si>
  <si>
    <t>Demontáž požárního žebříku vč. lividace</t>
  </si>
  <si>
    <t>Vlastní</t>
  </si>
  <si>
    <t>Indiv</t>
  </si>
  <si>
    <t>POL1_0</t>
  </si>
  <si>
    <t>767002</t>
  </si>
  <si>
    <t>Demontáž vnitřního zábradlí schodiště</t>
  </si>
  <si>
    <t>3,5*6</t>
  </si>
  <si>
    <t>767003</t>
  </si>
  <si>
    <t>Demontáž větracích hlavic na střeše</t>
  </si>
  <si>
    <t>ks</t>
  </si>
  <si>
    <t>5</t>
  </si>
  <si>
    <t>767004</t>
  </si>
  <si>
    <t>Demontáž odvětr.komínků  na střeše</t>
  </si>
  <si>
    <t>4</t>
  </si>
  <si>
    <t>962031113R00</t>
  </si>
  <si>
    <t>Bourání příček z cihel pálených plných, tloušťky 65 mm</t>
  </si>
  <si>
    <t>801-3</t>
  </si>
  <si>
    <t>nebo vybourání otvorů průřezové plochy přes 4 m2 v příčkách, včetně pomocného lešení o výšce podlahy do 1900 mm a pro zatížení do 1,5 kPa  (150 kg/m2),</t>
  </si>
  <si>
    <t>1.NP : 5,875*3,0</t>
  </si>
  <si>
    <t>1,855*3,0</t>
  </si>
  <si>
    <t>0,685*3,0</t>
  </si>
  <si>
    <t>8,18*3,0</t>
  </si>
  <si>
    <t>(5,875+0,35)*3,0</t>
  </si>
  <si>
    <t>5,875*3,0</t>
  </si>
  <si>
    <t>-0,80*2,0</t>
  </si>
  <si>
    <t>3,060*3,0</t>
  </si>
  <si>
    <t>0,40*3,0</t>
  </si>
  <si>
    <t>3,45*3,0</t>
  </si>
  <si>
    <t>0,80*2,0</t>
  </si>
  <si>
    <t>1,855*3,0*3</t>
  </si>
  <si>
    <t>2,00*3,0</t>
  </si>
  <si>
    <t>-0,60*2,0</t>
  </si>
  <si>
    <t>5,605*3,0</t>
  </si>
  <si>
    <t>4,665*3,0</t>
  </si>
  <si>
    <t>-0,80*2,0*2</t>
  </si>
  <si>
    <t>2,445*3,0</t>
  </si>
  <si>
    <t>1,855*3,0*2</t>
  </si>
  <si>
    <t>3,12*,30</t>
  </si>
  <si>
    <t>2,0*3,0</t>
  </si>
  <si>
    <t>2,865*3,0</t>
  </si>
  <si>
    <t>5,10*3,0</t>
  </si>
  <si>
    <t>3,21*3,0</t>
  </si>
  <si>
    <t>0</t>
  </si>
  <si>
    <t>3,030*3,0</t>
  </si>
  <si>
    <t>2,61*3,0</t>
  </si>
  <si>
    <t>1,35*3,0</t>
  </si>
  <si>
    <t>0,15*3,0</t>
  </si>
  <si>
    <t>4,480*3,0</t>
  </si>
  <si>
    <t>2,95*3,0</t>
  </si>
  <si>
    <t>1,78*3,0</t>
  </si>
  <si>
    <t>1,35*3,0*2</t>
  </si>
  <si>
    <t>-0,60*2,0*2</t>
  </si>
  <si>
    <t>1,90*3,0*2</t>
  </si>
  <si>
    <t>-0,6*2,0</t>
  </si>
  <si>
    <t>2,315*3,0*4</t>
  </si>
  <si>
    <t>(1,37+0,1+1,25+0,1+2,94)*3,0</t>
  </si>
  <si>
    <t>(2,72+0,1+1,585+0,1+1,255)*3,0</t>
  </si>
  <si>
    <t>(1,55+0,1+1,15+0,1+2,855)*3,0</t>
  </si>
  <si>
    <t>2,315*3,0*2</t>
  </si>
  <si>
    <t>1,45*3,0</t>
  </si>
  <si>
    <t>1,10*3,0</t>
  </si>
  <si>
    <t>1,60*3,0*2</t>
  </si>
  <si>
    <t>0,65*3,0*2</t>
  </si>
  <si>
    <t>1,20*3,0*4</t>
  </si>
  <si>
    <t>0,30*3,0*2</t>
  </si>
  <si>
    <t>1,20*3,0*2</t>
  </si>
  <si>
    <t>0,30*3,0</t>
  </si>
  <si>
    <t>2,985*3,0</t>
  </si>
  <si>
    <t>5,1*3,0</t>
  </si>
  <si>
    <t>5,25*3,0</t>
  </si>
  <si>
    <t>2,885*3,0</t>
  </si>
  <si>
    <t>3,20*3,0*2</t>
  </si>
  <si>
    <t>(2,775+2,82)*3,0</t>
  </si>
  <si>
    <t>2,0*3,0*2</t>
  </si>
  <si>
    <t>2.-4.NP : (8,365-0,45)*3,0*3</t>
  </si>
  <si>
    <t>0,50*3,0*3</t>
  </si>
  <si>
    <t>3,140*3,0*3</t>
  </si>
  <si>
    <t>-0,80*2,0*3</t>
  </si>
  <si>
    <t>8,365*3,0*3</t>
  </si>
  <si>
    <t>-0,60*2,0*3</t>
  </si>
  <si>
    <t>3,235*3,0*3</t>
  </si>
  <si>
    <t>3,18*3,0*3</t>
  </si>
  <si>
    <t>3,060*3,0*3</t>
  </si>
  <si>
    <t>2,0*3,0*2*3</t>
  </si>
  <si>
    <t>-0,60*2,0*2*3</t>
  </si>
  <si>
    <t>1,855*3,0*2*3</t>
  </si>
  <si>
    <t>5,875*3,0*3</t>
  </si>
  <si>
    <t>-0,80*2,0-3</t>
  </si>
  <si>
    <t>5,605*3,0*3</t>
  </si>
  <si>
    <t>4,64*3,0*3</t>
  </si>
  <si>
    <t>-0,80*2,0*2*3</t>
  </si>
  <si>
    <t>2,455*3,0*3</t>
  </si>
  <si>
    <t>2,00*3,0*3</t>
  </si>
  <si>
    <t>9,365*3,0*3</t>
  </si>
  <si>
    <t>3,21*3,0*3</t>
  </si>
  <si>
    <t>2,47*3,0*3</t>
  </si>
  <si>
    <t>4,53*3,0*3</t>
  </si>
  <si>
    <t>1,25*3,0*3</t>
  </si>
  <si>
    <t>5,11*3,0*3</t>
  </si>
  <si>
    <t>5,060*3,0*5*3</t>
  </si>
  <si>
    <t>2,90*3,0*3</t>
  </si>
  <si>
    <t>2,95*3,0*3</t>
  </si>
  <si>
    <t>2,89*3,0*3</t>
  </si>
  <si>
    <t>2,985*3,0*3</t>
  </si>
  <si>
    <t>(3,11+3,00+3,070+3,005+3,10)*3,0*3</t>
  </si>
  <si>
    <t>3,275*3,0*2*3</t>
  </si>
  <si>
    <t>3,23*3,0*3*3</t>
  </si>
  <si>
    <t>-0,60*2,0*3*3</t>
  </si>
  <si>
    <t>-0,80*2,0*3*3</t>
  </si>
  <si>
    <t>1,915*3,0*2*3</t>
  </si>
  <si>
    <t>1,815*3,0*2*3</t>
  </si>
  <si>
    <t>0,55*3,0*2*3</t>
  </si>
  <si>
    <t>2,0*3,0*5*3</t>
  </si>
  <si>
    <t>-0,60*2,0*5*3</t>
  </si>
  <si>
    <t>962031124R00</t>
  </si>
  <si>
    <t>Bourání příček z cihel pálených děrovaných, tloušťky 115 mm</t>
  </si>
  <si>
    <t>1NP : (0,10+2,775+0,1+8,645+0,505+3,35+0,10+2,40+0,10)*3,0</t>
  </si>
  <si>
    <t>-1,25*2,0</t>
  </si>
  <si>
    <t>(0,10+2,445+0,52+3,12+0,10+2,46)*3,0</t>
  </si>
  <si>
    <t>(1,56+0,15)*3,0*2</t>
  </si>
  <si>
    <t>1,52*3,0</t>
  </si>
  <si>
    <t>3,265*3,0</t>
  </si>
  <si>
    <t>(0,1+4,08+7,27+4,70+5,105+9,10+1,39)*3,0</t>
  </si>
  <si>
    <t>-0,80*2,0*5</t>
  </si>
  <si>
    <t>2.-4.NP : 1,58*3,0*3</t>
  </si>
  <si>
    <t>(8,365-0,45)*3,0*3</t>
  </si>
  <si>
    <t>(0,15+2,10+0,1+5,435+0,15+3,14+0,1+2,805+0,24)*3,0*3</t>
  </si>
  <si>
    <t>(2,895+0,1+3,060+0,10)*3,0*3</t>
  </si>
  <si>
    <t>-1,25*2,0*1*3</t>
  </si>
  <si>
    <t>(0,10+2,455+0,52+3,11+0,10+2,47)*3,0*3</t>
  </si>
  <si>
    <t>-0,80*2,0*1*3</t>
  </si>
  <si>
    <t>1,56*3,0*2*3</t>
  </si>
  <si>
    <t>3,070*3,0*3</t>
  </si>
  <si>
    <t>5,40*3,0*3</t>
  </si>
  <si>
    <t>-1,80*2,14*1*3</t>
  </si>
  <si>
    <t>(0,15+1,295+0,50+3,11+0,10+2,50+0,10+2,59+0,10+3,0+0,50)*3,0*3</t>
  </si>
  <si>
    <t>(3,070+0,10+2,53+0,10+2,595+0,10+3,005+0,535+3,10+0,10+2,465)*3,00*3</t>
  </si>
  <si>
    <t>-0,80*2,0*5*3</t>
  </si>
  <si>
    <t>962032432R00</t>
  </si>
  <si>
    <t>Bourání zdiva nadzákladového z dutých cihel nebo tvárnic pálených nebo nepálených, na maltu vápenou nebo vápenocementovou</t>
  </si>
  <si>
    <t>m3</t>
  </si>
  <si>
    <t>nebo vybourání otvorů průřezové plochy přes 4 m2 ve zdivu nadzákladovém, včetně pomocného lešení o výšce podlahy do 1900 mm a pro zatížení do 1,5 kPa  (150 kg/m2)</t>
  </si>
  <si>
    <t>Strojovna : 3,55*3,1*0,25*2</t>
  </si>
  <si>
    <t>2,30*3,1*0,25*2</t>
  </si>
  <si>
    <t>-1,20*0,920*0,25</t>
  </si>
  <si>
    <t>-0,60*2,0*0,25</t>
  </si>
  <si>
    <t>Parapety oken D1.1.-16 : 2,53*0,40*0,75*39</t>
  </si>
  <si>
    <t>D1.1 - 17 : 0,535*0,40*2,41</t>
  </si>
  <si>
    <t>0,95*0,40*2,41</t>
  </si>
  <si>
    <t>1,90*0,310</t>
  </si>
  <si>
    <t>D1.1. - 18 : 0,56*0,40*2,30*3</t>
  </si>
  <si>
    <t>0,950*0,40*2,30*3</t>
  </si>
  <si>
    <t>1,90*0,40*0,20*3</t>
  </si>
  <si>
    <t>D1.1. - 19 : 1,625*0,40*0,78</t>
  </si>
  <si>
    <t>1,605*0,40*0,98</t>
  </si>
  <si>
    <t>963013530R00</t>
  </si>
  <si>
    <t>Bourání stropů s keramickou výplní jakékoliv tloušťky</t>
  </si>
  <si>
    <t>Strojovna</t>
  </si>
  <si>
    <t>2,30*3,050*0,20</t>
  </si>
  <si>
    <t>963051110R00</t>
  </si>
  <si>
    <t>Bourání železobetonových stropů deskových_x000D_
 tloušťky do 80 mm</t>
  </si>
  <si>
    <t>včetně pomocného lešení o výšce podlahy do 1900 mm a pro zatížení do 1,5 kPa  (150 kg/m2),</t>
  </si>
  <si>
    <t>4,0*1,20*0,20*3</t>
  </si>
  <si>
    <t>965042121RT1</t>
  </si>
  <si>
    <t>Bourání podkladů pod dlažby nebo litých celistvých dlažeb a mazanin  betonových nebo z litého asfaltu, tloušťky do 100 mm, plochy do 1 m2</t>
  </si>
  <si>
    <t>13,30*0,05</t>
  </si>
  <si>
    <t>965042121RT2</t>
  </si>
  <si>
    <t xml:space="preserve">1.NP : </t>
  </si>
  <si>
    <t>2.NP : 73,40*0,10</t>
  </si>
  <si>
    <t>965044121R00</t>
  </si>
  <si>
    <t>Bourání podkladů pod dlažby nebo litých celistvých dlažeb a mazanin  s rabicovým pletivem ve střešních konstrukcích, tloušťky do 40 mm, jakékoliv plochy</t>
  </si>
  <si>
    <t>1.NP : (633,40-13,30)</t>
  </si>
  <si>
    <t>2.NP : 630,70-73,40</t>
  </si>
  <si>
    <t>965081813RT1</t>
  </si>
  <si>
    <t>Bourání podlah z dlaždic teracových, tloušťky do 30 mm, plochy přes 1 m2</t>
  </si>
  <si>
    <t>bez podkladního lože, s jakoukoliv výplní spár</t>
  </si>
  <si>
    <t>1.NP : 6,20+8,10+21,20+6,50+4,5+5,80+5,70+5,60</t>
  </si>
  <si>
    <t>6,40+3,30+2,60+6,30+6,50+2,80+4,90</t>
  </si>
  <si>
    <t>2.-4.NP : (5,7+8,2+5,6+21,20+6,5+4,6+5,7+5,8+5,7+5,8+5,7+8,0+4,2)*3</t>
  </si>
  <si>
    <t>Balkóny : 4,0*1,20*3</t>
  </si>
  <si>
    <t>965081813RT3</t>
  </si>
  <si>
    <t>Bourání podlah z dlažby kamenné, tloušťky do 30 mm, plochy přes 1 m2</t>
  </si>
  <si>
    <t>1.NP : 103,80+4,3+17,90</t>
  </si>
  <si>
    <t>2.-4.NP : (33,8+15,7)*3</t>
  </si>
  <si>
    <t>965082933R00</t>
  </si>
  <si>
    <t>Odstranění násypu pod podlahami a ochranného na střechách tloušťky do 200 mm, plochy přes 2 m2</t>
  </si>
  <si>
    <t>700,38*0,30</t>
  </si>
  <si>
    <t>967031741R00</t>
  </si>
  <si>
    <t>Přisekání plošné zdiva cihelného na maltu cementovou, tloušťky do 50 mm</t>
  </si>
  <si>
    <t>z jakýchkoliv cihel pálených, včetně pomocného lešení o výšce podlahy do 1900 mm a pro zatížení do 1,5 kPa  (150 kg/m2),</t>
  </si>
  <si>
    <t>Odejmutí parapetních panelů : 0,75*0,40*2*39</t>
  </si>
  <si>
    <t>2,41*0,40*2</t>
  </si>
  <si>
    <t>2,30*0,40*2</t>
  </si>
  <si>
    <t>0,78*0,40*2</t>
  </si>
  <si>
    <t>0,98*0,40*2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</si>
  <si>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</si>
  <si>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</si>
  <si>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</si>
  <si>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</si>
  <si>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>Schodiště +strojovna : 28+1</t>
  </si>
  <si>
    <t>968061113R00</t>
  </si>
  <si>
    <t>Vyvěšení nebo zavěšení dřevěných křídel oken, plochy přes 1,5 m2</t>
  </si>
  <si>
    <t>Fasáda : 86+36+48+30+4</t>
  </si>
  <si>
    <t>968061125R00</t>
  </si>
  <si>
    <t>Vyvěšení nebo zavěšení dřevěných křídel dveří, plochy do 2 m2</t>
  </si>
  <si>
    <t>1.NP : 2*1</t>
  </si>
  <si>
    <t>2*1</t>
  </si>
  <si>
    <t>29+10</t>
  </si>
  <si>
    <t/>
  </si>
  <si>
    <t>fasáda : 8+1</t>
  </si>
  <si>
    <t>2.-4.NP : 2*2*3</t>
  </si>
  <si>
    <t>2*1*3</t>
  </si>
  <si>
    <t>16*3</t>
  </si>
  <si>
    <t>31*3</t>
  </si>
  <si>
    <t>968062354R00</t>
  </si>
  <si>
    <t>Vybourání dřevěných rámů oken dvojitých nebo zdvojených, plochy do 1 m2</t>
  </si>
  <si>
    <t>Schodiště : 0,785*0,950*28</t>
  </si>
  <si>
    <t>Strojovna : 1,20*0,90</t>
  </si>
  <si>
    <t>968062356R00</t>
  </si>
  <si>
    <t>Vybourání dřevěných rámů oken dvojitých nebo zdvojených, plochy do 4 m2</t>
  </si>
  <si>
    <t>1.NP : 1,20*1,80*1</t>
  </si>
  <si>
    <t>1,50*1,80*1</t>
  </si>
  <si>
    <t>2.-4.NP : 1,20*1,80*3</t>
  </si>
  <si>
    <t>1,50*1,80*3</t>
  </si>
  <si>
    <t>968062357R00</t>
  </si>
  <si>
    <t>Vybourání dřevěných rámů oken dvojitých nebo zdvojených, plochy přes 4 m2</t>
  </si>
  <si>
    <t>1.NP : 2,35*1,80*22</t>
  </si>
  <si>
    <t>2.-4.NP : 2,35*1,80*22*3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</si>
  <si>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</si>
  <si>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</si>
  <si>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1.NP : 0,80*1,97*29</t>
  </si>
  <si>
    <t>0,60*1,97*10</t>
  </si>
  <si>
    <t>2.-4.NP : 0,60*1,97*16*3</t>
  </si>
  <si>
    <t>0,80*1,97*31*3</t>
  </si>
  <si>
    <t>Strojovna : 0,60*1,97*1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</si>
  <si>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</si>
  <si>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</si>
  <si>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1.NP : 1,80*2,10*1</t>
  </si>
  <si>
    <t>1,25*1,97*1</t>
  </si>
  <si>
    <t>2.-4.NP : 1,80*2,10*2*3</t>
  </si>
  <si>
    <t>1,25*1,97*1*3</t>
  </si>
  <si>
    <t>968095002R00</t>
  </si>
  <si>
    <t xml:space="preserve">Vybourání vnitřních parapetů dřevěných, šířky do 50 cm,  </t>
  </si>
  <si>
    <t>1.NP : 2,35*22</t>
  </si>
  <si>
    <t>1,5*1</t>
  </si>
  <si>
    <t>1,20*1</t>
  </si>
  <si>
    <t>2.-4.NP : 2,35*22*3</t>
  </si>
  <si>
    <t>1,5*1*3</t>
  </si>
  <si>
    <t>1,20*1*3</t>
  </si>
  <si>
    <t>970251200R00</t>
  </si>
  <si>
    <t>Řezání železobetonu hloubka řezu 200 mm</t>
  </si>
  <si>
    <t>Bourání balkónů</t>
  </si>
  <si>
    <t>4,00*3</t>
  </si>
  <si>
    <t>978013141R00</t>
  </si>
  <si>
    <t>Otlučení omítek vápenných nebo vápenocementových vnitřních s vyškrabáním spár, s očištěním zdiva stěn, v rozsahu do 30 %</t>
  </si>
  <si>
    <t>1.-4.NP : 35,85*3,0*2*4</t>
  </si>
  <si>
    <t>19,020*3,0*2*4</t>
  </si>
  <si>
    <t>-3,14*0,95*7</t>
  </si>
  <si>
    <t>-1,20*1,8*4</t>
  </si>
  <si>
    <t>-2,35*1,80*10*4</t>
  </si>
  <si>
    <t>-1,50*1,80*4</t>
  </si>
  <si>
    <t>-2,35*1,80*12*4</t>
  </si>
  <si>
    <t>-1,80*2,10*4</t>
  </si>
  <si>
    <t>5,875*3,0*2*2*4</t>
  </si>
  <si>
    <t>6,020*3,0*2*5*4</t>
  </si>
  <si>
    <t>0,45*4*3,0*10*4</t>
  </si>
  <si>
    <t>978059511R00</t>
  </si>
  <si>
    <t>Odsekání a odebrání obkladů stěn z obkládaček vnitřních z jakýchkoliv materiálů, plochy do 1 m2</t>
  </si>
  <si>
    <t>včetně otlučení podkladní omítky až na zdivo,</t>
  </si>
  <si>
    <t>725110814R00</t>
  </si>
  <si>
    <t>Demontáž klozetů kombinovaných</t>
  </si>
  <si>
    <t>725220841R00</t>
  </si>
  <si>
    <t>Demontáž van ocelových</t>
  </si>
  <si>
    <t>725240812R00</t>
  </si>
  <si>
    <t>Demontáž sprchových kabin a mís mís bez výtokových armatur</t>
  </si>
  <si>
    <t>725820801R00</t>
  </si>
  <si>
    <t>Demontáž baterií nástěnných do G 3/4"</t>
  </si>
  <si>
    <t>725840851R00</t>
  </si>
  <si>
    <t>Demontáž baterií sprchových diferenciálních G 5/4x6/4</t>
  </si>
  <si>
    <t>776511820R00</t>
  </si>
  <si>
    <t>Odstranění povlakových podlah z nášlapné plochy lepených, s podložkou, z ploch přes 20 m2</t>
  </si>
  <si>
    <t>800-775</t>
  </si>
  <si>
    <t>1.NP : 23,80+72,70+18,50+15,40+7,80+18,70+14,50</t>
  </si>
  <si>
    <t>8,0+18,5+14,80+18,3+14,5+2,70+34,70+3,70+34,70+2,9+34,70+22,90+7,60</t>
  </si>
  <si>
    <t>2.-4.NP : (17,2+45,5+8,40+18,50+15,90+18,90+15,50+7,80+18,60+14,50+7,90)*3</t>
  </si>
  <si>
    <t>(18,60+14,80+8,30+18,30+14,50+8,00+14,20+18,70+8,20+18,40+14,40+5,90+18,80+14,20+14,60+16,40)*3</t>
  </si>
  <si>
    <t>963051114</t>
  </si>
  <si>
    <t>Příplatek za bourání ŽB balkónů - snesení sutě,, zajištění BOZ</t>
  </si>
  <si>
    <t>4,0*1,20*3</t>
  </si>
  <si>
    <t>210293001R00</t>
  </si>
  <si>
    <t xml:space="preserve">Ostatní práce údržba hromosvodů, vyrovnání stávajících svodových vodičů,  </t>
  </si>
  <si>
    <t>POL1_9</t>
  </si>
  <si>
    <t>36,65*4</t>
  </si>
  <si>
    <t>19,82*4</t>
  </si>
  <si>
    <t>14*4</t>
  </si>
  <si>
    <t>979011111R00</t>
  </si>
  <si>
    <t>Svislá doprava suti a vybouraných hmot za prvé podlaží nad nebo pod základním podlažím</t>
  </si>
  <si>
    <t>1234,71308</t>
  </si>
  <si>
    <t>979011121R00</t>
  </si>
  <si>
    <t>Svislá doprava suti a vybouraných hmot příplatek za každé další podlaží</t>
  </si>
  <si>
    <t>1234,71308*2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</si>
  <si>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</si>
  <si>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</si>
  <si>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</si>
  <si>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</si>
  <si>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</si>
  <si>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1234,71308*9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</si>
  <si>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</si>
  <si>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</si>
  <si>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</si>
  <si>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</si>
  <si>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1234,71308*6</t>
  </si>
  <si>
    <t>979990113R00</t>
  </si>
  <si>
    <t>Poplatek za skládku obalovaný asfalt , skupina 17 09 04 z Katalogu odpadů</t>
  </si>
  <si>
    <t>0,11*450</t>
  </si>
  <si>
    <t>979999998R00</t>
  </si>
  <si>
    <t xml:space="preserve">Poplatek za skládku suti s  5% příměsí - DUFONEV Brno,  </t>
  </si>
  <si>
    <t>SUM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</si>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</sst>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21" t="s">
        <v>38</v>
      </c>
    </row>
    <row r="2" spans="1:7" ht="57.75" customHeight="1">
      <c r="A2" s="192" t="s">
        <v>39</v>
      </c>
      <c r="B2" s="192"/>
      <c r="C2" s="192"/>
      <c r="D2" s="192"/>
      <c r="E2" s="192"/>
      <c r="F2" s="192"/>
      <c r="G2" s="192"/>
    </row>
  </sheetData>
  <sheetProtection password="E99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4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>
      <c r="A2" s="2"/>
      <c r="B2" s="77" t="s">
        <v>22</v>
      </c>
      <c r="C2" s="78"/>
      <c r="D2" s="79" t="s">
        <v>49</v>
      </c>
      <c r="E2" s="234" t="s">
        <v>50</v>
      </c>
      <c r="F2" s="235"/>
      <c r="G2" s="235"/>
      <c r="H2" s="235"/>
      <c r="I2" s="235"/>
      <c r="J2" s="236"/>
      <c r="O2" s="1"/>
    </row>
    <row r="3" spans="1:15" ht="27" customHeight="1">
      <c r="A3" s="2"/>
      <c r="B3" s="80" t="s">
        <v>47</v>
      </c>
      <c r="C3" s="78"/>
      <c r="D3" s="81" t="s">
        <v>45</v>
      </c>
      <c r="E3" s="237" t="s">
        <v>46</v>
      </c>
      <c r="F3" s="238"/>
      <c r="G3" s="238"/>
      <c r="H3" s="238"/>
      <c r="I3" s="238"/>
      <c r="J3" s="239"/>
    </row>
    <row r="4" spans="1:15" ht="23.25" customHeight="1">
      <c r="A4" s="74">
        <v>1248</v>
      </c>
      <c r="B4" s="82" t="s">
        <v>48</v>
      </c>
      <c r="C4" s="83"/>
      <c r="D4" s="84" t="s">
        <v>43</v>
      </c>
      <c r="E4" s="217" t="s">
        <v>44</v>
      </c>
      <c r="F4" s="218"/>
      <c r="G4" s="218"/>
      <c r="H4" s="218"/>
      <c r="I4" s="218"/>
      <c r="J4" s="219"/>
    </row>
    <row r="5" spans="1:15" ht="24" customHeight="1">
      <c r="A5" s="2"/>
      <c r="B5" s="31" t="s">
        <v>42</v>
      </c>
      <c r="D5" s="222"/>
      <c r="E5" s="223"/>
      <c r="F5" s="223"/>
      <c r="G5" s="223"/>
      <c r="H5" s="18" t="s">
        <v>40</v>
      </c>
      <c r="I5" s="22"/>
      <c r="J5" s="8"/>
    </row>
    <row r="6" spans="1:15" ht="15.75" customHeight="1">
      <c r="A6" s="2"/>
      <c r="B6" s="28"/>
      <c r="C6" s="54"/>
      <c r="D6" s="224"/>
      <c r="E6" s="225"/>
      <c r="F6" s="225"/>
      <c r="G6" s="225"/>
      <c r="H6" s="18" t="s">
        <v>34</v>
      </c>
      <c r="I6" s="22"/>
      <c r="J6" s="8"/>
    </row>
    <row r="7" spans="1:15" ht="15.75" customHeight="1">
      <c r="A7" s="2"/>
      <c r="B7" s="29"/>
      <c r="C7" s="55"/>
      <c r="D7" s="52"/>
      <c r="E7" s="226"/>
      <c r="F7" s="227"/>
      <c r="G7" s="227"/>
      <c r="H7" s="24"/>
      <c r="I7" s="23"/>
      <c r="J7" s="34"/>
    </row>
    <row r="8" spans="1:15" ht="24" hidden="1" customHeight="1">
      <c r="A8" s="2"/>
      <c r="B8" s="31" t="s">
        <v>20</v>
      </c>
      <c r="D8" s="76" t="s">
        <v>51</v>
      </c>
      <c r="H8" s="18" t="s">
        <v>40</v>
      </c>
      <c r="I8" s="86" t="s">
        <v>55</v>
      </c>
      <c r="J8" s="8"/>
    </row>
    <row r="9" spans="1:15" ht="15.75" hidden="1" customHeight="1">
      <c r="A9" s="2"/>
      <c r="B9" s="2"/>
      <c r="D9" s="76" t="s">
        <v>52</v>
      </c>
      <c r="H9" s="18" t="s">
        <v>34</v>
      </c>
      <c r="I9" s="86" t="s">
        <v>56</v>
      </c>
      <c r="J9" s="8"/>
    </row>
    <row r="10" spans="1:15" ht="15.75" hidden="1" customHeight="1">
      <c r="A10" s="2"/>
      <c r="B10" s="35"/>
      <c r="C10" s="55"/>
      <c r="D10" s="75" t="s">
        <v>54</v>
      </c>
      <c r="E10" s="85" t="s">
        <v>53</v>
      </c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241"/>
      <c r="E11" s="241"/>
      <c r="F11" s="241"/>
      <c r="G11" s="241"/>
      <c r="H11" s="18" t="s">
        <v>40</v>
      </c>
      <c r="I11" s="88"/>
      <c r="J11" s="8"/>
    </row>
    <row r="12" spans="1:15" ht="15.75" customHeight="1">
      <c r="A12" s="2"/>
      <c r="B12" s="28"/>
      <c r="C12" s="54"/>
      <c r="D12" s="216"/>
      <c r="E12" s="216"/>
      <c r="F12" s="216"/>
      <c r="G12" s="216"/>
      <c r="H12" s="18" t="s">
        <v>34</v>
      </c>
      <c r="I12" s="88"/>
      <c r="J12" s="8"/>
    </row>
    <row r="13" spans="1:15" ht="15.75" customHeight="1">
      <c r="A13" s="2"/>
      <c r="B13" s="29"/>
      <c r="C13" s="55"/>
      <c r="D13" s="87"/>
      <c r="E13" s="220"/>
      <c r="F13" s="221"/>
      <c r="G13" s="221"/>
      <c r="H13" s="19"/>
      <c r="I13" s="23"/>
      <c r="J13" s="34"/>
    </row>
    <row r="14" spans="1:15" ht="24" customHeight="1">
      <c r="A14" s="2"/>
      <c r="B14" s="43" t="s">
        <v>21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59"/>
      <c r="D15" s="53"/>
      <c r="E15" s="240"/>
      <c r="F15" s="240"/>
      <c r="G15" s="242"/>
      <c r="H15" s="242"/>
      <c r="I15" s="242" t="s">
        <v>29</v>
      </c>
      <c r="J15" s="243"/>
    </row>
    <row r="16" spans="1:15" ht="23.25" customHeight="1">
      <c r="A16" s="141" t="s">
        <v>24</v>
      </c>
      <c r="B16" s="38" t="s">
        <v>24</v>
      </c>
      <c r="C16" s="60"/>
      <c r="D16" s="61"/>
      <c r="E16" s="205"/>
      <c r="F16" s="206"/>
      <c r="G16" s="205"/>
      <c r="H16" s="206"/>
      <c r="I16" s="205">
        <f>SUMIF(F50:F60,A16,I50:I60)+SUMIF(F50:F60,"PSU",I50:I60)</f>
        <v>0</v>
      </c>
      <c r="J16" s="207"/>
    </row>
    <row r="17" spans="1:10" ht="23.25" customHeight="1">
      <c r="A17" s="141" t="s">
        <v>25</v>
      </c>
      <c r="B17" s="38" t="s">
        <v>25</v>
      </c>
      <c r="C17" s="60"/>
      <c r="D17" s="61"/>
      <c r="E17" s="205"/>
      <c r="F17" s="206"/>
      <c r="G17" s="205"/>
      <c r="H17" s="206"/>
      <c r="I17" s="205" t="e">
        <f>SUMIF(F50:F60,A17,I50:I60)</f>
        <v>#REF!</v>
      </c>
      <c r="J17" s="207"/>
    </row>
    <row r="18" spans="1:10" ht="23.25" customHeight="1">
      <c r="A18" s="141" t="s">
        <v>26</v>
      </c>
      <c r="B18" s="38" t="s">
        <v>26</v>
      </c>
      <c r="C18" s="60"/>
      <c r="D18" s="61"/>
      <c r="E18" s="205"/>
      <c r="F18" s="206"/>
      <c r="G18" s="205"/>
      <c r="H18" s="206"/>
      <c r="I18" s="205">
        <f>SUMIF(F50:F60,A18,I50:I60)</f>
        <v>0</v>
      </c>
      <c r="J18" s="207"/>
    </row>
    <row r="19" spans="1:10" ht="23.25" customHeight="1">
      <c r="A19" s="141" t="s">
        <v>85</v>
      </c>
      <c r="B19" s="38" t="s">
        <v>27</v>
      </c>
      <c r="C19" s="60"/>
      <c r="D19" s="61"/>
      <c r="E19" s="205"/>
      <c r="F19" s="206"/>
      <c r="G19" s="205"/>
      <c r="H19" s="206"/>
      <c r="I19" s="205">
        <f>SUMIF(F50:F60,A19,I50:I60)</f>
        <v>0</v>
      </c>
      <c r="J19" s="207"/>
    </row>
    <row r="20" spans="1:10" ht="23.25" customHeight="1">
      <c r="A20" s="141" t="s">
        <v>86</v>
      </c>
      <c r="B20" s="38" t="s">
        <v>28</v>
      </c>
      <c r="C20" s="60"/>
      <c r="D20" s="61"/>
      <c r="E20" s="205"/>
      <c r="F20" s="206"/>
      <c r="G20" s="205"/>
      <c r="H20" s="206"/>
      <c r="I20" s="205">
        <f>SUMIF(F50:F60,A20,I50:I60)</f>
        <v>0</v>
      </c>
      <c r="J20" s="207"/>
    </row>
    <row r="21" spans="1:10" ht="23.25" customHeight="1">
      <c r="A21" s="2"/>
      <c r="B21" s="48" t="s">
        <v>29</v>
      </c>
      <c r="C21" s="62"/>
      <c r="D21" s="63"/>
      <c r="E21" s="208"/>
      <c r="F21" s="244"/>
      <c r="G21" s="208"/>
      <c r="H21" s="244"/>
      <c r="I21" s="208" t="e">
        <f>SUM(I16:J20)</f>
        <v>#REF!</v>
      </c>
      <c r="J21" s="209"/>
    </row>
    <row r="22" spans="1:10" ht="33" customHeight="1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201">
        <f>A23</f>
        <v>0</v>
      </c>
      <c r="H24" s="202"/>
      <c r="I24" s="202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15</v>
      </c>
      <c r="C26" s="66"/>
      <c r="D26" s="53"/>
      <c r="E26" s="67">
        <f>SazbaDPH2</f>
        <v>21</v>
      </c>
      <c r="F26" s="30" t="s">
        <v>0</v>
      </c>
      <c r="G26" s="231">
        <f>A25</f>
        <v>0</v>
      </c>
      <c r="H26" s="232"/>
      <c r="I26" s="232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233">
        <f>CenaCelkem-(ZakladDPHSni+DPHSni+ZakladDPHZakl+DPHZakl)</f>
        <v>0</v>
      </c>
      <c r="H27" s="233"/>
      <c r="I27" s="233"/>
      <c r="J27" s="41" t="str">
        <f t="shared" si="0"/>
        <v>CZK</v>
      </c>
    </row>
    <row r="28" spans="1:10" ht="27.75" hidden="1" customHeight="1" thickBot="1">
      <c r="A28" s="2"/>
      <c r="B28" s="115" t="s">
        <v>23</v>
      </c>
      <c r="C28" s="116"/>
      <c r="D28" s="116"/>
      <c r="E28" s="117"/>
      <c r="F28" s="118"/>
      <c r="G28" s="211">
        <f>ZakladDPHSniVypocet+ZakladDPHZaklVypocet</f>
        <v>0</v>
      </c>
      <c r="H28" s="211"/>
      <c r="I28" s="211"/>
      <c r="J28" s="119" t="str">
        <f t="shared" si="0"/>
        <v>CZK</v>
      </c>
    </row>
    <row r="29" spans="1:10" ht="27.75" customHeight="1" thickBot="1">
      <c r="A29" s="2">
        <f>(A27-INT(A27))*100</f>
        <v>0</v>
      </c>
      <c r="B29" s="115" t="s">
        <v>35</v>
      </c>
      <c r="C29" s="120"/>
      <c r="D29" s="120"/>
      <c r="E29" s="120"/>
      <c r="F29" s="121"/>
      <c r="G29" s="210">
        <f>A27</f>
        <v>0</v>
      </c>
      <c r="H29" s="210"/>
      <c r="I29" s="210"/>
      <c r="J29" s="122" t="s">
        <v>60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2"/>
      <c r="D34" s="212"/>
      <c r="E34" s="213"/>
      <c r="G34" s="214"/>
      <c r="H34" s="215"/>
      <c r="I34" s="215"/>
      <c r="J34" s="25"/>
    </row>
    <row r="35" spans="1:10" ht="12.75" customHeight="1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>
      <c r="B37" s="92" t="s">
        <v>16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>
      <c r="A38" s="91" t="s">
        <v>37</v>
      </c>
      <c r="B38" s="96" t="s">
        <v>17</v>
      </c>
      <c r="C38" s="97" t="s">
        <v>5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18</v>
      </c>
      <c r="I38" s="99" t="s">
        <v>1</v>
      </c>
      <c r="J38" s="100" t="s">
        <v>0</v>
      </c>
    </row>
    <row r="39" spans="1:10" ht="25.5" hidden="1" customHeight="1">
      <c r="A39" s="91">
        <v>1</v>
      </c>
      <c r="B39" s="101" t="s">
        <v>57</v>
      </c>
      <c r="C39" s="195"/>
      <c r="D39" s="195"/>
      <c r="E39" s="195"/>
      <c r="F39" s="102">
        <f>'0001 0001.1 Pol'!AE389</f>
        <v>0</v>
      </c>
      <c r="G39" s="103">
        <f>'0001 0001.1 Pol'!AF389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>
      <c r="A40" s="91">
        <v>2</v>
      </c>
      <c r="B40" s="106"/>
      <c r="C40" s="196" t="s">
        <v>58</v>
      </c>
      <c r="D40" s="196"/>
      <c r="E40" s="196"/>
      <c r="F40" s="107"/>
      <c r="G40" s="108"/>
      <c r="H40" s="108">
        <f>(F40*SazbaDPH1/100)+(G40*SazbaDPH2/100)</f>
        <v>0</v>
      </c>
      <c r="I40" s="108"/>
      <c r="J40" s="109"/>
    </row>
    <row r="41" spans="1:10" ht="25.5" hidden="1" customHeight="1">
      <c r="A41" s="91">
        <v>2</v>
      </c>
      <c r="B41" s="106" t="s">
        <v>45</v>
      </c>
      <c r="C41" s="196" t="s">
        <v>46</v>
      </c>
      <c r="D41" s="196"/>
      <c r="E41" s="196"/>
      <c r="F41" s="107">
        <f>'0001 0001.1 Pol'!AE389</f>
        <v>0</v>
      </c>
      <c r="G41" s="108">
        <f>'0001 0001.1 Pol'!AF389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>
      <c r="A42" s="91">
        <v>3</v>
      </c>
      <c r="B42" s="110" t="s">
        <v>43</v>
      </c>
      <c r="C42" s="195" t="s">
        <v>44</v>
      </c>
      <c r="D42" s="195"/>
      <c r="E42" s="195"/>
      <c r="F42" s="111">
        <f>'0001 0001.1 Pol'!AE389</f>
        <v>0</v>
      </c>
      <c r="G42" s="104">
        <f>'0001 0001.1 Pol'!AF389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>
      <c r="A43" s="91"/>
      <c r="B43" s="197" t="s">
        <v>59</v>
      </c>
      <c r="C43" s="198"/>
      <c r="D43" s="198"/>
      <c r="E43" s="199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3">
        <f>SUMIF(A39:A42,"=1",I39:I42)</f>
        <v>0</v>
      </c>
      <c r="J43" s="114">
        <f>SUMIF(A39:A42,"=1",J39:J42)</f>
        <v>0</v>
      </c>
    </row>
    <row r="47" spans="1:10" ht="15.75">
      <c r="B47" s="123" t="s">
        <v>61</v>
      </c>
    </row>
    <row r="49" spans="1:10" ht="25.5" customHeight="1">
      <c r="A49" s="125"/>
      <c r="B49" s="128" t="s">
        <v>17</v>
      </c>
      <c r="C49" s="128" t="s">
        <v>5</v>
      </c>
      <c r="D49" s="129"/>
      <c r="E49" s="129"/>
      <c r="F49" s="130" t="s">
        <v>62</v>
      </c>
      <c r="G49" s="130"/>
      <c r="H49" s="130"/>
      <c r="I49" s="130" t="s">
        <v>29</v>
      </c>
      <c r="J49" s="130" t="s">
        <v>0</v>
      </c>
    </row>
    <row r="50" spans="1:10" ht="36.75" customHeight="1">
      <c r="A50" s="126"/>
      <c r="B50" s="131" t="s">
        <v>63</v>
      </c>
      <c r="C50" s="193" t="s">
        <v>64</v>
      </c>
      <c r="D50" s="194"/>
      <c r="E50" s="194"/>
      <c r="F50" s="137" t="s">
        <v>24</v>
      </c>
      <c r="G50" s="138"/>
      <c r="H50" s="138"/>
      <c r="I50" s="138">
        <f>'0001 0001.1 Pol'!G8</f>
        <v>0</v>
      </c>
      <c r="J50" s="135" t="e">
        <f>IF(I61=0,"",I50/I61*100)</f>
        <v>#REF!</v>
      </c>
    </row>
    <row r="51" spans="1:10" ht="36.75" customHeight="1">
      <c r="A51" s="126"/>
      <c r="B51" s="131" t="s">
        <v>65</v>
      </c>
      <c r="C51" s="193" t="s">
        <v>66</v>
      </c>
      <c r="D51" s="194"/>
      <c r="E51" s="194"/>
      <c r="F51" s="137" t="s">
        <v>24</v>
      </c>
      <c r="G51" s="138"/>
      <c r="H51" s="138"/>
      <c r="I51" s="138">
        <f>'0001 0001.1 Pol'!G19</f>
        <v>0</v>
      </c>
      <c r="J51" s="135" t="e">
        <f>IF(I61=0,"",I51/I61*100)</f>
        <v>#REF!</v>
      </c>
    </row>
    <row r="52" spans="1:10" ht="36.75" customHeight="1">
      <c r="A52" s="126"/>
      <c r="B52" s="131" t="s">
        <v>67</v>
      </c>
      <c r="C52" s="193" t="s">
        <v>68</v>
      </c>
      <c r="D52" s="194"/>
      <c r="E52" s="194"/>
      <c r="F52" s="137" t="s">
        <v>24</v>
      </c>
      <c r="G52" s="138"/>
      <c r="H52" s="138"/>
      <c r="I52" s="138">
        <f>'0001 0001.1 Pol'!G30</f>
        <v>0</v>
      </c>
      <c r="J52" s="135" t="e">
        <f>IF(I61=0,"",I52/I61*100)</f>
        <v>#REF!</v>
      </c>
    </row>
    <row r="53" spans="1:10" ht="36.75" customHeight="1">
      <c r="A53" s="126"/>
      <c r="B53" s="131" t="s">
        <v>69</v>
      </c>
      <c r="C53" s="193" t="s">
        <v>70</v>
      </c>
      <c r="D53" s="194"/>
      <c r="E53" s="194"/>
      <c r="F53" s="137" t="s">
        <v>25</v>
      </c>
      <c r="G53" s="138"/>
      <c r="H53" s="138"/>
      <c r="I53" s="138">
        <f>'0001 0001.1 Pol'!G33</f>
        <v>0</v>
      </c>
      <c r="J53" s="135" t="e">
        <f>IF(I61=0,"",I53/I61*100)</f>
        <v>#REF!</v>
      </c>
    </row>
    <row r="54" spans="1:10" ht="36.75" customHeight="1">
      <c r="A54" s="126"/>
      <c r="B54" s="131" t="s">
        <v>71</v>
      </c>
      <c r="C54" s="193" t="s">
        <v>72</v>
      </c>
      <c r="D54" s="194"/>
      <c r="E54" s="194"/>
      <c r="F54" s="137" t="s">
        <v>25</v>
      </c>
      <c r="G54" s="138"/>
      <c r="H54" s="138"/>
      <c r="I54" s="138">
        <f>'0001 0001.1 Pol'!G39</f>
        <v>0</v>
      </c>
      <c r="J54" s="135" t="e">
        <f>IF(I61=0,"",I54/I61*100)</f>
        <v>#REF!</v>
      </c>
    </row>
    <row r="55" spans="1:10" ht="36.75" customHeight="1">
      <c r="A55" s="126"/>
      <c r="B55" s="131" t="s">
        <v>73</v>
      </c>
      <c r="C55" s="193" t="s">
        <v>74</v>
      </c>
      <c r="D55" s="194"/>
      <c r="E55" s="194"/>
      <c r="F55" s="137" t="s">
        <v>25</v>
      </c>
      <c r="G55" s="138"/>
      <c r="H55" s="138"/>
      <c r="I55" s="138" t="e">
        <f>'0001 0001.1 Pol'!#REF!</f>
        <v>#REF!</v>
      </c>
      <c r="J55" s="135" t="e">
        <f>IF(I61=0,"",I55/I61*100)</f>
        <v>#REF!</v>
      </c>
    </row>
    <row r="56" spans="1:10" ht="36.75" customHeight="1">
      <c r="A56" s="126"/>
      <c r="B56" s="131" t="s">
        <v>75</v>
      </c>
      <c r="C56" s="193" t="s">
        <v>76</v>
      </c>
      <c r="D56" s="194"/>
      <c r="E56" s="194"/>
      <c r="F56" s="137" t="s">
        <v>25</v>
      </c>
      <c r="G56" s="138"/>
      <c r="H56" s="138"/>
      <c r="I56" s="138">
        <f>'0001 0001.1 Pol'!G45</f>
        <v>0</v>
      </c>
      <c r="J56" s="135" t="e">
        <f>IF(I61=0,"",I56/I61*100)</f>
        <v>#REF!</v>
      </c>
    </row>
    <row r="57" spans="1:10" ht="36.75" customHeight="1">
      <c r="A57" s="126"/>
      <c r="B57" s="131" t="s">
        <v>77</v>
      </c>
      <c r="C57" s="193" t="s">
        <v>78</v>
      </c>
      <c r="D57" s="194"/>
      <c r="E57" s="194"/>
      <c r="F57" s="137" t="s">
        <v>25</v>
      </c>
      <c r="G57" s="138"/>
      <c r="H57" s="138"/>
      <c r="I57" s="138">
        <f>'0001 0001.1 Pol'!G52</f>
        <v>0</v>
      </c>
      <c r="J57" s="135" t="e">
        <f>IF(I61=0,"",I57/I61*100)</f>
        <v>#REF!</v>
      </c>
    </row>
    <row r="58" spans="1:10" ht="36.75" customHeight="1">
      <c r="A58" s="126"/>
      <c r="B58" s="131" t="s">
        <v>79</v>
      </c>
      <c r="C58" s="193" t="s">
        <v>74</v>
      </c>
      <c r="D58" s="194"/>
      <c r="E58" s="194"/>
      <c r="F58" s="137" t="s">
        <v>25</v>
      </c>
      <c r="G58" s="138"/>
      <c r="H58" s="138"/>
      <c r="I58" s="138">
        <f>'0001 0001.1 Pol'!G62</f>
        <v>0</v>
      </c>
      <c r="J58" s="135" t="e">
        <f>IF(I61=0,"",I58/I61*100)</f>
        <v>#REF!</v>
      </c>
    </row>
    <row r="59" spans="1:10" ht="36.75" customHeight="1">
      <c r="A59" s="126"/>
      <c r="B59" s="131" t="s">
        <v>80</v>
      </c>
      <c r="C59" s="193" t="s">
        <v>81</v>
      </c>
      <c r="D59" s="194"/>
      <c r="E59" s="194"/>
      <c r="F59" s="137" t="s">
        <v>26</v>
      </c>
      <c r="G59" s="138"/>
      <c r="H59" s="138"/>
      <c r="I59" s="138">
        <f>'0001 0001.1 Pol'!G368</f>
        <v>0</v>
      </c>
      <c r="J59" s="135" t="e">
        <f>IF(I61=0,"",I59/I61*100)</f>
        <v>#REF!</v>
      </c>
    </row>
    <row r="60" spans="1:10" ht="36.75" customHeight="1">
      <c r="A60" s="126"/>
      <c r="B60" s="131" t="s">
        <v>82</v>
      </c>
      <c r="C60" s="193" t="s">
        <v>83</v>
      </c>
      <c r="D60" s="194"/>
      <c r="E60" s="194"/>
      <c r="F60" s="137" t="s">
        <v>84</v>
      </c>
      <c r="G60" s="138"/>
      <c r="H60" s="138"/>
      <c r="I60" s="138">
        <f>'0001 0001.1 Pol'!G373</f>
        <v>0</v>
      </c>
      <c r="J60" s="135" t="e">
        <f>IF(I61=0,"",I60/I61*100)</f>
        <v>#REF!</v>
      </c>
    </row>
    <row r="61" spans="1:10" ht="25.5" customHeight="1">
      <c r="A61" s="127"/>
      <c r="B61" s="132" t="s">
        <v>1</v>
      </c>
      <c r="C61" s="133"/>
      <c r="D61" s="134"/>
      <c r="E61" s="134"/>
      <c r="F61" s="139"/>
      <c r="G61" s="140"/>
      <c r="H61" s="140"/>
      <c r="I61" s="140" t="e">
        <f>SUM(I50:I60)</f>
        <v>#REF!</v>
      </c>
      <c r="J61" s="136" t="e">
        <f>SUM(J50:J60)</f>
        <v>#REF!</v>
      </c>
    </row>
    <row r="62" spans="1:10">
      <c r="F62" s="89"/>
      <c r="G62" s="89"/>
      <c r="H62" s="89"/>
      <c r="I62" s="89"/>
      <c r="J62" s="90"/>
    </row>
    <row r="63" spans="1:10">
      <c r="F63" s="89"/>
      <c r="G63" s="89"/>
      <c r="H63" s="89"/>
      <c r="I63" s="89"/>
      <c r="J63" s="90"/>
    </row>
    <row r="64" spans="1:10">
      <c r="F64" s="89"/>
      <c r="G64" s="89"/>
      <c r="H64" s="89"/>
      <c r="I64" s="89"/>
      <c r="J64" s="90"/>
    </row>
  </sheetData>
  <sheetProtection password="E99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60:E60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>
      <c r="A2" s="50" t="s">
        <v>7</v>
      </c>
      <c r="B2" s="49"/>
      <c r="C2" s="247"/>
      <c r="D2" s="247"/>
      <c r="E2" s="247"/>
      <c r="F2" s="247"/>
      <c r="G2" s="248"/>
    </row>
    <row r="3" spans="1:7" ht="24.95" customHeight="1">
      <c r="A3" s="50" t="s">
        <v>8</v>
      </c>
      <c r="B3" s="49"/>
      <c r="C3" s="247"/>
      <c r="D3" s="247"/>
      <c r="E3" s="247"/>
      <c r="F3" s="247"/>
      <c r="G3" s="248"/>
    </row>
    <row r="4" spans="1:7" ht="24.95" customHeight="1">
      <c r="A4" s="50" t="s">
        <v>9</v>
      </c>
      <c r="B4" s="49"/>
      <c r="C4" s="247"/>
      <c r="D4" s="247"/>
      <c r="E4" s="247"/>
      <c r="F4" s="247"/>
      <c r="G4" s="248"/>
    </row>
    <row r="5" spans="1:7">
      <c r="B5" s="4"/>
      <c r="C5" s="5"/>
      <c r="D5" s="6"/>
    </row>
  </sheetData>
  <sheetProtection password="E99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98"/>
  <sheetViews>
    <sheetView tabSelected="1" workbookViewId="0">
      <pane ySplit="7" topLeftCell="A31" activePane="bottomLeft" state="frozen"/>
      <selection pane="bottomLeft" activeCell="A45" sqref="A45:XFD46"/>
    </sheetView>
  </sheetViews>
  <sheetFormatPr defaultRowHeight="12.75" outlineLevelRow="1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55" t="s">
        <v>87</v>
      </c>
      <c r="B1" s="255"/>
      <c r="C1" s="255"/>
      <c r="D1" s="255"/>
      <c r="E1" s="255"/>
      <c r="F1" s="255"/>
      <c r="G1" s="255"/>
      <c r="AG1" t="s">
        <v>88</v>
      </c>
    </row>
    <row r="2" spans="1:60" ht="24.95" customHeight="1">
      <c r="A2" s="142" t="s">
        <v>7</v>
      </c>
      <c r="B2" s="49" t="s">
        <v>49</v>
      </c>
      <c r="C2" s="256" t="s">
        <v>50</v>
      </c>
      <c r="D2" s="257"/>
      <c r="E2" s="257"/>
      <c r="F2" s="257"/>
      <c r="G2" s="258"/>
      <c r="AG2" t="s">
        <v>89</v>
      </c>
    </row>
    <row r="3" spans="1:60" ht="24.95" customHeight="1">
      <c r="A3" s="142" t="s">
        <v>8</v>
      </c>
      <c r="B3" s="49" t="s">
        <v>45</v>
      </c>
      <c r="C3" s="256" t="s">
        <v>46</v>
      </c>
      <c r="D3" s="257"/>
      <c r="E3" s="257"/>
      <c r="F3" s="257"/>
      <c r="G3" s="258"/>
      <c r="AC3" s="124" t="s">
        <v>89</v>
      </c>
      <c r="AG3" t="s">
        <v>90</v>
      </c>
    </row>
    <row r="4" spans="1:60" ht="24.95" customHeight="1">
      <c r="A4" s="143" t="s">
        <v>9</v>
      </c>
      <c r="B4" s="144" t="s">
        <v>43</v>
      </c>
      <c r="C4" s="259" t="s">
        <v>44</v>
      </c>
      <c r="D4" s="260"/>
      <c r="E4" s="260"/>
      <c r="F4" s="260"/>
      <c r="G4" s="261"/>
      <c r="AG4" t="s">
        <v>91</v>
      </c>
    </row>
    <row r="5" spans="1:60">
      <c r="D5" s="10"/>
    </row>
    <row r="6" spans="1:60" ht="38.25">
      <c r="A6" s="146" t="s">
        <v>92</v>
      </c>
      <c r="B6" s="148" t="s">
        <v>93</v>
      </c>
      <c r="C6" s="148" t="s">
        <v>94</v>
      </c>
      <c r="D6" s="147" t="s">
        <v>95</v>
      </c>
      <c r="E6" s="146" t="s">
        <v>96</v>
      </c>
      <c r="F6" s="145" t="s">
        <v>97</v>
      </c>
      <c r="G6" s="146" t="s">
        <v>29</v>
      </c>
      <c r="H6" s="149" t="s">
        <v>30</v>
      </c>
      <c r="I6" s="149" t="s">
        <v>98</v>
      </c>
      <c r="J6" s="149" t="s">
        <v>31</v>
      </c>
      <c r="K6" s="149" t="s">
        <v>99</v>
      </c>
      <c r="L6" s="149" t="s">
        <v>100</v>
      </c>
      <c r="M6" s="149" t="s">
        <v>101</v>
      </c>
      <c r="N6" s="149" t="s">
        <v>102</v>
      </c>
      <c r="O6" s="149" t="s">
        <v>103</v>
      </c>
      <c r="P6" s="149" t="s">
        <v>104</v>
      </c>
      <c r="Q6" s="149" t="s">
        <v>105</v>
      </c>
      <c r="R6" s="149" t="s">
        <v>106</v>
      </c>
      <c r="S6" s="149" t="s">
        <v>107</v>
      </c>
      <c r="T6" s="149" t="s">
        <v>108</v>
      </c>
      <c r="U6" s="149" t="s">
        <v>109</v>
      </c>
      <c r="V6" s="149" t="s">
        <v>110</v>
      </c>
      <c r="W6" s="149" t="s">
        <v>111</v>
      </c>
      <c r="X6" s="149" t="s">
        <v>112</v>
      </c>
    </row>
    <row r="7" spans="1:60" hidden="1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>
      <c r="A8" s="163" t="s">
        <v>113</v>
      </c>
      <c r="B8" s="164" t="s">
        <v>63</v>
      </c>
      <c r="C8" s="185" t="s">
        <v>64</v>
      </c>
      <c r="D8" s="165"/>
      <c r="E8" s="166"/>
      <c r="F8" s="167"/>
      <c r="G8" s="167">
        <f>SUMIF(AG9:AG18,"&lt;&gt;NOR",G9:G18)</f>
        <v>0</v>
      </c>
      <c r="H8" s="167"/>
      <c r="I8" s="167">
        <f>SUM(I9:I18)</f>
        <v>0</v>
      </c>
      <c r="J8" s="167"/>
      <c r="K8" s="167">
        <f>SUM(K9:K18)</f>
        <v>0</v>
      </c>
      <c r="L8" s="167"/>
      <c r="M8" s="167">
        <f>SUM(M9:M18)</f>
        <v>0</v>
      </c>
      <c r="N8" s="167"/>
      <c r="O8" s="167">
        <f>SUM(O9:O18)</f>
        <v>0</v>
      </c>
      <c r="P8" s="167"/>
      <c r="Q8" s="167">
        <f>SUM(Q9:Q18)</f>
        <v>719.5</v>
      </c>
      <c r="R8" s="167"/>
      <c r="S8" s="167"/>
      <c r="T8" s="168"/>
      <c r="U8" s="162"/>
      <c r="V8" s="162">
        <f>SUM(V9:V18)</f>
        <v>173.15</v>
      </c>
      <c r="W8" s="162"/>
      <c r="X8" s="162"/>
      <c r="AG8" t="s">
        <v>114</v>
      </c>
    </row>
    <row r="9" spans="1:60" ht="33.75" outlineLevel="1">
      <c r="A9" s="169">
        <v>1</v>
      </c>
      <c r="B9" s="170" t="s">
        <v>115</v>
      </c>
      <c r="C9" s="186" t="s">
        <v>116</v>
      </c>
      <c r="D9" s="171" t="s">
        <v>117</v>
      </c>
      <c r="E9" s="172">
        <v>300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15</v>
      </c>
      <c r="M9" s="174">
        <f>G9*(1+L9/100)</f>
        <v>0</v>
      </c>
      <c r="N9" s="174">
        <v>0</v>
      </c>
      <c r="O9" s="174">
        <f>ROUND(E9*N9,2)</f>
        <v>0</v>
      </c>
      <c r="P9" s="174">
        <v>0.41699999999999998</v>
      </c>
      <c r="Q9" s="174">
        <f>ROUND(E9*P9,2)</f>
        <v>125.1</v>
      </c>
      <c r="R9" s="174" t="s">
        <v>118</v>
      </c>
      <c r="S9" s="174" t="s">
        <v>119</v>
      </c>
      <c r="T9" s="175" t="s">
        <v>120</v>
      </c>
      <c r="U9" s="159">
        <v>0</v>
      </c>
      <c r="V9" s="159">
        <f>ROUND(E9*U9,2)</f>
        <v>0</v>
      </c>
      <c r="W9" s="159"/>
      <c r="X9" s="159" t="s">
        <v>121</v>
      </c>
      <c r="Y9" s="150"/>
      <c r="Z9" s="150"/>
      <c r="AA9" s="150"/>
      <c r="AB9" s="150"/>
      <c r="AC9" s="150"/>
      <c r="AD9" s="150"/>
      <c r="AE9" s="150"/>
      <c r="AF9" s="150"/>
      <c r="AG9" s="150" t="s">
        <v>122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57"/>
      <c r="B10" s="158"/>
      <c r="C10" s="251" t="s">
        <v>123</v>
      </c>
      <c r="D10" s="252"/>
      <c r="E10" s="252"/>
      <c r="F10" s="252"/>
      <c r="G10" s="252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0"/>
      <c r="Z10" s="150"/>
      <c r="AA10" s="150"/>
      <c r="AB10" s="150"/>
      <c r="AC10" s="150"/>
      <c r="AD10" s="150"/>
      <c r="AE10" s="150"/>
      <c r="AF10" s="150"/>
      <c r="AG10" s="150" t="s">
        <v>124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ht="22.5" outlineLevel="1">
      <c r="A11" s="169">
        <v>2</v>
      </c>
      <c r="B11" s="170" t="s">
        <v>125</v>
      </c>
      <c r="C11" s="186" t="s">
        <v>126</v>
      </c>
      <c r="D11" s="171" t="s">
        <v>117</v>
      </c>
      <c r="E11" s="172">
        <v>250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15</v>
      </c>
      <c r="M11" s="174">
        <f>G11*(1+L11/100)</f>
        <v>0</v>
      </c>
      <c r="N11" s="174">
        <v>0</v>
      </c>
      <c r="O11" s="174">
        <f>ROUND(E11*N11,2)</f>
        <v>0</v>
      </c>
      <c r="P11" s="174">
        <v>0.22500000000000001</v>
      </c>
      <c r="Q11" s="174">
        <f>ROUND(E11*P11,2)</f>
        <v>56.25</v>
      </c>
      <c r="R11" s="174" t="s">
        <v>118</v>
      </c>
      <c r="S11" s="174" t="s">
        <v>119</v>
      </c>
      <c r="T11" s="175" t="s">
        <v>120</v>
      </c>
      <c r="U11" s="159">
        <v>0</v>
      </c>
      <c r="V11" s="159">
        <f>ROUND(E11*U11,2)</f>
        <v>0</v>
      </c>
      <c r="W11" s="159"/>
      <c r="X11" s="159" t="s">
        <v>121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122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57"/>
      <c r="B12" s="158"/>
      <c r="C12" s="251" t="s">
        <v>123</v>
      </c>
      <c r="D12" s="252"/>
      <c r="E12" s="252"/>
      <c r="F12" s="252"/>
      <c r="G12" s="252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0"/>
      <c r="Z12" s="150"/>
      <c r="AA12" s="150"/>
      <c r="AB12" s="150"/>
      <c r="AC12" s="150"/>
      <c r="AD12" s="150"/>
      <c r="AE12" s="150"/>
      <c r="AF12" s="150"/>
      <c r="AG12" s="150" t="s">
        <v>124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22.5" outlineLevel="1">
      <c r="A13" s="176">
        <v>3</v>
      </c>
      <c r="B13" s="177" t="s">
        <v>127</v>
      </c>
      <c r="C13" s="187" t="s">
        <v>128</v>
      </c>
      <c r="D13" s="178" t="s">
        <v>117</v>
      </c>
      <c r="E13" s="179">
        <v>550</v>
      </c>
      <c r="F13" s="180"/>
      <c r="G13" s="181">
        <f>ROUND(E13*F13,2)</f>
        <v>0</v>
      </c>
      <c r="H13" s="180"/>
      <c r="I13" s="181">
        <f>ROUND(E13*H13,2)</f>
        <v>0</v>
      </c>
      <c r="J13" s="180"/>
      <c r="K13" s="181">
        <f>ROUND(E13*J13,2)</f>
        <v>0</v>
      </c>
      <c r="L13" s="181">
        <v>15</v>
      </c>
      <c r="M13" s="181">
        <f>G13*(1+L13/100)</f>
        <v>0</v>
      </c>
      <c r="N13" s="181">
        <v>0</v>
      </c>
      <c r="O13" s="181">
        <f>ROUND(E13*N13,2)</f>
        <v>0</v>
      </c>
      <c r="P13" s="181">
        <v>0.22</v>
      </c>
      <c r="Q13" s="181">
        <f>ROUND(E13*P13,2)</f>
        <v>121</v>
      </c>
      <c r="R13" s="181" t="s">
        <v>118</v>
      </c>
      <c r="S13" s="181" t="s">
        <v>119</v>
      </c>
      <c r="T13" s="182" t="s">
        <v>120</v>
      </c>
      <c r="U13" s="159">
        <v>0.251</v>
      </c>
      <c r="V13" s="159">
        <f>ROUND(E13*U13,2)</f>
        <v>138.05000000000001</v>
      </c>
      <c r="W13" s="159"/>
      <c r="X13" s="159" t="s">
        <v>121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122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2.5" outlineLevel="1">
      <c r="A14" s="176">
        <v>4</v>
      </c>
      <c r="B14" s="177" t="s">
        <v>129</v>
      </c>
      <c r="C14" s="187" t="s">
        <v>130</v>
      </c>
      <c r="D14" s="178" t="s">
        <v>117</v>
      </c>
      <c r="E14" s="179">
        <v>450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15</v>
      </c>
      <c r="M14" s="181">
        <f>G14*(1+L14/100)</f>
        <v>0</v>
      </c>
      <c r="N14" s="181">
        <v>0</v>
      </c>
      <c r="O14" s="181">
        <f>ROUND(E14*N14,2)</f>
        <v>0</v>
      </c>
      <c r="P14" s="181">
        <v>0.66</v>
      </c>
      <c r="Q14" s="181">
        <f>ROUND(E14*P14,2)</f>
        <v>297</v>
      </c>
      <c r="R14" s="181" t="s">
        <v>118</v>
      </c>
      <c r="S14" s="181" t="s">
        <v>119</v>
      </c>
      <c r="T14" s="182" t="s">
        <v>120</v>
      </c>
      <c r="U14" s="159">
        <v>7.8E-2</v>
      </c>
      <c r="V14" s="159">
        <f>ROUND(E14*U14,2)</f>
        <v>35.1</v>
      </c>
      <c r="W14" s="159"/>
      <c r="X14" s="159" t="s">
        <v>121</v>
      </c>
      <c r="Y14" s="150"/>
      <c r="Z14" s="150"/>
      <c r="AA14" s="150"/>
      <c r="AB14" s="150"/>
      <c r="AC14" s="150"/>
      <c r="AD14" s="150"/>
      <c r="AE14" s="150"/>
      <c r="AF14" s="150"/>
      <c r="AG14" s="150" t="s">
        <v>122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>
      <c r="A15" s="176">
        <v>5</v>
      </c>
      <c r="B15" s="177" t="s">
        <v>131</v>
      </c>
      <c r="C15" s="187" t="s">
        <v>132</v>
      </c>
      <c r="D15" s="178" t="s">
        <v>117</v>
      </c>
      <c r="E15" s="179">
        <v>450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15</v>
      </c>
      <c r="M15" s="181">
        <f>G15*(1+L15/100)</f>
        <v>0</v>
      </c>
      <c r="N15" s="181">
        <v>0</v>
      </c>
      <c r="O15" s="181">
        <f>ROUND(E15*N15,2)</f>
        <v>0</v>
      </c>
      <c r="P15" s="181">
        <v>0.11</v>
      </c>
      <c r="Q15" s="181">
        <f>ROUND(E15*P15,2)</f>
        <v>49.5</v>
      </c>
      <c r="R15" s="181" t="s">
        <v>118</v>
      </c>
      <c r="S15" s="181" t="s">
        <v>119</v>
      </c>
      <c r="T15" s="182" t="s">
        <v>120</v>
      </c>
      <c r="U15" s="159">
        <v>0</v>
      </c>
      <c r="V15" s="159">
        <f>ROUND(E15*U15,2)</f>
        <v>0</v>
      </c>
      <c r="W15" s="159"/>
      <c r="X15" s="159" t="s">
        <v>121</v>
      </c>
      <c r="Y15" s="150"/>
      <c r="Z15" s="150"/>
      <c r="AA15" s="150"/>
      <c r="AB15" s="150"/>
      <c r="AC15" s="150"/>
      <c r="AD15" s="150"/>
      <c r="AE15" s="150"/>
      <c r="AF15" s="150"/>
      <c r="AG15" s="150" t="s">
        <v>122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ht="22.5" outlineLevel="1">
      <c r="A16" s="176">
        <v>6</v>
      </c>
      <c r="B16" s="177" t="s">
        <v>133</v>
      </c>
      <c r="C16" s="187" t="s">
        <v>134</v>
      </c>
      <c r="D16" s="178" t="s">
        <v>117</v>
      </c>
      <c r="E16" s="179">
        <v>15</v>
      </c>
      <c r="F16" s="180"/>
      <c r="G16" s="181">
        <f>ROUND(E16*F16,2)</f>
        <v>0</v>
      </c>
      <c r="H16" s="180"/>
      <c r="I16" s="181">
        <f>ROUND(E16*H16,2)</f>
        <v>0</v>
      </c>
      <c r="J16" s="180"/>
      <c r="K16" s="181">
        <f>ROUND(E16*J16,2)</f>
        <v>0</v>
      </c>
      <c r="L16" s="181">
        <v>15</v>
      </c>
      <c r="M16" s="181">
        <f>G16*(1+L16/100)</f>
        <v>0</v>
      </c>
      <c r="N16" s="181">
        <v>0</v>
      </c>
      <c r="O16" s="181">
        <f>ROUND(E16*N16,2)</f>
        <v>0</v>
      </c>
      <c r="P16" s="181">
        <v>0.36</v>
      </c>
      <c r="Q16" s="181">
        <f>ROUND(E16*P16,2)</f>
        <v>5.4</v>
      </c>
      <c r="R16" s="181" t="s">
        <v>118</v>
      </c>
      <c r="S16" s="181" t="s">
        <v>119</v>
      </c>
      <c r="T16" s="182" t="s">
        <v>120</v>
      </c>
      <c r="U16" s="159">
        <v>0</v>
      </c>
      <c r="V16" s="159">
        <f>ROUND(E16*U16,2)</f>
        <v>0</v>
      </c>
      <c r="W16" s="159"/>
      <c r="X16" s="159" t="s">
        <v>121</v>
      </c>
      <c r="Y16" s="150"/>
      <c r="Z16" s="150"/>
      <c r="AA16" s="150"/>
      <c r="AB16" s="150"/>
      <c r="AC16" s="150"/>
      <c r="AD16" s="150"/>
      <c r="AE16" s="150"/>
      <c r="AF16" s="150"/>
      <c r="AG16" s="150" t="s">
        <v>122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69">
        <v>7</v>
      </c>
      <c r="B17" s="170" t="s">
        <v>135</v>
      </c>
      <c r="C17" s="186" t="s">
        <v>136</v>
      </c>
      <c r="D17" s="171" t="s">
        <v>137</v>
      </c>
      <c r="E17" s="172">
        <v>450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15</v>
      </c>
      <c r="M17" s="174">
        <f>G17*(1+L17/100)</f>
        <v>0</v>
      </c>
      <c r="N17" s="174">
        <v>0</v>
      </c>
      <c r="O17" s="174">
        <f>ROUND(E17*N17,2)</f>
        <v>0</v>
      </c>
      <c r="P17" s="174">
        <v>0.14499999999999999</v>
      </c>
      <c r="Q17" s="174">
        <f>ROUND(E17*P17,2)</f>
        <v>65.25</v>
      </c>
      <c r="R17" s="174" t="s">
        <v>118</v>
      </c>
      <c r="S17" s="174" t="s">
        <v>119</v>
      </c>
      <c r="T17" s="175" t="s">
        <v>120</v>
      </c>
      <c r="U17" s="159">
        <v>0</v>
      </c>
      <c r="V17" s="159">
        <f>ROUND(E17*U17,2)</f>
        <v>0</v>
      </c>
      <c r="W17" s="159"/>
      <c r="X17" s="159" t="s">
        <v>121</v>
      </c>
      <c r="Y17" s="150"/>
      <c r="Z17" s="150"/>
      <c r="AA17" s="150"/>
      <c r="AB17" s="150"/>
      <c r="AC17" s="150"/>
      <c r="AD17" s="150"/>
      <c r="AE17" s="150"/>
      <c r="AF17" s="150"/>
      <c r="AG17" s="150" t="s">
        <v>122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57"/>
      <c r="B18" s="158"/>
      <c r="C18" s="251" t="s">
        <v>138</v>
      </c>
      <c r="D18" s="252"/>
      <c r="E18" s="252"/>
      <c r="F18" s="252"/>
      <c r="G18" s="252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0"/>
      <c r="Z18" s="150"/>
      <c r="AA18" s="150"/>
      <c r="AB18" s="150"/>
      <c r="AC18" s="150"/>
      <c r="AD18" s="150"/>
      <c r="AE18" s="150"/>
      <c r="AF18" s="150"/>
      <c r="AG18" s="150" t="s">
        <v>124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83" t="str">
        <f>C18</f>
        <v>s vybouráním lože, s přemístěním hmot na skládku na vzdálenost do 3 m nebo naložením na dopravní prostředek</v>
      </c>
      <c r="BB18" s="150"/>
      <c r="BC18" s="150"/>
      <c r="BD18" s="150"/>
      <c r="BE18" s="150"/>
      <c r="BF18" s="150"/>
      <c r="BG18" s="150"/>
      <c r="BH18" s="150"/>
    </row>
    <row r="19" spans="1:60">
      <c r="A19" s="163" t="s">
        <v>113</v>
      </c>
      <c r="B19" s="164" t="s">
        <v>65</v>
      </c>
      <c r="C19" s="185" t="s">
        <v>66</v>
      </c>
      <c r="D19" s="165"/>
      <c r="E19" s="166"/>
      <c r="F19" s="167"/>
      <c r="G19" s="167">
        <f>SUMIF(AG20:AG29,"&lt;&gt;NOR",G20:G29)</f>
        <v>0</v>
      </c>
      <c r="H19" s="167"/>
      <c r="I19" s="167">
        <f>SUM(I20:I29)</f>
        <v>0</v>
      </c>
      <c r="J19" s="167"/>
      <c r="K19" s="167">
        <f>SUM(K20:K29)</f>
        <v>0</v>
      </c>
      <c r="L19" s="167"/>
      <c r="M19" s="167">
        <f>SUM(M20:M29)</f>
        <v>0</v>
      </c>
      <c r="N19" s="167"/>
      <c r="O19" s="167">
        <f>SUM(O20:O29)</f>
        <v>2.0300000000000002</v>
      </c>
      <c r="P19" s="167"/>
      <c r="Q19" s="167">
        <f>SUM(Q20:Q29)</f>
        <v>0</v>
      </c>
      <c r="R19" s="167"/>
      <c r="S19" s="167"/>
      <c r="T19" s="168"/>
      <c r="U19" s="162"/>
      <c r="V19" s="162">
        <f>SUM(V20:V29)</f>
        <v>0</v>
      </c>
      <c r="W19" s="162"/>
      <c r="X19" s="162"/>
      <c r="AG19" t="s">
        <v>114</v>
      </c>
    </row>
    <row r="20" spans="1:60" ht="22.5" outlineLevel="1">
      <c r="A20" s="169">
        <v>8</v>
      </c>
      <c r="B20" s="170" t="s">
        <v>139</v>
      </c>
      <c r="C20" s="186" t="s">
        <v>140</v>
      </c>
      <c r="D20" s="171" t="s">
        <v>117</v>
      </c>
      <c r="E20" s="172">
        <v>100.8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15</v>
      </c>
      <c r="M20" s="174">
        <f>G20*(1+L20/100)</f>
        <v>0</v>
      </c>
      <c r="N20" s="174">
        <v>1.8380000000000001E-2</v>
      </c>
      <c r="O20" s="174">
        <f>ROUND(E20*N20,2)</f>
        <v>1.85</v>
      </c>
      <c r="P20" s="174">
        <v>0</v>
      </c>
      <c r="Q20" s="174">
        <f>ROUND(E20*P20,2)</f>
        <v>0</v>
      </c>
      <c r="R20" s="174" t="s">
        <v>141</v>
      </c>
      <c r="S20" s="174" t="s">
        <v>119</v>
      </c>
      <c r="T20" s="175" t="s">
        <v>120</v>
      </c>
      <c r="U20" s="159">
        <v>0</v>
      </c>
      <c r="V20" s="159">
        <f>ROUND(E20*U20,2)</f>
        <v>0</v>
      </c>
      <c r="W20" s="159"/>
      <c r="X20" s="159" t="s">
        <v>121</v>
      </c>
      <c r="Y20" s="150"/>
      <c r="Z20" s="150"/>
      <c r="AA20" s="150"/>
      <c r="AB20" s="150"/>
      <c r="AC20" s="150"/>
      <c r="AD20" s="150"/>
      <c r="AE20" s="150"/>
      <c r="AF20" s="150"/>
      <c r="AG20" s="150" t="s">
        <v>122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57"/>
      <c r="B21" s="158"/>
      <c r="C21" s="251" t="s">
        <v>142</v>
      </c>
      <c r="D21" s="252"/>
      <c r="E21" s="252"/>
      <c r="F21" s="252"/>
      <c r="G21" s="252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0"/>
      <c r="Z21" s="150"/>
      <c r="AA21" s="150"/>
      <c r="AB21" s="150"/>
      <c r="AC21" s="150"/>
      <c r="AD21" s="150"/>
      <c r="AE21" s="150"/>
      <c r="AF21" s="150"/>
      <c r="AG21" s="150" t="s">
        <v>124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>
      <c r="A22" s="157"/>
      <c r="B22" s="158"/>
      <c r="C22" s="253" t="s">
        <v>143</v>
      </c>
      <c r="D22" s="254"/>
      <c r="E22" s="254"/>
      <c r="F22" s="254"/>
      <c r="G22" s="254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0"/>
      <c r="Z22" s="150"/>
      <c r="AA22" s="150"/>
      <c r="AB22" s="150"/>
      <c r="AC22" s="150"/>
      <c r="AD22" s="150"/>
      <c r="AE22" s="150"/>
      <c r="AF22" s="150"/>
      <c r="AG22" s="150" t="s">
        <v>144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57"/>
      <c r="B23" s="158"/>
      <c r="C23" s="188" t="s">
        <v>145</v>
      </c>
      <c r="D23" s="160"/>
      <c r="E23" s="161">
        <v>100.8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0"/>
      <c r="Z23" s="150"/>
      <c r="AA23" s="150"/>
      <c r="AB23" s="150"/>
      <c r="AC23" s="150"/>
      <c r="AD23" s="150"/>
      <c r="AE23" s="150"/>
      <c r="AF23" s="150"/>
      <c r="AG23" s="150" t="s">
        <v>146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33.75" outlineLevel="1">
      <c r="A24" s="169">
        <v>9</v>
      </c>
      <c r="B24" s="170" t="s">
        <v>147</v>
      </c>
      <c r="C24" s="186" t="s">
        <v>148</v>
      </c>
      <c r="D24" s="171" t="s">
        <v>117</v>
      </c>
      <c r="E24" s="172">
        <v>100.8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15</v>
      </c>
      <c r="M24" s="174">
        <f>G24*(1+L24/100)</f>
        <v>0</v>
      </c>
      <c r="N24" s="174">
        <v>8.4999999999999995E-4</v>
      </c>
      <c r="O24" s="174">
        <f>ROUND(E24*N24,2)</f>
        <v>0.09</v>
      </c>
      <c r="P24" s="174">
        <v>0</v>
      </c>
      <c r="Q24" s="174">
        <f>ROUND(E24*P24,2)</f>
        <v>0</v>
      </c>
      <c r="R24" s="174" t="s">
        <v>141</v>
      </c>
      <c r="S24" s="174" t="s">
        <v>119</v>
      </c>
      <c r="T24" s="175" t="s">
        <v>120</v>
      </c>
      <c r="U24" s="159">
        <v>0</v>
      </c>
      <c r="V24" s="159">
        <f>ROUND(E24*U24,2)</f>
        <v>0</v>
      </c>
      <c r="W24" s="159"/>
      <c r="X24" s="159" t="s">
        <v>121</v>
      </c>
      <c r="Y24" s="150"/>
      <c r="Z24" s="150"/>
      <c r="AA24" s="150"/>
      <c r="AB24" s="150"/>
      <c r="AC24" s="150"/>
      <c r="AD24" s="150"/>
      <c r="AE24" s="150"/>
      <c r="AF24" s="150"/>
      <c r="AG24" s="150" t="s">
        <v>122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>
      <c r="A25" s="157"/>
      <c r="B25" s="158"/>
      <c r="C25" s="251" t="s">
        <v>142</v>
      </c>
      <c r="D25" s="252"/>
      <c r="E25" s="252"/>
      <c r="F25" s="252"/>
      <c r="G25" s="252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0"/>
      <c r="Z25" s="150"/>
      <c r="AA25" s="150"/>
      <c r="AB25" s="150"/>
      <c r="AC25" s="150"/>
      <c r="AD25" s="150"/>
      <c r="AE25" s="150"/>
      <c r="AF25" s="150"/>
      <c r="AG25" s="150" t="s">
        <v>124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>
      <c r="A26" s="176">
        <v>10</v>
      </c>
      <c r="B26" s="177" t="s">
        <v>149</v>
      </c>
      <c r="C26" s="187" t="s">
        <v>150</v>
      </c>
      <c r="D26" s="178" t="s">
        <v>117</v>
      </c>
      <c r="E26" s="179">
        <v>100.8</v>
      </c>
      <c r="F26" s="180"/>
      <c r="G26" s="181">
        <f>ROUND(E26*F26,2)</f>
        <v>0</v>
      </c>
      <c r="H26" s="180"/>
      <c r="I26" s="181">
        <f>ROUND(E26*H26,2)</f>
        <v>0</v>
      </c>
      <c r="J26" s="180"/>
      <c r="K26" s="181">
        <f>ROUND(E26*J26,2)</f>
        <v>0</v>
      </c>
      <c r="L26" s="181">
        <v>15</v>
      </c>
      <c r="M26" s="181">
        <f>G26*(1+L26/100)</f>
        <v>0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1" t="s">
        <v>141</v>
      </c>
      <c r="S26" s="181" t="s">
        <v>119</v>
      </c>
      <c r="T26" s="182" t="s">
        <v>120</v>
      </c>
      <c r="U26" s="159">
        <v>0</v>
      </c>
      <c r="V26" s="159">
        <f>ROUND(E26*U26,2)</f>
        <v>0</v>
      </c>
      <c r="W26" s="159"/>
      <c r="X26" s="159" t="s">
        <v>121</v>
      </c>
      <c r="Y26" s="150"/>
      <c r="Z26" s="150"/>
      <c r="AA26" s="150"/>
      <c r="AB26" s="150"/>
      <c r="AC26" s="150"/>
      <c r="AD26" s="150"/>
      <c r="AE26" s="150"/>
      <c r="AF26" s="150"/>
      <c r="AG26" s="150" t="s">
        <v>122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>
      <c r="A27" s="169">
        <v>11</v>
      </c>
      <c r="B27" s="170" t="s">
        <v>151</v>
      </c>
      <c r="C27" s="186" t="s">
        <v>152</v>
      </c>
      <c r="D27" s="171" t="s">
        <v>117</v>
      </c>
      <c r="E27" s="172">
        <v>14.4</v>
      </c>
      <c r="F27" s="173"/>
      <c r="G27" s="174">
        <f>ROUND(E27*F27,2)</f>
        <v>0</v>
      </c>
      <c r="H27" s="173"/>
      <c r="I27" s="174">
        <f>ROUND(E27*H27,2)</f>
        <v>0</v>
      </c>
      <c r="J27" s="173"/>
      <c r="K27" s="174">
        <f>ROUND(E27*J27,2)</f>
        <v>0</v>
      </c>
      <c r="L27" s="174">
        <v>15</v>
      </c>
      <c r="M27" s="174">
        <f>G27*(1+L27/100)</f>
        <v>0</v>
      </c>
      <c r="N27" s="174">
        <v>5.9199999999999999E-3</v>
      </c>
      <c r="O27" s="174">
        <f>ROUND(E27*N27,2)</f>
        <v>0.09</v>
      </c>
      <c r="P27" s="174">
        <v>0</v>
      </c>
      <c r="Q27" s="174">
        <f>ROUND(E27*P27,2)</f>
        <v>0</v>
      </c>
      <c r="R27" s="174" t="s">
        <v>141</v>
      </c>
      <c r="S27" s="174" t="s">
        <v>119</v>
      </c>
      <c r="T27" s="175" t="s">
        <v>120</v>
      </c>
      <c r="U27" s="159">
        <v>0</v>
      </c>
      <c r="V27" s="159">
        <f>ROUND(E27*U27,2)</f>
        <v>0</v>
      </c>
      <c r="W27" s="159"/>
      <c r="X27" s="159" t="s">
        <v>121</v>
      </c>
      <c r="Y27" s="150"/>
      <c r="Z27" s="150"/>
      <c r="AA27" s="150"/>
      <c r="AB27" s="150"/>
      <c r="AC27" s="150"/>
      <c r="AD27" s="150"/>
      <c r="AE27" s="150"/>
      <c r="AF27" s="150"/>
      <c r="AG27" s="150" t="s">
        <v>122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57"/>
      <c r="B28" s="158"/>
      <c r="C28" s="249" t="s">
        <v>153</v>
      </c>
      <c r="D28" s="250"/>
      <c r="E28" s="250"/>
      <c r="F28" s="250"/>
      <c r="G28" s="250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0"/>
      <c r="Z28" s="150"/>
      <c r="AA28" s="150"/>
      <c r="AB28" s="150"/>
      <c r="AC28" s="150"/>
      <c r="AD28" s="150"/>
      <c r="AE28" s="150"/>
      <c r="AF28" s="150"/>
      <c r="AG28" s="150" t="s">
        <v>144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57"/>
      <c r="B29" s="158"/>
      <c r="C29" s="188" t="s">
        <v>154</v>
      </c>
      <c r="D29" s="160"/>
      <c r="E29" s="161">
        <v>14.4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0"/>
      <c r="Z29" s="150"/>
      <c r="AA29" s="150"/>
      <c r="AB29" s="150"/>
      <c r="AC29" s="150"/>
      <c r="AD29" s="150"/>
      <c r="AE29" s="150"/>
      <c r="AF29" s="150"/>
      <c r="AG29" s="150" t="s">
        <v>146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>
      <c r="A30" s="163" t="s">
        <v>113</v>
      </c>
      <c r="B30" s="164" t="s">
        <v>67</v>
      </c>
      <c r="C30" s="185" t="s">
        <v>68</v>
      </c>
      <c r="D30" s="165"/>
      <c r="E30" s="166"/>
      <c r="F30" s="167"/>
      <c r="G30" s="167">
        <f>SUMIF(AG31:AG32,"&lt;&gt;NOR",G31:G32)</f>
        <v>0</v>
      </c>
      <c r="H30" s="167"/>
      <c r="I30" s="167">
        <f>SUM(I31:I32)</f>
        <v>0</v>
      </c>
      <c r="J30" s="167"/>
      <c r="K30" s="167">
        <f>SUM(K31:K32)</f>
        <v>0</v>
      </c>
      <c r="L30" s="167"/>
      <c r="M30" s="167">
        <f>SUM(M31:M32)</f>
        <v>0</v>
      </c>
      <c r="N30" s="167"/>
      <c r="O30" s="167">
        <f>SUM(O31:O32)</f>
        <v>0</v>
      </c>
      <c r="P30" s="167"/>
      <c r="Q30" s="167">
        <f>SUM(Q31:Q32)</f>
        <v>0</v>
      </c>
      <c r="R30" s="167"/>
      <c r="S30" s="167"/>
      <c r="T30" s="168"/>
      <c r="U30" s="162"/>
      <c r="V30" s="162">
        <f>SUM(V31:V32)</f>
        <v>0</v>
      </c>
      <c r="W30" s="162"/>
      <c r="X30" s="162"/>
      <c r="AG30" t="s">
        <v>114</v>
      </c>
    </row>
    <row r="31" spans="1:60" ht="33.75" outlineLevel="1">
      <c r="A31" s="169">
        <v>12</v>
      </c>
      <c r="B31" s="170" t="s">
        <v>155</v>
      </c>
      <c r="C31" s="186" t="s">
        <v>156</v>
      </c>
      <c r="D31" s="171" t="s">
        <v>157</v>
      </c>
      <c r="E31" s="172">
        <v>4.8712600000000004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15</v>
      </c>
      <c r="M31" s="174">
        <f>G31*(1+L31/100)</f>
        <v>0</v>
      </c>
      <c r="N31" s="174">
        <v>0</v>
      </c>
      <c r="O31" s="174">
        <f>ROUND(E31*N31,2)</f>
        <v>0</v>
      </c>
      <c r="P31" s="174">
        <v>0</v>
      </c>
      <c r="Q31" s="174">
        <f>ROUND(E31*P31,2)</f>
        <v>0</v>
      </c>
      <c r="R31" s="174" t="s">
        <v>158</v>
      </c>
      <c r="S31" s="174" t="s">
        <v>119</v>
      </c>
      <c r="T31" s="175" t="s">
        <v>120</v>
      </c>
      <c r="U31" s="159">
        <v>0</v>
      </c>
      <c r="V31" s="159">
        <f>ROUND(E31*U31,2)</f>
        <v>0</v>
      </c>
      <c r="W31" s="159"/>
      <c r="X31" s="159" t="s">
        <v>121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122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>
      <c r="A32" s="157"/>
      <c r="B32" s="158"/>
      <c r="C32" s="251" t="s">
        <v>159</v>
      </c>
      <c r="D32" s="252"/>
      <c r="E32" s="252"/>
      <c r="F32" s="252"/>
      <c r="G32" s="252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0"/>
      <c r="Z32" s="150"/>
      <c r="AA32" s="150"/>
      <c r="AB32" s="150"/>
      <c r="AC32" s="150"/>
      <c r="AD32" s="150"/>
      <c r="AE32" s="150"/>
      <c r="AF32" s="150"/>
      <c r="AG32" s="150" t="s">
        <v>124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>
      <c r="A33" s="163" t="s">
        <v>113</v>
      </c>
      <c r="B33" s="164" t="s">
        <v>69</v>
      </c>
      <c r="C33" s="185" t="s">
        <v>70</v>
      </c>
      <c r="D33" s="165"/>
      <c r="E33" s="166"/>
      <c r="F33" s="167"/>
      <c r="G33" s="167">
        <f>SUMIF(AG34:AG38,"&lt;&gt;NOR",G34:G38)</f>
        <v>0</v>
      </c>
      <c r="H33" s="167"/>
      <c r="I33" s="167">
        <f>SUM(I34:I38)</f>
        <v>0</v>
      </c>
      <c r="J33" s="167"/>
      <c r="K33" s="167">
        <f>SUM(K34:K38)</f>
        <v>0</v>
      </c>
      <c r="L33" s="167"/>
      <c r="M33" s="167">
        <f>SUM(M34:M38)</f>
        <v>0</v>
      </c>
      <c r="N33" s="167"/>
      <c r="O33" s="167">
        <f>SUM(O34:O38)</f>
        <v>0</v>
      </c>
      <c r="P33" s="167"/>
      <c r="Q33" s="167">
        <f>SUM(Q34:Q38)</f>
        <v>6.92</v>
      </c>
      <c r="R33" s="167"/>
      <c r="S33" s="167"/>
      <c r="T33" s="168"/>
      <c r="U33" s="162"/>
      <c r="V33" s="162">
        <f>SUM(V34:V38)</f>
        <v>0</v>
      </c>
      <c r="W33" s="162"/>
      <c r="X33" s="162"/>
      <c r="AG33" t="s">
        <v>114</v>
      </c>
    </row>
    <row r="34" spans="1:60" outlineLevel="1">
      <c r="A34" s="169">
        <v>13</v>
      </c>
      <c r="B34" s="170" t="s">
        <v>160</v>
      </c>
      <c r="C34" s="186" t="s">
        <v>161</v>
      </c>
      <c r="D34" s="171" t="s">
        <v>117</v>
      </c>
      <c r="E34" s="172">
        <v>710.39499999999998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15</v>
      </c>
      <c r="M34" s="174">
        <f>G34*(1+L34/100)</f>
        <v>0</v>
      </c>
      <c r="N34" s="174">
        <v>0</v>
      </c>
      <c r="O34" s="174">
        <f>ROUND(E34*N34,2)</f>
        <v>0</v>
      </c>
      <c r="P34" s="174">
        <v>9.7400000000000004E-3</v>
      </c>
      <c r="Q34" s="174">
        <f>ROUND(E34*P34,2)</f>
        <v>6.92</v>
      </c>
      <c r="R34" s="174" t="s">
        <v>162</v>
      </c>
      <c r="S34" s="174" t="s">
        <v>119</v>
      </c>
      <c r="T34" s="175" t="s">
        <v>120</v>
      </c>
      <c r="U34" s="159">
        <v>0</v>
      </c>
      <c r="V34" s="159">
        <f>ROUND(E34*U34,2)</f>
        <v>0</v>
      </c>
      <c r="W34" s="159"/>
      <c r="X34" s="159" t="s">
        <v>121</v>
      </c>
      <c r="Y34" s="150"/>
      <c r="Z34" s="150"/>
      <c r="AA34" s="150"/>
      <c r="AB34" s="150"/>
      <c r="AC34" s="150"/>
      <c r="AD34" s="150"/>
      <c r="AE34" s="150"/>
      <c r="AF34" s="150"/>
      <c r="AG34" s="150" t="s">
        <v>163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57"/>
      <c r="B35" s="158"/>
      <c r="C35" s="188" t="s">
        <v>164</v>
      </c>
      <c r="D35" s="160"/>
      <c r="E35" s="161">
        <v>703.38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0"/>
      <c r="Z35" s="150"/>
      <c r="AA35" s="150"/>
      <c r="AB35" s="150"/>
      <c r="AC35" s="150"/>
      <c r="AD35" s="150"/>
      <c r="AE35" s="150"/>
      <c r="AF35" s="150"/>
      <c r="AG35" s="150" t="s">
        <v>146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57"/>
      <c r="B36" s="158"/>
      <c r="C36" s="188" t="s">
        <v>165</v>
      </c>
      <c r="D36" s="160"/>
      <c r="E36" s="161">
        <v>7.01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0"/>
      <c r="Z36" s="150"/>
      <c r="AA36" s="150"/>
      <c r="AB36" s="150"/>
      <c r="AC36" s="150"/>
      <c r="AD36" s="150"/>
      <c r="AE36" s="150"/>
      <c r="AF36" s="150"/>
      <c r="AG36" s="150" t="s">
        <v>146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>
      <c r="A37" s="169">
        <v>14</v>
      </c>
      <c r="B37" s="170" t="s">
        <v>166</v>
      </c>
      <c r="C37" s="186" t="s">
        <v>167</v>
      </c>
      <c r="D37" s="171" t="s">
        <v>0</v>
      </c>
      <c r="E37" s="172">
        <v>87.378590000000003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15</v>
      </c>
      <c r="M37" s="174">
        <f>G37*(1+L37/100)</f>
        <v>0</v>
      </c>
      <c r="N37" s="174">
        <v>0</v>
      </c>
      <c r="O37" s="174">
        <f>ROUND(E37*N37,2)</f>
        <v>0</v>
      </c>
      <c r="P37" s="174">
        <v>0</v>
      </c>
      <c r="Q37" s="174">
        <f>ROUND(E37*P37,2)</f>
        <v>0</v>
      </c>
      <c r="R37" s="174" t="s">
        <v>162</v>
      </c>
      <c r="S37" s="174" t="s">
        <v>119</v>
      </c>
      <c r="T37" s="175" t="s">
        <v>120</v>
      </c>
      <c r="U37" s="159">
        <v>0</v>
      </c>
      <c r="V37" s="159">
        <f>ROUND(E37*U37,2)</f>
        <v>0</v>
      </c>
      <c r="W37" s="159"/>
      <c r="X37" s="159" t="s">
        <v>121</v>
      </c>
      <c r="Y37" s="150"/>
      <c r="Z37" s="150"/>
      <c r="AA37" s="150"/>
      <c r="AB37" s="150"/>
      <c r="AC37" s="150"/>
      <c r="AD37" s="150"/>
      <c r="AE37" s="150"/>
      <c r="AF37" s="150"/>
      <c r="AG37" s="150" t="s">
        <v>168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57"/>
      <c r="B38" s="158"/>
      <c r="C38" s="251" t="s">
        <v>169</v>
      </c>
      <c r="D38" s="252"/>
      <c r="E38" s="252"/>
      <c r="F38" s="252"/>
      <c r="G38" s="252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0"/>
      <c r="Z38" s="150"/>
      <c r="AA38" s="150"/>
      <c r="AB38" s="150"/>
      <c r="AC38" s="150"/>
      <c r="AD38" s="150"/>
      <c r="AE38" s="150"/>
      <c r="AF38" s="150"/>
      <c r="AG38" s="150" t="s">
        <v>124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>
      <c r="A39" s="163" t="s">
        <v>113</v>
      </c>
      <c r="B39" s="164" t="s">
        <v>71</v>
      </c>
      <c r="C39" s="185" t="s">
        <v>72</v>
      </c>
      <c r="D39" s="165"/>
      <c r="E39" s="166"/>
      <c r="F39" s="167"/>
      <c r="G39" s="167">
        <f>SUMIF(AG40:AG44,"&lt;&gt;NOR",G40:G44)</f>
        <v>0</v>
      </c>
      <c r="H39" s="167"/>
      <c r="I39" s="167">
        <f>SUM(I40:I44)</f>
        <v>0</v>
      </c>
      <c r="J39" s="167"/>
      <c r="K39" s="167">
        <f>SUM(K40:K44)</f>
        <v>0</v>
      </c>
      <c r="L39" s="167"/>
      <c r="M39" s="167">
        <f>SUM(M40:M44)</f>
        <v>0</v>
      </c>
      <c r="N39" s="167"/>
      <c r="O39" s="167">
        <f>SUM(O40:O44)</f>
        <v>0</v>
      </c>
      <c r="P39" s="167"/>
      <c r="Q39" s="167">
        <f>SUM(Q40:Q44)</f>
        <v>9.3800000000000008</v>
      </c>
      <c r="R39" s="167"/>
      <c r="S39" s="167"/>
      <c r="T39" s="168"/>
      <c r="U39" s="162"/>
      <c r="V39" s="162">
        <f>SUM(V40:V44)</f>
        <v>0</v>
      </c>
      <c r="W39" s="162"/>
      <c r="X39" s="162"/>
      <c r="AG39" t="s">
        <v>114</v>
      </c>
    </row>
    <row r="40" spans="1:60" ht="22.5" outlineLevel="1">
      <c r="A40" s="169">
        <v>15</v>
      </c>
      <c r="B40" s="170" t="s">
        <v>170</v>
      </c>
      <c r="C40" s="186" t="s">
        <v>171</v>
      </c>
      <c r="D40" s="171" t="s">
        <v>117</v>
      </c>
      <c r="E40" s="172">
        <v>710.39499999999998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15</v>
      </c>
      <c r="M40" s="174">
        <f>G40*(1+L40/100)</f>
        <v>0</v>
      </c>
      <c r="N40" s="174">
        <v>0</v>
      </c>
      <c r="O40" s="174">
        <f>ROUND(E40*N40,2)</f>
        <v>0</v>
      </c>
      <c r="P40" s="174">
        <v>1.32E-2</v>
      </c>
      <c r="Q40" s="174">
        <f>ROUND(E40*P40,2)</f>
        <v>9.3800000000000008</v>
      </c>
      <c r="R40" s="174" t="s">
        <v>172</v>
      </c>
      <c r="S40" s="174" t="s">
        <v>119</v>
      </c>
      <c r="T40" s="175" t="s">
        <v>120</v>
      </c>
      <c r="U40" s="159">
        <v>0</v>
      </c>
      <c r="V40" s="159">
        <f>ROUND(E40*U40,2)</f>
        <v>0</v>
      </c>
      <c r="W40" s="159"/>
      <c r="X40" s="159" t="s">
        <v>121</v>
      </c>
      <c r="Y40" s="150"/>
      <c r="Z40" s="150"/>
      <c r="AA40" s="150"/>
      <c r="AB40" s="150"/>
      <c r="AC40" s="150"/>
      <c r="AD40" s="150"/>
      <c r="AE40" s="150"/>
      <c r="AF40" s="150"/>
      <c r="AG40" s="150" t="s">
        <v>163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>
      <c r="A41" s="157"/>
      <c r="B41" s="158"/>
      <c r="C41" s="188" t="s">
        <v>173</v>
      </c>
      <c r="D41" s="160"/>
      <c r="E41" s="161">
        <v>703.38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0"/>
      <c r="Z41" s="150"/>
      <c r="AA41" s="150"/>
      <c r="AB41" s="150"/>
      <c r="AC41" s="150"/>
      <c r="AD41" s="150"/>
      <c r="AE41" s="150"/>
      <c r="AF41" s="150"/>
      <c r="AG41" s="150" t="s">
        <v>146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>
      <c r="A42" s="157"/>
      <c r="B42" s="158"/>
      <c r="C42" s="188" t="s">
        <v>165</v>
      </c>
      <c r="D42" s="160"/>
      <c r="E42" s="161">
        <v>7.01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0"/>
      <c r="Z42" s="150"/>
      <c r="AA42" s="150"/>
      <c r="AB42" s="150"/>
      <c r="AC42" s="150"/>
      <c r="AD42" s="150"/>
      <c r="AE42" s="150"/>
      <c r="AF42" s="150"/>
      <c r="AG42" s="150" t="s">
        <v>146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>
      <c r="A43" s="169">
        <v>16</v>
      </c>
      <c r="B43" s="170" t="s">
        <v>174</v>
      </c>
      <c r="C43" s="186" t="s">
        <v>175</v>
      </c>
      <c r="D43" s="171" t="s">
        <v>0</v>
      </c>
      <c r="E43" s="172">
        <v>453.23201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15</v>
      </c>
      <c r="M43" s="174">
        <f>G43*(1+L43/100)</f>
        <v>0</v>
      </c>
      <c r="N43" s="174">
        <v>0</v>
      </c>
      <c r="O43" s="174">
        <f>ROUND(E43*N43,2)</f>
        <v>0</v>
      </c>
      <c r="P43" s="174">
        <v>0</v>
      </c>
      <c r="Q43" s="174">
        <f>ROUND(E43*P43,2)</f>
        <v>0</v>
      </c>
      <c r="R43" s="174" t="s">
        <v>172</v>
      </c>
      <c r="S43" s="174" t="s">
        <v>119</v>
      </c>
      <c r="T43" s="175" t="s">
        <v>120</v>
      </c>
      <c r="U43" s="159">
        <v>0</v>
      </c>
      <c r="V43" s="159">
        <f>ROUND(E43*U43,2)</f>
        <v>0</v>
      </c>
      <c r="W43" s="159"/>
      <c r="X43" s="159" t="s">
        <v>121</v>
      </c>
      <c r="Y43" s="150"/>
      <c r="Z43" s="150"/>
      <c r="AA43" s="150"/>
      <c r="AB43" s="150"/>
      <c r="AC43" s="150"/>
      <c r="AD43" s="150"/>
      <c r="AE43" s="150"/>
      <c r="AF43" s="150"/>
      <c r="AG43" s="150" t="s">
        <v>168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>
      <c r="A44" s="157"/>
      <c r="B44" s="158"/>
      <c r="C44" s="251" t="s">
        <v>176</v>
      </c>
      <c r="D44" s="252"/>
      <c r="E44" s="252"/>
      <c r="F44" s="252"/>
      <c r="G44" s="252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0"/>
      <c r="Z44" s="150"/>
      <c r="AA44" s="150"/>
      <c r="AB44" s="150"/>
      <c r="AC44" s="150"/>
      <c r="AD44" s="150"/>
      <c r="AE44" s="150"/>
      <c r="AF44" s="150"/>
      <c r="AG44" s="150" t="s">
        <v>124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>
      <c r="A45" s="163" t="s">
        <v>113</v>
      </c>
      <c r="B45" s="164" t="s">
        <v>75</v>
      </c>
      <c r="C45" s="185" t="s">
        <v>76</v>
      </c>
      <c r="D45" s="165"/>
      <c r="E45" s="166"/>
      <c r="F45" s="167"/>
      <c r="G45" s="167">
        <f>SUMIF(AG46:AG51,"&lt;&gt;NOR",G46:G51)</f>
        <v>0</v>
      </c>
      <c r="H45" s="167"/>
      <c r="I45" s="167">
        <f>SUM(I46:I51)</f>
        <v>0</v>
      </c>
      <c r="J45" s="167"/>
      <c r="K45" s="167">
        <f>SUM(K46:K51)</f>
        <v>0</v>
      </c>
      <c r="L45" s="167"/>
      <c r="M45" s="167">
        <f>SUM(M46:M51)</f>
        <v>0</v>
      </c>
      <c r="N45" s="167"/>
      <c r="O45" s="167">
        <f>SUM(O46:O51)</f>
        <v>0</v>
      </c>
      <c r="P45" s="167"/>
      <c r="Q45" s="167">
        <f>SUM(Q46:Q51)</f>
        <v>0.58000000000000007</v>
      </c>
      <c r="R45" s="167"/>
      <c r="S45" s="167"/>
      <c r="T45" s="168"/>
      <c r="U45" s="162"/>
      <c r="V45" s="162">
        <f>SUM(V46:V51)</f>
        <v>0</v>
      </c>
      <c r="W45" s="162"/>
      <c r="X45" s="162"/>
      <c r="AG45" t="s">
        <v>114</v>
      </c>
    </row>
    <row r="46" spans="1:60" outlineLevel="1">
      <c r="A46" s="176">
        <v>18</v>
      </c>
      <c r="B46" s="177" t="s">
        <v>182</v>
      </c>
      <c r="C46" s="187" t="s">
        <v>183</v>
      </c>
      <c r="D46" s="178" t="s">
        <v>137</v>
      </c>
      <c r="E46" s="179">
        <v>237</v>
      </c>
      <c r="F46" s="180"/>
      <c r="G46" s="181">
        <f>ROUND(E46*F46,2)</f>
        <v>0</v>
      </c>
      <c r="H46" s="180"/>
      <c r="I46" s="181">
        <f>ROUND(E46*H46,2)</f>
        <v>0</v>
      </c>
      <c r="J46" s="180"/>
      <c r="K46" s="181">
        <f>ROUND(E46*J46,2)</f>
        <v>0</v>
      </c>
      <c r="L46" s="181">
        <v>15</v>
      </c>
      <c r="M46" s="181">
        <f>G46*(1+L46/100)</f>
        <v>0</v>
      </c>
      <c r="N46" s="181">
        <v>0</v>
      </c>
      <c r="O46" s="181">
        <f>ROUND(E46*N46,2)</f>
        <v>0</v>
      </c>
      <c r="P46" s="181">
        <v>1.3500000000000001E-3</v>
      </c>
      <c r="Q46" s="181">
        <f>ROUND(E46*P46,2)</f>
        <v>0.32</v>
      </c>
      <c r="R46" s="181" t="s">
        <v>184</v>
      </c>
      <c r="S46" s="181" t="s">
        <v>119</v>
      </c>
      <c r="T46" s="182" t="s">
        <v>120</v>
      </c>
      <c r="U46" s="159">
        <v>0</v>
      </c>
      <c r="V46" s="159">
        <f>ROUND(E46*U46,2)</f>
        <v>0</v>
      </c>
      <c r="W46" s="159"/>
      <c r="X46" s="159" t="s">
        <v>121</v>
      </c>
      <c r="Y46" s="150"/>
      <c r="Z46" s="150"/>
      <c r="AA46" s="150"/>
      <c r="AB46" s="150"/>
      <c r="AC46" s="150"/>
      <c r="AD46" s="150"/>
      <c r="AE46" s="150"/>
      <c r="AF46" s="150"/>
      <c r="AG46" s="150" t="s">
        <v>163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>
      <c r="A47" s="169">
        <v>19</v>
      </c>
      <c r="B47" s="170" t="s">
        <v>185</v>
      </c>
      <c r="C47" s="186" t="s">
        <v>186</v>
      </c>
      <c r="D47" s="171" t="s">
        <v>137</v>
      </c>
      <c r="E47" s="172">
        <v>112.9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15</v>
      </c>
      <c r="M47" s="174">
        <f>G47*(1+L47/100)</f>
        <v>0</v>
      </c>
      <c r="N47" s="174">
        <v>0</v>
      </c>
      <c r="O47" s="174">
        <f>ROUND(E47*N47,2)</f>
        <v>0</v>
      </c>
      <c r="P47" s="174">
        <v>2.3E-3</v>
      </c>
      <c r="Q47" s="174">
        <f>ROUND(E47*P47,2)</f>
        <v>0.26</v>
      </c>
      <c r="R47" s="174" t="s">
        <v>184</v>
      </c>
      <c r="S47" s="174" t="s">
        <v>119</v>
      </c>
      <c r="T47" s="175" t="s">
        <v>120</v>
      </c>
      <c r="U47" s="159">
        <v>0</v>
      </c>
      <c r="V47" s="159">
        <f>ROUND(E47*U47,2)</f>
        <v>0</v>
      </c>
      <c r="W47" s="159"/>
      <c r="X47" s="159" t="s">
        <v>121</v>
      </c>
      <c r="Y47" s="150"/>
      <c r="Z47" s="150"/>
      <c r="AA47" s="150"/>
      <c r="AB47" s="150"/>
      <c r="AC47" s="150"/>
      <c r="AD47" s="150"/>
      <c r="AE47" s="150"/>
      <c r="AF47" s="150"/>
      <c r="AG47" s="150" t="s">
        <v>163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>
      <c r="A48" s="157"/>
      <c r="B48" s="158"/>
      <c r="C48" s="188" t="s">
        <v>187</v>
      </c>
      <c r="D48" s="160"/>
      <c r="E48" s="161">
        <v>73.3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0"/>
      <c r="Z48" s="150"/>
      <c r="AA48" s="150"/>
      <c r="AB48" s="150"/>
      <c r="AC48" s="150"/>
      <c r="AD48" s="150"/>
      <c r="AE48" s="150"/>
      <c r="AF48" s="150"/>
      <c r="AG48" s="150" t="s">
        <v>146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57"/>
      <c r="B49" s="158"/>
      <c r="C49" s="188" t="s">
        <v>188</v>
      </c>
      <c r="D49" s="160"/>
      <c r="E49" s="161">
        <v>39.6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0"/>
      <c r="Z49" s="150"/>
      <c r="AA49" s="150"/>
      <c r="AB49" s="150"/>
      <c r="AC49" s="150"/>
      <c r="AD49" s="150"/>
      <c r="AE49" s="150"/>
      <c r="AF49" s="150"/>
      <c r="AG49" s="150" t="s">
        <v>146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69">
        <v>20</v>
      </c>
      <c r="B50" s="170" t="s">
        <v>189</v>
      </c>
      <c r="C50" s="186" t="s">
        <v>190</v>
      </c>
      <c r="D50" s="171" t="s">
        <v>0</v>
      </c>
      <c r="E50" s="172">
        <v>118.4696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15</v>
      </c>
      <c r="M50" s="174">
        <f>G50*(1+L50/100)</f>
        <v>0</v>
      </c>
      <c r="N50" s="174">
        <v>0</v>
      </c>
      <c r="O50" s="174">
        <f>ROUND(E50*N50,2)</f>
        <v>0</v>
      </c>
      <c r="P50" s="174">
        <v>0</v>
      </c>
      <c r="Q50" s="174">
        <f>ROUND(E50*P50,2)</f>
        <v>0</v>
      </c>
      <c r="R50" s="174" t="s">
        <v>184</v>
      </c>
      <c r="S50" s="174" t="s">
        <v>119</v>
      </c>
      <c r="T50" s="175" t="s">
        <v>120</v>
      </c>
      <c r="U50" s="159">
        <v>0</v>
      </c>
      <c r="V50" s="159">
        <f>ROUND(E50*U50,2)</f>
        <v>0</v>
      </c>
      <c r="W50" s="159"/>
      <c r="X50" s="159" t="s">
        <v>121</v>
      </c>
      <c r="Y50" s="150"/>
      <c r="Z50" s="150"/>
      <c r="AA50" s="150"/>
      <c r="AB50" s="150"/>
      <c r="AC50" s="150"/>
      <c r="AD50" s="150"/>
      <c r="AE50" s="150"/>
      <c r="AF50" s="150"/>
      <c r="AG50" s="150" t="s">
        <v>168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57"/>
      <c r="B51" s="158"/>
      <c r="C51" s="251" t="s">
        <v>176</v>
      </c>
      <c r="D51" s="252"/>
      <c r="E51" s="252"/>
      <c r="F51" s="252"/>
      <c r="G51" s="252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0"/>
      <c r="Z51" s="150"/>
      <c r="AA51" s="150"/>
      <c r="AB51" s="150"/>
      <c r="AC51" s="150"/>
      <c r="AD51" s="150"/>
      <c r="AE51" s="150"/>
      <c r="AF51" s="150"/>
      <c r="AG51" s="150" t="s">
        <v>124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>
      <c r="A52" s="163" t="s">
        <v>113</v>
      </c>
      <c r="B52" s="164" t="s">
        <v>77</v>
      </c>
      <c r="C52" s="185" t="s">
        <v>78</v>
      </c>
      <c r="D52" s="165"/>
      <c r="E52" s="166"/>
      <c r="F52" s="167"/>
      <c r="G52" s="167">
        <f>SUMIF(AG53:AG61,"&lt;&gt;NOR",G53:G61)</f>
        <v>0</v>
      </c>
      <c r="H52" s="167"/>
      <c r="I52" s="167">
        <f>SUM(I53:I61)</f>
        <v>0</v>
      </c>
      <c r="J52" s="167"/>
      <c r="K52" s="167">
        <f>SUM(K53:K61)</f>
        <v>0</v>
      </c>
      <c r="L52" s="167"/>
      <c r="M52" s="167">
        <f>SUM(M53:M61)</f>
        <v>0</v>
      </c>
      <c r="N52" s="167"/>
      <c r="O52" s="167">
        <f>SUM(O53:O61)</f>
        <v>0</v>
      </c>
      <c r="P52" s="167"/>
      <c r="Q52" s="167">
        <f>SUM(Q53:Q61)</f>
        <v>3.4600000000000004</v>
      </c>
      <c r="R52" s="167"/>
      <c r="S52" s="167"/>
      <c r="T52" s="168"/>
      <c r="U52" s="162"/>
      <c r="V52" s="162">
        <f>SUM(V53:V61)</f>
        <v>0</v>
      </c>
      <c r="W52" s="162"/>
      <c r="X52" s="162"/>
      <c r="AG52" t="s">
        <v>114</v>
      </c>
    </row>
    <row r="53" spans="1:60" outlineLevel="1">
      <c r="A53" s="169">
        <v>21</v>
      </c>
      <c r="B53" s="170" t="s">
        <v>191</v>
      </c>
      <c r="C53" s="186" t="s">
        <v>192</v>
      </c>
      <c r="D53" s="171" t="s">
        <v>0</v>
      </c>
      <c r="E53" s="172">
        <v>185.35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15</v>
      </c>
      <c r="M53" s="174">
        <f>G53*(1+L53/100)</f>
        <v>0</v>
      </c>
      <c r="N53" s="174">
        <v>0</v>
      </c>
      <c r="O53" s="174">
        <f>ROUND(E53*N53,2)</f>
        <v>0</v>
      </c>
      <c r="P53" s="174">
        <v>0</v>
      </c>
      <c r="Q53" s="174">
        <f>ROUND(E53*P53,2)</f>
        <v>0</v>
      </c>
      <c r="R53" s="174" t="s">
        <v>193</v>
      </c>
      <c r="S53" s="174" t="s">
        <v>119</v>
      </c>
      <c r="T53" s="175" t="s">
        <v>120</v>
      </c>
      <c r="U53" s="159">
        <v>0</v>
      </c>
      <c r="V53" s="159">
        <f>ROUND(E53*U53,2)</f>
        <v>0</v>
      </c>
      <c r="W53" s="159"/>
      <c r="X53" s="159" t="s">
        <v>121</v>
      </c>
      <c r="Y53" s="150"/>
      <c r="Z53" s="150"/>
      <c r="AA53" s="150"/>
      <c r="AB53" s="150"/>
      <c r="AC53" s="150"/>
      <c r="AD53" s="150"/>
      <c r="AE53" s="150"/>
      <c r="AF53" s="150"/>
      <c r="AG53" s="150" t="s">
        <v>168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>
      <c r="A54" s="157"/>
      <c r="B54" s="158"/>
      <c r="C54" s="251" t="s">
        <v>176</v>
      </c>
      <c r="D54" s="252"/>
      <c r="E54" s="252"/>
      <c r="F54" s="252"/>
      <c r="G54" s="252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0"/>
      <c r="Z54" s="150"/>
      <c r="AA54" s="150"/>
      <c r="AB54" s="150"/>
      <c r="AC54" s="150"/>
      <c r="AD54" s="150"/>
      <c r="AE54" s="150"/>
      <c r="AF54" s="150"/>
      <c r="AG54" s="150" t="s">
        <v>124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>
      <c r="A55" s="176">
        <v>22</v>
      </c>
      <c r="B55" s="177" t="s">
        <v>194</v>
      </c>
      <c r="C55" s="187" t="s">
        <v>195</v>
      </c>
      <c r="D55" s="178" t="s">
        <v>137</v>
      </c>
      <c r="E55" s="179">
        <v>12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15</v>
      </c>
      <c r="M55" s="181">
        <f>G55*(1+L55/100)</f>
        <v>0</v>
      </c>
      <c r="N55" s="181">
        <v>0</v>
      </c>
      <c r="O55" s="181">
        <f>ROUND(E55*N55,2)</f>
        <v>0</v>
      </c>
      <c r="P55" s="181">
        <v>8.5000000000000006E-2</v>
      </c>
      <c r="Q55" s="181">
        <f>ROUND(E55*P55,2)</f>
        <v>1.02</v>
      </c>
      <c r="R55" s="181"/>
      <c r="S55" s="181" t="s">
        <v>196</v>
      </c>
      <c r="T55" s="182" t="s">
        <v>197</v>
      </c>
      <c r="U55" s="159">
        <v>0</v>
      </c>
      <c r="V55" s="159">
        <f>ROUND(E55*U55,2)</f>
        <v>0</v>
      </c>
      <c r="W55" s="159"/>
      <c r="X55" s="159" t="s">
        <v>121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198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>
      <c r="A56" s="169">
        <v>23</v>
      </c>
      <c r="B56" s="170" t="s">
        <v>199</v>
      </c>
      <c r="C56" s="186" t="s">
        <v>200</v>
      </c>
      <c r="D56" s="171" t="s">
        <v>137</v>
      </c>
      <c r="E56" s="172">
        <v>21</v>
      </c>
      <c r="F56" s="173"/>
      <c r="G56" s="174">
        <f>ROUND(E56*F56,2)</f>
        <v>0</v>
      </c>
      <c r="H56" s="173"/>
      <c r="I56" s="174">
        <f>ROUND(E56*H56,2)</f>
        <v>0</v>
      </c>
      <c r="J56" s="173"/>
      <c r="K56" s="174">
        <f>ROUND(E56*J56,2)</f>
        <v>0</v>
      </c>
      <c r="L56" s="174">
        <v>15</v>
      </c>
      <c r="M56" s="174">
        <f>G56*(1+L56/100)</f>
        <v>0</v>
      </c>
      <c r="N56" s="174">
        <v>0</v>
      </c>
      <c r="O56" s="174">
        <f>ROUND(E56*N56,2)</f>
        <v>0</v>
      </c>
      <c r="P56" s="174">
        <v>8.5000000000000006E-2</v>
      </c>
      <c r="Q56" s="174">
        <f>ROUND(E56*P56,2)</f>
        <v>1.79</v>
      </c>
      <c r="R56" s="174"/>
      <c r="S56" s="174" t="s">
        <v>196</v>
      </c>
      <c r="T56" s="175" t="s">
        <v>197</v>
      </c>
      <c r="U56" s="159">
        <v>0</v>
      </c>
      <c r="V56" s="159">
        <f>ROUND(E56*U56,2)</f>
        <v>0</v>
      </c>
      <c r="W56" s="159"/>
      <c r="X56" s="159" t="s">
        <v>121</v>
      </c>
      <c r="Y56" s="150"/>
      <c r="Z56" s="150"/>
      <c r="AA56" s="150"/>
      <c r="AB56" s="150"/>
      <c r="AC56" s="150"/>
      <c r="AD56" s="150"/>
      <c r="AE56" s="150"/>
      <c r="AF56" s="150"/>
      <c r="AG56" s="150" t="s">
        <v>198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>
      <c r="A57" s="157"/>
      <c r="B57" s="158"/>
      <c r="C57" s="188" t="s">
        <v>201</v>
      </c>
      <c r="D57" s="160"/>
      <c r="E57" s="161">
        <v>21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0"/>
      <c r="Z57" s="150"/>
      <c r="AA57" s="150"/>
      <c r="AB57" s="150"/>
      <c r="AC57" s="150"/>
      <c r="AD57" s="150"/>
      <c r="AE57" s="150"/>
      <c r="AF57" s="150"/>
      <c r="AG57" s="150" t="s">
        <v>146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>
      <c r="A58" s="169">
        <v>24</v>
      </c>
      <c r="B58" s="170" t="s">
        <v>202</v>
      </c>
      <c r="C58" s="186" t="s">
        <v>203</v>
      </c>
      <c r="D58" s="171" t="s">
        <v>204</v>
      </c>
      <c r="E58" s="172">
        <v>5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15</v>
      </c>
      <c r="M58" s="174">
        <f>G58*(1+L58/100)</f>
        <v>0</v>
      </c>
      <c r="N58" s="174">
        <v>0</v>
      </c>
      <c r="O58" s="174">
        <f>ROUND(E58*N58,2)</f>
        <v>0</v>
      </c>
      <c r="P58" s="174">
        <v>8.5000000000000006E-2</v>
      </c>
      <c r="Q58" s="174">
        <f>ROUND(E58*P58,2)</f>
        <v>0.43</v>
      </c>
      <c r="R58" s="174"/>
      <c r="S58" s="174" t="s">
        <v>196</v>
      </c>
      <c r="T58" s="175" t="s">
        <v>197</v>
      </c>
      <c r="U58" s="159">
        <v>0</v>
      </c>
      <c r="V58" s="159">
        <f>ROUND(E58*U58,2)</f>
        <v>0</v>
      </c>
      <c r="W58" s="159"/>
      <c r="X58" s="159" t="s">
        <v>121</v>
      </c>
      <c r="Y58" s="150"/>
      <c r="Z58" s="150"/>
      <c r="AA58" s="150"/>
      <c r="AB58" s="150"/>
      <c r="AC58" s="150"/>
      <c r="AD58" s="150"/>
      <c r="AE58" s="150"/>
      <c r="AF58" s="150"/>
      <c r="AG58" s="150" t="s">
        <v>198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>
      <c r="A59" s="157"/>
      <c r="B59" s="158"/>
      <c r="C59" s="188" t="s">
        <v>205</v>
      </c>
      <c r="D59" s="160"/>
      <c r="E59" s="161">
        <v>5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0"/>
      <c r="Z59" s="150"/>
      <c r="AA59" s="150"/>
      <c r="AB59" s="150"/>
      <c r="AC59" s="150"/>
      <c r="AD59" s="150"/>
      <c r="AE59" s="150"/>
      <c r="AF59" s="150"/>
      <c r="AG59" s="150" t="s">
        <v>146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>
      <c r="A60" s="169">
        <v>25</v>
      </c>
      <c r="B60" s="170" t="s">
        <v>206</v>
      </c>
      <c r="C60" s="186" t="s">
        <v>207</v>
      </c>
      <c r="D60" s="171" t="s">
        <v>204</v>
      </c>
      <c r="E60" s="172">
        <v>4</v>
      </c>
      <c r="F60" s="173"/>
      <c r="G60" s="174">
        <f>ROUND(E60*F60,2)</f>
        <v>0</v>
      </c>
      <c r="H60" s="173"/>
      <c r="I60" s="174">
        <f>ROUND(E60*H60,2)</f>
        <v>0</v>
      </c>
      <c r="J60" s="173"/>
      <c r="K60" s="174">
        <f>ROUND(E60*J60,2)</f>
        <v>0</v>
      </c>
      <c r="L60" s="174">
        <v>15</v>
      </c>
      <c r="M60" s="174">
        <f>G60*(1+L60/100)</f>
        <v>0</v>
      </c>
      <c r="N60" s="174">
        <v>0</v>
      </c>
      <c r="O60" s="174">
        <f>ROUND(E60*N60,2)</f>
        <v>0</v>
      </c>
      <c r="P60" s="174">
        <v>5.5E-2</v>
      </c>
      <c r="Q60" s="174">
        <f>ROUND(E60*P60,2)</f>
        <v>0.22</v>
      </c>
      <c r="R60" s="174"/>
      <c r="S60" s="174" t="s">
        <v>196</v>
      </c>
      <c r="T60" s="175" t="s">
        <v>197</v>
      </c>
      <c r="U60" s="159">
        <v>0</v>
      </c>
      <c r="V60" s="159">
        <f>ROUND(E60*U60,2)</f>
        <v>0</v>
      </c>
      <c r="W60" s="159"/>
      <c r="X60" s="159" t="s">
        <v>121</v>
      </c>
      <c r="Y60" s="150"/>
      <c r="Z60" s="150"/>
      <c r="AA60" s="150"/>
      <c r="AB60" s="150"/>
      <c r="AC60" s="150"/>
      <c r="AD60" s="150"/>
      <c r="AE60" s="150"/>
      <c r="AF60" s="150"/>
      <c r="AG60" s="150" t="s">
        <v>198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>
      <c r="A61" s="157"/>
      <c r="B61" s="158"/>
      <c r="C61" s="188" t="s">
        <v>208</v>
      </c>
      <c r="D61" s="160"/>
      <c r="E61" s="161">
        <v>4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0"/>
      <c r="Z61" s="150"/>
      <c r="AA61" s="150"/>
      <c r="AB61" s="150"/>
      <c r="AC61" s="150"/>
      <c r="AD61" s="150"/>
      <c r="AE61" s="150"/>
      <c r="AF61" s="150"/>
      <c r="AG61" s="150" t="s">
        <v>146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>
      <c r="A62" s="163" t="s">
        <v>113</v>
      </c>
      <c r="B62" s="164" t="s">
        <v>79</v>
      </c>
      <c r="C62" s="185" t="s">
        <v>74</v>
      </c>
      <c r="D62" s="165"/>
      <c r="E62" s="166"/>
      <c r="F62" s="167"/>
      <c r="G62" s="167">
        <f>SUMIF(AG63:AG367,"&lt;&gt;NOR",G63:G367)</f>
        <v>0</v>
      </c>
      <c r="H62" s="167"/>
      <c r="I62" s="167">
        <f>SUM(I63:I367)</f>
        <v>0</v>
      </c>
      <c r="J62" s="167"/>
      <c r="K62" s="167">
        <f>SUM(K63:K367)</f>
        <v>0</v>
      </c>
      <c r="L62" s="167"/>
      <c r="M62" s="167">
        <f>SUM(M63:M367)</f>
        <v>0</v>
      </c>
      <c r="N62" s="167"/>
      <c r="O62" s="167">
        <f>SUM(O63:O367)</f>
        <v>2.8699999999999997</v>
      </c>
      <c r="P62" s="167"/>
      <c r="Q62" s="167">
        <f>SUM(Q63:Q367)</f>
        <v>1235.8600000000004</v>
      </c>
      <c r="R62" s="167"/>
      <c r="S62" s="167"/>
      <c r="T62" s="168"/>
      <c r="U62" s="162"/>
      <c r="V62" s="162">
        <f>SUM(V63:V367)</f>
        <v>727.4</v>
      </c>
      <c r="W62" s="162"/>
      <c r="X62" s="162"/>
      <c r="AG62" t="s">
        <v>114</v>
      </c>
    </row>
    <row r="63" spans="1:60" outlineLevel="1">
      <c r="A63" s="169">
        <v>26</v>
      </c>
      <c r="B63" s="170" t="s">
        <v>209</v>
      </c>
      <c r="C63" s="186" t="s">
        <v>210</v>
      </c>
      <c r="D63" s="171" t="s">
        <v>117</v>
      </c>
      <c r="E63" s="172">
        <v>2024.3009999999999</v>
      </c>
      <c r="F63" s="173"/>
      <c r="G63" s="174">
        <f>ROUND(E63*F63,2)</f>
        <v>0</v>
      </c>
      <c r="H63" s="173"/>
      <c r="I63" s="174">
        <f>ROUND(E63*H63,2)</f>
        <v>0</v>
      </c>
      <c r="J63" s="173"/>
      <c r="K63" s="174">
        <f>ROUND(E63*J63,2)</f>
        <v>0</v>
      </c>
      <c r="L63" s="174">
        <v>15</v>
      </c>
      <c r="M63" s="174">
        <f>G63*(1+L63/100)</f>
        <v>0</v>
      </c>
      <c r="N63" s="174">
        <v>6.7000000000000002E-4</v>
      </c>
      <c r="O63" s="174">
        <f>ROUND(E63*N63,2)</f>
        <v>1.36</v>
      </c>
      <c r="P63" s="174">
        <v>0.184</v>
      </c>
      <c r="Q63" s="174">
        <f>ROUND(E63*P63,2)</f>
        <v>372.47</v>
      </c>
      <c r="R63" s="174" t="s">
        <v>211</v>
      </c>
      <c r="S63" s="174" t="s">
        <v>119</v>
      </c>
      <c r="T63" s="175" t="s">
        <v>120</v>
      </c>
      <c r="U63" s="159">
        <v>0.22700000000000001</v>
      </c>
      <c r="V63" s="159">
        <f>ROUND(E63*U63,2)</f>
        <v>459.52</v>
      </c>
      <c r="W63" s="159"/>
      <c r="X63" s="159" t="s">
        <v>121</v>
      </c>
      <c r="Y63" s="150"/>
      <c r="Z63" s="150"/>
      <c r="AA63" s="150"/>
      <c r="AB63" s="150"/>
      <c r="AC63" s="150"/>
      <c r="AD63" s="150"/>
      <c r="AE63" s="150"/>
      <c r="AF63" s="150"/>
      <c r="AG63" s="150" t="s">
        <v>122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>
      <c r="A64" s="157"/>
      <c r="B64" s="158"/>
      <c r="C64" s="251" t="s">
        <v>212</v>
      </c>
      <c r="D64" s="252"/>
      <c r="E64" s="252"/>
      <c r="F64" s="252"/>
      <c r="G64" s="252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0"/>
      <c r="Z64" s="150"/>
      <c r="AA64" s="150"/>
      <c r="AB64" s="150"/>
      <c r="AC64" s="150"/>
      <c r="AD64" s="150"/>
      <c r="AE64" s="150"/>
      <c r="AF64" s="150"/>
      <c r="AG64" s="150" t="s">
        <v>124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83" t="str">
        <f>C64</f>
        <v>nebo vybourání otvorů průřezové plochy přes 4 m2 v příčkách, včetně pomocného lešení o výšce podlahy do 1900 mm a pro zatížení do 1,5 kPa  (150 kg/m2),</v>
      </c>
      <c r="BB64" s="150"/>
      <c r="BC64" s="150"/>
      <c r="BD64" s="150"/>
      <c r="BE64" s="150"/>
      <c r="BF64" s="150"/>
      <c r="BG64" s="150"/>
      <c r="BH64" s="150"/>
    </row>
    <row r="65" spans="1:60" outlineLevel="1">
      <c r="A65" s="157"/>
      <c r="B65" s="158"/>
      <c r="C65" s="188" t="s">
        <v>213</v>
      </c>
      <c r="D65" s="160"/>
      <c r="E65" s="161">
        <v>17.625</v>
      </c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0"/>
      <c r="Z65" s="150"/>
      <c r="AA65" s="150"/>
      <c r="AB65" s="150"/>
      <c r="AC65" s="150"/>
      <c r="AD65" s="150"/>
      <c r="AE65" s="150"/>
      <c r="AF65" s="150"/>
      <c r="AG65" s="150" t="s">
        <v>146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57"/>
      <c r="B66" s="158"/>
      <c r="C66" s="188" t="s">
        <v>214</v>
      </c>
      <c r="D66" s="160"/>
      <c r="E66" s="161">
        <v>5.5650000000000004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0"/>
      <c r="Z66" s="150"/>
      <c r="AA66" s="150"/>
      <c r="AB66" s="150"/>
      <c r="AC66" s="150"/>
      <c r="AD66" s="150"/>
      <c r="AE66" s="150"/>
      <c r="AF66" s="150"/>
      <c r="AG66" s="150" t="s">
        <v>146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>
      <c r="A67" s="157"/>
      <c r="B67" s="158"/>
      <c r="C67" s="188" t="s">
        <v>215</v>
      </c>
      <c r="D67" s="160"/>
      <c r="E67" s="161">
        <v>2.0550000000000002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0"/>
      <c r="Z67" s="150"/>
      <c r="AA67" s="150"/>
      <c r="AB67" s="150"/>
      <c r="AC67" s="150"/>
      <c r="AD67" s="150"/>
      <c r="AE67" s="150"/>
      <c r="AF67" s="150"/>
      <c r="AG67" s="150" t="s">
        <v>146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>
      <c r="A68" s="157"/>
      <c r="B68" s="158"/>
      <c r="C68" s="188" t="s">
        <v>216</v>
      </c>
      <c r="D68" s="160"/>
      <c r="E68" s="161">
        <v>24.54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0"/>
      <c r="Z68" s="150"/>
      <c r="AA68" s="150"/>
      <c r="AB68" s="150"/>
      <c r="AC68" s="150"/>
      <c r="AD68" s="150"/>
      <c r="AE68" s="150"/>
      <c r="AF68" s="150"/>
      <c r="AG68" s="150" t="s">
        <v>146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>
      <c r="A69" s="157"/>
      <c r="B69" s="158"/>
      <c r="C69" s="188" t="s">
        <v>217</v>
      </c>
      <c r="D69" s="160"/>
      <c r="E69" s="161">
        <v>18.675000000000001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0"/>
      <c r="Z69" s="150"/>
      <c r="AA69" s="150"/>
      <c r="AB69" s="150"/>
      <c r="AC69" s="150"/>
      <c r="AD69" s="150"/>
      <c r="AE69" s="150"/>
      <c r="AF69" s="150"/>
      <c r="AG69" s="150" t="s">
        <v>146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>
      <c r="A70" s="157"/>
      <c r="B70" s="158"/>
      <c r="C70" s="188" t="s">
        <v>218</v>
      </c>
      <c r="D70" s="160"/>
      <c r="E70" s="161">
        <v>17.625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0"/>
      <c r="Z70" s="150"/>
      <c r="AA70" s="150"/>
      <c r="AB70" s="150"/>
      <c r="AC70" s="150"/>
      <c r="AD70" s="150"/>
      <c r="AE70" s="150"/>
      <c r="AF70" s="150"/>
      <c r="AG70" s="150" t="s">
        <v>146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>
      <c r="A71" s="157"/>
      <c r="B71" s="158"/>
      <c r="C71" s="188" t="s">
        <v>219</v>
      </c>
      <c r="D71" s="160"/>
      <c r="E71" s="161">
        <v>-1.6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0"/>
      <c r="Z71" s="150"/>
      <c r="AA71" s="150"/>
      <c r="AB71" s="150"/>
      <c r="AC71" s="150"/>
      <c r="AD71" s="150"/>
      <c r="AE71" s="150"/>
      <c r="AF71" s="150"/>
      <c r="AG71" s="150" t="s">
        <v>146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>
      <c r="A72" s="157"/>
      <c r="B72" s="158"/>
      <c r="C72" s="188" t="s">
        <v>220</v>
      </c>
      <c r="D72" s="160"/>
      <c r="E72" s="161">
        <v>9.18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0"/>
      <c r="Z72" s="150"/>
      <c r="AA72" s="150"/>
      <c r="AB72" s="150"/>
      <c r="AC72" s="150"/>
      <c r="AD72" s="150"/>
      <c r="AE72" s="150"/>
      <c r="AF72" s="150"/>
      <c r="AG72" s="150" t="s">
        <v>146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>
      <c r="A73" s="157"/>
      <c r="B73" s="158"/>
      <c r="C73" s="188" t="s">
        <v>221</v>
      </c>
      <c r="D73" s="160"/>
      <c r="E73" s="161">
        <v>1.2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0"/>
      <c r="Z73" s="150"/>
      <c r="AA73" s="150"/>
      <c r="AB73" s="150"/>
      <c r="AC73" s="150"/>
      <c r="AD73" s="150"/>
      <c r="AE73" s="150"/>
      <c r="AF73" s="150"/>
      <c r="AG73" s="150" t="s">
        <v>146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>
      <c r="A74" s="157"/>
      <c r="B74" s="158"/>
      <c r="C74" s="188" t="s">
        <v>222</v>
      </c>
      <c r="D74" s="160"/>
      <c r="E74" s="161">
        <v>10.35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0"/>
      <c r="Z74" s="150"/>
      <c r="AA74" s="150"/>
      <c r="AB74" s="150"/>
      <c r="AC74" s="150"/>
      <c r="AD74" s="150"/>
      <c r="AE74" s="150"/>
      <c r="AF74" s="150"/>
      <c r="AG74" s="150" t="s">
        <v>146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>
      <c r="A75" s="157"/>
      <c r="B75" s="158"/>
      <c r="C75" s="188" t="s">
        <v>223</v>
      </c>
      <c r="D75" s="160"/>
      <c r="E75" s="161">
        <v>1.6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0"/>
      <c r="Z75" s="150"/>
      <c r="AA75" s="150"/>
      <c r="AB75" s="150"/>
      <c r="AC75" s="150"/>
      <c r="AD75" s="150"/>
      <c r="AE75" s="150"/>
      <c r="AF75" s="150"/>
      <c r="AG75" s="150" t="s">
        <v>146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>
      <c r="A76" s="157"/>
      <c r="B76" s="158"/>
      <c r="C76" s="188" t="s">
        <v>224</v>
      </c>
      <c r="D76" s="160"/>
      <c r="E76" s="161">
        <v>16.695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0"/>
      <c r="Z76" s="150"/>
      <c r="AA76" s="150"/>
      <c r="AB76" s="150"/>
      <c r="AC76" s="150"/>
      <c r="AD76" s="150"/>
      <c r="AE76" s="150"/>
      <c r="AF76" s="150"/>
      <c r="AG76" s="150" t="s">
        <v>146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>
      <c r="A77" s="157"/>
      <c r="B77" s="158"/>
      <c r="C77" s="188" t="s">
        <v>225</v>
      </c>
      <c r="D77" s="160"/>
      <c r="E77" s="161">
        <v>6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0"/>
      <c r="Z77" s="150"/>
      <c r="AA77" s="150"/>
      <c r="AB77" s="150"/>
      <c r="AC77" s="150"/>
      <c r="AD77" s="150"/>
      <c r="AE77" s="150"/>
      <c r="AF77" s="150"/>
      <c r="AG77" s="150" t="s">
        <v>146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>
      <c r="A78" s="157"/>
      <c r="B78" s="158"/>
      <c r="C78" s="188" t="s">
        <v>226</v>
      </c>
      <c r="D78" s="160"/>
      <c r="E78" s="161">
        <v>-1.2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0"/>
      <c r="Z78" s="150"/>
      <c r="AA78" s="150"/>
      <c r="AB78" s="150"/>
      <c r="AC78" s="150"/>
      <c r="AD78" s="150"/>
      <c r="AE78" s="150"/>
      <c r="AF78" s="150"/>
      <c r="AG78" s="150" t="s">
        <v>146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>
      <c r="A79" s="157"/>
      <c r="B79" s="158"/>
      <c r="C79" s="188" t="s">
        <v>227</v>
      </c>
      <c r="D79" s="160"/>
      <c r="E79" s="161">
        <v>16.815000000000001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0"/>
      <c r="Z79" s="150"/>
      <c r="AA79" s="150"/>
      <c r="AB79" s="150"/>
      <c r="AC79" s="150"/>
      <c r="AD79" s="150"/>
      <c r="AE79" s="150"/>
      <c r="AF79" s="150"/>
      <c r="AG79" s="150" t="s">
        <v>146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>
      <c r="A80" s="157"/>
      <c r="B80" s="158"/>
      <c r="C80" s="188" t="s">
        <v>219</v>
      </c>
      <c r="D80" s="160"/>
      <c r="E80" s="161">
        <v>-1.6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0"/>
      <c r="Z80" s="150"/>
      <c r="AA80" s="150"/>
      <c r="AB80" s="150"/>
      <c r="AC80" s="150"/>
      <c r="AD80" s="150"/>
      <c r="AE80" s="150"/>
      <c r="AF80" s="150"/>
      <c r="AG80" s="150" t="s">
        <v>146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>
      <c r="A81" s="157"/>
      <c r="B81" s="158"/>
      <c r="C81" s="188" t="s">
        <v>228</v>
      </c>
      <c r="D81" s="160"/>
      <c r="E81" s="161">
        <v>13.994999999999999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0"/>
      <c r="Z81" s="150"/>
      <c r="AA81" s="150"/>
      <c r="AB81" s="150"/>
      <c r="AC81" s="150"/>
      <c r="AD81" s="150"/>
      <c r="AE81" s="150"/>
      <c r="AF81" s="150"/>
      <c r="AG81" s="150" t="s">
        <v>146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>
      <c r="A82" s="157"/>
      <c r="B82" s="158"/>
      <c r="C82" s="188" t="s">
        <v>229</v>
      </c>
      <c r="D82" s="160"/>
      <c r="E82" s="161">
        <v>-3.2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0"/>
      <c r="Z82" s="150"/>
      <c r="AA82" s="150"/>
      <c r="AB82" s="150"/>
      <c r="AC82" s="150"/>
      <c r="AD82" s="150"/>
      <c r="AE82" s="150"/>
      <c r="AF82" s="150"/>
      <c r="AG82" s="150" t="s">
        <v>146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>
      <c r="A83" s="157"/>
      <c r="B83" s="158"/>
      <c r="C83" s="188" t="s">
        <v>230</v>
      </c>
      <c r="D83" s="160"/>
      <c r="E83" s="161">
        <v>7.335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0"/>
      <c r="Z83" s="150"/>
      <c r="AA83" s="150"/>
      <c r="AB83" s="150"/>
      <c r="AC83" s="150"/>
      <c r="AD83" s="150"/>
      <c r="AE83" s="150"/>
      <c r="AF83" s="150"/>
      <c r="AG83" s="150" t="s">
        <v>146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>
      <c r="A84" s="157"/>
      <c r="B84" s="158"/>
      <c r="C84" s="188" t="s">
        <v>231</v>
      </c>
      <c r="D84" s="160"/>
      <c r="E84" s="161">
        <v>11.13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0"/>
      <c r="Z84" s="150"/>
      <c r="AA84" s="150"/>
      <c r="AB84" s="150"/>
      <c r="AC84" s="150"/>
      <c r="AD84" s="150"/>
      <c r="AE84" s="150"/>
      <c r="AF84" s="150"/>
      <c r="AG84" s="150" t="s">
        <v>146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>
      <c r="A85" s="157"/>
      <c r="B85" s="158"/>
      <c r="C85" s="188" t="s">
        <v>232</v>
      </c>
      <c r="D85" s="160"/>
      <c r="E85" s="161">
        <v>0.93600000000000005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0"/>
      <c r="Z85" s="150"/>
      <c r="AA85" s="150"/>
      <c r="AB85" s="150"/>
      <c r="AC85" s="150"/>
      <c r="AD85" s="150"/>
      <c r="AE85" s="150"/>
      <c r="AF85" s="150"/>
      <c r="AG85" s="150" t="s">
        <v>146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>
      <c r="A86" s="157"/>
      <c r="B86" s="158"/>
      <c r="C86" s="188" t="s">
        <v>233</v>
      </c>
      <c r="D86" s="160"/>
      <c r="E86" s="161">
        <v>6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0"/>
      <c r="Z86" s="150"/>
      <c r="AA86" s="150"/>
      <c r="AB86" s="150"/>
      <c r="AC86" s="150"/>
      <c r="AD86" s="150"/>
      <c r="AE86" s="150"/>
      <c r="AF86" s="150"/>
      <c r="AG86" s="150" t="s">
        <v>146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>
      <c r="A87" s="157"/>
      <c r="B87" s="158"/>
      <c r="C87" s="188" t="s">
        <v>226</v>
      </c>
      <c r="D87" s="160"/>
      <c r="E87" s="161">
        <v>-1.2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0"/>
      <c r="Z87" s="150"/>
      <c r="AA87" s="150"/>
      <c r="AB87" s="150"/>
      <c r="AC87" s="150"/>
      <c r="AD87" s="150"/>
      <c r="AE87" s="150"/>
      <c r="AF87" s="150"/>
      <c r="AG87" s="150" t="s">
        <v>146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>
      <c r="A88" s="157"/>
      <c r="B88" s="158"/>
      <c r="C88" s="188" t="s">
        <v>234</v>
      </c>
      <c r="D88" s="160"/>
      <c r="E88" s="161">
        <v>8.5950000000000006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0"/>
      <c r="Z88" s="150"/>
      <c r="AA88" s="150"/>
      <c r="AB88" s="150"/>
      <c r="AC88" s="150"/>
      <c r="AD88" s="150"/>
      <c r="AE88" s="150"/>
      <c r="AF88" s="150"/>
      <c r="AG88" s="150" t="s">
        <v>146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>
      <c r="A89" s="157"/>
      <c r="B89" s="158"/>
      <c r="C89" s="188" t="s">
        <v>219</v>
      </c>
      <c r="D89" s="160"/>
      <c r="E89" s="161">
        <v>-1.6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0"/>
      <c r="Z89" s="150"/>
      <c r="AA89" s="150"/>
      <c r="AB89" s="150"/>
      <c r="AC89" s="150"/>
      <c r="AD89" s="150"/>
      <c r="AE89" s="150"/>
      <c r="AF89" s="150"/>
      <c r="AG89" s="150" t="s">
        <v>146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>
      <c r="A90" s="157"/>
      <c r="B90" s="158"/>
      <c r="C90" s="188" t="s">
        <v>235</v>
      </c>
      <c r="D90" s="160"/>
      <c r="E90" s="161">
        <v>15.3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0"/>
      <c r="Z90" s="150"/>
      <c r="AA90" s="150"/>
      <c r="AB90" s="150"/>
      <c r="AC90" s="150"/>
      <c r="AD90" s="150"/>
      <c r="AE90" s="150"/>
      <c r="AF90" s="150"/>
      <c r="AG90" s="150" t="s">
        <v>146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>
      <c r="A91" s="157"/>
      <c r="B91" s="158"/>
      <c r="C91" s="188" t="s">
        <v>236</v>
      </c>
      <c r="D91" s="160"/>
      <c r="E91" s="161">
        <v>9.6300000000000008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0"/>
      <c r="Z91" s="150"/>
      <c r="AA91" s="150"/>
      <c r="AB91" s="150"/>
      <c r="AC91" s="150"/>
      <c r="AD91" s="150"/>
      <c r="AE91" s="150"/>
      <c r="AF91" s="150"/>
      <c r="AG91" s="150" t="s">
        <v>146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>
      <c r="A92" s="157"/>
      <c r="B92" s="158"/>
      <c r="C92" s="188" t="s">
        <v>219</v>
      </c>
      <c r="D92" s="160"/>
      <c r="E92" s="161">
        <v>-1.6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0"/>
      <c r="Z92" s="150"/>
      <c r="AA92" s="150"/>
      <c r="AB92" s="150"/>
      <c r="AC92" s="150"/>
      <c r="AD92" s="150"/>
      <c r="AE92" s="150"/>
      <c r="AF92" s="150"/>
      <c r="AG92" s="150" t="s">
        <v>146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>
      <c r="A93" s="157"/>
      <c r="B93" s="158"/>
      <c r="C93" s="188" t="s">
        <v>226</v>
      </c>
      <c r="D93" s="160"/>
      <c r="E93" s="161">
        <v>-1.2</v>
      </c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0"/>
      <c r="Z93" s="150"/>
      <c r="AA93" s="150"/>
      <c r="AB93" s="150"/>
      <c r="AC93" s="150"/>
      <c r="AD93" s="150"/>
      <c r="AE93" s="150"/>
      <c r="AF93" s="150"/>
      <c r="AG93" s="150" t="s">
        <v>146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>
      <c r="A94" s="157"/>
      <c r="B94" s="158"/>
      <c r="C94" s="188" t="s">
        <v>237</v>
      </c>
      <c r="D94" s="160"/>
      <c r="E94" s="161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0"/>
      <c r="Z94" s="150"/>
      <c r="AA94" s="150"/>
      <c r="AB94" s="150"/>
      <c r="AC94" s="150"/>
      <c r="AD94" s="150"/>
      <c r="AE94" s="150"/>
      <c r="AF94" s="150"/>
      <c r="AG94" s="150" t="s">
        <v>146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>
      <c r="A95" s="157"/>
      <c r="B95" s="158"/>
      <c r="C95" s="188" t="s">
        <v>238</v>
      </c>
      <c r="D95" s="160"/>
      <c r="E95" s="161">
        <v>9.09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0"/>
      <c r="Z95" s="150"/>
      <c r="AA95" s="150"/>
      <c r="AB95" s="150"/>
      <c r="AC95" s="150"/>
      <c r="AD95" s="150"/>
      <c r="AE95" s="150"/>
      <c r="AF95" s="150"/>
      <c r="AG95" s="150" t="s">
        <v>146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>
      <c r="A96" s="157"/>
      <c r="B96" s="158"/>
      <c r="C96" s="188" t="s">
        <v>239</v>
      </c>
      <c r="D96" s="160"/>
      <c r="E96" s="161">
        <v>7.83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0"/>
      <c r="Z96" s="150"/>
      <c r="AA96" s="150"/>
      <c r="AB96" s="150"/>
      <c r="AC96" s="150"/>
      <c r="AD96" s="150"/>
      <c r="AE96" s="150"/>
      <c r="AF96" s="150"/>
      <c r="AG96" s="150" t="s">
        <v>146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>
      <c r="A97" s="157"/>
      <c r="B97" s="158"/>
      <c r="C97" s="188" t="s">
        <v>240</v>
      </c>
      <c r="D97" s="160"/>
      <c r="E97" s="161">
        <v>4.05</v>
      </c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0"/>
      <c r="Z97" s="150"/>
      <c r="AA97" s="150"/>
      <c r="AB97" s="150"/>
      <c r="AC97" s="150"/>
      <c r="AD97" s="150"/>
      <c r="AE97" s="150"/>
      <c r="AF97" s="150"/>
      <c r="AG97" s="150" t="s">
        <v>146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>
      <c r="A98" s="157"/>
      <c r="B98" s="158"/>
      <c r="C98" s="188" t="s">
        <v>241</v>
      </c>
      <c r="D98" s="160"/>
      <c r="E98" s="161">
        <v>0.45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0"/>
      <c r="Z98" s="150"/>
      <c r="AA98" s="150"/>
      <c r="AB98" s="150"/>
      <c r="AC98" s="150"/>
      <c r="AD98" s="150"/>
      <c r="AE98" s="150"/>
      <c r="AF98" s="150"/>
      <c r="AG98" s="150" t="s">
        <v>146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>
      <c r="A99" s="157"/>
      <c r="B99" s="158"/>
      <c r="C99" s="188" t="s">
        <v>242</v>
      </c>
      <c r="D99" s="160"/>
      <c r="E99" s="161">
        <v>13.44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0"/>
      <c r="Z99" s="150"/>
      <c r="AA99" s="150"/>
      <c r="AB99" s="150"/>
      <c r="AC99" s="150"/>
      <c r="AD99" s="150"/>
      <c r="AE99" s="150"/>
      <c r="AF99" s="150"/>
      <c r="AG99" s="150" t="s">
        <v>146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>
      <c r="A100" s="157"/>
      <c r="B100" s="158"/>
      <c r="C100" s="188" t="s">
        <v>219</v>
      </c>
      <c r="D100" s="160"/>
      <c r="E100" s="161">
        <v>-1.6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146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>
      <c r="A101" s="157"/>
      <c r="B101" s="158"/>
      <c r="C101" s="188" t="s">
        <v>243</v>
      </c>
      <c r="D101" s="160"/>
      <c r="E101" s="161">
        <v>8.85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146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>
      <c r="A102" s="157"/>
      <c r="B102" s="158"/>
      <c r="C102" s="188" t="s">
        <v>244</v>
      </c>
      <c r="D102" s="160"/>
      <c r="E102" s="161">
        <v>5.34</v>
      </c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146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>
      <c r="A103" s="157"/>
      <c r="B103" s="158"/>
      <c r="C103" s="188" t="s">
        <v>219</v>
      </c>
      <c r="D103" s="160"/>
      <c r="E103" s="161">
        <v>-1.6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146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>
      <c r="A104" s="157"/>
      <c r="B104" s="158"/>
      <c r="C104" s="188" t="s">
        <v>245</v>
      </c>
      <c r="D104" s="160"/>
      <c r="E104" s="161">
        <v>8.1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146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>
      <c r="A105" s="157"/>
      <c r="B105" s="158"/>
      <c r="C105" s="188" t="s">
        <v>246</v>
      </c>
      <c r="D105" s="160"/>
      <c r="E105" s="161">
        <v>-2.4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146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>
      <c r="A106" s="157"/>
      <c r="B106" s="158"/>
      <c r="C106" s="188" t="s">
        <v>247</v>
      </c>
      <c r="D106" s="160"/>
      <c r="E106" s="161">
        <v>11.4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146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>
      <c r="A107" s="157"/>
      <c r="B107" s="158"/>
      <c r="C107" s="188" t="s">
        <v>240</v>
      </c>
      <c r="D107" s="160"/>
      <c r="E107" s="161">
        <v>4.05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146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>
      <c r="A108" s="157"/>
      <c r="B108" s="158"/>
      <c r="C108" s="188" t="s">
        <v>248</v>
      </c>
      <c r="D108" s="160"/>
      <c r="E108" s="161">
        <v>-1.2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146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>
      <c r="A109" s="157"/>
      <c r="B109" s="158"/>
      <c r="C109" s="188" t="s">
        <v>249</v>
      </c>
      <c r="D109" s="160"/>
      <c r="E109" s="161">
        <v>27.78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146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>
      <c r="A110" s="157"/>
      <c r="B110" s="158"/>
      <c r="C110" s="188" t="s">
        <v>246</v>
      </c>
      <c r="D110" s="160"/>
      <c r="E110" s="161">
        <v>-2.4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146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>
      <c r="A111" s="157"/>
      <c r="B111" s="158"/>
      <c r="C111" s="188" t="s">
        <v>250</v>
      </c>
      <c r="D111" s="160"/>
      <c r="E111" s="161">
        <v>17.28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146</v>
      </c>
      <c r="AH111" s="150">
        <v>0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>
      <c r="A112" s="157"/>
      <c r="B112" s="158"/>
      <c r="C112" s="188" t="s">
        <v>229</v>
      </c>
      <c r="D112" s="160"/>
      <c r="E112" s="161">
        <v>-3.2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146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>
      <c r="A113" s="157"/>
      <c r="B113" s="158"/>
      <c r="C113" s="188" t="s">
        <v>251</v>
      </c>
      <c r="D113" s="160"/>
      <c r="E113" s="161">
        <v>17.28</v>
      </c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146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>
      <c r="A114" s="157"/>
      <c r="B114" s="158"/>
      <c r="C114" s="188" t="s">
        <v>229</v>
      </c>
      <c r="D114" s="160"/>
      <c r="E114" s="161">
        <v>-3.2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146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>
      <c r="A115" s="157"/>
      <c r="B115" s="158"/>
      <c r="C115" s="188" t="s">
        <v>252</v>
      </c>
      <c r="D115" s="160"/>
      <c r="E115" s="161">
        <v>17.265000000000001</v>
      </c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146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>
      <c r="A116" s="157"/>
      <c r="B116" s="158"/>
      <c r="C116" s="188" t="s">
        <v>229</v>
      </c>
      <c r="D116" s="160"/>
      <c r="E116" s="161">
        <v>-3.2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146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>
      <c r="A117" s="157"/>
      <c r="B117" s="158"/>
      <c r="C117" s="188" t="s">
        <v>247</v>
      </c>
      <c r="D117" s="160"/>
      <c r="E117" s="161">
        <v>11.4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146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>
      <c r="A118" s="157"/>
      <c r="B118" s="158"/>
      <c r="C118" s="188" t="s">
        <v>253</v>
      </c>
      <c r="D118" s="160"/>
      <c r="E118" s="161">
        <v>13.89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146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>
      <c r="A119" s="157"/>
      <c r="B119" s="158"/>
      <c r="C119" s="188" t="s">
        <v>226</v>
      </c>
      <c r="D119" s="160"/>
      <c r="E119" s="161">
        <v>-1.2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146</v>
      </c>
      <c r="AH119" s="150">
        <v>0</v>
      </c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>
      <c r="A120" s="157"/>
      <c r="B120" s="158"/>
      <c r="C120" s="188" t="s">
        <v>254</v>
      </c>
      <c r="D120" s="160"/>
      <c r="E120" s="161">
        <v>4.3499999999999996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146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>
      <c r="A121" s="157"/>
      <c r="B121" s="158"/>
      <c r="C121" s="188" t="s">
        <v>226</v>
      </c>
      <c r="D121" s="160"/>
      <c r="E121" s="161">
        <v>-1.2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146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>
      <c r="A122" s="157"/>
      <c r="B122" s="158"/>
      <c r="C122" s="188" t="s">
        <v>255</v>
      </c>
      <c r="D122" s="160"/>
      <c r="E122" s="161">
        <v>3.3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146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>
      <c r="A123" s="157"/>
      <c r="B123" s="158"/>
      <c r="C123" s="188" t="s">
        <v>226</v>
      </c>
      <c r="D123" s="160"/>
      <c r="E123" s="161">
        <v>-1.2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146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>
      <c r="A124" s="157"/>
      <c r="B124" s="158"/>
      <c r="C124" s="188" t="s">
        <v>256</v>
      </c>
      <c r="D124" s="160"/>
      <c r="E124" s="161">
        <v>9.6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146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>
      <c r="A125" s="157"/>
      <c r="B125" s="158"/>
      <c r="C125" s="188" t="s">
        <v>257</v>
      </c>
      <c r="D125" s="160"/>
      <c r="E125" s="161">
        <v>3.9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146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>
      <c r="A126" s="157"/>
      <c r="B126" s="158"/>
      <c r="C126" s="188" t="s">
        <v>258</v>
      </c>
      <c r="D126" s="160"/>
      <c r="E126" s="161">
        <v>14.4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146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>
      <c r="A127" s="157"/>
      <c r="B127" s="158"/>
      <c r="C127" s="188" t="s">
        <v>259</v>
      </c>
      <c r="D127" s="160"/>
      <c r="E127" s="161">
        <v>1.8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146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>
      <c r="A128" s="157"/>
      <c r="B128" s="158"/>
      <c r="C128" s="188" t="s">
        <v>260</v>
      </c>
      <c r="D128" s="160"/>
      <c r="E128" s="161">
        <v>7.2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146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>
      <c r="A129" s="157"/>
      <c r="B129" s="158"/>
      <c r="C129" s="188" t="s">
        <v>261</v>
      </c>
      <c r="D129" s="160"/>
      <c r="E129" s="161">
        <v>0.9</v>
      </c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146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>
      <c r="A130" s="157"/>
      <c r="B130" s="158"/>
      <c r="C130" s="188" t="s">
        <v>262</v>
      </c>
      <c r="D130" s="160"/>
      <c r="E130" s="161">
        <v>8.9550000000000001</v>
      </c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146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>
      <c r="A131" s="157"/>
      <c r="B131" s="158"/>
      <c r="C131" s="188" t="s">
        <v>219</v>
      </c>
      <c r="D131" s="160"/>
      <c r="E131" s="161">
        <v>-1.6</v>
      </c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146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>
      <c r="A132" s="157"/>
      <c r="B132" s="158"/>
      <c r="C132" s="188" t="s">
        <v>263</v>
      </c>
      <c r="D132" s="160"/>
      <c r="E132" s="161">
        <v>15.3</v>
      </c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146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>
      <c r="A133" s="157"/>
      <c r="B133" s="158"/>
      <c r="C133" s="188" t="s">
        <v>264</v>
      </c>
      <c r="D133" s="160"/>
      <c r="E133" s="161">
        <v>15.75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146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>
      <c r="A134" s="157"/>
      <c r="B134" s="158"/>
      <c r="C134" s="188" t="s">
        <v>265</v>
      </c>
      <c r="D134" s="160"/>
      <c r="E134" s="161">
        <v>8.6549999999999994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146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>
      <c r="A135" s="157"/>
      <c r="B135" s="158"/>
      <c r="C135" s="188" t="s">
        <v>219</v>
      </c>
      <c r="D135" s="160"/>
      <c r="E135" s="161">
        <v>-1.6</v>
      </c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146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>
      <c r="A136" s="157"/>
      <c r="B136" s="158"/>
      <c r="C136" s="188" t="s">
        <v>266</v>
      </c>
      <c r="D136" s="160"/>
      <c r="E136" s="161">
        <v>19.2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146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>
      <c r="A137" s="157"/>
      <c r="B137" s="158"/>
      <c r="C137" s="188" t="s">
        <v>229</v>
      </c>
      <c r="D137" s="160"/>
      <c r="E137" s="161">
        <v>-3.2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146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>
      <c r="A138" s="157"/>
      <c r="B138" s="158"/>
      <c r="C138" s="188" t="s">
        <v>246</v>
      </c>
      <c r="D138" s="160"/>
      <c r="E138" s="161">
        <v>-2.4</v>
      </c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146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>
      <c r="A139" s="157"/>
      <c r="B139" s="158"/>
      <c r="C139" s="188" t="s">
        <v>267</v>
      </c>
      <c r="D139" s="160"/>
      <c r="E139" s="161">
        <v>16.785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146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>
      <c r="A140" s="157"/>
      <c r="B140" s="158"/>
      <c r="C140" s="188" t="s">
        <v>247</v>
      </c>
      <c r="D140" s="160"/>
      <c r="E140" s="161">
        <v>11.4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146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>
      <c r="A141" s="157"/>
      <c r="B141" s="158"/>
      <c r="C141" s="188" t="s">
        <v>259</v>
      </c>
      <c r="D141" s="160"/>
      <c r="E141" s="161">
        <v>1.8</v>
      </c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146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>
      <c r="A142" s="157"/>
      <c r="B142" s="158"/>
      <c r="C142" s="188" t="s">
        <v>268</v>
      </c>
      <c r="D142" s="160"/>
      <c r="E142" s="161">
        <v>12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146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>
      <c r="A143" s="157"/>
      <c r="B143" s="158"/>
      <c r="C143" s="188" t="s">
        <v>246</v>
      </c>
      <c r="D143" s="160"/>
      <c r="E143" s="161">
        <v>-2.4</v>
      </c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146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>
      <c r="A144" s="157"/>
      <c r="B144" s="158"/>
      <c r="C144" s="188" t="s">
        <v>237</v>
      </c>
      <c r="D144" s="160"/>
      <c r="E144" s="161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146</v>
      </c>
      <c r="AH144" s="150">
        <v>0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>
      <c r="A145" s="157"/>
      <c r="B145" s="158"/>
      <c r="C145" s="188" t="s">
        <v>269</v>
      </c>
      <c r="D145" s="160"/>
      <c r="E145" s="161">
        <v>71.234999999999999</v>
      </c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146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>
      <c r="A146" s="157"/>
      <c r="B146" s="158"/>
      <c r="C146" s="188" t="s">
        <v>270</v>
      </c>
      <c r="D146" s="160"/>
      <c r="E146" s="161">
        <v>4.5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146</v>
      </c>
      <c r="AH146" s="150">
        <v>0</v>
      </c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>
      <c r="A147" s="157"/>
      <c r="B147" s="158"/>
      <c r="C147" s="188" t="s">
        <v>271</v>
      </c>
      <c r="D147" s="160"/>
      <c r="E147" s="161">
        <v>28.26</v>
      </c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146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>
      <c r="A148" s="157"/>
      <c r="B148" s="158"/>
      <c r="C148" s="188" t="s">
        <v>272</v>
      </c>
      <c r="D148" s="160"/>
      <c r="E148" s="161">
        <v>-4.8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146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>
      <c r="A149" s="157"/>
      <c r="B149" s="158"/>
      <c r="C149" s="188" t="s">
        <v>273</v>
      </c>
      <c r="D149" s="160"/>
      <c r="E149" s="161">
        <v>75.284999999999997</v>
      </c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146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>
      <c r="A150" s="157"/>
      <c r="B150" s="158"/>
      <c r="C150" s="188" t="s">
        <v>272</v>
      </c>
      <c r="D150" s="160"/>
      <c r="E150" s="161">
        <v>-4.8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146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>
      <c r="A151" s="157"/>
      <c r="B151" s="158"/>
      <c r="C151" s="188" t="s">
        <v>274</v>
      </c>
      <c r="D151" s="160"/>
      <c r="E151" s="161">
        <v>-3.6</v>
      </c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146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>
      <c r="A152" s="157"/>
      <c r="B152" s="158"/>
      <c r="C152" s="188" t="s">
        <v>275</v>
      </c>
      <c r="D152" s="160"/>
      <c r="E152" s="161">
        <v>29.114999999999998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146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>
      <c r="A153" s="157"/>
      <c r="B153" s="158"/>
      <c r="C153" s="188" t="s">
        <v>276</v>
      </c>
      <c r="D153" s="160"/>
      <c r="E153" s="161">
        <v>28.62</v>
      </c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146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>
      <c r="A154" s="157"/>
      <c r="B154" s="158"/>
      <c r="C154" s="188" t="s">
        <v>273</v>
      </c>
      <c r="D154" s="160"/>
      <c r="E154" s="161">
        <v>75.284999999999997</v>
      </c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146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>
      <c r="A155" s="157"/>
      <c r="B155" s="158"/>
      <c r="C155" s="188" t="s">
        <v>272</v>
      </c>
      <c r="D155" s="160"/>
      <c r="E155" s="161">
        <v>-4.8</v>
      </c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146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>
      <c r="A156" s="157"/>
      <c r="B156" s="158"/>
      <c r="C156" s="188" t="s">
        <v>277</v>
      </c>
      <c r="D156" s="160"/>
      <c r="E156" s="161">
        <v>27.54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146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>
      <c r="A157" s="157"/>
      <c r="B157" s="158"/>
      <c r="C157" s="188" t="s">
        <v>278</v>
      </c>
      <c r="D157" s="160"/>
      <c r="E157" s="161">
        <v>36</v>
      </c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146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>
      <c r="A158" s="157"/>
      <c r="B158" s="158"/>
      <c r="C158" s="188" t="s">
        <v>279</v>
      </c>
      <c r="D158" s="160"/>
      <c r="E158" s="161">
        <v>-7.2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146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>
      <c r="A159" s="157"/>
      <c r="B159" s="158"/>
      <c r="C159" s="188" t="s">
        <v>280</v>
      </c>
      <c r="D159" s="160"/>
      <c r="E159" s="161">
        <v>33.39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146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>
      <c r="A160" s="157"/>
      <c r="B160" s="158"/>
      <c r="C160" s="188" t="s">
        <v>281</v>
      </c>
      <c r="D160" s="160"/>
      <c r="E160" s="161">
        <v>52.875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146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>
      <c r="A161" s="157"/>
      <c r="B161" s="158"/>
      <c r="C161" s="188" t="s">
        <v>282</v>
      </c>
      <c r="D161" s="160"/>
      <c r="E161" s="161">
        <v>-4.5999999999999996</v>
      </c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146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>
      <c r="A162" s="157"/>
      <c r="B162" s="158"/>
      <c r="C162" s="188" t="s">
        <v>283</v>
      </c>
      <c r="D162" s="160"/>
      <c r="E162" s="161">
        <v>50.445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146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>
      <c r="A163" s="157"/>
      <c r="B163" s="158"/>
      <c r="C163" s="188" t="s">
        <v>272</v>
      </c>
      <c r="D163" s="160"/>
      <c r="E163" s="161">
        <v>-4.8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146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>
      <c r="A164" s="157"/>
      <c r="B164" s="158"/>
      <c r="C164" s="188" t="s">
        <v>284</v>
      </c>
      <c r="D164" s="160"/>
      <c r="E164" s="161">
        <v>41.76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146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>
      <c r="A165" s="157"/>
      <c r="B165" s="158"/>
      <c r="C165" s="188" t="s">
        <v>285</v>
      </c>
      <c r="D165" s="160"/>
      <c r="E165" s="161">
        <v>-9.6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146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>
      <c r="A166" s="157"/>
      <c r="B166" s="158"/>
      <c r="C166" s="188" t="s">
        <v>286</v>
      </c>
      <c r="D166" s="160"/>
      <c r="E166" s="161">
        <v>22.094999999999999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146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>
      <c r="A167" s="157"/>
      <c r="B167" s="158"/>
      <c r="C167" s="188" t="s">
        <v>280</v>
      </c>
      <c r="D167" s="160"/>
      <c r="E167" s="161">
        <v>33.39</v>
      </c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146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>
      <c r="A168" s="157"/>
      <c r="B168" s="158"/>
      <c r="C168" s="188" t="s">
        <v>287</v>
      </c>
      <c r="D168" s="160"/>
      <c r="E168" s="161">
        <v>18</v>
      </c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146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>
      <c r="A169" s="157"/>
      <c r="B169" s="158"/>
      <c r="C169" s="188" t="s">
        <v>274</v>
      </c>
      <c r="D169" s="160"/>
      <c r="E169" s="161">
        <v>-3.6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146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>
      <c r="A170" s="157"/>
      <c r="B170" s="158"/>
      <c r="C170" s="188" t="s">
        <v>288</v>
      </c>
      <c r="D170" s="160"/>
      <c r="E170" s="161">
        <v>84.284999999999997</v>
      </c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146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>
      <c r="A171" s="157"/>
      <c r="B171" s="158"/>
      <c r="C171" s="188" t="s">
        <v>272</v>
      </c>
      <c r="D171" s="160"/>
      <c r="E171" s="161">
        <v>-4.8</v>
      </c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146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>
      <c r="A172" s="157"/>
      <c r="B172" s="158"/>
      <c r="C172" s="188" t="s">
        <v>274</v>
      </c>
      <c r="D172" s="160"/>
      <c r="E172" s="161">
        <v>-3.6</v>
      </c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146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>
      <c r="A173" s="157"/>
      <c r="B173" s="158"/>
      <c r="C173" s="188" t="s">
        <v>289</v>
      </c>
      <c r="D173" s="160"/>
      <c r="E173" s="161">
        <v>28.89</v>
      </c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146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>
      <c r="A174" s="157"/>
      <c r="B174" s="158"/>
      <c r="C174" s="188" t="s">
        <v>290</v>
      </c>
      <c r="D174" s="160"/>
      <c r="E174" s="161">
        <v>22.23</v>
      </c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146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>
      <c r="A175" s="157"/>
      <c r="B175" s="158"/>
      <c r="C175" s="188" t="s">
        <v>272</v>
      </c>
      <c r="D175" s="160"/>
      <c r="E175" s="161">
        <v>-4.8</v>
      </c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146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>
      <c r="A176" s="157"/>
      <c r="B176" s="158"/>
      <c r="C176" s="188" t="s">
        <v>237</v>
      </c>
      <c r="D176" s="160"/>
      <c r="E176" s="161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146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>
      <c r="A177" s="157"/>
      <c r="B177" s="158"/>
      <c r="C177" s="188" t="s">
        <v>291</v>
      </c>
      <c r="D177" s="160"/>
      <c r="E177" s="161">
        <v>40.770000000000003</v>
      </c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146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>
      <c r="A178" s="157"/>
      <c r="B178" s="158"/>
      <c r="C178" s="188" t="s">
        <v>285</v>
      </c>
      <c r="D178" s="160"/>
      <c r="E178" s="161">
        <v>-9.6</v>
      </c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146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>
      <c r="A179" s="157"/>
      <c r="B179" s="158"/>
      <c r="C179" s="188" t="s">
        <v>292</v>
      </c>
      <c r="D179" s="160"/>
      <c r="E179" s="161">
        <v>11.25</v>
      </c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146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>
      <c r="A180" s="157"/>
      <c r="B180" s="158"/>
      <c r="C180" s="188" t="s">
        <v>293</v>
      </c>
      <c r="D180" s="160"/>
      <c r="E180" s="161">
        <v>45.99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146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>
      <c r="A181" s="157"/>
      <c r="B181" s="158"/>
      <c r="C181" s="188" t="s">
        <v>294</v>
      </c>
      <c r="D181" s="160"/>
      <c r="E181" s="161">
        <v>227.7</v>
      </c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146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>
      <c r="A182" s="157"/>
      <c r="B182" s="158"/>
      <c r="C182" s="188" t="s">
        <v>295</v>
      </c>
      <c r="D182" s="160"/>
      <c r="E182" s="161">
        <v>26.1</v>
      </c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146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>
      <c r="A183" s="157"/>
      <c r="B183" s="158"/>
      <c r="C183" s="188" t="s">
        <v>272</v>
      </c>
      <c r="D183" s="160"/>
      <c r="E183" s="161">
        <v>-4.8</v>
      </c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146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>
      <c r="A184" s="157"/>
      <c r="B184" s="158"/>
      <c r="C184" s="188" t="s">
        <v>296</v>
      </c>
      <c r="D184" s="160"/>
      <c r="E184" s="161">
        <v>26.55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146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>
      <c r="A185" s="157"/>
      <c r="B185" s="158"/>
      <c r="C185" s="188" t="s">
        <v>272</v>
      </c>
      <c r="D185" s="160"/>
      <c r="E185" s="161">
        <v>-4.8</v>
      </c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146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>
      <c r="A186" s="157"/>
      <c r="B186" s="158"/>
      <c r="C186" s="188" t="s">
        <v>297</v>
      </c>
      <c r="D186" s="160"/>
      <c r="E186" s="161">
        <v>26.01</v>
      </c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146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>
      <c r="A187" s="157"/>
      <c r="B187" s="158"/>
      <c r="C187" s="188" t="s">
        <v>272</v>
      </c>
      <c r="D187" s="160"/>
      <c r="E187" s="161">
        <v>-4.8</v>
      </c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146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>
      <c r="A188" s="157"/>
      <c r="B188" s="158"/>
      <c r="C188" s="188" t="s">
        <v>298</v>
      </c>
      <c r="D188" s="160"/>
      <c r="E188" s="161">
        <v>26.864999999999998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146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>
      <c r="A189" s="157"/>
      <c r="B189" s="158"/>
      <c r="C189" s="188" t="s">
        <v>272</v>
      </c>
      <c r="D189" s="160"/>
      <c r="E189" s="161">
        <v>-4.8</v>
      </c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146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>
      <c r="A190" s="157"/>
      <c r="B190" s="158"/>
      <c r="C190" s="188" t="s">
        <v>298</v>
      </c>
      <c r="D190" s="160"/>
      <c r="E190" s="161">
        <v>26.864999999999998</v>
      </c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146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>
      <c r="A191" s="157"/>
      <c r="B191" s="158"/>
      <c r="C191" s="188" t="s">
        <v>272</v>
      </c>
      <c r="D191" s="160"/>
      <c r="E191" s="161">
        <v>-4.8</v>
      </c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146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>
      <c r="A192" s="157"/>
      <c r="B192" s="158"/>
      <c r="C192" s="188" t="s">
        <v>299</v>
      </c>
      <c r="D192" s="160"/>
      <c r="E192" s="161">
        <v>137.565</v>
      </c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146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>
      <c r="A193" s="157"/>
      <c r="B193" s="158"/>
      <c r="C193" s="188" t="s">
        <v>300</v>
      </c>
      <c r="D193" s="160"/>
      <c r="E193" s="161">
        <v>58.95</v>
      </c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146</v>
      </c>
      <c r="AH193" s="150">
        <v>0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>
      <c r="A194" s="157"/>
      <c r="B194" s="158"/>
      <c r="C194" s="188" t="s">
        <v>279</v>
      </c>
      <c r="D194" s="160"/>
      <c r="E194" s="161">
        <v>-7.2</v>
      </c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146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>
      <c r="A195" s="157"/>
      <c r="B195" s="158"/>
      <c r="C195" s="188" t="s">
        <v>285</v>
      </c>
      <c r="D195" s="160"/>
      <c r="E195" s="161">
        <v>-9.6</v>
      </c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146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>
      <c r="A196" s="157"/>
      <c r="B196" s="158"/>
      <c r="C196" s="188" t="s">
        <v>301</v>
      </c>
      <c r="D196" s="160"/>
      <c r="E196" s="161">
        <v>87.21</v>
      </c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146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>
      <c r="A197" s="157"/>
      <c r="B197" s="158"/>
      <c r="C197" s="188" t="s">
        <v>302</v>
      </c>
      <c r="D197" s="160"/>
      <c r="E197" s="161">
        <v>-10.8</v>
      </c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146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>
      <c r="A198" s="157"/>
      <c r="B198" s="158"/>
      <c r="C198" s="188" t="s">
        <v>303</v>
      </c>
      <c r="D198" s="160"/>
      <c r="E198" s="161">
        <v>-14.4</v>
      </c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146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>
      <c r="A199" s="157"/>
      <c r="B199" s="158"/>
      <c r="C199" s="188" t="s">
        <v>304</v>
      </c>
      <c r="D199" s="160"/>
      <c r="E199" s="161">
        <v>34.47</v>
      </c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146</v>
      </c>
      <c r="AH199" s="150">
        <v>0</v>
      </c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>
      <c r="A200" s="157"/>
      <c r="B200" s="158"/>
      <c r="C200" s="188" t="s">
        <v>305</v>
      </c>
      <c r="D200" s="160"/>
      <c r="E200" s="161">
        <v>32.67</v>
      </c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146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>
      <c r="A201" s="157"/>
      <c r="B201" s="158"/>
      <c r="C201" s="188" t="s">
        <v>306</v>
      </c>
      <c r="D201" s="160"/>
      <c r="E201" s="161">
        <v>9.9</v>
      </c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146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>
      <c r="A202" s="157"/>
      <c r="B202" s="158"/>
      <c r="C202" s="188" t="s">
        <v>307</v>
      </c>
      <c r="D202" s="160"/>
      <c r="E202" s="161">
        <v>90</v>
      </c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146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>
      <c r="A203" s="157"/>
      <c r="B203" s="158"/>
      <c r="C203" s="188" t="s">
        <v>308</v>
      </c>
      <c r="D203" s="160"/>
      <c r="E203" s="161">
        <v>-18</v>
      </c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146</v>
      </c>
      <c r="AH203" s="150">
        <v>0</v>
      </c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>
      <c r="A204" s="169">
        <v>27</v>
      </c>
      <c r="B204" s="170" t="s">
        <v>309</v>
      </c>
      <c r="C204" s="186" t="s">
        <v>310</v>
      </c>
      <c r="D204" s="171" t="s">
        <v>117</v>
      </c>
      <c r="E204" s="172">
        <v>880.70399999999995</v>
      </c>
      <c r="F204" s="173"/>
      <c r="G204" s="174">
        <f>ROUND(E204*F204,2)</f>
        <v>0</v>
      </c>
      <c r="H204" s="173"/>
      <c r="I204" s="174">
        <f>ROUND(E204*H204,2)</f>
        <v>0</v>
      </c>
      <c r="J204" s="173"/>
      <c r="K204" s="174">
        <f>ROUND(E204*J204,2)</f>
        <v>0</v>
      </c>
      <c r="L204" s="174">
        <v>15</v>
      </c>
      <c r="M204" s="174">
        <f>G204*(1+L204/100)</f>
        <v>0</v>
      </c>
      <c r="N204" s="174">
        <v>6.7000000000000002E-4</v>
      </c>
      <c r="O204" s="174">
        <f>ROUND(E204*N204,2)</f>
        <v>0.59</v>
      </c>
      <c r="P204" s="174">
        <v>0.18</v>
      </c>
      <c r="Q204" s="174">
        <f>ROUND(E204*P204,2)</f>
        <v>158.53</v>
      </c>
      <c r="R204" s="174" t="s">
        <v>211</v>
      </c>
      <c r="S204" s="174" t="s">
        <v>119</v>
      </c>
      <c r="T204" s="175" t="s">
        <v>120</v>
      </c>
      <c r="U204" s="159">
        <v>0.23200000000000001</v>
      </c>
      <c r="V204" s="159">
        <f>ROUND(E204*U204,2)</f>
        <v>204.32</v>
      </c>
      <c r="W204" s="159"/>
      <c r="X204" s="159" t="s">
        <v>121</v>
      </c>
      <c r="Y204" s="150"/>
      <c r="Z204" s="150"/>
      <c r="AA204" s="150"/>
      <c r="AB204" s="150"/>
      <c r="AC204" s="150"/>
      <c r="AD204" s="150"/>
      <c r="AE204" s="150"/>
      <c r="AF204" s="150"/>
      <c r="AG204" s="150" t="s">
        <v>122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ht="22.5" outlineLevel="1">
      <c r="A205" s="157"/>
      <c r="B205" s="158"/>
      <c r="C205" s="251" t="s">
        <v>212</v>
      </c>
      <c r="D205" s="252"/>
      <c r="E205" s="252"/>
      <c r="F205" s="252"/>
      <c r="G205" s="252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124</v>
      </c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83" t="str">
        <f>C205</f>
        <v>nebo vybourání otvorů průřezové plochy přes 4 m2 v příčkách, včetně pomocného lešení o výšce podlahy do 1900 mm a pro zatížení do 1,5 kPa  (150 kg/m2),</v>
      </c>
      <c r="BB205" s="150"/>
      <c r="BC205" s="150"/>
      <c r="BD205" s="150"/>
      <c r="BE205" s="150"/>
      <c r="BF205" s="150"/>
      <c r="BG205" s="150"/>
      <c r="BH205" s="150"/>
    </row>
    <row r="206" spans="1:60" outlineLevel="1">
      <c r="A206" s="157"/>
      <c r="B206" s="158"/>
      <c r="C206" s="188" t="s">
        <v>311</v>
      </c>
      <c r="D206" s="160"/>
      <c r="E206" s="161">
        <v>54.225000000000001</v>
      </c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146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>
      <c r="A207" s="157"/>
      <c r="B207" s="158"/>
      <c r="C207" s="188" t="s">
        <v>214</v>
      </c>
      <c r="D207" s="160"/>
      <c r="E207" s="161">
        <v>5.5650000000000004</v>
      </c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146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>
      <c r="A208" s="157"/>
      <c r="B208" s="158"/>
      <c r="C208" s="188" t="s">
        <v>221</v>
      </c>
      <c r="D208" s="160"/>
      <c r="E208" s="161">
        <v>1.2</v>
      </c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146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>
      <c r="A209" s="157"/>
      <c r="B209" s="158"/>
      <c r="C209" s="188" t="s">
        <v>229</v>
      </c>
      <c r="D209" s="160"/>
      <c r="E209" s="161">
        <v>-3.2</v>
      </c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146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>
      <c r="A210" s="157"/>
      <c r="B210" s="158"/>
      <c r="C210" s="188" t="s">
        <v>312</v>
      </c>
      <c r="D210" s="160"/>
      <c r="E210" s="161">
        <v>-2.5</v>
      </c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146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>
      <c r="A211" s="157"/>
      <c r="B211" s="158"/>
      <c r="C211" s="188" t="s">
        <v>313</v>
      </c>
      <c r="D211" s="160"/>
      <c r="E211" s="161">
        <v>26.234999999999999</v>
      </c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146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>
      <c r="A212" s="157"/>
      <c r="B212" s="158"/>
      <c r="C212" s="188" t="s">
        <v>237</v>
      </c>
      <c r="D212" s="160"/>
      <c r="E212" s="161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146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>
      <c r="A213" s="157"/>
      <c r="B213" s="158"/>
      <c r="C213" s="188" t="s">
        <v>314</v>
      </c>
      <c r="D213" s="160"/>
      <c r="E213" s="161">
        <v>10.26</v>
      </c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146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>
      <c r="A214" s="157"/>
      <c r="B214" s="158"/>
      <c r="C214" s="188" t="s">
        <v>315</v>
      </c>
      <c r="D214" s="160"/>
      <c r="E214" s="161">
        <v>4.5599999999999996</v>
      </c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146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>
      <c r="A215" s="157"/>
      <c r="B215" s="158"/>
      <c r="C215" s="188" t="s">
        <v>240</v>
      </c>
      <c r="D215" s="160"/>
      <c r="E215" s="161">
        <v>4.05</v>
      </c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146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>
      <c r="A216" s="157"/>
      <c r="B216" s="158"/>
      <c r="C216" s="188" t="s">
        <v>219</v>
      </c>
      <c r="D216" s="160"/>
      <c r="E216" s="161">
        <v>-1.6</v>
      </c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146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>
      <c r="A217" s="157"/>
      <c r="B217" s="158"/>
      <c r="C217" s="188" t="s">
        <v>316</v>
      </c>
      <c r="D217" s="160"/>
      <c r="E217" s="161">
        <v>9.7949999999999999</v>
      </c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146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>
      <c r="A218" s="157"/>
      <c r="B218" s="158"/>
      <c r="C218" s="188" t="s">
        <v>226</v>
      </c>
      <c r="D218" s="160"/>
      <c r="E218" s="161">
        <v>-1.2</v>
      </c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146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>
      <c r="A219" s="157"/>
      <c r="B219" s="158"/>
      <c r="C219" s="188" t="s">
        <v>317</v>
      </c>
      <c r="D219" s="160"/>
      <c r="E219" s="161">
        <v>95.234999999999999</v>
      </c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146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>
      <c r="A220" s="157"/>
      <c r="B220" s="158"/>
      <c r="C220" s="188" t="s">
        <v>318</v>
      </c>
      <c r="D220" s="160"/>
      <c r="E220" s="161">
        <v>-8</v>
      </c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146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>
      <c r="A221" s="157"/>
      <c r="B221" s="158"/>
      <c r="C221" s="188" t="s">
        <v>237</v>
      </c>
      <c r="D221" s="160"/>
      <c r="E221" s="161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146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>
      <c r="A222" s="157"/>
      <c r="B222" s="158"/>
      <c r="C222" s="188" t="s">
        <v>319</v>
      </c>
      <c r="D222" s="160"/>
      <c r="E222" s="161">
        <v>14.22</v>
      </c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146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>
      <c r="A223" s="157"/>
      <c r="B223" s="158"/>
      <c r="C223" s="188" t="s">
        <v>272</v>
      </c>
      <c r="D223" s="160"/>
      <c r="E223" s="161">
        <v>-4.8</v>
      </c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146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>
      <c r="A224" s="157"/>
      <c r="B224" s="158"/>
      <c r="C224" s="188" t="s">
        <v>320</v>
      </c>
      <c r="D224" s="160"/>
      <c r="E224" s="161">
        <v>71.234999999999999</v>
      </c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146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>
      <c r="A225" s="157"/>
      <c r="B225" s="158"/>
      <c r="C225" s="188" t="s">
        <v>321</v>
      </c>
      <c r="D225" s="160"/>
      <c r="E225" s="161">
        <v>127.98</v>
      </c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146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>
      <c r="A226" s="157"/>
      <c r="B226" s="158"/>
      <c r="C226" s="188" t="s">
        <v>322</v>
      </c>
      <c r="D226" s="160"/>
      <c r="E226" s="161">
        <v>55.395000000000003</v>
      </c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146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>
      <c r="A227" s="157"/>
      <c r="B227" s="158"/>
      <c r="C227" s="188" t="s">
        <v>303</v>
      </c>
      <c r="D227" s="160"/>
      <c r="E227" s="161">
        <v>-14.4</v>
      </c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146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>
      <c r="A228" s="157"/>
      <c r="B228" s="158"/>
      <c r="C228" s="188" t="s">
        <v>323</v>
      </c>
      <c r="D228" s="160"/>
      <c r="E228" s="161">
        <v>-7.5</v>
      </c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146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>
      <c r="A229" s="157"/>
      <c r="B229" s="158"/>
      <c r="C229" s="188" t="s">
        <v>324</v>
      </c>
      <c r="D229" s="160"/>
      <c r="E229" s="161">
        <v>78.795000000000002</v>
      </c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146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>
      <c r="A230" s="157"/>
      <c r="B230" s="158"/>
      <c r="C230" s="188" t="s">
        <v>325</v>
      </c>
      <c r="D230" s="160"/>
      <c r="E230" s="161">
        <v>-4.8</v>
      </c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146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>
      <c r="A231" s="157"/>
      <c r="B231" s="158"/>
      <c r="C231" s="188" t="s">
        <v>224</v>
      </c>
      <c r="D231" s="160"/>
      <c r="E231" s="161">
        <v>16.695</v>
      </c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146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>
      <c r="A232" s="157"/>
      <c r="B232" s="158"/>
      <c r="C232" s="188" t="s">
        <v>270</v>
      </c>
      <c r="D232" s="160"/>
      <c r="E232" s="161">
        <v>4.5</v>
      </c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146</v>
      </c>
      <c r="AH232" s="150">
        <v>0</v>
      </c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>
      <c r="A233" s="157"/>
      <c r="B233" s="158"/>
      <c r="C233" s="188" t="s">
        <v>326</v>
      </c>
      <c r="D233" s="160"/>
      <c r="E233" s="161">
        <v>28.08</v>
      </c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0"/>
      <c r="Z233" s="150"/>
      <c r="AA233" s="150"/>
      <c r="AB233" s="150"/>
      <c r="AC233" s="150"/>
      <c r="AD233" s="150"/>
      <c r="AE233" s="150"/>
      <c r="AF233" s="150"/>
      <c r="AG233" s="150" t="s">
        <v>146</v>
      </c>
      <c r="AH233" s="150">
        <v>0</v>
      </c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>
      <c r="A234" s="157"/>
      <c r="B234" s="158"/>
      <c r="C234" s="188" t="s">
        <v>272</v>
      </c>
      <c r="D234" s="160"/>
      <c r="E234" s="161">
        <v>-4.8</v>
      </c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146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>
      <c r="A235" s="157"/>
      <c r="B235" s="158"/>
      <c r="C235" s="188" t="s">
        <v>327</v>
      </c>
      <c r="D235" s="160"/>
      <c r="E235" s="161">
        <v>27.63</v>
      </c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146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>
      <c r="A236" s="157"/>
      <c r="B236" s="158"/>
      <c r="C236" s="188" t="s">
        <v>328</v>
      </c>
      <c r="D236" s="160"/>
      <c r="E236" s="161">
        <v>48.6</v>
      </c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146</v>
      </c>
      <c r="AH236" s="150">
        <v>0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>
      <c r="A237" s="157"/>
      <c r="B237" s="158"/>
      <c r="C237" s="188" t="s">
        <v>329</v>
      </c>
      <c r="D237" s="160"/>
      <c r="E237" s="161">
        <v>-11.555999999999999</v>
      </c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146</v>
      </c>
      <c r="AH237" s="150">
        <v>0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>
      <c r="A238" s="157"/>
      <c r="B238" s="158"/>
      <c r="C238" s="188" t="s">
        <v>330</v>
      </c>
      <c r="D238" s="160"/>
      <c r="E238" s="161">
        <v>125.505</v>
      </c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146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>
      <c r="A239" s="157"/>
      <c r="B239" s="158"/>
      <c r="C239" s="188" t="s">
        <v>331</v>
      </c>
      <c r="D239" s="160"/>
      <c r="E239" s="161">
        <v>159.30000000000001</v>
      </c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146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>
      <c r="A240" s="157"/>
      <c r="B240" s="158"/>
      <c r="C240" s="188" t="s">
        <v>332</v>
      </c>
      <c r="D240" s="160"/>
      <c r="E240" s="161">
        <v>-24</v>
      </c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146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ht="22.5" outlineLevel="1">
      <c r="A241" s="169">
        <v>28</v>
      </c>
      <c r="B241" s="170" t="s">
        <v>333</v>
      </c>
      <c r="C241" s="186" t="s">
        <v>334</v>
      </c>
      <c r="D241" s="171" t="s">
        <v>335</v>
      </c>
      <c r="E241" s="172">
        <v>45.872799999999998</v>
      </c>
      <c r="F241" s="173"/>
      <c r="G241" s="174">
        <f>ROUND(E241*F241,2)</f>
        <v>0</v>
      </c>
      <c r="H241" s="173"/>
      <c r="I241" s="174">
        <f>ROUND(E241*H241,2)</f>
        <v>0</v>
      </c>
      <c r="J241" s="173"/>
      <c r="K241" s="174">
        <f>ROUND(E241*J241,2)</f>
        <v>0</v>
      </c>
      <c r="L241" s="174">
        <v>15</v>
      </c>
      <c r="M241" s="174">
        <f>G241*(1+L241/100)</f>
        <v>0</v>
      </c>
      <c r="N241" s="174">
        <v>1.1000000000000001E-3</v>
      </c>
      <c r="O241" s="174">
        <f>ROUND(E241*N241,2)</f>
        <v>0.05</v>
      </c>
      <c r="P241" s="174">
        <v>1.175</v>
      </c>
      <c r="Q241" s="174">
        <f>ROUND(E241*P241,2)</f>
        <v>53.9</v>
      </c>
      <c r="R241" s="174" t="s">
        <v>211</v>
      </c>
      <c r="S241" s="174" t="s">
        <v>119</v>
      </c>
      <c r="T241" s="175" t="s">
        <v>120</v>
      </c>
      <c r="U241" s="159">
        <v>0</v>
      </c>
      <c r="V241" s="159">
        <f>ROUND(E241*U241,2)</f>
        <v>0</v>
      </c>
      <c r="W241" s="159"/>
      <c r="X241" s="159" t="s">
        <v>121</v>
      </c>
      <c r="Y241" s="150"/>
      <c r="Z241" s="150"/>
      <c r="AA241" s="150"/>
      <c r="AB241" s="150"/>
      <c r="AC241" s="150"/>
      <c r="AD241" s="150"/>
      <c r="AE241" s="150"/>
      <c r="AF241" s="150"/>
      <c r="AG241" s="150" t="s">
        <v>122</v>
      </c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ht="22.5" outlineLevel="1">
      <c r="A242" s="157"/>
      <c r="B242" s="158"/>
      <c r="C242" s="251" t="s">
        <v>336</v>
      </c>
      <c r="D242" s="252"/>
      <c r="E242" s="252"/>
      <c r="F242" s="252"/>
      <c r="G242" s="252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124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83" t="str">
        <f>C242</f>
        <v>nebo vybourání otvorů průřezové plochy přes 4 m2 ve zdivu nadzákladovém, včetně pomocného lešení o výšce podlahy do 1900 mm a pro zatížení do 1,5 kPa  (150 kg/m2)</v>
      </c>
      <c r="BB242" s="150"/>
      <c r="BC242" s="150"/>
      <c r="BD242" s="150"/>
      <c r="BE242" s="150"/>
      <c r="BF242" s="150"/>
      <c r="BG242" s="150"/>
      <c r="BH242" s="150"/>
    </row>
    <row r="243" spans="1:60" outlineLevel="1">
      <c r="A243" s="157"/>
      <c r="B243" s="158"/>
      <c r="C243" s="188" t="s">
        <v>337</v>
      </c>
      <c r="D243" s="160"/>
      <c r="E243" s="161">
        <v>5.5</v>
      </c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146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>
      <c r="A244" s="157"/>
      <c r="B244" s="158"/>
      <c r="C244" s="188" t="s">
        <v>338</v>
      </c>
      <c r="D244" s="160"/>
      <c r="E244" s="161">
        <v>3.56</v>
      </c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146</v>
      </c>
      <c r="AH244" s="150">
        <v>0</v>
      </c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>
      <c r="A245" s="157"/>
      <c r="B245" s="158"/>
      <c r="C245" s="188" t="s">
        <v>339</v>
      </c>
      <c r="D245" s="160"/>
      <c r="E245" s="161">
        <v>-0.28000000000000003</v>
      </c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146</v>
      </c>
      <c r="AH245" s="150">
        <v>0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>
      <c r="A246" s="157"/>
      <c r="B246" s="158"/>
      <c r="C246" s="188" t="s">
        <v>340</v>
      </c>
      <c r="D246" s="160"/>
      <c r="E246" s="161">
        <v>-0.3</v>
      </c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146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>
      <c r="A247" s="157"/>
      <c r="B247" s="158"/>
      <c r="C247" s="188" t="s">
        <v>341</v>
      </c>
      <c r="D247" s="160"/>
      <c r="E247" s="161">
        <v>29.6</v>
      </c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146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>
      <c r="A248" s="157"/>
      <c r="B248" s="158"/>
      <c r="C248" s="188" t="s">
        <v>342</v>
      </c>
      <c r="D248" s="160"/>
      <c r="E248" s="161">
        <v>0.52</v>
      </c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146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>
      <c r="A249" s="157"/>
      <c r="B249" s="158"/>
      <c r="C249" s="188" t="s">
        <v>343</v>
      </c>
      <c r="D249" s="160"/>
      <c r="E249" s="161">
        <v>0.92</v>
      </c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146</v>
      </c>
      <c r="AH249" s="150">
        <v>0</v>
      </c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>
      <c r="A250" s="157"/>
      <c r="B250" s="158"/>
      <c r="C250" s="188" t="s">
        <v>344</v>
      </c>
      <c r="D250" s="160"/>
      <c r="E250" s="161">
        <v>0.59</v>
      </c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146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>
      <c r="A251" s="157"/>
      <c r="B251" s="158"/>
      <c r="C251" s="188" t="s">
        <v>345</v>
      </c>
      <c r="D251" s="160"/>
      <c r="E251" s="161">
        <v>1.55</v>
      </c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146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>
      <c r="A252" s="157"/>
      <c r="B252" s="158"/>
      <c r="C252" s="188" t="s">
        <v>346</v>
      </c>
      <c r="D252" s="160"/>
      <c r="E252" s="161">
        <v>2.62</v>
      </c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146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>
      <c r="A253" s="157"/>
      <c r="B253" s="158"/>
      <c r="C253" s="188" t="s">
        <v>347</v>
      </c>
      <c r="D253" s="160"/>
      <c r="E253" s="161">
        <v>0.46</v>
      </c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146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>
      <c r="A254" s="157"/>
      <c r="B254" s="158"/>
      <c r="C254" s="188" t="s">
        <v>348</v>
      </c>
      <c r="D254" s="160"/>
      <c r="E254" s="161">
        <v>0.51</v>
      </c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146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>
      <c r="A255" s="157"/>
      <c r="B255" s="158"/>
      <c r="C255" s="188" t="s">
        <v>349</v>
      </c>
      <c r="D255" s="160"/>
      <c r="E255" s="161">
        <v>0.63</v>
      </c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146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>
      <c r="A256" s="169">
        <v>29</v>
      </c>
      <c r="B256" s="170" t="s">
        <v>350</v>
      </c>
      <c r="C256" s="186" t="s">
        <v>351</v>
      </c>
      <c r="D256" s="171" t="s">
        <v>335</v>
      </c>
      <c r="E256" s="172">
        <v>1.403</v>
      </c>
      <c r="F256" s="173"/>
      <c r="G256" s="174">
        <f>ROUND(E256*F256,2)</f>
        <v>0</v>
      </c>
      <c r="H256" s="173"/>
      <c r="I256" s="174">
        <f>ROUND(E256*H256,2)</f>
        <v>0</v>
      </c>
      <c r="J256" s="173"/>
      <c r="K256" s="174">
        <f>ROUND(E256*J256,2)</f>
        <v>0</v>
      </c>
      <c r="L256" s="174">
        <v>15</v>
      </c>
      <c r="M256" s="174">
        <f>G256*(1+L256/100)</f>
        <v>0</v>
      </c>
      <c r="N256" s="174">
        <v>2.66E-3</v>
      </c>
      <c r="O256" s="174">
        <f>ROUND(E256*N256,2)</f>
        <v>0</v>
      </c>
      <c r="P256" s="174">
        <v>1.7</v>
      </c>
      <c r="Q256" s="174">
        <f>ROUND(E256*P256,2)</f>
        <v>2.39</v>
      </c>
      <c r="R256" s="174" t="s">
        <v>211</v>
      </c>
      <c r="S256" s="174" t="s">
        <v>119</v>
      </c>
      <c r="T256" s="175" t="s">
        <v>120</v>
      </c>
      <c r="U256" s="159">
        <v>0</v>
      </c>
      <c r="V256" s="159">
        <f>ROUND(E256*U256,2)</f>
        <v>0</v>
      </c>
      <c r="W256" s="159"/>
      <c r="X256" s="159" t="s">
        <v>121</v>
      </c>
      <c r="Y256" s="150"/>
      <c r="Z256" s="150"/>
      <c r="AA256" s="150"/>
      <c r="AB256" s="150"/>
      <c r="AC256" s="150"/>
      <c r="AD256" s="150"/>
      <c r="AE256" s="150"/>
      <c r="AF256" s="150"/>
      <c r="AG256" s="150" t="s">
        <v>122</v>
      </c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>
      <c r="A257" s="157"/>
      <c r="B257" s="158"/>
      <c r="C257" s="249" t="s">
        <v>352</v>
      </c>
      <c r="D257" s="250"/>
      <c r="E257" s="250"/>
      <c r="F257" s="250"/>
      <c r="G257" s="250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144</v>
      </c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>
      <c r="A258" s="157"/>
      <c r="B258" s="158"/>
      <c r="C258" s="188" t="s">
        <v>353</v>
      </c>
      <c r="D258" s="160"/>
      <c r="E258" s="161">
        <v>1.4</v>
      </c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146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ht="22.5" outlineLevel="1">
      <c r="A259" s="169">
        <v>30</v>
      </c>
      <c r="B259" s="170" t="s">
        <v>354</v>
      </c>
      <c r="C259" s="186" t="s">
        <v>355</v>
      </c>
      <c r="D259" s="171" t="s">
        <v>335</v>
      </c>
      <c r="E259" s="172">
        <v>2.88</v>
      </c>
      <c r="F259" s="173"/>
      <c r="G259" s="174">
        <f>ROUND(E259*F259,2)</f>
        <v>0</v>
      </c>
      <c r="H259" s="173"/>
      <c r="I259" s="174">
        <f>ROUND(E259*H259,2)</f>
        <v>0</v>
      </c>
      <c r="J259" s="173"/>
      <c r="K259" s="174">
        <f>ROUND(E259*J259,2)</f>
        <v>0</v>
      </c>
      <c r="L259" s="174">
        <v>15</v>
      </c>
      <c r="M259" s="174">
        <f>G259*(1+L259/100)</f>
        <v>0</v>
      </c>
      <c r="N259" s="174">
        <v>9.5099999999999994E-3</v>
      </c>
      <c r="O259" s="174">
        <f>ROUND(E259*N259,2)</f>
        <v>0.03</v>
      </c>
      <c r="P259" s="174">
        <v>2.4</v>
      </c>
      <c r="Q259" s="174">
        <f>ROUND(E259*P259,2)</f>
        <v>6.91</v>
      </c>
      <c r="R259" s="174" t="s">
        <v>211</v>
      </c>
      <c r="S259" s="174" t="s">
        <v>119</v>
      </c>
      <c r="T259" s="175" t="s">
        <v>120</v>
      </c>
      <c r="U259" s="159">
        <v>0</v>
      </c>
      <c r="V259" s="159">
        <f>ROUND(E259*U259,2)</f>
        <v>0</v>
      </c>
      <c r="W259" s="159"/>
      <c r="X259" s="159" t="s">
        <v>121</v>
      </c>
      <c r="Y259" s="150"/>
      <c r="Z259" s="150"/>
      <c r="AA259" s="150"/>
      <c r="AB259" s="150"/>
      <c r="AC259" s="150"/>
      <c r="AD259" s="150"/>
      <c r="AE259" s="150"/>
      <c r="AF259" s="150"/>
      <c r="AG259" s="150" t="s">
        <v>122</v>
      </c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>
      <c r="A260" s="157"/>
      <c r="B260" s="158"/>
      <c r="C260" s="251" t="s">
        <v>356</v>
      </c>
      <c r="D260" s="252"/>
      <c r="E260" s="252"/>
      <c r="F260" s="252"/>
      <c r="G260" s="252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124</v>
      </c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>
      <c r="A261" s="157"/>
      <c r="B261" s="158"/>
      <c r="C261" s="188" t="s">
        <v>357</v>
      </c>
      <c r="D261" s="160"/>
      <c r="E261" s="161">
        <v>2.88</v>
      </c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146</v>
      </c>
      <c r="AH261" s="150">
        <v>0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ht="22.5" outlineLevel="1">
      <c r="A262" s="169">
        <v>31</v>
      </c>
      <c r="B262" s="170" t="s">
        <v>358</v>
      </c>
      <c r="C262" s="186" t="s">
        <v>359</v>
      </c>
      <c r="D262" s="171" t="s">
        <v>335</v>
      </c>
      <c r="E262" s="172">
        <v>0.66500000000000004</v>
      </c>
      <c r="F262" s="173"/>
      <c r="G262" s="174">
        <f>ROUND(E262*F262,2)</f>
        <v>0</v>
      </c>
      <c r="H262" s="173"/>
      <c r="I262" s="174">
        <f>ROUND(E262*H262,2)</f>
        <v>0</v>
      </c>
      <c r="J262" s="173"/>
      <c r="K262" s="174">
        <f>ROUND(E262*J262,2)</f>
        <v>0</v>
      </c>
      <c r="L262" s="174">
        <v>15</v>
      </c>
      <c r="M262" s="174">
        <f>G262*(1+L262/100)</f>
        <v>0</v>
      </c>
      <c r="N262" s="174">
        <v>0</v>
      </c>
      <c r="O262" s="174">
        <f>ROUND(E262*N262,2)</f>
        <v>0</v>
      </c>
      <c r="P262" s="174">
        <v>2.2000000000000002</v>
      </c>
      <c r="Q262" s="174">
        <f>ROUND(E262*P262,2)</f>
        <v>1.46</v>
      </c>
      <c r="R262" s="174" t="s">
        <v>211</v>
      </c>
      <c r="S262" s="174" t="s">
        <v>119</v>
      </c>
      <c r="T262" s="175" t="s">
        <v>120</v>
      </c>
      <c r="U262" s="159">
        <v>0</v>
      </c>
      <c r="V262" s="159">
        <f>ROUND(E262*U262,2)</f>
        <v>0</v>
      </c>
      <c r="W262" s="159"/>
      <c r="X262" s="159" t="s">
        <v>121</v>
      </c>
      <c r="Y262" s="150"/>
      <c r="Z262" s="150"/>
      <c r="AA262" s="150"/>
      <c r="AB262" s="150"/>
      <c r="AC262" s="150"/>
      <c r="AD262" s="150"/>
      <c r="AE262" s="150"/>
      <c r="AF262" s="150"/>
      <c r="AG262" s="150" t="s">
        <v>122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>
      <c r="A263" s="157"/>
      <c r="B263" s="158"/>
      <c r="C263" s="188" t="s">
        <v>360</v>
      </c>
      <c r="D263" s="160"/>
      <c r="E263" s="161">
        <v>0.67</v>
      </c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146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ht="22.5" outlineLevel="1">
      <c r="A264" s="169">
        <v>32</v>
      </c>
      <c r="B264" s="170" t="s">
        <v>361</v>
      </c>
      <c r="C264" s="186" t="s">
        <v>359</v>
      </c>
      <c r="D264" s="171" t="s">
        <v>335</v>
      </c>
      <c r="E264" s="172">
        <v>7.34</v>
      </c>
      <c r="F264" s="173"/>
      <c r="G264" s="174">
        <f>ROUND(E264*F264,2)</f>
        <v>0</v>
      </c>
      <c r="H264" s="173"/>
      <c r="I264" s="174">
        <f>ROUND(E264*H264,2)</f>
        <v>0</v>
      </c>
      <c r="J264" s="173"/>
      <c r="K264" s="174">
        <f>ROUND(E264*J264,2)</f>
        <v>0</v>
      </c>
      <c r="L264" s="174">
        <v>15</v>
      </c>
      <c r="M264" s="174">
        <f>G264*(1+L264/100)</f>
        <v>0</v>
      </c>
      <c r="N264" s="174">
        <v>0</v>
      </c>
      <c r="O264" s="174">
        <f>ROUND(E264*N264,2)</f>
        <v>0</v>
      </c>
      <c r="P264" s="174">
        <v>2.2000000000000002</v>
      </c>
      <c r="Q264" s="174">
        <f>ROUND(E264*P264,2)</f>
        <v>16.149999999999999</v>
      </c>
      <c r="R264" s="174" t="s">
        <v>211</v>
      </c>
      <c r="S264" s="174" t="s">
        <v>119</v>
      </c>
      <c r="T264" s="175" t="s">
        <v>120</v>
      </c>
      <c r="U264" s="159">
        <v>0</v>
      </c>
      <c r="V264" s="159">
        <f>ROUND(E264*U264,2)</f>
        <v>0</v>
      </c>
      <c r="W264" s="159"/>
      <c r="X264" s="159" t="s">
        <v>121</v>
      </c>
      <c r="Y264" s="150"/>
      <c r="Z264" s="150"/>
      <c r="AA264" s="150"/>
      <c r="AB264" s="150"/>
      <c r="AC264" s="150"/>
      <c r="AD264" s="150"/>
      <c r="AE264" s="150"/>
      <c r="AF264" s="150"/>
      <c r="AG264" s="150" t="s">
        <v>122</v>
      </c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>
      <c r="A265" s="157"/>
      <c r="B265" s="158"/>
      <c r="C265" s="188" t="s">
        <v>362</v>
      </c>
      <c r="D265" s="160"/>
      <c r="E265" s="161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146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>
      <c r="A266" s="157"/>
      <c r="B266" s="158"/>
      <c r="C266" s="188" t="s">
        <v>363</v>
      </c>
      <c r="D266" s="160"/>
      <c r="E266" s="161">
        <v>7.34</v>
      </c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0"/>
      <c r="Z266" s="150"/>
      <c r="AA266" s="150"/>
      <c r="AB266" s="150"/>
      <c r="AC266" s="150"/>
      <c r="AD266" s="150"/>
      <c r="AE266" s="150"/>
      <c r="AF266" s="150"/>
      <c r="AG266" s="150" t="s">
        <v>146</v>
      </c>
      <c r="AH266" s="150">
        <v>0</v>
      </c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ht="22.5" outlineLevel="1">
      <c r="A267" s="169">
        <v>33</v>
      </c>
      <c r="B267" s="170" t="s">
        <v>364</v>
      </c>
      <c r="C267" s="186" t="s">
        <v>365</v>
      </c>
      <c r="D267" s="171" t="s">
        <v>117</v>
      </c>
      <c r="E267" s="172">
        <v>1177.4000000000001</v>
      </c>
      <c r="F267" s="173"/>
      <c r="G267" s="174">
        <f>ROUND(E267*F267,2)</f>
        <v>0</v>
      </c>
      <c r="H267" s="173"/>
      <c r="I267" s="174">
        <f>ROUND(E267*H267,2)</f>
        <v>0</v>
      </c>
      <c r="J267" s="173"/>
      <c r="K267" s="174">
        <f>ROUND(E267*J267,2)</f>
        <v>0</v>
      </c>
      <c r="L267" s="174">
        <v>15</v>
      </c>
      <c r="M267" s="174">
        <f>G267*(1+L267/100)</f>
        <v>0</v>
      </c>
      <c r="N267" s="174">
        <v>0</v>
      </c>
      <c r="O267" s="174">
        <f>ROUND(E267*N267,2)</f>
        <v>0</v>
      </c>
      <c r="P267" s="174">
        <v>0.09</v>
      </c>
      <c r="Q267" s="174">
        <f>ROUND(E267*P267,2)</f>
        <v>105.97</v>
      </c>
      <c r="R267" s="174" t="s">
        <v>211</v>
      </c>
      <c r="S267" s="174" t="s">
        <v>119</v>
      </c>
      <c r="T267" s="175" t="s">
        <v>120</v>
      </c>
      <c r="U267" s="159">
        <v>0</v>
      </c>
      <c r="V267" s="159">
        <f>ROUND(E267*U267,2)</f>
        <v>0</v>
      </c>
      <c r="W267" s="159"/>
      <c r="X267" s="159" t="s">
        <v>121</v>
      </c>
      <c r="Y267" s="150"/>
      <c r="Z267" s="150"/>
      <c r="AA267" s="150"/>
      <c r="AB267" s="150"/>
      <c r="AC267" s="150"/>
      <c r="AD267" s="150"/>
      <c r="AE267" s="150"/>
      <c r="AF267" s="150"/>
      <c r="AG267" s="150" t="s">
        <v>122</v>
      </c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>
      <c r="A268" s="157"/>
      <c r="B268" s="158"/>
      <c r="C268" s="188" t="s">
        <v>366</v>
      </c>
      <c r="D268" s="160"/>
      <c r="E268" s="161">
        <v>620.1</v>
      </c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146</v>
      </c>
      <c r="AH268" s="150">
        <v>0</v>
      </c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>
      <c r="A269" s="157"/>
      <c r="B269" s="158"/>
      <c r="C269" s="188" t="s">
        <v>367</v>
      </c>
      <c r="D269" s="160"/>
      <c r="E269" s="161">
        <v>557.29999999999995</v>
      </c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146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>
      <c r="A270" s="169">
        <v>34</v>
      </c>
      <c r="B270" s="170" t="s">
        <v>368</v>
      </c>
      <c r="C270" s="186" t="s">
        <v>369</v>
      </c>
      <c r="D270" s="171" t="s">
        <v>117</v>
      </c>
      <c r="E270" s="172">
        <v>388.9</v>
      </c>
      <c r="F270" s="173"/>
      <c r="G270" s="174">
        <f>ROUND(E270*F270,2)</f>
        <v>0</v>
      </c>
      <c r="H270" s="173"/>
      <c r="I270" s="174">
        <f>ROUND(E270*H270,2)</f>
        <v>0</v>
      </c>
      <c r="J270" s="173"/>
      <c r="K270" s="174">
        <f>ROUND(E270*J270,2)</f>
        <v>0</v>
      </c>
      <c r="L270" s="174">
        <v>15</v>
      </c>
      <c r="M270" s="174">
        <f>G270*(1+L270/100)</f>
        <v>0</v>
      </c>
      <c r="N270" s="174">
        <v>0</v>
      </c>
      <c r="O270" s="174">
        <f>ROUND(E270*N270,2)</f>
        <v>0</v>
      </c>
      <c r="P270" s="174">
        <v>6.5000000000000002E-2</v>
      </c>
      <c r="Q270" s="174">
        <f>ROUND(E270*P270,2)</f>
        <v>25.28</v>
      </c>
      <c r="R270" s="174" t="s">
        <v>211</v>
      </c>
      <c r="S270" s="174" t="s">
        <v>119</v>
      </c>
      <c r="T270" s="175" t="s">
        <v>120</v>
      </c>
      <c r="U270" s="159">
        <v>0</v>
      </c>
      <c r="V270" s="159">
        <f>ROUND(E270*U270,2)</f>
        <v>0</v>
      </c>
      <c r="W270" s="159"/>
      <c r="X270" s="159" t="s">
        <v>121</v>
      </c>
      <c r="Y270" s="150"/>
      <c r="Z270" s="150"/>
      <c r="AA270" s="150"/>
      <c r="AB270" s="150"/>
      <c r="AC270" s="150"/>
      <c r="AD270" s="150"/>
      <c r="AE270" s="150"/>
      <c r="AF270" s="150"/>
      <c r="AG270" s="150" t="s">
        <v>122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>
      <c r="A271" s="157"/>
      <c r="B271" s="158"/>
      <c r="C271" s="251" t="s">
        <v>370</v>
      </c>
      <c r="D271" s="252"/>
      <c r="E271" s="252"/>
      <c r="F271" s="252"/>
      <c r="G271" s="252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124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>
      <c r="A272" s="157"/>
      <c r="B272" s="158"/>
      <c r="C272" s="188" t="s">
        <v>371</v>
      </c>
      <c r="D272" s="160"/>
      <c r="E272" s="161">
        <v>63.6</v>
      </c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146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>
      <c r="A273" s="157"/>
      <c r="B273" s="158"/>
      <c r="C273" s="188" t="s">
        <v>372</v>
      </c>
      <c r="D273" s="160"/>
      <c r="E273" s="161">
        <v>32.799999999999997</v>
      </c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146</v>
      </c>
      <c r="AH273" s="150">
        <v>0</v>
      </c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>
      <c r="A274" s="157"/>
      <c r="B274" s="158"/>
      <c r="C274" s="188" t="s">
        <v>373</v>
      </c>
      <c r="D274" s="160"/>
      <c r="E274" s="161">
        <v>278.10000000000002</v>
      </c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146</v>
      </c>
      <c r="AH274" s="150">
        <v>0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>
      <c r="A275" s="157"/>
      <c r="B275" s="158"/>
      <c r="C275" s="188" t="s">
        <v>374</v>
      </c>
      <c r="D275" s="160"/>
      <c r="E275" s="161">
        <v>14.4</v>
      </c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146</v>
      </c>
      <c r="AH275" s="150">
        <v>0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>
      <c r="A276" s="169">
        <v>35</v>
      </c>
      <c r="B276" s="170" t="s">
        <v>375</v>
      </c>
      <c r="C276" s="186" t="s">
        <v>376</v>
      </c>
      <c r="D276" s="171" t="s">
        <v>117</v>
      </c>
      <c r="E276" s="172">
        <v>274.5</v>
      </c>
      <c r="F276" s="173"/>
      <c r="G276" s="174">
        <f>ROUND(E276*F276,2)</f>
        <v>0</v>
      </c>
      <c r="H276" s="173"/>
      <c r="I276" s="174">
        <f>ROUND(E276*H276,2)</f>
        <v>0</v>
      </c>
      <c r="J276" s="173"/>
      <c r="K276" s="174">
        <f>ROUND(E276*J276,2)</f>
        <v>0</v>
      </c>
      <c r="L276" s="174">
        <v>15</v>
      </c>
      <c r="M276" s="174">
        <f>G276*(1+L276/100)</f>
        <v>0</v>
      </c>
      <c r="N276" s="174">
        <v>0</v>
      </c>
      <c r="O276" s="174">
        <f>ROUND(E276*N276,2)</f>
        <v>0</v>
      </c>
      <c r="P276" s="174">
        <v>6.5000000000000002E-2</v>
      </c>
      <c r="Q276" s="174">
        <f>ROUND(E276*P276,2)</f>
        <v>17.84</v>
      </c>
      <c r="R276" s="174" t="s">
        <v>211</v>
      </c>
      <c r="S276" s="174" t="s">
        <v>119</v>
      </c>
      <c r="T276" s="175" t="s">
        <v>120</v>
      </c>
      <c r="U276" s="159">
        <v>0</v>
      </c>
      <c r="V276" s="159">
        <f>ROUND(E276*U276,2)</f>
        <v>0</v>
      </c>
      <c r="W276" s="159"/>
      <c r="X276" s="159" t="s">
        <v>121</v>
      </c>
      <c r="Y276" s="150"/>
      <c r="Z276" s="150"/>
      <c r="AA276" s="150"/>
      <c r="AB276" s="150"/>
      <c r="AC276" s="150"/>
      <c r="AD276" s="150"/>
      <c r="AE276" s="150"/>
      <c r="AF276" s="150"/>
      <c r="AG276" s="150" t="s">
        <v>122</v>
      </c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>
      <c r="A277" s="157"/>
      <c r="B277" s="158"/>
      <c r="C277" s="251" t="s">
        <v>370</v>
      </c>
      <c r="D277" s="252"/>
      <c r="E277" s="252"/>
      <c r="F277" s="252"/>
      <c r="G277" s="252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124</v>
      </c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>
      <c r="A278" s="157"/>
      <c r="B278" s="158"/>
      <c r="C278" s="188" t="s">
        <v>377</v>
      </c>
      <c r="D278" s="160"/>
      <c r="E278" s="161">
        <v>126</v>
      </c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146</v>
      </c>
      <c r="AH278" s="150">
        <v>0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>
      <c r="A279" s="157"/>
      <c r="B279" s="158"/>
      <c r="C279" s="188" t="s">
        <v>378</v>
      </c>
      <c r="D279" s="160"/>
      <c r="E279" s="161">
        <v>148.5</v>
      </c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0"/>
      <c r="Z279" s="150"/>
      <c r="AA279" s="150"/>
      <c r="AB279" s="150"/>
      <c r="AC279" s="150"/>
      <c r="AD279" s="150"/>
      <c r="AE279" s="150"/>
      <c r="AF279" s="150"/>
      <c r="AG279" s="150" t="s">
        <v>146</v>
      </c>
      <c r="AH279" s="150">
        <v>0</v>
      </c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ht="22.5" outlineLevel="1">
      <c r="A280" s="169">
        <v>36</v>
      </c>
      <c r="B280" s="170" t="s">
        <v>379</v>
      </c>
      <c r="C280" s="186" t="s">
        <v>380</v>
      </c>
      <c r="D280" s="171" t="s">
        <v>335</v>
      </c>
      <c r="E280" s="172">
        <v>210.114</v>
      </c>
      <c r="F280" s="173"/>
      <c r="G280" s="174">
        <f>ROUND(E280*F280,2)</f>
        <v>0</v>
      </c>
      <c r="H280" s="173"/>
      <c r="I280" s="174">
        <f>ROUND(E280*H280,2)</f>
        <v>0</v>
      </c>
      <c r="J280" s="173"/>
      <c r="K280" s="174">
        <f>ROUND(E280*J280,2)</f>
        <v>0</v>
      </c>
      <c r="L280" s="174">
        <v>15</v>
      </c>
      <c r="M280" s="174">
        <f>G280*(1+L280/100)</f>
        <v>0</v>
      </c>
      <c r="N280" s="174">
        <v>0</v>
      </c>
      <c r="O280" s="174">
        <f>ROUND(E280*N280,2)</f>
        <v>0</v>
      </c>
      <c r="P280" s="174">
        <v>1.4</v>
      </c>
      <c r="Q280" s="174">
        <f>ROUND(E280*P280,2)</f>
        <v>294.16000000000003</v>
      </c>
      <c r="R280" s="174" t="s">
        <v>211</v>
      </c>
      <c r="S280" s="174" t="s">
        <v>119</v>
      </c>
      <c r="T280" s="175" t="s">
        <v>120</v>
      </c>
      <c r="U280" s="159">
        <v>0</v>
      </c>
      <c r="V280" s="159">
        <f>ROUND(E280*U280,2)</f>
        <v>0</v>
      </c>
      <c r="W280" s="159"/>
      <c r="X280" s="159" t="s">
        <v>121</v>
      </c>
      <c r="Y280" s="150"/>
      <c r="Z280" s="150"/>
      <c r="AA280" s="150"/>
      <c r="AB280" s="150"/>
      <c r="AC280" s="150"/>
      <c r="AD280" s="150"/>
      <c r="AE280" s="150"/>
      <c r="AF280" s="150"/>
      <c r="AG280" s="150" t="s">
        <v>122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>
      <c r="A281" s="157"/>
      <c r="B281" s="158"/>
      <c r="C281" s="188" t="s">
        <v>381</v>
      </c>
      <c r="D281" s="160"/>
      <c r="E281" s="161">
        <v>210.11</v>
      </c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0"/>
      <c r="Z281" s="150"/>
      <c r="AA281" s="150"/>
      <c r="AB281" s="150"/>
      <c r="AC281" s="150"/>
      <c r="AD281" s="150"/>
      <c r="AE281" s="150"/>
      <c r="AF281" s="150"/>
      <c r="AG281" s="150" t="s">
        <v>146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>
      <c r="A282" s="169">
        <v>37</v>
      </c>
      <c r="B282" s="170" t="s">
        <v>382</v>
      </c>
      <c r="C282" s="186" t="s">
        <v>383</v>
      </c>
      <c r="D282" s="171" t="s">
        <v>117</v>
      </c>
      <c r="E282" s="172">
        <v>28.576000000000001</v>
      </c>
      <c r="F282" s="173"/>
      <c r="G282" s="174">
        <f>ROUND(E282*F282,2)</f>
        <v>0</v>
      </c>
      <c r="H282" s="173"/>
      <c r="I282" s="174">
        <f>ROUND(E282*H282,2)</f>
        <v>0</v>
      </c>
      <c r="J282" s="173"/>
      <c r="K282" s="174">
        <f>ROUND(E282*J282,2)</f>
        <v>0</v>
      </c>
      <c r="L282" s="174">
        <v>15</v>
      </c>
      <c r="M282" s="174">
        <f>G282*(1+L282/100)</f>
        <v>0</v>
      </c>
      <c r="N282" s="174">
        <v>3.4000000000000002E-4</v>
      </c>
      <c r="O282" s="174">
        <f>ROUND(E282*N282,2)</f>
        <v>0.01</v>
      </c>
      <c r="P282" s="174">
        <v>9.1999999999999998E-2</v>
      </c>
      <c r="Q282" s="174">
        <f>ROUND(E282*P282,2)</f>
        <v>2.63</v>
      </c>
      <c r="R282" s="174" t="s">
        <v>211</v>
      </c>
      <c r="S282" s="174" t="s">
        <v>119</v>
      </c>
      <c r="T282" s="175" t="s">
        <v>120</v>
      </c>
      <c r="U282" s="159">
        <v>0</v>
      </c>
      <c r="V282" s="159">
        <f>ROUND(E282*U282,2)</f>
        <v>0</v>
      </c>
      <c r="W282" s="159"/>
      <c r="X282" s="159" t="s">
        <v>121</v>
      </c>
      <c r="Y282" s="150"/>
      <c r="Z282" s="150"/>
      <c r="AA282" s="150"/>
      <c r="AB282" s="150"/>
      <c r="AC282" s="150"/>
      <c r="AD282" s="150"/>
      <c r="AE282" s="150"/>
      <c r="AF282" s="150"/>
      <c r="AG282" s="150" t="s">
        <v>122</v>
      </c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>
      <c r="A283" s="157"/>
      <c r="B283" s="158"/>
      <c r="C283" s="251" t="s">
        <v>384</v>
      </c>
      <c r="D283" s="252"/>
      <c r="E283" s="252"/>
      <c r="F283" s="252"/>
      <c r="G283" s="252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0"/>
      <c r="Z283" s="150"/>
      <c r="AA283" s="150"/>
      <c r="AB283" s="150"/>
      <c r="AC283" s="150"/>
      <c r="AD283" s="150"/>
      <c r="AE283" s="150"/>
      <c r="AF283" s="150"/>
      <c r="AG283" s="150" t="s">
        <v>124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83" t="str">
        <f>C283</f>
        <v>z jakýchkoliv cihel pálených, včetně pomocného lešení o výšce podlahy do 1900 mm a pro zatížení do 1,5 kPa  (150 kg/m2),</v>
      </c>
      <c r="BB283" s="150"/>
      <c r="BC283" s="150"/>
      <c r="BD283" s="150"/>
      <c r="BE283" s="150"/>
      <c r="BF283" s="150"/>
      <c r="BG283" s="150"/>
      <c r="BH283" s="150"/>
    </row>
    <row r="284" spans="1:60" outlineLevel="1">
      <c r="A284" s="157"/>
      <c r="B284" s="158"/>
      <c r="C284" s="188" t="s">
        <v>385</v>
      </c>
      <c r="D284" s="160"/>
      <c r="E284" s="161">
        <v>23.4</v>
      </c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146</v>
      </c>
      <c r="AH284" s="150">
        <v>0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>
      <c r="A285" s="157"/>
      <c r="B285" s="158"/>
      <c r="C285" s="188" t="s">
        <v>386</v>
      </c>
      <c r="D285" s="160"/>
      <c r="E285" s="161">
        <v>1.93</v>
      </c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0"/>
      <c r="Z285" s="150"/>
      <c r="AA285" s="150"/>
      <c r="AB285" s="150"/>
      <c r="AC285" s="150"/>
      <c r="AD285" s="150"/>
      <c r="AE285" s="150"/>
      <c r="AF285" s="150"/>
      <c r="AG285" s="150" t="s">
        <v>146</v>
      </c>
      <c r="AH285" s="150">
        <v>0</v>
      </c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outlineLevel="1">
      <c r="A286" s="157"/>
      <c r="B286" s="158"/>
      <c r="C286" s="188" t="s">
        <v>387</v>
      </c>
      <c r="D286" s="160"/>
      <c r="E286" s="161">
        <v>1.84</v>
      </c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0"/>
      <c r="Z286" s="150"/>
      <c r="AA286" s="150"/>
      <c r="AB286" s="150"/>
      <c r="AC286" s="150"/>
      <c r="AD286" s="150"/>
      <c r="AE286" s="150"/>
      <c r="AF286" s="150"/>
      <c r="AG286" s="150" t="s">
        <v>146</v>
      </c>
      <c r="AH286" s="150">
        <v>0</v>
      </c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>
      <c r="A287" s="157"/>
      <c r="B287" s="158"/>
      <c r="C287" s="188" t="s">
        <v>388</v>
      </c>
      <c r="D287" s="160"/>
      <c r="E287" s="161">
        <v>0.62</v>
      </c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0"/>
      <c r="Z287" s="150"/>
      <c r="AA287" s="150"/>
      <c r="AB287" s="150"/>
      <c r="AC287" s="150"/>
      <c r="AD287" s="150"/>
      <c r="AE287" s="150"/>
      <c r="AF287" s="150"/>
      <c r="AG287" s="150" t="s">
        <v>146</v>
      </c>
      <c r="AH287" s="150">
        <v>0</v>
      </c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>
      <c r="A288" s="157"/>
      <c r="B288" s="158"/>
      <c r="C288" s="188" t="s">
        <v>389</v>
      </c>
      <c r="D288" s="160"/>
      <c r="E288" s="161">
        <v>0.78</v>
      </c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146</v>
      </c>
      <c r="AH288" s="150">
        <v>0</v>
      </c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>
      <c r="A289" s="169">
        <v>38</v>
      </c>
      <c r="B289" s="170" t="s">
        <v>390</v>
      </c>
      <c r="C289" s="186" t="s">
        <v>391</v>
      </c>
      <c r="D289" s="171" t="s">
        <v>392</v>
      </c>
      <c r="E289" s="172">
        <v>29</v>
      </c>
      <c r="F289" s="173"/>
      <c r="G289" s="174">
        <f>ROUND(E289*F289,2)</f>
        <v>0</v>
      </c>
      <c r="H289" s="173"/>
      <c r="I289" s="174">
        <f>ROUND(E289*H289,2)</f>
        <v>0</v>
      </c>
      <c r="J289" s="173"/>
      <c r="K289" s="174">
        <f>ROUND(E289*J289,2)</f>
        <v>0</v>
      </c>
      <c r="L289" s="174">
        <v>15</v>
      </c>
      <c r="M289" s="174">
        <f>G289*(1+L289/100)</f>
        <v>0</v>
      </c>
      <c r="N289" s="174">
        <v>0</v>
      </c>
      <c r="O289" s="174">
        <f>ROUND(E289*N289,2)</f>
        <v>0</v>
      </c>
      <c r="P289" s="174">
        <v>0</v>
      </c>
      <c r="Q289" s="174">
        <f>ROUND(E289*P289,2)</f>
        <v>0</v>
      </c>
      <c r="R289" s="174" t="s">
        <v>211</v>
      </c>
      <c r="S289" s="174" t="s">
        <v>119</v>
      </c>
      <c r="T289" s="175" t="s">
        <v>120</v>
      </c>
      <c r="U289" s="159">
        <v>0</v>
      </c>
      <c r="V289" s="159">
        <f>ROUND(E289*U289,2)</f>
        <v>0</v>
      </c>
      <c r="W289" s="159"/>
      <c r="X289" s="159" t="s">
        <v>121</v>
      </c>
      <c r="Y289" s="150"/>
      <c r="Z289" s="150"/>
      <c r="AA289" s="150"/>
      <c r="AB289" s="150"/>
      <c r="AC289" s="150"/>
      <c r="AD289" s="150"/>
      <c r="AE289" s="150"/>
      <c r="AF289" s="150"/>
      <c r="AG289" s="150" t="s">
        <v>122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outlineLevel="1">
      <c r="A290" s="157"/>
      <c r="B290" s="158"/>
      <c r="C290" s="251" t="s">
        <v>393</v>
      </c>
      <c r="D290" s="252"/>
      <c r="E290" s="252"/>
      <c r="F290" s="252"/>
      <c r="G290" s="252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0"/>
      <c r="Z290" s="150"/>
      <c r="AA290" s="150"/>
      <c r="AB290" s="150"/>
      <c r="AC290" s="150"/>
      <c r="AD290" s="150"/>
      <c r="AE290" s="150"/>
      <c r="AF290" s="150"/>
      <c r="AG290" s="150" t="s">
        <v>124</v>
      </c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outlineLevel="1">
      <c r="A291" s="157"/>
      <c r="B291" s="158"/>
      <c r="C291" s="188" t="s">
        <v>394</v>
      </c>
      <c r="D291" s="160"/>
      <c r="E291" s="161">
        <v>29</v>
      </c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0"/>
      <c r="Z291" s="150"/>
      <c r="AA291" s="150"/>
      <c r="AB291" s="150"/>
      <c r="AC291" s="150"/>
      <c r="AD291" s="150"/>
      <c r="AE291" s="150"/>
      <c r="AF291" s="150"/>
      <c r="AG291" s="150" t="s">
        <v>146</v>
      </c>
      <c r="AH291" s="150">
        <v>0</v>
      </c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>
      <c r="A292" s="169">
        <v>39</v>
      </c>
      <c r="B292" s="170" t="s">
        <v>395</v>
      </c>
      <c r="C292" s="186" t="s">
        <v>396</v>
      </c>
      <c r="D292" s="171" t="s">
        <v>392</v>
      </c>
      <c r="E292" s="172">
        <v>204</v>
      </c>
      <c r="F292" s="173"/>
      <c r="G292" s="174">
        <f>ROUND(E292*F292,2)</f>
        <v>0</v>
      </c>
      <c r="H292" s="173"/>
      <c r="I292" s="174">
        <f>ROUND(E292*H292,2)</f>
        <v>0</v>
      </c>
      <c r="J292" s="173"/>
      <c r="K292" s="174">
        <f>ROUND(E292*J292,2)</f>
        <v>0</v>
      </c>
      <c r="L292" s="174">
        <v>15</v>
      </c>
      <c r="M292" s="174">
        <f>G292*(1+L292/100)</f>
        <v>0</v>
      </c>
      <c r="N292" s="174">
        <v>0</v>
      </c>
      <c r="O292" s="174">
        <f>ROUND(E292*N292,2)</f>
        <v>0</v>
      </c>
      <c r="P292" s="174">
        <v>0</v>
      </c>
      <c r="Q292" s="174">
        <f>ROUND(E292*P292,2)</f>
        <v>0</v>
      </c>
      <c r="R292" s="174" t="s">
        <v>211</v>
      </c>
      <c r="S292" s="174" t="s">
        <v>119</v>
      </c>
      <c r="T292" s="175" t="s">
        <v>120</v>
      </c>
      <c r="U292" s="159">
        <v>0</v>
      </c>
      <c r="V292" s="159">
        <f>ROUND(E292*U292,2)</f>
        <v>0</v>
      </c>
      <c r="W292" s="159"/>
      <c r="X292" s="159" t="s">
        <v>121</v>
      </c>
      <c r="Y292" s="150"/>
      <c r="Z292" s="150"/>
      <c r="AA292" s="150"/>
      <c r="AB292" s="150"/>
      <c r="AC292" s="150"/>
      <c r="AD292" s="150"/>
      <c r="AE292" s="150"/>
      <c r="AF292" s="150"/>
      <c r="AG292" s="150" t="s">
        <v>122</v>
      </c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>
      <c r="A293" s="157"/>
      <c r="B293" s="158"/>
      <c r="C293" s="251" t="s">
        <v>393</v>
      </c>
      <c r="D293" s="252"/>
      <c r="E293" s="252"/>
      <c r="F293" s="252"/>
      <c r="G293" s="252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124</v>
      </c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>
      <c r="A294" s="157"/>
      <c r="B294" s="158"/>
      <c r="C294" s="188" t="s">
        <v>397</v>
      </c>
      <c r="D294" s="160"/>
      <c r="E294" s="161">
        <v>204</v>
      </c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0"/>
      <c r="Z294" s="150"/>
      <c r="AA294" s="150"/>
      <c r="AB294" s="150"/>
      <c r="AC294" s="150"/>
      <c r="AD294" s="150"/>
      <c r="AE294" s="150"/>
      <c r="AF294" s="150"/>
      <c r="AG294" s="150" t="s">
        <v>146</v>
      </c>
      <c r="AH294" s="150">
        <v>0</v>
      </c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>
      <c r="A295" s="169">
        <v>40</v>
      </c>
      <c r="B295" s="170" t="s">
        <v>398</v>
      </c>
      <c r="C295" s="186" t="s">
        <v>399</v>
      </c>
      <c r="D295" s="171" t="s">
        <v>392</v>
      </c>
      <c r="E295" s="172">
        <v>211</v>
      </c>
      <c r="F295" s="173"/>
      <c r="G295" s="174">
        <f>ROUND(E295*F295,2)</f>
        <v>0</v>
      </c>
      <c r="H295" s="173"/>
      <c r="I295" s="174">
        <f>ROUND(E295*H295,2)</f>
        <v>0</v>
      </c>
      <c r="J295" s="173"/>
      <c r="K295" s="174">
        <f>ROUND(E295*J295,2)</f>
        <v>0</v>
      </c>
      <c r="L295" s="174">
        <v>15</v>
      </c>
      <c r="M295" s="174">
        <f>G295*(1+L295/100)</f>
        <v>0</v>
      </c>
      <c r="N295" s="174">
        <v>0</v>
      </c>
      <c r="O295" s="174">
        <f>ROUND(E295*N295,2)</f>
        <v>0</v>
      </c>
      <c r="P295" s="174">
        <v>0</v>
      </c>
      <c r="Q295" s="174">
        <f>ROUND(E295*P295,2)</f>
        <v>0</v>
      </c>
      <c r="R295" s="174" t="s">
        <v>211</v>
      </c>
      <c r="S295" s="174" t="s">
        <v>119</v>
      </c>
      <c r="T295" s="175" t="s">
        <v>120</v>
      </c>
      <c r="U295" s="159">
        <v>0</v>
      </c>
      <c r="V295" s="159">
        <f>ROUND(E295*U295,2)</f>
        <v>0</v>
      </c>
      <c r="W295" s="159"/>
      <c r="X295" s="159" t="s">
        <v>121</v>
      </c>
      <c r="Y295" s="150"/>
      <c r="Z295" s="150"/>
      <c r="AA295" s="150"/>
      <c r="AB295" s="150"/>
      <c r="AC295" s="150"/>
      <c r="AD295" s="150"/>
      <c r="AE295" s="150"/>
      <c r="AF295" s="150"/>
      <c r="AG295" s="150" t="s">
        <v>122</v>
      </c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>
      <c r="A296" s="157"/>
      <c r="B296" s="158"/>
      <c r="C296" s="251" t="s">
        <v>393</v>
      </c>
      <c r="D296" s="252"/>
      <c r="E296" s="252"/>
      <c r="F296" s="252"/>
      <c r="G296" s="252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0"/>
      <c r="Z296" s="150"/>
      <c r="AA296" s="150"/>
      <c r="AB296" s="150"/>
      <c r="AC296" s="150"/>
      <c r="AD296" s="150"/>
      <c r="AE296" s="150"/>
      <c r="AF296" s="150"/>
      <c r="AG296" s="150" t="s">
        <v>124</v>
      </c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>
      <c r="A297" s="157"/>
      <c r="B297" s="158"/>
      <c r="C297" s="188" t="s">
        <v>400</v>
      </c>
      <c r="D297" s="160"/>
      <c r="E297" s="161">
        <v>2</v>
      </c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0"/>
      <c r="Z297" s="150"/>
      <c r="AA297" s="150"/>
      <c r="AB297" s="150"/>
      <c r="AC297" s="150"/>
      <c r="AD297" s="150"/>
      <c r="AE297" s="150"/>
      <c r="AF297" s="150"/>
      <c r="AG297" s="150" t="s">
        <v>146</v>
      </c>
      <c r="AH297" s="150">
        <v>0</v>
      </c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>
      <c r="A298" s="157"/>
      <c r="B298" s="158"/>
      <c r="C298" s="188" t="s">
        <v>401</v>
      </c>
      <c r="D298" s="160"/>
      <c r="E298" s="161">
        <v>2</v>
      </c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0"/>
      <c r="Z298" s="150"/>
      <c r="AA298" s="150"/>
      <c r="AB298" s="150"/>
      <c r="AC298" s="150"/>
      <c r="AD298" s="150"/>
      <c r="AE298" s="150"/>
      <c r="AF298" s="150"/>
      <c r="AG298" s="150" t="s">
        <v>146</v>
      </c>
      <c r="AH298" s="150">
        <v>0</v>
      </c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>
      <c r="A299" s="157"/>
      <c r="B299" s="158"/>
      <c r="C299" s="188" t="s">
        <v>402</v>
      </c>
      <c r="D299" s="160"/>
      <c r="E299" s="161">
        <v>39</v>
      </c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0"/>
      <c r="Z299" s="150"/>
      <c r="AA299" s="150"/>
      <c r="AB299" s="150"/>
      <c r="AC299" s="150"/>
      <c r="AD299" s="150"/>
      <c r="AE299" s="150"/>
      <c r="AF299" s="150"/>
      <c r="AG299" s="150" t="s">
        <v>146</v>
      </c>
      <c r="AH299" s="150">
        <v>0</v>
      </c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>
      <c r="A300" s="157"/>
      <c r="B300" s="158"/>
      <c r="C300" s="188" t="s">
        <v>403</v>
      </c>
      <c r="D300" s="160"/>
      <c r="E300" s="161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0"/>
      <c r="Z300" s="150"/>
      <c r="AA300" s="150"/>
      <c r="AB300" s="150"/>
      <c r="AC300" s="150"/>
      <c r="AD300" s="150"/>
      <c r="AE300" s="150"/>
      <c r="AF300" s="150"/>
      <c r="AG300" s="150" t="s">
        <v>146</v>
      </c>
      <c r="AH300" s="150">
        <v>0</v>
      </c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>
      <c r="A301" s="157"/>
      <c r="B301" s="158"/>
      <c r="C301" s="188" t="s">
        <v>404</v>
      </c>
      <c r="D301" s="160"/>
      <c r="E301" s="161">
        <v>9</v>
      </c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0"/>
      <c r="Z301" s="150"/>
      <c r="AA301" s="150"/>
      <c r="AB301" s="150"/>
      <c r="AC301" s="150"/>
      <c r="AD301" s="150"/>
      <c r="AE301" s="150"/>
      <c r="AF301" s="150"/>
      <c r="AG301" s="150" t="s">
        <v>146</v>
      </c>
      <c r="AH301" s="150">
        <v>0</v>
      </c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>
      <c r="A302" s="157"/>
      <c r="B302" s="158"/>
      <c r="C302" s="188" t="s">
        <v>405</v>
      </c>
      <c r="D302" s="160"/>
      <c r="E302" s="161">
        <v>12</v>
      </c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0"/>
      <c r="Z302" s="150"/>
      <c r="AA302" s="150"/>
      <c r="AB302" s="150"/>
      <c r="AC302" s="150"/>
      <c r="AD302" s="150"/>
      <c r="AE302" s="150"/>
      <c r="AF302" s="150"/>
      <c r="AG302" s="150" t="s">
        <v>146</v>
      </c>
      <c r="AH302" s="150">
        <v>0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>
      <c r="A303" s="157"/>
      <c r="B303" s="158"/>
      <c r="C303" s="188" t="s">
        <v>406</v>
      </c>
      <c r="D303" s="160"/>
      <c r="E303" s="161">
        <v>6</v>
      </c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0"/>
      <c r="Z303" s="150"/>
      <c r="AA303" s="150"/>
      <c r="AB303" s="150"/>
      <c r="AC303" s="150"/>
      <c r="AD303" s="150"/>
      <c r="AE303" s="150"/>
      <c r="AF303" s="150"/>
      <c r="AG303" s="150" t="s">
        <v>146</v>
      </c>
      <c r="AH303" s="150">
        <v>0</v>
      </c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>
      <c r="A304" s="157"/>
      <c r="B304" s="158"/>
      <c r="C304" s="188" t="s">
        <v>407</v>
      </c>
      <c r="D304" s="160"/>
      <c r="E304" s="161">
        <v>48</v>
      </c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0"/>
      <c r="Z304" s="150"/>
      <c r="AA304" s="150"/>
      <c r="AB304" s="150"/>
      <c r="AC304" s="150"/>
      <c r="AD304" s="150"/>
      <c r="AE304" s="150"/>
      <c r="AF304" s="150"/>
      <c r="AG304" s="150" t="s">
        <v>146</v>
      </c>
      <c r="AH304" s="150">
        <v>0</v>
      </c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>
      <c r="A305" s="157"/>
      <c r="B305" s="158"/>
      <c r="C305" s="188" t="s">
        <v>408</v>
      </c>
      <c r="D305" s="160"/>
      <c r="E305" s="161">
        <v>93</v>
      </c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146</v>
      </c>
      <c r="AH305" s="150">
        <v>0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>
      <c r="A306" s="169">
        <v>41</v>
      </c>
      <c r="B306" s="170" t="s">
        <v>409</v>
      </c>
      <c r="C306" s="186" t="s">
        <v>410</v>
      </c>
      <c r="D306" s="171" t="s">
        <v>117</v>
      </c>
      <c r="E306" s="172">
        <v>21.960999999999999</v>
      </c>
      <c r="F306" s="173"/>
      <c r="G306" s="174">
        <f>ROUND(E306*F306,2)</f>
        <v>0</v>
      </c>
      <c r="H306" s="173"/>
      <c r="I306" s="174">
        <f>ROUND(E306*H306,2)</f>
        <v>0</v>
      </c>
      <c r="J306" s="173"/>
      <c r="K306" s="174">
        <f>ROUND(E306*J306,2)</f>
        <v>0</v>
      </c>
      <c r="L306" s="174">
        <v>15</v>
      </c>
      <c r="M306" s="174">
        <f>G306*(1+L306/100)</f>
        <v>0</v>
      </c>
      <c r="N306" s="174">
        <v>2.1900000000000001E-3</v>
      </c>
      <c r="O306" s="174">
        <f>ROUND(E306*N306,2)</f>
        <v>0.05</v>
      </c>
      <c r="P306" s="174">
        <v>7.4999999999999997E-2</v>
      </c>
      <c r="Q306" s="174">
        <f>ROUND(E306*P306,2)</f>
        <v>1.65</v>
      </c>
      <c r="R306" s="174" t="s">
        <v>211</v>
      </c>
      <c r="S306" s="174" t="s">
        <v>119</v>
      </c>
      <c r="T306" s="175" t="s">
        <v>120</v>
      </c>
      <c r="U306" s="159">
        <v>0</v>
      </c>
      <c r="V306" s="159">
        <f>ROUND(E306*U306,2)</f>
        <v>0</v>
      </c>
      <c r="W306" s="159"/>
      <c r="X306" s="159" t="s">
        <v>121</v>
      </c>
      <c r="Y306" s="150"/>
      <c r="Z306" s="150"/>
      <c r="AA306" s="150"/>
      <c r="AB306" s="150"/>
      <c r="AC306" s="150"/>
      <c r="AD306" s="150"/>
      <c r="AE306" s="150"/>
      <c r="AF306" s="150"/>
      <c r="AG306" s="150" t="s">
        <v>122</v>
      </c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>
      <c r="A307" s="157"/>
      <c r="B307" s="158"/>
      <c r="C307" s="251" t="s">
        <v>356</v>
      </c>
      <c r="D307" s="252"/>
      <c r="E307" s="252"/>
      <c r="F307" s="252"/>
      <c r="G307" s="252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0"/>
      <c r="Z307" s="150"/>
      <c r="AA307" s="150"/>
      <c r="AB307" s="150"/>
      <c r="AC307" s="150"/>
      <c r="AD307" s="150"/>
      <c r="AE307" s="150"/>
      <c r="AF307" s="150"/>
      <c r="AG307" s="150" t="s">
        <v>124</v>
      </c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>
      <c r="A308" s="157"/>
      <c r="B308" s="158"/>
      <c r="C308" s="188" t="s">
        <v>411</v>
      </c>
      <c r="D308" s="160"/>
      <c r="E308" s="161">
        <v>20.88</v>
      </c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0"/>
      <c r="Z308" s="150"/>
      <c r="AA308" s="150"/>
      <c r="AB308" s="150"/>
      <c r="AC308" s="150"/>
      <c r="AD308" s="150"/>
      <c r="AE308" s="150"/>
      <c r="AF308" s="150"/>
      <c r="AG308" s="150" t="s">
        <v>146</v>
      </c>
      <c r="AH308" s="150">
        <v>0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>
      <c r="A309" s="157"/>
      <c r="B309" s="158"/>
      <c r="C309" s="188" t="s">
        <v>412</v>
      </c>
      <c r="D309" s="160"/>
      <c r="E309" s="161">
        <v>1.08</v>
      </c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146</v>
      </c>
      <c r="AH309" s="150">
        <v>0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>
      <c r="A310" s="169">
        <v>42</v>
      </c>
      <c r="B310" s="170" t="s">
        <v>413</v>
      </c>
      <c r="C310" s="186" t="s">
        <v>414</v>
      </c>
      <c r="D310" s="171" t="s">
        <v>117</v>
      </c>
      <c r="E310" s="172">
        <v>19.440000000000001</v>
      </c>
      <c r="F310" s="173"/>
      <c r="G310" s="174">
        <f>ROUND(E310*F310,2)</f>
        <v>0</v>
      </c>
      <c r="H310" s="173"/>
      <c r="I310" s="174">
        <f>ROUND(E310*H310,2)</f>
        <v>0</v>
      </c>
      <c r="J310" s="173"/>
      <c r="K310" s="174">
        <f>ROUND(E310*J310,2)</f>
        <v>0</v>
      </c>
      <c r="L310" s="174">
        <v>15</v>
      </c>
      <c r="M310" s="174">
        <f>G310*(1+L310/100)</f>
        <v>0</v>
      </c>
      <c r="N310" s="174">
        <v>9.2000000000000003E-4</v>
      </c>
      <c r="O310" s="174">
        <f>ROUND(E310*N310,2)</f>
        <v>0.02</v>
      </c>
      <c r="P310" s="174">
        <v>5.3999999999999999E-2</v>
      </c>
      <c r="Q310" s="174">
        <f>ROUND(E310*P310,2)</f>
        <v>1.05</v>
      </c>
      <c r="R310" s="174" t="s">
        <v>211</v>
      </c>
      <c r="S310" s="174" t="s">
        <v>119</v>
      </c>
      <c r="T310" s="175" t="s">
        <v>120</v>
      </c>
      <c r="U310" s="159">
        <v>0</v>
      </c>
      <c r="V310" s="159">
        <f>ROUND(E310*U310,2)</f>
        <v>0</v>
      </c>
      <c r="W310" s="159"/>
      <c r="X310" s="159" t="s">
        <v>121</v>
      </c>
      <c r="Y310" s="150"/>
      <c r="Z310" s="150"/>
      <c r="AA310" s="150"/>
      <c r="AB310" s="150"/>
      <c r="AC310" s="150"/>
      <c r="AD310" s="150"/>
      <c r="AE310" s="150"/>
      <c r="AF310" s="150"/>
      <c r="AG310" s="150" t="s">
        <v>122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>
      <c r="A311" s="157"/>
      <c r="B311" s="158"/>
      <c r="C311" s="251" t="s">
        <v>356</v>
      </c>
      <c r="D311" s="252"/>
      <c r="E311" s="252"/>
      <c r="F311" s="252"/>
      <c r="G311" s="252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0"/>
      <c r="Z311" s="150"/>
      <c r="AA311" s="150"/>
      <c r="AB311" s="150"/>
      <c r="AC311" s="150"/>
      <c r="AD311" s="150"/>
      <c r="AE311" s="150"/>
      <c r="AF311" s="150"/>
      <c r="AG311" s="150" t="s">
        <v>124</v>
      </c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>
      <c r="A312" s="157"/>
      <c r="B312" s="158"/>
      <c r="C312" s="188" t="s">
        <v>415</v>
      </c>
      <c r="D312" s="160"/>
      <c r="E312" s="161">
        <v>2.16</v>
      </c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0"/>
      <c r="Z312" s="150"/>
      <c r="AA312" s="150"/>
      <c r="AB312" s="150"/>
      <c r="AC312" s="150"/>
      <c r="AD312" s="150"/>
      <c r="AE312" s="150"/>
      <c r="AF312" s="150"/>
      <c r="AG312" s="150" t="s">
        <v>146</v>
      </c>
      <c r="AH312" s="150">
        <v>0</v>
      </c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>
      <c r="A313" s="157"/>
      <c r="B313" s="158"/>
      <c r="C313" s="188" t="s">
        <v>416</v>
      </c>
      <c r="D313" s="160"/>
      <c r="E313" s="161">
        <v>2.7</v>
      </c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0"/>
      <c r="Z313" s="150"/>
      <c r="AA313" s="150"/>
      <c r="AB313" s="150"/>
      <c r="AC313" s="150"/>
      <c r="AD313" s="150"/>
      <c r="AE313" s="150"/>
      <c r="AF313" s="150"/>
      <c r="AG313" s="150" t="s">
        <v>146</v>
      </c>
      <c r="AH313" s="150">
        <v>0</v>
      </c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>
      <c r="A314" s="157"/>
      <c r="B314" s="158"/>
      <c r="C314" s="188" t="s">
        <v>417</v>
      </c>
      <c r="D314" s="160"/>
      <c r="E314" s="161">
        <v>6.48</v>
      </c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0"/>
      <c r="Z314" s="150"/>
      <c r="AA314" s="150"/>
      <c r="AB314" s="150"/>
      <c r="AC314" s="150"/>
      <c r="AD314" s="150"/>
      <c r="AE314" s="150"/>
      <c r="AF314" s="150"/>
      <c r="AG314" s="150" t="s">
        <v>146</v>
      </c>
      <c r="AH314" s="150">
        <v>0</v>
      </c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>
      <c r="A315" s="157"/>
      <c r="B315" s="158"/>
      <c r="C315" s="188" t="s">
        <v>418</v>
      </c>
      <c r="D315" s="160"/>
      <c r="E315" s="161">
        <v>8.1</v>
      </c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0"/>
      <c r="Z315" s="150"/>
      <c r="AA315" s="150"/>
      <c r="AB315" s="150"/>
      <c r="AC315" s="150"/>
      <c r="AD315" s="150"/>
      <c r="AE315" s="150"/>
      <c r="AF315" s="150"/>
      <c r="AG315" s="150" t="s">
        <v>146</v>
      </c>
      <c r="AH315" s="150">
        <v>0</v>
      </c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>
      <c r="A316" s="169">
        <v>43</v>
      </c>
      <c r="B316" s="170" t="s">
        <v>419</v>
      </c>
      <c r="C316" s="186" t="s">
        <v>420</v>
      </c>
      <c r="D316" s="171" t="s">
        <v>117</v>
      </c>
      <c r="E316" s="172">
        <v>372.24</v>
      </c>
      <c r="F316" s="173"/>
      <c r="G316" s="174">
        <f>ROUND(E316*F316,2)</f>
        <v>0</v>
      </c>
      <c r="H316" s="173"/>
      <c r="I316" s="174">
        <f>ROUND(E316*H316,2)</f>
        <v>0</v>
      </c>
      <c r="J316" s="173"/>
      <c r="K316" s="174">
        <f>ROUND(E316*J316,2)</f>
        <v>0</v>
      </c>
      <c r="L316" s="174">
        <v>15</v>
      </c>
      <c r="M316" s="174">
        <f>G316*(1+L316/100)</f>
        <v>0</v>
      </c>
      <c r="N316" s="174">
        <v>8.1999999999999998E-4</v>
      </c>
      <c r="O316" s="174">
        <f>ROUND(E316*N316,2)</f>
        <v>0.31</v>
      </c>
      <c r="P316" s="174">
        <v>4.7E-2</v>
      </c>
      <c r="Q316" s="174">
        <f>ROUND(E316*P316,2)</f>
        <v>17.5</v>
      </c>
      <c r="R316" s="174" t="s">
        <v>211</v>
      </c>
      <c r="S316" s="174" t="s">
        <v>119</v>
      </c>
      <c r="T316" s="175" t="s">
        <v>120</v>
      </c>
      <c r="U316" s="159">
        <v>0</v>
      </c>
      <c r="V316" s="159">
        <f>ROUND(E316*U316,2)</f>
        <v>0</v>
      </c>
      <c r="W316" s="159"/>
      <c r="X316" s="159" t="s">
        <v>121</v>
      </c>
      <c r="Y316" s="150"/>
      <c r="Z316" s="150"/>
      <c r="AA316" s="150"/>
      <c r="AB316" s="150"/>
      <c r="AC316" s="150"/>
      <c r="AD316" s="150"/>
      <c r="AE316" s="150"/>
      <c r="AF316" s="150"/>
      <c r="AG316" s="150" t="s">
        <v>122</v>
      </c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>
      <c r="A317" s="157"/>
      <c r="B317" s="158"/>
      <c r="C317" s="251" t="s">
        <v>356</v>
      </c>
      <c r="D317" s="252"/>
      <c r="E317" s="252"/>
      <c r="F317" s="252"/>
      <c r="G317" s="252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0"/>
      <c r="Z317" s="150"/>
      <c r="AA317" s="150"/>
      <c r="AB317" s="150"/>
      <c r="AC317" s="150"/>
      <c r="AD317" s="150"/>
      <c r="AE317" s="150"/>
      <c r="AF317" s="150"/>
      <c r="AG317" s="150" t="s">
        <v>124</v>
      </c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>
      <c r="A318" s="157"/>
      <c r="B318" s="158"/>
      <c r="C318" s="188" t="s">
        <v>421</v>
      </c>
      <c r="D318" s="160"/>
      <c r="E318" s="161">
        <v>93.06</v>
      </c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0"/>
      <c r="Z318" s="150"/>
      <c r="AA318" s="150"/>
      <c r="AB318" s="150"/>
      <c r="AC318" s="150"/>
      <c r="AD318" s="150"/>
      <c r="AE318" s="150"/>
      <c r="AF318" s="150"/>
      <c r="AG318" s="150" t="s">
        <v>146</v>
      </c>
      <c r="AH318" s="150">
        <v>0</v>
      </c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>
      <c r="A319" s="157"/>
      <c r="B319" s="158"/>
      <c r="C319" s="188" t="s">
        <v>422</v>
      </c>
      <c r="D319" s="160"/>
      <c r="E319" s="161">
        <v>279.18</v>
      </c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0"/>
      <c r="Z319" s="150"/>
      <c r="AA319" s="150"/>
      <c r="AB319" s="150"/>
      <c r="AC319" s="150"/>
      <c r="AD319" s="150"/>
      <c r="AE319" s="150"/>
      <c r="AF319" s="150"/>
      <c r="AG319" s="150" t="s">
        <v>146</v>
      </c>
      <c r="AH319" s="150">
        <v>0</v>
      </c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ht="33.75" outlineLevel="1">
      <c r="A320" s="169">
        <v>44</v>
      </c>
      <c r="B320" s="170" t="s">
        <v>423</v>
      </c>
      <c r="C320" s="186" t="s">
        <v>424</v>
      </c>
      <c r="D320" s="171" t="s">
        <v>117</v>
      </c>
      <c r="E320" s="172">
        <v>262.01</v>
      </c>
      <c r="F320" s="173"/>
      <c r="G320" s="174">
        <f>ROUND(E320*F320,2)</f>
        <v>0</v>
      </c>
      <c r="H320" s="173"/>
      <c r="I320" s="174">
        <f>ROUND(E320*H320,2)</f>
        <v>0</v>
      </c>
      <c r="J320" s="173"/>
      <c r="K320" s="174">
        <f>ROUND(E320*J320,2)</f>
        <v>0</v>
      </c>
      <c r="L320" s="174">
        <v>15</v>
      </c>
      <c r="M320" s="174">
        <f>G320*(1+L320/100)</f>
        <v>0</v>
      </c>
      <c r="N320" s="174">
        <v>1.17E-3</v>
      </c>
      <c r="O320" s="174">
        <f>ROUND(E320*N320,2)</f>
        <v>0.31</v>
      </c>
      <c r="P320" s="174">
        <v>7.5999999999999998E-2</v>
      </c>
      <c r="Q320" s="174">
        <f>ROUND(E320*P320,2)</f>
        <v>19.91</v>
      </c>
      <c r="R320" s="174" t="s">
        <v>211</v>
      </c>
      <c r="S320" s="174" t="s">
        <v>119</v>
      </c>
      <c r="T320" s="175" t="s">
        <v>120</v>
      </c>
      <c r="U320" s="159">
        <v>0</v>
      </c>
      <c r="V320" s="159">
        <f>ROUND(E320*U320,2)</f>
        <v>0</v>
      </c>
      <c r="W320" s="159"/>
      <c r="X320" s="159" t="s">
        <v>121</v>
      </c>
      <c r="Y320" s="150"/>
      <c r="Z320" s="150"/>
      <c r="AA320" s="150"/>
      <c r="AB320" s="150"/>
      <c r="AC320" s="150"/>
      <c r="AD320" s="150"/>
      <c r="AE320" s="150"/>
      <c r="AF320" s="150"/>
      <c r="AG320" s="150" t="s">
        <v>122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>
      <c r="A321" s="157"/>
      <c r="B321" s="158"/>
      <c r="C321" s="188" t="s">
        <v>425</v>
      </c>
      <c r="D321" s="160"/>
      <c r="E321" s="161">
        <v>45.7</v>
      </c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0"/>
      <c r="Z321" s="150"/>
      <c r="AA321" s="150"/>
      <c r="AB321" s="150"/>
      <c r="AC321" s="150"/>
      <c r="AD321" s="150"/>
      <c r="AE321" s="150"/>
      <c r="AF321" s="150"/>
      <c r="AG321" s="150" t="s">
        <v>146</v>
      </c>
      <c r="AH321" s="150">
        <v>0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1">
      <c r="A322" s="157"/>
      <c r="B322" s="158"/>
      <c r="C322" s="188" t="s">
        <v>426</v>
      </c>
      <c r="D322" s="160"/>
      <c r="E322" s="161">
        <v>11.82</v>
      </c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0"/>
      <c r="Z322" s="150"/>
      <c r="AA322" s="150"/>
      <c r="AB322" s="150"/>
      <c r="AC322" s="150"/>
      <c r="AD322" s="150"/>
      <c r="AE322" s="150"/>
      <c r="AF322" s="150"/>
      <c r="AG322" s="150" t="s">
        <v>146</v>
      </c>
      <c r="AH322" s="150">
        <v>0</v>
      </c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>
      <c r="A323" s="157"/>
      <c r="B323" s="158"/>
      <c r="C323" s="188" t="s">
        <v>427</v>
      </c>
      <c r="D323" s="160"/>
      <c r="E323" s="161">
        <v>56.74</v>
      </c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0"/>
      <c r="Z323" s="150"/>
      <c r="AA323" s="150"/>
      <c r="AB323" s="150"/>
      <c r="AC323" s="150"/>
      <c r="AD323" s="150"/>
      <c r="AE323" s="150"/>
      <c r="AF323" s="150"/>
      <c r="AG323" s="150" t="s">
        <v>146</v>
      </c>
      <c r="AH323" s="150">
        <v>0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>
      <c r="A324" s="157"/>
      <c r="B324" s="158"/>
      <c r="C324" s="188" t="s">
        <v>428</v>
      </c>
      <c r="D324" s="160"/>
      <c r="E324" s="161">
        <v>146.57</v>
      </c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0"/>
      <c r="Z324" s="150"/>
      <c r="AA324" s="150"/>
      <c r="AB324" s="150"/>
      <c r="AC324" s="150"/>
      <c r="AD324" s="150"/>
      <c r="AE324" s="150"/>
      <c r="AF324" s="150"/>
      <c r="AG324" s="150" t="s">
        <v>146</v>
      </c>
      <c r="AH324" s="150">
        <v>0</v>
      </c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>
      <c r="A325" s="157"/>
      <c r="B325" s="158"/>
      <c r="C325" s="188" t="s">
        <v>429</v>
      </c>
      <c r="D325" s="160"/>
      <c r="E325" s="161">
        <v>1.18</v>
      </c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0"/>
      <c r="Z325" s="150"/>
      <c r="AA325" s="150"/>
      <c r="AB325" s="150"/>
      <c r="AC325" s="150"/>
      <c r="AD325" s="150"/>
      <c r="AE325" s="150"/>
      <c r="AF325" s="150"/>
      <c r="AG325" s="150" t="s">
        <v>146</v>
      </c>
      <c r="AH325" s="150">
        <v>0</v>
      </c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ht="33.75" outlineLevel="1">
      <c r="A326" s="169">
        <v>45</v>
      </c>
      <c r="B326" s="170" t="s">
        <v>430</v>
      </c>
      <c r="C326" s="186" t="s">
        <v>431</v>
      </c>
      <c r="D326" s="171" t="s">
        <v>117</v>
      </c>
      <c r="E326" s="172">
        <v>36.31</v>
      </c>
      <c r="F326" s="173"/>
      <c r="G326" s="174">
        <f>ROUND(E326*F326,2)</f>
        <v>0</v>
      </c>
      <c r="H326" s="173"/>
      <c r="I326" s="174">
        <f>ROUND(E326*H326,2)</f>
        <v>0</v>
      </c>
      <c r="J326" s="173"/>
      <c r="K326" s="174">
        <f>ROUND(E326*J326,2)</f>
        <v>0</v>
      </c>
      <c r="L326" s="174">
        <v>15</v>
      </c>
      <c r="M326" s="174">
        <f>G326*(1+L326/100)</f>
        <v>0</v>
      </c>
      <c r="N326" s="174">
        <v>1E-3</v>
      </c>
      <c r="O326" s="174">
        <f>ROUND(E326*N326,2)</f>
        <v>0.04</v>
      </c>
      <c r="P326" s="174">
        <v>6.3E-2</v>
      </c>
      <c r="Q326" s="174">
        <f>ROUND(E326*P326,2)</f>
        <v>2.29</v>
      </c>
      <c r="R326" s="174" t="s">
        <v>211</v>
      </c>
      <c r="S326" s="174" t="s">
        <v>119</v>
      </c>
      <c r="T326" s="175" t="s">
        <v>120</v>
      </c>
      <c r="U326" s="159">
        <v>0</v>
      </c>
      <c r="V326" s="159">
        <f>ROUND(E326*U326,2)</f>
        <v>0</v>
      </c>
      <c r="W326" s="159"/>
      <c r="X326" s="159" t="s">
        <v>121</v>
      </c>
      <c r="Y326" s="150"/>
      <c r="Z326" s="150"/>
      <c r="AA326" s="150"/>
      <c r="AB326" s="150"/>
      <c r="AC326" s="150"/>
      <c r="AD326" s="150"/>
      <c r="AE326" s="150"/>
      <c r="AF326" s="150"/>
      <c r="AG326" s="150" t="s">
        <v>122</v>
      </c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>
      <c r="A327" s="157"/>
      <c r="B327" s="158"/>
      <c r="C327" s="188" t="s">
        <v>432</v>
      </c>
      <c r="D327" s="160"/>
      <c r="E327" s="161">
        <v>3.78</v>
      </c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0"/>
      <c r="Z327" s="150"/>
      <c r="AA327" s="150"/>
      <c r="AB327" s="150"/>
      <c r="AC327" s="150"/>
      <c r="AD327" s="150"/>
      <c r="AE327" s="150"/>
      <c r="AF327" s="150"/>
      <c r="AG327" s="150" t="s">
        <v>146</v>
      </c>
      <c r="AH327" s="150">
        <v>0</v>
      </c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>
      <c r="A328" s="157"/>
      <c r="B328" s="158"/>
      <c r="C328" s="188" t="s">
        <v>433</v>
      </c>
      <c r="D328" s="160"/>
      <c r="E328" s="161">
        <v>2.46</v>
      </c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0"/>
      <c r="Z328" s="150"/>
      <c r="AA328" s="150"/>
      <c r="AB328" s="150"/>
      <c r="AC328" s="150"/>
      <c r="AD328" s="150"/>
      <c r="AE328" s="150"/>
      <c r="AF328" s="150"/>
      <c r="AG328" s="150" t="s">
        <v>146</v>
      </c>
      <c r="AH328" s="150">
        <v>0</v>
      </c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>
      <c r="A329" s="157"/>
      <c r="B329" s="158"/>
      <c r="C329" s="188" t="s">
        <v>434</v>
      </c>
      <c r="D329" s="160"/>
      <c r="E329" s="161">
        <v>22.68</v>
      </c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0"/>
      <c r="Z329" s="150"/>
      <c r="AA329" s="150"/>
      <c r="AB329" s="150"/>
      <c r="AC329" s="150"/>
      <c r="AD329" s="150"/>
      <c r="AE329" s="150"/>
      <c r="AF329" s="150"/>
      <c r="AG329" s="150" t="s">
        <v>146</v>
      </c>
      <c r="AH329" s="150">
        <v>0</v>
      </c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>
      <c r="A330" s="157"/>
      <c r="B330" s="158"/>
      <c r="C330" s="188" t="s">
        <v>435</v>
      </c>
      <c r="D330" s="160"/>
      <c r="E330" s="161">
        <v>7.39</v>
      </c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0"/>
      <c r="Z330" s="150"/>
      <c r="AA330" s="150"/>
      <c r="AB330" s="150"/>
      <c r="AC330" s="150"/>
      <c r="AD330" s="150"/>
      <c r="AE330" s="150"/>
      <c r="AF330" s="150"/>
      <c r="AG330" s="150" t="s">
        <v>146</v>
      </c>
      <c r="AH330" s="150">
        <v>0</v>
      </c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>
      <c r="A331" s="169">
        <v>46</v>
      </c>
      <c r="B331" s="170" t="s">
        <v>436</v>
      </c>
      <c r="C331" s="186" t="s">
        <v>437</v>
      </c>
      <c r="D331" s="171" t="s">
        <v>137</v>
      </c>
      <c r="E331" s="172">
        <v>217.6</v>
      </c>
      <c r="F331" s="173"/>
      <c r="G331" s="174">
        <f>ROUND(E331*F331,2)</f>
        <v>0</v>
      </c>
      <c r="H331" s="173"/>
      <c r="I331" s="174">
        <f>ROUND(E331*H331,2)</f>
        <v>0</v>
      </c>
      <c r="J331" s="173"/>
      <c r="K331" s="174">
        <f>ROUND(E331*J331,2)</f>
        <v>0</v>
      </c>
      <c r="L331" s="174">
        <v>15</v>
      </c>
      <c r="M331" s="174">
        <f>G331*(1+L331/100)</f>
        <v>0</v>
      </c>
      <c r="N331" s="174">
        <v>0</v>
      </c>
      <c r="O331" s="174">
        <f>ROUND(E331*N331,2)</f>
        <v>0</v>
      </c>
      <c r="P331" s="174">
        <v>1.507E-2</v>
      </c>
      <c r="Q331" s="174">
        <f>ROUND(E331*P331,2)</f>
        <v>3.28</v>
      </c>
      <c r="R331" s="174" t="s">
        <v>211</v>
      </c>
      <c r="S331" s="174" t="s">
        <v>119</v>
      </c>
      <c r="T331" s="175" t="s">
        <v>120</v>
      </c>
      <c r="U331" s="159">
        <v>0</v>
      </c>
      <c r="V331" s="159">
        <f>ROUND(E331*U331,2)</f>
        <v>0</v>
      </c>
      <c r="W331" s="159"/>
      <c r="X331" s="159" t="s">
        <v>121</v>
      </c>
      <c r="Y331" s="150"/>
      <c r="Z331" s="150"/>
      <c r="AA331" s="150"/>
      <c r="AB331" s="150"/>
      <c r="AC331" s="150"/>
      <c r="AD331" s="150"/>
      <c r="AE331" s="150"/>
      <c r="AF331" s="150"/>
      <c r="AG331" s="150" t="s">
        <v>122</v>
      </c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>
      <c r="A332" s="157"/>
      <c r="B332" s="158"/>
      <c r="C332" s="188" t="s">
        <v>438</v>
      </c>
      <c r="D332" s="160"/>
      <c r="E332" s="161">
        <v>51.7</v>
      </c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0"/>
      <c r="Z332" s="150"/>
      <c r="AA332" s="150"/>
      <c r="AB332" s="150"/>
      <c r="AC332" s="150"/>
      <c r="AD332" s="150"/>
      <c r="AE332" s="150"/>
      <c r="AF332" s="150"/>
      <c r="AG332" s="150" t="s">
        <v>146</v>
      </c>
      <c r="AH332" s="150">
        <v>0</v>
      </c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1">
      <c r="A333" s="157"/>
      <c r="B333" s="158"/>
      <c r="C333" s="188" t="s">
        <v>439</v>
      </c>
      <c r="D333" s="160"/>
      <c r="E333" s="161">
        <v>1.5</v>
      </c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0"/>
      <c r="Z333" s="150"/>
      <c r="AA333" s="150"/>
      <c r="AB333" s="150"/>
      <c r="AC333" s="150"/>
      <c r="AD333" s="150"/>
      <c r="AE333" s="150"/>
      <c r="AF333" s="150"/>
      <c r="AG333" s="150" t="s">
        <v>146</v>
      </c>
      <c r="AH333" s="150">
        <v>0</v>
      </c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>
      <c r="A334" s="157"/>
      <c r="B334" s="158"/>
      <c r="C334" s="188" t="s">
        <v>440</v>
      </c>
      <c r="D334" s="160"/>
      <c r="E334" s="161">
        <v>1.2</v>
      </c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0"/>
      <c r="Z334" s="150"/>
      <c r="AA334" s="150"/>
      <c r="AB334" s="150"/>
      <c r="AC334" s="150"/>
      <c r="AD334" s="150"/>
      <c r="AE334" s="150"/>
      <c r="AF334" s="150"/>
      <c r="AG334" s="150" t="s">
        <v>146</v>
      </c>
      <c r="AH334" s="150">
        <v>0</v>
      </c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outlineLevel="1">
      <c r="A335" s="157"/>
      <c r="B335" s="158"/>
      <c r="C335" s="188" t="s">
        <v>441</v>
      </c>
      <c r="D335" s="160"/>
      <c r="E335" s="161">
        <v>155.1</v>
      </c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0"/>
      <c r="Z335" s="150"/>
      <c r="AA335" s="150"/>
      <c r="AB335" s="150"/>
      <c r="AC335" s="150"/>
      <c r="AD335" s="150"/>
      <c r="AE335" s="150"/>
      <c r="AF335" s="150"/>
      <c r="AG335" s="150" t="s">
        <v>146</v>
      </c>
      <c r="AH335" s="150">
        <v>0</v>
      </c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outlineLevel="1">
      <c r="A336" s="157"/>
      <c r="B336" s="158"/>
      <c r="C336" s="188" t="s">
        <v>442</v>
      </c>
      <c r="D336" s="160"/>
      <c r="E336" s="161">
        <v>4.5</v>
      </c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0"/>
      <c r="Z336" s="150"/>
      <c r="AA336" s="150"/>
      <c r="AB336" s="150"/>
      <c r="AC336" s="150"/>
      <c r="AD336" s="150"/>
      <c r="AE336" s="150"/>
      <c r="AF336" s="150"/>
      <c r="AG336" s="150" t="s">
        <v>146</v>
      </c>
      <c r="AH336" s="150">
        <v>0</v>
      </c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outlineLevel="1">
      <c r="A337" s="157"/>
      <c r="B337" s="158"/>
      <c r="C337" s="188" t="s">
        <v>443</v>
      </c>
      <c r="D337" s="160"/>
      <c r="E337" s="161">
        <v>3.6</v>
      </c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0"/>
      <c r="Z337" s="150"/>
      <c r="AA337" s="150"/>
      <c r="AB337" s="150"/>
      <c r="AC337" s="150"/>
      <c r="AD337" s="150"/>
      <c r="AE337" s="150"/>
      <c r="AF337" s="150"/>
      <c r="AG337" s="150" t="s">
        <v>146</v>
      </c>
      <c r="AH337" s="150">
        <v>0</v>
      </c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</row>
    <row r="338" spans="1:60" outlineLevel="1">
      <c r="A338" s="169">
        <v>47</v>
      </c>
      <c r="B338" s="170" t="s">
        <v>444</v>
      </c>
      <c r="C338" s="186" t="s">
        <v>445</v>
      </c>
      <c r="D338" s="171" t="s">
        <v>137</v>
      </c>
      <c r="E338" s="172">
        <v>12</v>
      </c>
      <c r="F338" s="173"/>
      <c r="G338" s="174">
        <f>ROUND(E338*F338,2)</f>
        <v>0</v>
      </c>
      <c r="H338" s="173"/>
      <c r="I338" s="174">
        <f>ROUND(E338*H338,2)</f>
        <v>0</v>
      </c>
      <c r="J338" s="173"/>
      <c r="K338" s="174">
        <f>ROUND(E338*J338,2)</f>
        <v>0</v>
      </c>
      <c r="L338" s="174">
        <v>15</v>
      </c>
      <c r="M338" s="174">
        <f>G338*(1+L338/100)</f>
        <v>0</v>
      </c>
      <c r="N338" s="174">
        <v>0</v>
      </c>
      <c r="O338" s="174">
        <f>ROUND(E338*N338,2)</f>
        <v>0</v>
      </c>
      <c r="P338" s="174">
        <v>4.6000000000000001E-4</v>
      </c>
      <c r="Q338" s="174">
        <f>ROUND(E338*P338,2)</f>
        <v>0.01</v>
      </c>
      <c r="R338" s="174" t="s">
        <v>211</v>
      </c>
      <c r="S338" s="174" t="s">
        <v>119</v>
      </c>
      <c r="T338" s="175" t="s">
        <v>120</v>
      </c>
      <c r="U338" s="159">
        <v>0</v>
      </c>
      <c r="V338" s="159">
        <f>ROUND(E338*U338,2)</f>
        <v>0</v>
      </c>
      <c r="W338" s="159"/>
      <c r="X338" s="159" t="s">
        <v>121</v>
      </c>
      <c r="Y338" s="150"/>
      <c r="Z338" s="150"/>
      <c r="AA338" s="150"/>
      <c r="AB338" s="150"/>
      <c r="AC338" s="150"/>
      <c r="AD338" s="150"/>
      <c r="AE338" s="150"/>
      <c r="AF338" s="150"/>
      <c r="AG338" s="150" t="s">
        <v>122</v>
      </c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1">
      <c r="A339" s="157"/>
      <c r="B339" s="158"/>
      <c r="C339" s="249" t="s">
        <v>446</v>
      </c>
      <c r="D339" s="250"/>
      <c r="E339" s="250"/>
      <c r="F339" s="250"/>
      <c r="G339" s="250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0"/>
      <c r="Z339" s="150"/>
      <c r="AA339" s="150"/>
      <c r="AB339" s="150"/>
      <c r="AC339" s="150"/>
      <c r="AD339" s="150"/>
      <c r="AE339" s="150"/>
      <c r="AF339" s="150"/>
      <c r="AG339" s="150" t="s">
        <v>144</v>
      </c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>
      <c r="A340" s="157"/>
      <c r="B340" s="158"/>
      <c r="C340" s="188" t="s">
        <v>447</v>
      </c>
      <c r="D340" s="160"/>
      <c r="E340" s="161">
        <v>12</v>
      </c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0"/>
      <c r="Z340" s="150"/>
      <c r="AA340" s="150"/>
      <c r="AB340" s="150"/>
      <c r="AC340" s="150"/>
      <c r="AD340" s="150"/>
      <c r="AE340" s="150"/>
      <c r="AF340" s="150"/>
      <c r="AG340" s="150" t="s">
        <v>146</v>
      </c>
      <c r="AH340" s="150">
        <v>0</v>
      </c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ht="22.5" outlineLevel="1">
      <c r="A341" s="169">
        <v>48</v>
      </c>
      <c r="B341" s="170" t="s">
        <v>448</v>
      </c>
      <c r="C341" s="186" t="s">
        <v>449</v>
      </c>
      <c r="D341" s="171" t="s">
        <v>117</v>
      </c>
      <c r="E341" s="172">
        <v>2109.5990000000002</v>
      </c>
      <c r="F341" s="173"/>
      <c r="G341" s="174">
        <f>ROUND(E341*F341,2)</f>
        <v>0</v>
      </c>
      <c r="H341" s="173"/>
      <c r="I341" s="174">
        <f>ROUND(E341*H341,2)</f>
        <v>0</v>
      </c>
      <c r="J341" s="173"/>
      <c r="K341" s="174">
        <f>ROUND(E341*J341,2)</f>
        <v>0</v>
      </c>
      <c r="L341" s="174">
        <v>15</v>
      </c>
      <c r="M341" s="174">
        <f>G341*(1+L341/100)</f>
        <v>0</v>
      </c>
      <c r="N341" s="174">
        <v>0</v>
      </c>
      <c r="O341" s="174">
        <f>ROUND(E341*N341,2)</f>
        <v>0</v>
      </c>
      <c r="P341" s="174">
        <v>0.01</v>
      </c>
      <c r="Q341" s="174">
        <f>ROUND(E341*P341,2)</f>
        <v>21.1</v>
      </c>
      <c r="R341" s="174" t="s">
        <v>211</v>
      </c>
      <c r="S341" s="174" t="s">
        <v>119</v>
      </c>
      <c r="T341" s="175" t="s">
        <v>120</v>
      </c>
      <c r="U341" s="159">
        <v>0</v>
      </c>
      <c r="V341" s="159">
        <f>ROUND(E341*U341,2)</f>
        <v>0</v>
      </c>
      <c r="W341" s="159"/>
      <c r="X341" s="159" t="s">
        <v>121</v>
      </c>
      <c r="Y341" s="150"/>
      <c r="Z341" s="150"/>
      <c r="AA341" s="150"/>
      <c r="AB341" s="150"/>
      <c r="AC341" s="150"/>
      <c r="AD341" s="150"/>
      <c r="AE341" s="150"/>
      <c r="AF341" s="150"/>
      <c r="AG341" s="150" t="s">
        <v>122</v>
      </c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>
      <c r="A342" s="157"/>
      <c r="B342" s="158"/>
      <c r="C342" s="188" t="s">
        <v>450</v>
      </c>
      <c r="D342" s="160"/>
      <c r="E342" s="161">
        <v>860.4</v>
      </c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0"/>
      <c r="Z342" s="150"/>
      <c r="AA342" s="150"/>
      <c r="AB342" s="150"/>
      <c r="AC342" s="150"/>
      <c r="AD342" s="150"/>
      <c r="AE342" s="150"/>
      <c r="AF342" s="150"/>
      <c r="AG342" s="150" t="s">
        <v>146</v>
      </c>
      <c r="AH342" s="150">
        <v>0</v>
      </c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outlineLevel="1">
      <c r="A343" s="157"/>
      <c r="B343" s="158"/>
      <c r="C343" s="188" t="s">
        <v>451</v>
      </c>
      <c r="D343" s="160"/>
      <c r="E343" s="161">
        <v>456.48</v>
      </c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0"/>
      <c r="Z343" s="150"/>
      <c r="AA343" s="150"/>
      <c r="AB343" s="150"/>
      <c r="AC343" s="150"/>
      <c r="AD343" s="150"/>
      <c r="AE343" s="150"/>
      <c r="AF343" s="150"/>
      <c r="AG343" s="150" t="s">
        <v>146</v>
      </c>
      <c r="AH343" s="150">
        <v>0</v>
      </c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outlineLevel="1">
      <c r="A344" s="157"/>
      <c r="B344" s="158"/>
      <c r="C344" s="188" t="s">
        <v>452</v>
      </c>
      <c r="D344" s="160"/>
      <c r="E344" s="161">
        <v>-20.88</v>
      </c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0"/>
      <c r="Z344" s="150"/>
      <c r="AA344" s="150"/>
      <c r="AB344" s="150"/>
      <c r="AC344" s="150"/>
      <c r="AD344" s="150"/>
      <c r="AE344" s="150"/>
      <c r="AF344" s="150"/>
      <c r="AG344" s="150" t="s">
        <v>146</v>
      </c>
      <c r="AH344" s="150">
        <v>0</v>
      </c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outlineLevel="1">
      <c r="A345" s="157"/>
      <c r="B345" s="158"/>
      <c r="C345" s="188" t="s">
        <v>453</v>
      </c>
      <c r="D345" s="160"/>
      <c r="E345" s="161">
        <v>-8.64</v>
      </c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0"/>
      <c r="Z345" s="150"/>
      <c r="AA345" s="150"/>
      <c r="AB345" s="150"/>
      <c r="AC345" s="150"/>
      <c r="AD345" s="150"/>
      <c r="AE345" s="150"/>
      <c r="AF345" s="150"/>
      <c r="AG345" s="150" t="s">
        <v>146</v>
      </c>
      <c r="AH345" s="150">
        <v>0</v>
      </c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outlineLevel="1">
      <c r="A346" s="157"/>
      <c r="B346" s="158"/>
      <c r="C346" s="188" t="s">
        <v>454</v>
      </c>
      <c r="D346" s="160"/>
      <c r="E346" s="161">
        <v>-169.2</v>
      </c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0"/>
      <c r="Z346" s="150"/>
      <c r="AA346" s="150"/>
      <c r="AB346" s="150"/>
      <c r="AC346" s="150"/>
      <c r="AD346" s="150"/>
      <c r="AE346" s="150"/>
      <c r="AF346" s="150"/>
      <c r="AG346" s="150" t="s">
        <v>146</v>
      </c>
      <c r="AH346" s="150">
        <v>0</v>
      </c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outlineLevel="1">
      <c r="A347" s="157"/>
      <c r="B347" s="158"/>
      <c r="C347" s="188" t="s">
        <v>455</v>
      </c>
      <c r="D347" s="160"/>
      <c r="E347" s="161">
        <v>-10.8</v>
      </c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0"/>
      <c r="Z347" s="150"/>
      <c r="AA347" s="150"/>
      <c r="AB347" s="150"/>
      <c r="AC347" s="150"/>
      <c r="AD347" s="150"/>
      <c r="AE347" s="150"/>
      <c r="AF347" s="150"/>
      <c r="AG347" s="150" t="s">
        <v>146</v>
      </c>
      <c r="AH347" s="150">
        <v>0</v>
      </c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>
      <c r="A348" s="157"/>
      <c r="B348" s="158"/>
      <c r="C348" s="188" t="s">
        <v>456</v>
      </c>
      <c r="D348" s="160"/>
      <c r="E348" s="161">
        <v>-203.04</v>
      </c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0"/>
      <c r="Z348" s="150"/>
      <c r="AA348" s="150"/>
      <c r="AB348" s="150"/>
      <c r="AC348" s="150"/>
      <c r="AD348" s="150"/>
      <c r="AE348" s="150"/>
      <c r="AF348" s="150"/>
      <c r="AG348" s="150" t="s">
        <v>146</v>
      </c>
      <c r="AH348" s="150">
        <v>0</v>
      </c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outlineLevel="1">
      <c r="A349" s="157"/>
      <c r="B349" s="158"/>
      <c r="C349" s="188" t="s">
        <v>457</v>
      </c>
      <c r="D349" s="160"/>
      <c r="E349" s="161">
        <v>-15.12</v>
      </c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0"/>
      <c r="Z349" s="150"/>
      <c r="AA349" s="150"/>
      <c r="AB349" s="150"/>
      <c r="AC349" s="150"/>
      <c r="AD349" s="150"/>
      <c r="AE349" s="150"/>
      <c r="AF349" s="150"/>
      <c r="AG349" s="150" t="s">
        <v>146</v>
      </c>
      <c r="AH349" s="150">
        <v>0</v>
      </c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outlineLevel="1">
      <c r="A350" s="157"/>
      <c r="B350" s="158"/>
      <c r="C350" s="188" t="s">
        <v>458</v>
      </c>
      <c r="D350" s="160"/>
      <c r="E350" s="161">
        <v>282</v>
      </c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0"/>
      <c r="Z350" s="150"/>
      <c r="AA350" s="150"/>
      <c r="AB350" s="150"/>
      <c r="AC350" s="150"/>
      <c r="AD350" s="150"/>
      <c r="AE350" s="150"/>
      <c r="AF350" s="150"/>
      <c r="AG350" s="150" t="s">
        <v>146</v>
      </c>
      <c r="AH350" s="150">
        <v>0</v>
      </c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1">
      <c r="A351" s="157"/>
      <c r="B351" s="158"/>
      <c r="C351" s="188" t="s">
        <v>459</v>
      </c>
      <c r="D351" s="160"/>
      <c r="E351" s="161">
        <v>722.4</v>
      </c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0"/>
      <c r="Z351" s="150"/>
      <c r="AA351" s="150"/>
      <c r="AB351" s="150"/>
      <c r="AC351" s="150"/>
      <c r="AD351" s="150"/>
      <c r="AE351" s="150"/>
      <c r="AF351" s="150"/>
      <c r="AG351" s="150" t="s">
        <v>146</v>
      </c>
      <c r="AH351" s="150">
        <v>0</v>
      </c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</row>
    <row r="352" spans="1:60" outlineLevel="1">
      <c r="A352" s="157"/>
      <c r="B352" s="158"/>
      <c r="C352" s="188" t="s">
        <v>460</v>
      </c>
      <c r="D352" s="160"/>
      <c r="E352" s="161">
        <v>216</v>
      </c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0"/>
      <c r="Z352" s="150"/>
      <c r="AA352" s="150"/>
      <c r="AB352" s="150"/>
      <c r="AC352" s="150"/>
      <c r="AD352" s="150"/>
      <c r="AE352" s="150"/>
      <c r="AF352" s="150"/>
      <c r="AG352" s="150" t="s">
        <v>146</v>
      </c>
      <c r="AH352" s="150">
        <v>0</v>
      </c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ht="22.5" outlineLevel="1">
      <c r="A353" s="169">
        <v>49</v>
      </c>
      <c r="B353" s="170" t="s">
        <v>461</v>
      </c>
      <c r="C353" s="186" t="s">
        <v>462</v>
      </c>
      <c r="D353" s="171" t="s">
        <v>117</v>
      </c>
      <c r="E353" s="172">
        <v>1050</v>
      </c>
      <c r="F353" s="173"/>
      <c r="G353" s="174">
        <f>ROUND(E353*F353,2)</f>
        <v>0</v>
      </c>
      <c r="H353" s="173"/>
      <c r="I353" s="174">
        <f>ROUND(E353*H353,2)</f>
        <v>0</v>
      </c>
      <c r="J353" s="173"/>
      <c r="K353" s="174">
        <f>ROUND(E353*J353,2)</f>
        <v>0</v>
      </c>
      <c r="L353" s="174">
        <v>15</v>
      </c>
      <c r="M353" s="174">
        <f>G353*(1+L353/100)</f>
        <v>0</v>
      </c>
      <c r="N353" s="174">
        <v>0</v>
      </c>
      <c r="O353" s="174">
        <f>ROUND(E353*N353,2)</f>
        <v>0</v>
      </c>
      <c r="P353" s="174">
        <v>6.8000000000000005E-2</v>
      </c>
      <c r="Q353" s="174">
        <f>ROUND(E353*P353,2)</f>
        <v>71.400000000000006</v>
      </c>
      <c r="R353" s="174" t="s">
        <v>211</v>
      </c>
      <c r="S353" s="174" t="s">
        <v>119</v>
      </c>
      <c r="T353" s="175" t="s">
        <v>120</v>
      </c>
      <c r="U353" s="159">
        <v>0</v>
      </c>
      <c r="V353" s="159">
        <f>ROUND(E353*U353,2)</f>
        <v>0</v>
      </c>
      <c r="W353" s="159"/>
      <c r="X353" s="159" t="s">
        <v>121</v>
      </c>
      <c r="Y353" s="150"/>
      <c r="Z353" s="150"/>
      <c r="AA353" s="150"/>
      <c r="AB353" s="150"/>
      <c r="AC353" s="150"/>
      <c r="AD353" s="150"/>
      <c r="AE353" s="150"/>
      <c r="AF353" s="150"/>
      <c r="AG353" s="150" t="s">
        <v>122</v>
      </c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</row>
    <row r="354" spans="1:60" outlineLevel="1">
      <c r="A354" s="157"/>
      <c r="B354" s="158"/>
      <c r="C354" s="251" t="s">
        <v>463</v>
      </c>
      <c r="D354" s="252"/>
      <c r="E354" s="252"/>
      <c r="F354" s="252"/>
      <c r="G354" s="252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0"/>
      <c r="Z354" s="150"/>
      <c r="AA354" s="150"/>
      <c r="AB354" s="150"/>
      <c r="AC354" s="150"/>
      <c r="AD354" s="150"/>
      <c r="AE354" s="150"/>
      <c r="AF354" s="150"/>
      <c r="AG354" s="150" t="s">
        <v>124</v>
      </c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outlineLevel="1">
      <c r="A355" s="176">
        <v>50</v>
      </c>
      <c r="B355" s="177" t="s">
        <v>464</v>
      </c>
      <c r="C355" s="187" t="s">
        <v>465</v>
      </c>
      <c r="D355" s="178" t="s">
        <v>179</v>
      </c>
      <c r="E355" s="179">
        <v>43</v>
      </c>
      <c r="F355" s="180"/>
      <c r="G355" s="181">
        <f t="shared" ref="G355:G361" si="0">ROUND(E355*F355,2)</f>
        <v>0</v>
      </c>
      <c r="H355" s="180"/>
      <c r="I355" s="181">
        <f t="shared" ref="I355:I361" si="1">ROUND(E355*H355,2)</f>
        <v>0</v>
      </c>
      <c r="J355" s="180"/>
      <c r="K355" s="181">
        <f t="shared" ref="K355:K361" si="2">ROUND(E355*J355,2)</f>
        <v>0</v>
      </c>
      <c r="L355" s="181">
        <v>15</v>
      </c>
      <c r="M355" s="181">
        <f t="shared" ref="M355:M361" si="3">G355*(1+L355/100)</f>
        <v>0</v>
      </c>
      <c r="N355" s="181">
        <v>0</v>
      </c>
      <c r="O355" s="181">
        <f t="shared" ref="O355:O361" si="4">ROUND(E355*N355,2)</f>
        <v>0</v>
      </c>
      <c r="P355" s="181">
        <v>3.4200000000000001E-2</v>
      </c>
      <c r="Q355" s="181">
        <f t="shared" ref="Q355:Q361" si="5">ROUND(E355*P355,2)</f>
        <v>1.47</v>
      </c>
      <c r="R355" s="181" t="s">
        <v>180</v>
      </c>
      <c r="S355" s="181" t="s">
        <v>119</v>
      </c>
      <c r="T355" s="182" t="s">
        <v>120</v>
      </c>
      <c r="U355" s="159">
        <v>0.47</v>
      </c>
      <c r="V355" s="159">
        <f t="shared" ref="V355:V361" si="6">ROUND(E355*U355,2)</f>
        <v>20.21</v>
      </c>
      <c r="W355" s="159"/>
      <c r="X355" s="159" t="s">
        <v>121</v>
      </c>
      <c r="Y355" s="150"/>
      <c r="Z355" s="150"/>
      <c r="AA355" s="150"/>
      <c r="AB355" s="150"/>
      <c r="AC355" s="150"/>
      <c r="AD355" s="150"/>
      <c r="AE355" s="150"/>
      <c r="AF355" s="150"/>
      <c r="AG355" s="150" t="s">
        <v>181</v>
      </c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>
      <c r="A356" s="176">
        <v>51</v>
      </c>
      <c r="B356" s="177" t="s">
        <v>177</v>
      </c>
      <c r="C356" s="187" t="s">
        <v>178</v>
      </c>
      <c r="D356" s="178" t="s">
        <v>179</v>
      </c>
      <c r="E356" s="179">
        <v>46</v>
      </c>
      <c r="F356" s="180"/>
      <c r="G356" s="181">
        <f t="shared" si="0"/>
        <v>0</v>
      </c>
      <c r="H356" s="180"/>
      <c r="I356" s="181">
        <f t="shared" si="1"/>
        <v>0</v>
      </c>
      <c r="J356" s="180"/>
      <c r="K356" s="181">
        <f t="shared" si="2"/>
        <v>0</v>
      </c>
      <c r="L356" s="181">
        <v>15</v>
      </c>
      <c r="M356" s="181">
        <f t="shared" si="3"/>
        <v>0</v>
      </c>
      <c r="N356" s="181">
        <v>0</v>
      </c>
      <c r="O356" s="181">
        <f t="shared" si="4"/>
        <v>0</v>
      </c>
      <c r="P356" s="181">
        <v>1.9460000000000002E-2</v>
      </c>
      <c r="Q356" s="181">
        <f t="shared" si="5"/>
        <v>0.9</v>
      </c>
      <c r="R356" s="181" t="s">
        <v>180</v>
      </c>
      <c r="S356" s="181" t="s">
        <v>119</v>
      </c>
      <c r="T356" s="182" t="s">
        <v>120</v>
      </c>
      <c r="U356" s="159">
        <v>0.38</v>
      </c>
      <c r="V356" s="159">
        <f t="shared" si="6"/>
        <v>17.48</v>
      </c>
      <c r="W356" s="159"/>
      <c r="X356" s="159" t="s">
        <v>121</v>
      </c>
      <c r="Y356" s="150"/>
      <c r="Z356" s="150"/>
      <c r="AA356" s="150"/>
      <c r="AB356" s="150"/>
      <c r="AC356" s="150"/>
      <c r="AD356" s="150"/>
      <c r="AE356" s="150"/>
      <c r="AF356" s="150"/>
      <c r="AG356" s="150" t="s">
        <v>181</v>
      </c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outlineLevel="1">
      <c r="A357" s="176">
        <v>52</v>
      </c>
      <c r="B357" s="177" t="s">
        <v>466</v>
      </c>
      <c r="C357" s="187" t="s">
        <v>467</v>
      </c>
      <c r="D357" s="178" t="s">
        <v>179</v>
      </c>
      <c r="E357" s="179">
        <v>4</v>
      </c>
      <c r="F357" s="180"/>
      <c r="G357" s="181">
        <f t="shared" si="0"/>
        <v>0</v>
      </c>
      <c r="H357" s="180"/>
      <c r="I357" s="181">
        <f t="shared" si="1"/>
        <v>0</v>
      </c>
      <c r="J357" s="180"/>
      <c r="K357" s="181">
        <f t="shared" si="2"/>
        <v>0</v>
      </c>
      <c r="L357" s="181">
        <v>15</v>
      </c>
      <c r="M357" s="181">
        <f t="shared" si="3"/>
        <v>0</v>
      </c>
      <c r="N357" s="181">
        <v>0</v>
      </c>
      <c r="O357" s="181">
        <f t="shared" si="4"/>
        <v>0</v>
      </c>
      <c r="P357" s="181">
        <v>3.2899999999999999E-2</v>
      </c>
      <c r="Q357" s="181">
        <f t="shared" si="5"/>
        <v>0.13</v>
      </c>
      <c r="R357" s="181" t="s">
        <v>180</v>
      </c>
      <c r="S357" s="181" t="s">
        <v>119</v>
      </c>
      <c r="T357" s="182" t="s">
        <v>120</v>
      </c>
      <c r="U357" s="159">
        <v>0.43</v>
      </c>
      <c r="V357" s="159">
        <f t="shared" si="6"/>
        <v>1.72</v>
      </c>
      <c r="W357" s="159"/>
      <c r="X357" s="159" t="s">
        <v>121</v>
      </c>
      <c r="Y357" s="150"/>
      <c r="Z357" s="150"/>
      <c r="AA357" s="150"/>
      <c r="AB357" s="150"/>
      <c r="AC357" s="150"/>
      <c r="AD357" s="150"/>
      <c r="AE357" s="150"/>
      <c r="AF357" s="150"/>
      <c r="AG357" s="150" t="s">
        <v>181</v>
      </c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outlineLevel="1">
      <c r="A358" s="176">
        <v>53</v>
      </c>
      <c r="B358" s="177" t="s">
        <v>468</v>
      </c>
      <c r="C358" s="187" t="s">
        <v>469</v>
      </c>
      <c r="D358" s="178" t="s">
        <v>179</v>
      </c>
      <c r="E358" s="179">
        <v>37</v>
      </c>
      <c r="F358" s="180"/>
      <c r="G358" s="181">
        <f t="shared" si="0"/>
        <v>0</v>
      </c>
      <c r="H358" s="180"/>
      <c r="I358" s="181">
        <f t="shared" si="1"/>
        <v>0</v>
      </c>
      <c r="J358" s="180"/>
      <c r="K358" s="181">
        <f t="shared" si="2"/>
        <v>0</v>
      </c>
      <c r="L358" s="181">
        <v>15</v>
      </c>
      <c r="M358" s="181">
        <f t="shared" si="3"/>
        <v>0</v>
      </c>
      <c r="N358" s="181">
        <v>0</v>
      </c>
      <c r="O358" s="181">
        <f t="shared" si="4"/>
        <v>0</v>
      </c>
      <c r="P358" s="181">
        <v>2.4500000000000001E-2</v>
      </c>
      <c r="Q358" s="181">
        <f t="shared" si="5"/>
        <v>0.91</v>
      </c>
      <c r="R358" s="181" t="s">
        <v>180</v>
      </c>
      <c r="S358" s="181" t="s">
        <v>119</v>
      </c>
      <c r="T358" s="182" t="s">
        <v>120</v>
      </c>
      <c r="U358" s="159">
        <v>0.38300000000000001</v>
      </c>
      <c r="V358" s="159">
        <f t="shared" si="6"/>
        <v>14.17</v>
      </c>
      <c r="W358" s="159"/>
      <c r="X358" s="159" t="s">
        <v>121</v>
      </c>
      <c r="Y358" s="150"/>
      <c r="Z358" s="150"/>
      <c r="AA358" s="150"/>
      <c r="AB358" s="150"/>
      <c r="AC358" s="150"/>
      <c r="AD358" s="150"/>
      <c r="AE358" s="150"/>
      <c r="AF358" s="150"/>
      <c r="AG358" s="150" t="s">
        <v>181</v>
      </c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outlineLevel="1">
      <c r="A359" s="176">
        <v>54</v>
      </c>
      <c r="B359" s="177" t="s">
        <v>470</v>
      </c>
      <c r="C359" s="187" t="s">
        <v>471</v>
      </c>
      <c r="D359" s="178" t="s">
        <v>179</v>
      </c>
      <c r="E359" s="179">
        <v>46</v>
      </c>
      <c r="F359" s="180"/>
      <c r="G359" s="181">
        <f t="shared" si="0"/>
        <v>0</v>
      </c>
      <c r="H359" s="180"/>
      <c r="I359" s="181">
        <f t="shared" si="1"/>
        <v>0</v>
      </c>
      <c r="J359" s="180"/>
      <c r="K359" s="181">
        <f t="shared" si="2"/>
        <v>0</v>
      </c>
      <c r="L359" s="181">
        <v>15</v>
      </c>
      <c r="M359" s="181">
        <f t="shared" si="3"/>
        <v>0</v>
      </c>
      <c r="N359" s="181">
        <v>0</v>
      </c>
      <c r="O359" s="181">
        <f t="shared" si="4"/>
        <v>0</v>
      </c>
      <c r="P359" s="181">
        <v>1.56E-3</v>
      </c>
      <c r="Q359" s="181">
        <f t="shared" si="5"/>
        <v>7.0000000000000007E-2</v>
      </c>
      <c r="R359" s="181" t="s">
        <v>180</v>
      </c>
      <c r="S359" s="181" t="s">
        <v>119</v>
      </c>
      <c r="T359" s="182" t="s">
        <v>120</v>
      </c>
      <c r="U359" s="159">
        <v>0.217</v>
      </c>
      <c r="V359" s="159">
        <f t="shared" si="6"/>
        <v>9.98</v>
      </c>
      <c r="W359" s="159"/>
      <c r="X359" s="159" t="s">
        <v>121</v>
      </c>
      <c r="Y359" s="150"/>
      <c r="Z359" s="150"/>
      <c r="AA359" s="150"/>
      <c r="AB359" s="150"/>
      <c r="AC359" s="150"/>
      <c r="AD359" s="150"/>
      <c r="AE359" s="150"/>
      <c r="AF359" s="150"/>
      <c r="AG359" s="150" t="s">
        <v>181</v>
      </c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</row>
    <row r="360" spans="1:60" outlineLevel="1">
      <c r="A360" s="176">
        <v>55</v>
      </c>
      <c r="B360" s="177" t="s">
        <v>472</v>
      </c>
      <c r="C360" s="187" t="s">
        <v>473</v>
      </c>
      <c r="D360" s="178" t="s">
        <v>392</v>
      </c>
      <c r="E360" s="179">
        <v>41</v>
      </c>
      <c r="F360" s="180"/>
      <c r="G360" s="181">
        <f t="shared" si="0"/>
        <v>0</v>
      </c>
      <c r="H360" s="180"/>
      <c r="I360" s="181">
        <f t="shared" si="1"/>
        <v>0</v>
      </c>
      <c r="J360" s="180"/>
      <c r="K360" s="181">
        <f t="shared" si="2"/>
        <v>0</v>
      </c>
      <c r="L360" s="181">
        <v>15</v>
      </c>
      <c r="M360" s="181">
        <f t="shared" si="3"/>
        <v>0</v>
      </c>
      <c r="N360" s="181">
        <v>0</v>
      </c>
      <c r="O360" s="181">
        <f t="shared" si="4"/>
        <v>0</v>
      </c>
      <c r="P360" s="181">
        <v>7.62E-3</v>
      </c>
      <c r="Q360" s="181">
        <f t="shared" si="5"/>
        <v>0.31</v>
      </c>
      <c r="R360" s="181" t="s">
        <v>180</v>
      </c>
      <c r="S360" s="181" t="s">
        <v>119</v>
      </c>
      <c r="T360" s="182" t="s">
        <v>120</v>
      </c>
      <c r="U360" s="159">
        <v>0</v>
      </c>
      <c r="V360" s="159">
        <f t="shared" si="6"/>
        <v>0</v>
      </c>
      <c r="W360" s="159"/>
      <c r="X360" s="159" t="s">
        <v>121</v>
      </c>
      <c r="Y360" s="150"/>
      <c r="Z360" s="150"/>
      <c r="AA360" s="150"/>
      <c r="AB360" s="150"/>
      <c r="AC360" s="150"/>
      <c r="AD360" s="150"/>
      <c r="AE360" s="150"/>
      <c r="AF360" s="150"/>
      <c r="AG360" s="150" t="s">
        <v>163</v>
      </c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</row>
    <row r="361" spans="1:60" ht="22.5" outlineLevel="1">
      <c r="A361" s="169">
        <v>56</v>
      </c>
      <c r="B361" s="170" t="s">
        <v>474</v>
      </c>
      <c r="C361" s="186" t="s">
        <v>475</v>
      </c>
      <c r="D361" s="171" t="s">
        <v>117</v>
      </c>
      <c r="E361" s="172">
        <v>1634.4</v>
      </c>
      <c r="F361" s="173"/>
      <c r="G361" s="174">
        <f t="shared" si="0"/>
        <v>0</v>
      </c>
      <c r="H361" s="173"/>
      <c r="I361" s="174">
        <f t="shared" si="1"/>
        <v>0</v>
      </c>
      <c r="J361" s="173"/>
      <c r="K361" s="174">
        <f t="shared" si="2"/>
        <v>0</v>
      </c>
      <c r="L361" s="174">
        <v>15</v>
      </c>
      <c r="M361" s="174">
        <f t="shared" si="3"/>
        <v>0</v>
      </c>
      <c r="N361" s="174">
        <v>0</v>
      </c>
      <c r="O361" s="174">
        <f t="shared" si="4"/>
        <v>0</v>
      </c>
      <c r="P361" s="174">
        <v>1E-3</v>
      </c>
      <c r="Q361" s="174">
        <f t="shared" si="5"/>
        <v>1.63</v>
      </c>
      <c r="R361" s="174" t="s">
        <v>476</v>
      </c>
      <c r="S361" s="174" t="s">
        <v>119</v>
      </c>
      <c r="T361" s="175" t="s">
        <v>120</v>
      </c>
      <c r="U361" s="159">
        <v>0</v>
      </c>
      <c r="V361" s="159">
        <f t="shared" si="6"/>
        <v>0</v>
      </c>
      <c r="W361" s="159"/>
      <c r="X361" s="159" t="s">
        <v>121</v>
      </c>
      <c r="Y361" s="150"/>
      <c r="Z361" s="150"/>
      <c r="AA361" s="150"/>
      <c r="AB361" s="150"/>
      <c r="AC361" s="150"/>
      <c r="AD361" s="150"/>
      <c r="AE361" s="150"/>
      <c r="AF361" s="150"/>
      <c r="AG361" s="150" t="s">
        <v>163</v>
      </c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outlineLevel="1">
      <c r="A362" s="157"/>
      <c r="B362" s="158"/>
      <c r="C362" s="188" t="s">
        <v>477</v>
      </c>
      <c r="D362" s="160"/>
      <c r="E362" s="161">
        <v>171.4</v>
      </c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0"/>
      <c r="Z362" s="150"/>
      <c r="AA362" s="150"/>
      <c r="AB362" s="150"/>
      <c r="AC362" s="150"/>
      <c r="AD362" s="150"/>
      <c r="AE362" s="150"/>
      <c r="AF362" s="150"/>
      <c r="AG362" s="150" t="s">
        <v>146</v>
      </c>
      <c r="AH362" s="150">
        <v>0</v>
      </c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1">
      <c r="A363" s="157"/>
      <c r="B363" s="158"/>
      <c r="C363" s="188" t="s">
        <v>478</v>
      </c>
      <c r="D363" s="160"/>
      <c r="E363" s="161">
        <v>218</v>
      </c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0"/>
      <c r="Z363" s="150"/>
      <c r="AA363" s="150"/>
      <c r="AB363" s="150"/>
      <c r="AC363" s="150"/>
      <c r="AD363" s="150"/>
      <c r="AE363" s="150"/>
      <c r="AF363" s="150"/>
      <c r="AG363" s="150" t="s">
        <v>146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outlineLevel="1">
      <c r="A364" s="157"/>
      <c r="B364" s="158"/>
      <c r="C364" s="188" t="s">
        <v>479</v>
      </c>
      <c r="D364" s="160"/>
      <c r="E364" s="161">
        <v>566.1</v>
      </c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0"/>
      <c r="Z364" s="150"/>
      <c r="AA364" s="150"/>
      <c r="AB364" s="150"/>
      <c r="AC364" s="150"/>
      <c r="AD364" s="150"/>
      <c r="AE364" s="150"/>
      <c r="AF364" s="150"/>
      <c r="AG364" s="150" t="s">
        <v>146</v>
      </c>
      <c r="AH364" s="150">
        <v>0</v>
      </c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ht="22.5" outlineLevel="1">
      <c r="A365" s="157"/>
      <c r="B365" s="158"/>
      <c r="C365" s="188" t="s">
        <v>480</v>
      </c>
      <c r="D365" s="160"/>
      <c r="E365" s="161">
        <v>678.9</v>
      </c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0"/>
      <c r="Z365" s="150"/>
      <c r="AA365" s="150"/>
      <c r="AB365" s="150"/>
      <c r="AC365" s="150"/>
      <c r="AD365" s="150"/>
      <c r="AE365" s="150"/>
      <c r="AF365" s="150"/>
      <c r="AG365" s="150" t="s">
        <v>146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outlineLevel="1">
      <c r="A366" s="169">
        <v>57</v>
      </c>
      <c r="B366" s="170" t="s">
        <v>481</v>
      </c>
      <c r="C366" s="186" t="s">
        <v>482</v>
      </c>
      <c r="D366" s="171" t="s">
        <v>117</v>
      </c>
      <c r="E366" s="172">
        <v>14.4</v>
      </c>
      <c r="F366" s="173"/>
      <c r="G366" s="174">
        <f>ROUND(E366*F366,2)</f>
        <v>0</v>
      </c>
      <c r="H366" s="173"/>
      <c r="I366" s="174">
        <f>ROUND(E366*H366,2)</f>
        <v>0</v>
      </c>
      <c r="J366" s="173"/>
      <c r="K366" s="174">
        <f>ROUND(E366*J366,2)</f>
        <v>0</v>
      </c>
      <c r="L366" s="174">
        <v>15</v>
      </c>
      <c r="M366" s="174">
        <f>G366*(1+L366/100)</f>
        <v>0</v>
      </c>
      <c r="N366" s="174">
        <v>6.6600000000000001E-3</v>
      </c>
      <c r="O366" s="174">
        <f>ROUND(E366*N366,2)</f>
        <v>0.1</v>
      </c>
      <c r="P366" s="174">
        <v>2.4</v>
      </c>
      <c r="Q366" s="174">
        <f>ROUND(E366*P366,2)</f>
        <v>34.56</v>
      </c>
      <c r="R366" s="174"/>
      <c r="S366" s="174" t="s">
        <v>196</v>
      </c>
      <c r="T366" s="175" t="s">
        <v>197</v>
      </c>
      <c r="U366" s="159">
        <v>0</v>
      </c>
      <c r="V366" s="159">
        <f>ROUND(E366*U366,2)</f>
        <v>0</v>
      </c>
      <c r="W366" s="159"/>
      <c r="X366" s="159" t="s">
        <v>121</v>
      </c>
      <c r="Y366" s="150"/>
      <c r="Z366" s="150"/>
      <c r="AA366" s="150"/>
      <c r="AB366" s="150"/>
      <c r="AC366" s="150"/>
      <c r="AD366" s="150"/>
      <c r="AE366" s="150"/>
      <c r="AF366" s="150"/>
      <c r="AG366" s="150" t="s">
        <v>122</v>
      </c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1">
      <c r="A367" s="157"/>
      <c r="B367" s="158"/>
      <c r="C367" s="188" t="s">
        <v>483</v>
      </c>
      <c r="D367" s="160"/>
      <c r="E367" s="161">
        <v>14.4</v>
      </c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0"/>
      <c r="Z367" s="150"/>
      <c r="AA367" s="150"/>
      <c r="AB367" s="150"/>
      <c r="AC367" s="150"/>
      <c r="AD367" s="150"/>
      <c r="AE367" s="150"/>
      <c r="AF367" s="150"/>
      <c r="AG367" s="150" t="s">
        <v>146</v>
      </c>
      <c r="AH367" s="150">
        <v>0</v>
      </c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</row>
    <row r="368" spans="1:60">
      <c r="A368" s="163" t="s">
        <v>113</v>
      </c>
      <c r="B368" s="164" t="s">
        <v>80</v>
      </c>
      <c r="C368" s="185" t="s">
        <v>81</v>
      </c>
      <c r="D368" s="165"/>
      <c r="E368" s="166"/>
      <c r="F368" s="167"/>
      <c r="G368" s="167">
        <f>SUMIF(AG369:AG372,"&lt;&gt;NOR",G369:G372)</f>
        <v>0</v>
      </c>
      <c r="H368" s="167"/>
      <c r="I368" s="167">
        <f>SUM(I369:I372)</f>
        <v>0</v>
      </c>
      <c r="J368" s="167"/>
      <c r="K368" s="167">
        <f>SUM(K369:K372)</f>
        <v>0</v>
      </c>
      <c r="L368" s="167"/>
      <c r="M368" s="167">
        <f>SUM(M369:M372)</f>
        <v>0</v>
      </c>
      <c r="N368" s="167"/>
      <c r="O368" s="167">
        <f>SUM(O369:O372)</f>
        <v>0</v>
      </c>
      <c r="P368" s="167"/>
      <c r="Q368" s="167">
        <f>SUM(Q369:Q372)</f>
        <v>0</v>
      </c>
      <c r="R368" s="167"/>
      <c r="S368" s="167"/>
      <c r="T368" s="168"/>
      <c r="U368" s="162"/>
      <c r="V368" s="162">
        <f>SUM(V369:V372)</f>
        <v>0</v>
      </c>
      <c r="W368" s="162"/>
      <c r="X368" s="162"/>
      <c r="AG368" t="s">
        <v>114</v>
      </c>
    </row>
    <row r="369" spans="1:60" outlineLevel="1">
      <c r="A369" s="169">
        <v>58</v>
      </c>
      <c r="B369" s="170" t="s">
        <v>484</v>
      </c>
      <c r="C369" s="186" t="s">
        <v>485</v>
      </c>
      <c r="D369" s="171" t="s">
        <v>137</v>
      </c>
      <c r="E369" s="172">
        <v>281.88</v>
      </c>
      <c r="F369" s="173"/>
      <c r="G369" s="174">
        <f>ROUND(E369*F369,2)</f>
        <v>0</v>
      </c>
      <c r="H369" s="173"/>
      <c r="I369" s="174">
        <f>ROUND(E369*H369,2)</f>
        <v>0</v>
      </c>
      <c r="J369" s="173"/>
      <c r="K369" s="174">
        <f>ROUND(E369*J369,2)</f>
        <v>0</v>
      </c>
      <c r="L369" s="174">
        <v>15</v>
      </c>
      <c r="M369" s="174">
        <f>G369*(1+L369/100)</f>
        <v>0</v>
      </c>
      <c r="N369" s="174">
        <v>0</v>
      </c>
      <c r="O369" s="174">
        <f>ROUND(E369*N369,2)</f>
        <v>0</v>
      </c>
      <c r="P369" s="174">
        <v>0</v>
      </c>
      <c r="Q369" s="174">
        <f>ROUND(E369*P369,2)</f>
        <v>0</v>
      </c>
      <c r="R369" s="174" t="s">
        <v>80</v>
      </c>
      <c r="S369" s="174" t="s">
        <v>119</v>
      </c>
      <c r="T369" s="175" t="s">
        <v>120</v>
      </c>
      <c r="U369" s="159">
        <v>0</v>
      </c>
      <c r="V369" s="159">
        <f>ROUND(E369*U369,2)</f>
        <v>0</v>
      </c>
      <c r="W369" s="159"/>
      <c r="X369" s="159" t="s">
        <v>121</v>
      </c>
      <c r="Y369" s="150"/>
      <c r="Z369" s="150"/>
      <c r="AA369" s="150"/>
      <c r="AB369" s="150"/>
      <c r="AC369" s="150"/>
      <c r="AD369" s="150"/>
      <c r="AE369" s="150"/>
      <c r="AF369" s="150"/>
      <c r="AG369" s="150" t="s">
        <v>486</v>
      </c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outlineLevel="1">
      <c r="A370" s="157"/>
      <c r="B370" s="158"/>
      <c r="C370" s="188" t="s">
        <v>487</v>
      </c>
      <c r="D370" s="160"/>
      <c r="E370" s="161">
        <v>146.6</v>
      </c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0"/>
      <c r="Z370" s="150"/>
      <c r="AA370" s="150"/>
      <c r="AB370" s="150"/>
      <c r="AC370" s="150"/>
      <c r="AD370" s="150"/>
      <c r="AE370" s="150"/>
      <c r="AF370" s="150"/>
      <c r="AG370" s="150" t="s">
        <v>146</v>
      </c>
      <c r="AH370" s="150">
        <v>0</v>
      </c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 outlineLevel="1">
      <c r="A371" s="157"/>
      <c r="B371" s="158"/>
      <c r="C371" s="188" t="s">
        <v>488</v>
      </c>
      <c r="D371" s="160"/>
      <c r="E371" s="161">
        <v>79.28</v>
      </c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0"/>
      <c r="Z371" s="150"/>
      <c r="AA371" s="150"/>
      <c r="AB371" s="150"/>
      <c r="AC371" s="150"/>
      <c r="AD371" s="150"/>
      <c r="AE371" s="150"/>
      <c r="AF371" s="150"/>
      <c r="AG371" s="150" t="s">
        <v>146</v>
      </c>
      <c r="AH371" s="150">
        <v>0</v>
      </c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</row>
    <row r="372" spans="1:60" outlineLevel="1">
      <c r="A372" s="157"/>
      <c r="B372" s="158"/>
      <c r="C372" s="188" t="s">
        <v>489</v>
      </c>
      <c r="D372" s="160"/>
      <c r="E372" s="161">
        <v>56</v>
      </c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0"/>
      <c r="Z372" s="150"/>
      <c r="AA372" s="150"/>
      <c r="AB372" s="150"/>
      <c r="AC372" s="150"/>
      <c r="AD372" s="150"/>
      <c r="AE372" s="150"/>
      <c r="AF372" s="150"/>
      <c r="AG372" s="150" t="s">
        <v>146</v>
      </c>
      <c r="AH372" s="150">
        <v>0</v>
      </c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</row>
    <row r="373" spans="1:60">
      <c r="A373" s="163" t="s">
        <v>113</v>
      </c>
      <c r="B373" s="164" t="s">
        <v>82</v>
      </c>
      <c r="C373" s="185" t="s">
        <v>83</v>
      </c>
      <c r="D373" s="165"/>
      <c r="E373" s="166"/>
      <c r="F373" s="167"/>
      <c r="G373" s="167">
        <f>SUMIF(AG374:AG387,"&lt;&gt;NOR",G374:G387)</f>
        <v>0</v>
      </c>
      <c r="H373" s="167"/>
      <c r="I373" s="167">
        <f>SUM(I374:I387)</f>
        <v>0</v>
      </c>
      <c r="J373" s="167"/>
      <c r="K373" s="167">
        <f>SUM(K374:K387)</f>
        <v>0</v>
      </c>
      <c r="L373" s="167"/>
      <c r="M373" s="167">
        <f>SUM(M374:M387)</f>
        <v>0</v>
      </c>
      <c r="N373" s="167"/>
      <c r="O373" s="167">
        <f>SUM(O374:O387)</f>
        <v>0</v>
      </c>
      <c r="P373" s="167"/>
      <c r="Q373" s="167">
        <f>SUM(Q374:Q387)</f>
        <v>0</v>
      </c>
      <c r="R373" s="167"/>
      <c r="S373" s="167"/>
      <c r="T373" s="168"/>
      <c r="U373" s="162"/>
      <c r="V373" s="162">
        <f>SUM(V374:V387)</f>
        <v>5333.96</v>
      </c>
      <c r="W373" s="162"/>
      <c r="X373" s="162"/>
      <c r="AG373" t="s">
        <v>114</v>
      </c>
    </row>
    <row r="374" spans="1:60" ht="22.5" outlineLevel="1">
      <c r="A374" s="169">
        <v>59</v>
      </c>
      <c r="B374" s="170" t="s">
        <v>490</v>
      </c>
      <c r="C374" s="186" t="s">
        <v>491</v>
      </c>
      <c r="D374" s="171" t="s">
        <v>157</v>
      </c>
      <c r="E374" s="172">
        <v>1234.71308</v>
      </c>
      <c r="F374" s="173"/>
      <c r="G374" s="174">
        <f>ROUND(E374*F374,2)</f>
        <v>0</v>
      </c>
      <c r="H374" s="173"/>
      <c r="I374" s="174">
        <f>ROUND(E374*H374,2)</f>
        <v>0</v>
      </c>
      <c r="J374" s="173"/>
      <c r="K374" s="174">
        <f>ROUND(E374*J374,2)</f>
        <v>0</v>
      </c>
      <c r="L374" s="174">
        <v>15</v>
      </c>
      <c r="M374" s="174">
        <f>G374*(1+L374/100)</f>
        <v>0</v>
      </c>
      <c r="N374" s="174">
        <v>0</v>
      </c>
      <c r="O374" s="174">
        <f>ROUND(E374*N374,2)</f>
        <v>0</v>
      </c>
      <c r="P374" s="174">
        <v>0</v>
      </c>
      <c r="Q374" s="174">
        <f>ROUND(E374*P374,2)</f>
        <v>0</v>
      </c>
      <c r="R374" s="174" t="s">
        <v>211</v>
      </c>
      <c r="S374" s="174" t="s">
        <v>119</v>
      </c>
      <c r="T374" s="175" t="s">
        <v>120</v>
      </c>
      <c r="U374" s="159">
        <v>0.93</v>
      </c>
      <c r="V374" s="159">
        <f>ROUND(E374*U374,2)</f>
        <v>1148.28</v>
      </c>
      <c r="W374" s="159"/>
      <c r="X374" s="159" t="s">
        <v>121</v>
      </c>
      <c r="Y374" s="150"/>
      <c r="Z374" s="150"/>
      <c r="AA374" s="150"/>
      <c r="AB374" s="150"/>
      <c r="AC374" s="150"/>
      <c r="AD374" s="150"/>
      <c r="AE374" s="150"/>
      <c r="AF374" s="150"/>
      <c r="AG374" s="150" t="s">
        <v>181</v>
      </c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outlineLevel="1">
      <c r="A375" s="157"/>
      <c r="B375" s="158"/>
      <c r="C375" s="188" t="s">
        <v>492</v>
      </c>
      <c r="D375" s="160"/>
      <c r="E375" s="161">
        <v>1234.71308</v>
      </c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0"/>
      <c r="Z375" s="150"/>
      <c r="AA375" s="150"/>
      <c r="AB375" s="150"/>
      <c r="AC375" s="150"/>
      <c r="AD375" s="150"/>
      <c r="AE375" s="150"/>
      <c r="AF375" s="150"/>
      <c r="AG375" s="150" t="s">
        <v>146</v>
      </c>
      <c r="AH375" s="150">
        <v>0</v>
      </c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outlineLevel="1">
      <c r="A376" s="169">
        <v>60</v>
      </c>
      <c r="B376" s="170" t="s">
        <v>493</v>
      </c>
      <c r="C376" s="186" t="s">
        <v>494</v>
      </c>
      <c r="D376" s="171" t="s">
        <v>157</v>
      </c>
      <c r="E376" s="172">
        <v>2469.42616</v>
      </c>
      <c r="F376" s="173"/>
      <c r="G376" s="174">
        <f>ROUND(E376*F376,2)</f>
        <v>0</v>
      </c>
      <c r="H376" s="173"/>
      <c r="I376" s="174">
        <f>ROUND(E376*H376,2)</f>
        <v>0</v>
      </c>
      <c r="J376" s="173"/>
      <c r="K376" s="174">
        <f>ROUND(E376*J376,2)</f>
        <v>0</v>
      </c>
      <c r="L376" s="174">
        <v>15</v>
      </c>
      <c r="M376" s="174">
        <f>G376*(1+L376/100)</f>
        <v>0</v>
      </c>
      <c r="N376" s="174">
        <v>0</v>
      </c>
      <c r="O376" s="174">
        <f>ROUND(E376*N376,2)</f>
        <v>0</v>
      </c>
      <c r="P376" s="174">
        <v>0</v>
      </c>
      <c r="Q376" s="174">
        <f>ROUND(E376*P376,2)</f>
        <v>0</v>
      </c>
      <c r="R376" s="174" t="s">
        <v>211</v>
      </c>
      <c r="S376" s="174" t="s">
        <v>119</v>
      </c>
      <c r="T376" s="175" t="s">
        <v>120</v>
      </c>
      <c r="U376" s="159">
        <v>0.65</v>
      </c>
      <c r="V376" s="159">
        <f>ROUND(E376*U376,2)</f>
        <v>1605.13</v>
      </c>
      <c r="W376" s="159"/>
      <c r="X376" s="159" t="s">
        <v>121</v>
      </c>
      <c r="Y376" s="150"/>
      <c r="Z376" s="150"/>
      <c r="AA376" s="150"/>
      <c r="AB376" s="150"/>
      <c r="AC376" s="150"/>
      <c r="AD376" s="150"/>
      <c r="AE376" s="150"/>
      <c r="AF376" s="150"/>
      <c r="AG376" s="150" t="s">
        <v>181</v>
      </c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 outlineLevel="1">
      <c r="A377" s="157"/>
      <c r="B377" s="158"/>
      <c r="C377" s="188" t="s">
        <v>495</v>
      </c>
      <c r="D377" s="160"/>
      <c r="E377" s="161">
        <v>2469.42616</v>
      </c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0"/>
      <c r="Z377" s="150"/>
      <c r="AA377" s="150"/>
      <c r="AB377" s="150"/>
      <c r="AC377" s="150"/>
      <c r="AD377" s="150"/>
      <c r="AE377" s="150"/>
      <c r="AF377" s="150"/>
      <c r="AG377" s="150" t="s">
        <v>146</v>
      </c>
      <c r="AH377" s="150">
        <v>0</v>
      </c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</row>
    <row r="378" spans="1:60" outlineLevel="1">
      <c r="A378" s="169">
        <v>61</v>
      </c>
      <c r="B378" s="170" t="s">
        <v>496</v>
      </c>
      <c r="C378" s="186" t="s">
        <v>497</v>
      </c>
      <c r="D378" s="171" t="s">
        <v>157</v>
      </c>
      <c r="E378" s="172">
        <v>1234.71308</v>
      </c>
      <c r="F378" s="173"/>
      <c r="G378" s="174">
        <f>ROUND(E378*F378,2)</f>
        <v>0</v>
      </c>
      <c r="H378" s="173"/>
      <c r="I378" s="174">
        <f>ROUND(E378*H378,2)</f>
        <v>0</v>
      </c>
      <c r="J378" s="173"/>
      <c r="K378" s="174">
        <f>ROUND(E378*J378,2)</f>
        <v>0</v>
      </c>
      <c r="L378" s="174">
        <v>15</v>
      </c>
      <c r="M378" s="174">
        <f>G378*(1+L378/100)</f>
        <v>0</v>
      </c>
      <c r="N378" s="174">
        <v>0</v>
      </c>
      <c r="O378" s="174">
        <f>ROUND(E378*N378,2)</f>
        <v>0</v>
      </c>
      <c r="P378" s="174">
        <v>0</v>
      </c>
      <c r="Q378" s="174">
        <f>ROUND(E378*P378,2)</f>
        <v>0</v>
      </c>
      <c r="R378" s="174" t="s">
        <v>211</v>
      </c>
      <c r="S378" s="174" t="s">
        <v>119</v>
      </c>
      <c r="T378" s="175" t="s">
        <v>120</v>
      </c>
      <c r="U378" s="159">
        <v>0.49</v>
      </c>
      <c r="V378" s="159">
        <f>ROUND(E378*U378,2)</f>
        <v>605.01</v>
      </c>
      <c r="W378" s="159"/>
      <c r="X378" s="159" t="s">
        <v>121</v>
      </c>
      <c r="Y378" s="150"/>
      <c r="Z378" s="150"/>
      <c r="AA378" s="150"/>
      <c r="AB378" s="150"/>
      <c r="AC378" s="150"/>
      <c r="AD378" s="150"/>
      <c r="AE378" s="150"/>
      <c r="AF378" s="150"/>
      <c r="AG378" s="150" t="s">
        <v>181</v>
      </c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outlineLevel="1">
      <c r="A379" s="157"/>
      <c r="B379" s="158"/>
      <c r="C379" s="249" t="s">
        <v>498</v>
      </c>
      <c r="D379" s="250"/>
      <c r="E379" s="250"/>
      <c r="F379" s="250"/>
      <c r="G379" s="250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0"/>
      <c r="Z379" s="150"/>
      <c r="AA379" s="150"/>
      <c r="AB379" s="150"/>
      <c r="AC379" s="150"/>
      <c r="AD379" s="150"/>
      <c r="AE379" s="150"/>
      <c r="AF379" s="150"/>
      <c r="AG379" s="150" t="s">
        <v>144</v>
      </c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outlineLevel="1">
      <c r="A380" s="169">
        <v>62</v>
      </c>
      <c r="B380" s="170" t="s">
        <v>499</v>
      </c>
      <c r="C380" s="186" t="s">
        <v>500</v>
      </c>
      <c r="D380" s="171" t="s">
        <v>157</v>
      </c>
      <c r="E380" s="172">
        <v>11112.417719999999</v>
      </c>
      <c r="F380" s="173"/>
      <c r="G380" s="174">
        <f>ROUND(E380*F380,2)</f>
        <v>0</v>
      </c>
      <c r="H380" s="173"/>
      <c r="I380" s="174">
        <f>ROUND(E380*H380,2)</f>
        <v>0</v>
      </c>
      <c r="J380" s="173"/>
      <c r="K380" s="174">
        <f>ROUND(E380*J380,2)</f>
        <v>0</v>
      </c>
      <c r="L380" s="174">
        <v>15</v>
      </c>
      <c r="M380" s="174">
        <f>G380*(1+L380/100)</f>
        <v>0</v>
      </c>
      <c r="N380" s="174">
        <v>0</v>
      </c>
      <c r="O380" s="174">
        <f>ROUND(E380*N380,2)</f>
        <v>0</v>
      </c>
      <c r="P380" s="174">
        <v>0</v>
      </c>
      <c r="Q380" s="174">
        <f>ROUND(E380*P380,2)</f>
        <v>0</v>
      </c>
      <c r="R380" s="174" t="s">
        <v>211</v>
      </c>
      <c r="S380" s="174" t="s">
        <v>119</v>
      </c>
      <c r="T380" s="175" t="s">
        <v>120</v>
      </c>
      <c r="U380" s="159">
        <v>0</v>
      </c>
      <c r="V380" s="159">
        <f>ROUND(E380*U380,2)</f>
        <v>0</v>
      </c>
      <c r="W380" s="159"/>
      <c r="X380" s="159" t="s">
        <v>121</v>
      </c>
      <c r="Y380" s="150"/>
      <c r="Z380" s="150"/>
      <c r="AA380" s="150"/>
      <c r="AB380" s="150"/>
      <c r="AC380" s="150"/>
      <c r="AD380" s="150"/>
      <c r="AE380" s="150"/>
      <c r="AF380" s="150"/>
      <c r="AG380" s="150" t="s">
        <v>181</v>
      </c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</row>
    <row r="381" spans="1:60" outlineLevel="1">
      <c r="A381" s="157"/>
      <c r="B381" s="158"/>
      <c r="C381" s="188" t="s">
        <v>501</v>
      </c>
      <c r="D381" s="160"/>
      <c r="E381" s="161">
        <v>11112.417719999999</v>
      </c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0"/>
      <c r="Z381" s="150"/>
      <c r="AA381" s="150"/>
      <c r="AB381" s="150"/>
      <c r="AC381" s="150"/>
      <c r="AD381" s="150"/>
      <c r="AE381" s="150"/>
      <c r="AF381" s="150"/>
      <c r="AG381" s="150" t="s">
        <v>146</v>
      </c>
      <c r="AH381" s="150">
        <v>0</v>
      </c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</row>
    <row r="382" spans="1:60" outlineLevel="1">
      <c r="A382" s="176">
        <v>63</v>
      </c>
      <c r="B382" s="177" t="s">
        <v>502</v>
      </c>
      <c r="C382" s="187" t="s">
        <v>503</v>
      </c>
      <c r="D382" s="178" t="s">
        <v>157</v>
      </c>
      <c r="E382" s="179">
        <v>1234.71308</v>
      </c>
      <c r="F382" s="180"/>
      <c r="G382" s="181">
        <f>ROUND(E382*F382,2)</f>
        <v>0</v>
      </c>
      <c r="H382" s="180"/>
      <c r="I382" s="181">
        <f>ROUND(E382*H382,2)</f>
        <v>0</v>
      </c>
      <c r="J382" s="180"/>
      <c r="K382" s="181">
        <f>ROUND(E382*J382,2)</f>
        <v>0</v>
      </c>
      <c r="L382" s="181">
        <v>15</v>
      </c>
      <c r="M382" s="181">
        <f>G382*(1+L382/100)</f>
        <v>0</v>
      </c>
      <c r="N382" s="181">
        <v>0</v>
      </c>
      <c r="O382" s="181">
        <f>ROUND(E382*N382,2)</f>
        <v>0</v>
      </c>
      <c r="P382" s="181">
        <v>0</v>
      </c>
      <c r="Q382" s="181">
        <f>ROUND(E382*P382,2)</f>
        <v>0</v>
      </c>
      <c r="R382" s="181" t="s">
        <v>211</v>
      </c>
      <c r="S382" s="181" t="s">
        <v>119</v>
      </c>
      <c r="T382" s="182" t="s">
        <v>120</v>
      </c>
      <c r="U382" s="159">
        <v>0.94</v>
      </c>
      <c r="V382" s="159">
        <f>ROUND(E382*U382,2)</f>
        <v>1160.6300000000001</v>
      </c>
      <c r="W382" s="159"/>
      <c r="X382" s="159" t="s">
        <v>121</v>
      </c>
      <c r="Y382" s="150"/>
      <c r="Z382" s="150"/>
      <c r="AA382" s="150"/>
      <c r="AB382" s="150"/>
      <c r="AC382" s="150"/>
      <c r="AD382" s="150"/>
      <c r="AE382" s="150"/>
      <c r="AF382" s="150"/>
      <c r="AG382" s="150" t="s">
        <v>181</v>
      </c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ht="22.5" outlineLevel="1">
      <c r="A383" s="169">
        <v>64</v>
      </c>
      <c r="B383" s="170" t="s">
        <v>504</v>
      </c>
      <c r="C383" s="186" t="s">
        <v>505</v>
      </c>
      <c r="D383" s="171" t="s">
        <v>157</v>
      </c>
      <c r="E383" s="172">
        <v>7408.2784799999999</v>
      </c>
      <c r="F383" s="173"/>
      <c r="G383" s="174">
        <f>ROUND(E383*F383,2)</f>
        <v>0</v>
      </c>
      <c r="H383" s="173"/>
      <c r="I383" s="174">
        <f>ROUND(E383*H383,2)</f>
        <v>0</v>
      </c>
      <c r="J383" s="173"/>
      <c r="K383" s="174">
        <f>ROUND(E383*J383,2)</f>
        <v>0</v>
      </c>
      <c r="L383" s="174">
        <v>15</v>
      </c>
      <c r="M383" s="174">
        <f>G383*(1+L383/100)</f>
        <v>0</v>
      </c>
      <c r="N383" s="174">
        <v>0</v>
      </c>
      <c r="O383" s="174">
        <f>ROUND(E383*N383,2)</f>
        <v>0</v>
      </c>
      <c r="P383" s="174">
        <v>0</v>
      </c>
      <c r="Q383" s="174">
        <f>ROUND(E383*P383,2)</f>
        <v>0</v>
      </c>
      <c r="R383" s="174" t="s">
        <v>211</v>
      </c>
      <c r="S383" s="174" t="s">
        <v>119</v>
      </c>
      <c r="T383" s="175" t="s">
        <v>120</v>
      </c>
      <c r="U383" s="159">
        <v>0.11</v>
      </c>
      <c r="V383" s="159">
        <f>ROUND(E383*U383,2)</f>
        <v>814.91</v>
      </c>
      <c r="W383" s="159"/>
      <c r="X383" s="159" t="s">
        <v>121</v>
      </c>
      <c r="Y383" s="150"/>
      <c r="Z383" s="150"/>
      <c r="AA383" s="150"/>
      <c r="AB383" s="150"/>
      <c r="AC383" s="150"/>
      <c r="AD383" s="150"/>
      <c r="AE383" s="150"/>
      <c r="AF383" s="150"/>
      <c r="AG383" s="150" t="s">
        <v>181</v>
      </c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outlineLevel="1">
      <c r="A384" s="157"/>
      <c r="B384" s="158"/>
      <c r="C384" s="188" t="s">
        <v>506</v>
      </c>
      <c r="D384" s="160"/>
      <c r="E384" s="161">
        <v>7408.2784799999999</v>
      </c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0"/>
      <c r="Z384" s="150"/>
      <c r="AA384" s="150"/>
      <c r="AB384" s="150"/>
      <c r="AC384" s="150"/>
      <c r="AD384" s="150"/>
      <c r="AE384" s="150"/>
      <c r="AF384" s="150"/>
      <c r="AG384" s="150" t="s">
        <v>146</v>
      </c>
      <c r="AH384" s="150">
        <v>0</v>
      </c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</row>
    <row r="385" spans="1:60" outlineLevel="1">
      <c r="A385" s="169">
        <v>65</v>
      </c>
      <c r="B385" s="170" t="s">
        <v>507</v>
      </c>
      <c r="C385" s="186" t="s">
        <v>508</v>
      </c>
      <c r="D385" s="171" t="s">
        <v>157</v>
      </c>
      <c r="E385" s="172">
        <v>49.5</v>
      </c>
      <c r="F385" s="173"/>
      <c r="G385" s="174">
        <f>ROUND(E385*F385,2)</f>
        <v>0</v>
      </c>
      <c r="H385" s="173"/>
      <c r="I385" s="174">
        <f>ROUND(E385*H385,2)</f>
        <v>0</v>
      </c>
      <c r="J385" s="173"/>
      <c r="K385" s="174">
        <f>ROUND(E385*J385,2)</f>
        <v>0</v>
      </c>
      <c r="L385" s="174">
        <v>15</v>
      </c>
      <c r="M385" s="174">
        <f>G385*(1+L385/100)</f>
        <v>0</v>
      </c>
      <c r="N385" s="174">
        <v>0</v>
      </c>
      <c r="O385" s="174">
        <f>ROUND(E385*N385,2)</f>
        <v>0</v>
      </c>
      <c r="P385" s="174">
        <v>0</v>
      </c>
      <c r="Q385" s="174">
        <f>ROUND(E385*P385,2)</f>
        <v>0</v>
      </c>
      <c r="R385" s="174" t="s">
        <v>211</v>
      </c>
      <c r="S385" s="174" t="s">
        <v>120</v>
      </c>
      <c r="T385" s="175" t="s">
        <v>120</v>
      </c>
      <c r="U385" s="159">
        <v>0</v>
      </c>
      <c r="V385" s="159">
        <f>ROUND(E385*U385,2)</f>
        <v>0</v>
      </c>
      <c r="W385" s="159"/>
      <c r="X385" s="159" t="s">
        <v>121</v>
      </c>
      <c r="Y385" s="150"/>
      <c r="Z385" s="150"/>
      <c r="AA385" s="150"/>
      <c r="AB385" s="150"/>
      <c r="AC385" s="150"/>
      <c r="AD385" s="150"/>
      <c r="AE385" s="150"/>
      <c r="AF385" s="150"/>
      <c r="AG385" s="150" t="s">
        <v>122</v>
      </c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</row>
    <row r="386" spans="1:60" outlineLevel="1">
      <c r="A386" s="157"/>
      <c r="B386" s="158"/>
      <c r="C386" s="188" t="s">
        <v>509</v>
      </c>
      <c r="D386" s="160"/>
      <c r="E386" s="161">
        <v>49.5</v>
      </c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0"/>
      <c r="Z386" s="150"/>
      <c r="AA386" s="150"/>
      <c r="AB386" s="150"/>
      <c r="AC386" s="150"/>
      <c r="AD386" s="150"/>
      <c r="AE386" s="150"/>
      <c r="AF386" s="150"/>
      <c r="AG386" s="150" t="s">
        <v>146</v>
      </c>
      <c r="AH386" s="150">
        <v>0</v>
      </c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outlineLevel="1">
      <c r="A387" s="169">
        <v>66</v>
      </c>
      <c r="B387" s="170" t="s">
        <v>510</v>
      </c>
      <c r="C387" s="186" t="s">
        <v>511</v>
      </c>
      <c r="D387" s="171" t="s">
        <v>157</v>
      </c>
      <c r="E387" s="172">
        <v>1234.71308</v>
      </c>
      <c r="F387" s="173"/>
      <c r="G387" s="174">
        <f>ROUND(E387*F387,2)</f>
        <v>0</v>
      </c>
      <c r="H387" s="173"/>
      <c r="I387" s="174">
        <f>ROUND(E387*H387,2)</f>
        <v>0</v>
      </c>
      <c r="J387" s="173"/>
      <c r="K387" s="174">
        <f>ROUND(E387*J387,2)</f>
        <v>0</v>
      </c>
      <c r="L387" s="174">
        <v>15</v>
      </c>
      <c r="M387" s="174">
        <f>G387*(1+L387/100)</f>
        <v>0</v>
      </c>
      <c r="N387" s="174">
        <v>0</v>
      </c>
      <c r="O387" s="174">
        <f>ROUND(E387*N387,2)</f>
        <v>0</v>
      </c>
      <c r="P387" s="174">
        <v>0</v>
      </c>
      <c r="Q387" s="174">
        <f>ROUND(E387*P387,2)</f>
        <v>0</v>
      </c>
      <c r="R387" s="174" t="s">
        <v>211</v>
      </c>
      <c r="S387" s="174" t="s">
        <v>119</v>
      </c>
      <c r="T387" s="175" t="s">
        <v>120</v>
      </c>
      <c r="U387" s="159">
        <v>0</v>
      </c>
      <c r="V387" s="159">
        <f>ROUND(E387*U387,2)</f>
        <v>0</v>
      </c>
      <c r="W387" s="159"/>
      <c r="X387" s="159" t="s">
        <v>121</v>
      </c>
      <c r="Y387" s="150"/>
      <c r="Z387" s="150"/>
      <c r="AA387" s="150"/>
      <c r="AB387" s="150"/>
      <c r="AC387" s="150"/>
      <c r="AD387" s="150"/>
      <c r="AE387" s="150"/>
      <c r="AF387" s="150"/>
      <c r="AG387" s="150" t="s">
        <v>181</v>
      </c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</row>
    <row r="388" spans="1:60">
      <c r="A388" s="3"/>
      <c r="B388" s="4"/>
      <c r="C388" s="189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AE388">
        <v>15</v>
      </c>
      <c r="AF388">
        <v>21</v>
      </c>
      <c r="AG388" t="s">
        <v>100</v>
      </c>
    </row>
    <row r="389" spans="1:60">
      <c r="A389" s="153"/>
      <c r="B389" s="154" t="s">
        <v>29</v>
      </c>
      <c r="C389" s="190"/>
      <c r="D389" s="155"/>
      <c r="E389" s="156"/>
      <c r="F389" s="156"/>
      <c r="G389" s="184" t="e">
        <f>G8+G19+G30+G33+G39+#REF!+G45+G52+G62+G368+G373</f>
        <v>#REF!</v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AE389">
        <f>SUMIF(L7:L387,AE388,G7:G387)</f>
        <v>0</v>
      </c>
      <c r="AF389">
        <f>SUMIF(L7:L387,AF388,G7:G387)</f>
        <v>0</v>
      </c>
      <c r="AG389" t="s">
        <v>512</v>
      </c>
    </row>
    <row r="390" spans="1:60">
      <c r="C390" s="191"/>
      <c r="D390" s="10"/>
      <c r="AG390" t="s">
        <v>513</v>
      </c>
    </row>
    <row r="391" spans="1:60">
      <c r="D391" s="10"/>
    </row>
    <row r="392" spans="1:60">
      <c r="D392" s="10"/>
    </row>
    <row r="393" spans="1:60">
      <c r="D393" s="10"/>
    </row>
    <row r="394" spans="1:60">
      <c r="D394" s="10"/>
    </row>
    <row r="395" spans="1:60">
      <c r="D395" s="10"/>
    </row>
    <row r="396" spans="1:60">
      <c r="D396" s="10"/>
    </row>
    <row r="397" spans="1:60">
      <c r="D397" s="10"/>
    </row>
    <row r="398" spans="1:60">
      <c r="D398" s="10"/>
    </row>
    <row r="399" spans="1:60">
      <c r="D399" s="10"/>
    </row>
    <row r="400" spans="1:60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</sheetData>
  <sheetProtection password="E99B" sheet="1" objects="1" scenarios="1"/>
  <mergeCells count="33">
    <mergeCell ref="C32:G32"/>
    <mergeCell ref="A1:G1"/>
    <mergeCell ref="C2:G2"/>
    <mergeCell ref="C3:G3"/>
    <mergeCell ref="C4:G4"/>
    <mergeCell ref="C10:G10"/>
    <mergeCell ref="C12:G12"/>
    <mergeCell ref="C18:G18"/>
    <mergeCell ref="C21:G21"/>
    <mergeCell ref="C22:G22"/>
    <mergeCell ref="C25:G25"/>
    <mergeCell ref="C28:G28"/>
    <mergeCell ref="C283:G283"/>
    <mergeCell ref="C38:G38"/>
    <mergeCell ref="C44:G44"/>
    <mergeCell ref="C51:G51"/>
    <mergeCell ref="C54:G54"/>
    <mergeCell ref="C64:G64"/>
    <mergeCell ref="C205:G205"/>
    <mergeCell ref="C242:G242"/>
    <mergeCell ref="C257:G257"/>
    <mergeCell ref="C260:G260"/>
    <mergeCell ref="C271:G271"/>
    <mergeCell ref="C277:G277"/>
    <mergeCell ref="C339:G339"/>
    <mergeCell ref="C354:G354"/>
    <mergeCell ref="C379:G379"/>
    <mergeCell ref="C290:G290"/>
    <mergeCell ref="C293:G293"/>
    <mergeCell ref="C296:G296"/>
    <mergeCell ref="C307:G307"/>
    <mergeCell ref="C311:G311"/>
    <mergeCell ref="C317:G317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0001 0001.1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'0001 0001.1 Pol'!Názvy_tisku</vt:lpstr>
      <vt:lpstr>oadresa</vt:lpstr>
      <vt:lpstr>Stavba!Objednatel</vt:lpstr>
      <vt:lpstr>Stavba!Objekt</vt:lpstr>
      <vt:lpstr>'0001 0001.1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Spiller</dc:creator>
  <cp:lastModifiedBy>Spiller</cp:lastModifiedBy>
  <cp:lastPrinted>2019-03-19T12:27:02Z</cp:lastPrinted>
  <dcterms:created xsi:type="dcterms:W3CDTF">2009-04-08T07:15:50Z</dcterms:created>
  <dcterms:modified xsi:type="dcterms:W3CDTF">2021-03-22T07:59:22Z</dcterms:modified>
</cp:coreProperties>
</file>