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4-19-6P31 - Strojní tech..." sheetId="2" r:id="rId2"/>
    <sheet name="84-19-6P32 - Plynová odbě..." sheetId="3" r:id="rId3"/>
    <sheet name="84-19-6P33 - Elektroinsta..." sheetId="4" r:id="rId4"/>
  </sheets>
  <definedNames>
    <definedName name="_xlnm.Print_Area" localSheetId="0">'Rekapitulace stavby'!$D$4:$AO$76,'Rekapitulace stavby'!$C$82:$AQ$98</definedName>
    <definedName name="_xlnm._FilterDatabase" localSheetId="1" hidden="1">'84-19-6P31 - Strojní tech...'!$C$137:$K$514</definedName>
    <definedName name="_xlnm.Print_Area" localSheetId="1">'84-19-6P31 - Strojní tech...'!$C$4:$J$39,'84-19-6P31 - Strojní tech...'!$C$50:$J$76,'84-19-6P31 - Strojní tech...'!$C$82:$J$119,'84-19-6P31 - Strojní tech...'!$C$125:$J$514</definedName>
    <definedName name="_xlnm._FilterDatabase" localSheetId="2" hidden="1">'84-19-6P32 - Plynová odbě...'!$C$127:$K$264</definedName>
    <definedName name="_xlnm.Print_Area" localSheetId="2">'84-19-6P32 - Plynová odbě...'!$C$4:$J$39,'84-19-6P32 - Plynová odbě...'!$C$50:$J$76,'84-19-6P32 - Plynová odbě...'!$C$82:$J$109,'84-19-6P32 - Plynová odbě...'!$C$115:$J$264</definedName>
    <definedName name="_xlnm._FilterDatabase" localSheetId="3" hidden="1">'84-19-6P33 - Elektroinsta...'!$C$125:$K$316</definedName>
    <definedName name="_xlnm.Print_Area" localSheetId="3">'84-19-6P33 - Elektroinsta...'!$C$4:$J$39,'84-19-6P33 - Elektroinsta...'!$C$50:$J$76,'84-19-6P33 - Elektroinsta...'!$C$82:$J$107,'84-19-6P33 - Elektroinsta...'!$C$113:$J$316</definedName>
    <definedName name="_xlnm.Print_Titles" localSheetId="0">'Rekapitulace stavby'!$92:$92</definedName>
    <definedName name="_xlnm.Print_Titles" localSheetId="1">'84-19-6P31 - Strojní tech...'!$137:$137</definedName>
    <definedName name="_xlnm.Print_Titles" localSheetId="2">'84-19-6P32 - Plynová odbě...'!$127:$127</definedName>
    <definedName name="_xlnm.Print_Titles" localSheetId="3">'84-19-6P33 - Elektroinsta...'!$125:$125</definedName>
  </definedNames>
  <calcPr fullCalcOnLoad="1"/>
</workbook>
</file>

<file path=xl/sharedStrings.xml><?xml version="1.0" encoding="utf-8"?>
<sst xmlns="http://schemas.openxmlformats.org/spreadsheetml/2006/main" count="6372" uniqueCount="1172">
  <si>
    <t>Export Komplet</t>
  </si>
  <si>
    <t/>
  </si>
  <si>
    <t>2.0</t>
  </si>
  <si>
    <t>ZAMOK</t>
  </si>
  <si>
    <t>False</t>
  </si>
  <si>
    <t>{4d4c831c-d566-4b83-bbc1-a460f669647b}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</si>
  <si>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</si>
  <si>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</si>
  <si>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</si>
  <si>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</si>
  <si>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</si>
  <si>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</si>
  <si>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</si>
  <si>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</si>
  <si>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84-19-6P3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</si>
  <si>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</si>
  <si>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</si>
  <si>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Plynová kotelna Trlicova PK3</t>
  </si>
  <si>
    <t>KSO:</t>
  </si>
  <si>
    <t>CC-CZ:</t>
  </si>
  <si>
    <t>Místo:</t>
  </si>
  <si>
    <t>Trlicova 1783/10, 741 01 Nový Jičín</t>
  </si>
  <si>
    <t>Datum:</t>
  </si>
  <si>
    <t>17. 9. 2020</t>
  </si>
  <si>
    <t>Zadavatel:</t>
  </si>
  <si>
    <t>IČ:</t>
  </si>
  <si>
    <t>Město Nový Jičín, Masarykovo nám. 1/1, 741 01 NJ</t>
  </si>
  <si>
    <t>DIČ:</t>
  </si>
  <si>
    <t>Uchazeč:</t>
  </si>
  <si>
    <t>Vyplň údaj</t>
  </si>
  <si>
    <t>Projektant:</t>
  </si>
  <si>
    <t>60777290</t>
  </si>
  <si>
    <t>MIOT, s.r.o., Zelená 3062/30, 702 02 Ostrava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</si>
  <si>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</si>
  <si>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</si>
  <si>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</si>
  <si>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</si>
  <si>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Zadavatel při zpracování zadávací dokumentace a položkového rozpočtu včetně projektové dokumentace postupoval v souladu se základními zásadami zadávacího řízení dle § 6 ZZVZ a s maximální snahou na vymezení technických standardů stavebních prací, jejichž splnění požaduje. Vzhledem k tomu, že běžně používané cenové soustavy mají ve svých databázích definovány i položky, u nichž je v textu použit i popis a označení reprezentativního materiálu, umožňuje zadavatel v takovém případě použít pro plnění veřejné zakázky i jiných, kvalitativně a technicky obdobných řešení, pokud zadávací podmínky výslovně nestanoví z objektivních důvodů jinak.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</si>
  <si>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</si>
  <si>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</si>
  <si>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</si>
  <si>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</si>
  <si>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</si>
  <si>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</si>
  <si>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</si>
  <si>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</si>
  <si>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</si>
  <si>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</si>
  <si>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</si>
  <si>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</si>
  <si>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</si>
  <si>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</si>
  <si>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</si>
  <si>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</si>
  <si>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</si>
  <si>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</si>
  <si>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</si>
  <si>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</si>
  <si>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</si>
  <si>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</si>
  <si>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</si>
  <si>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</si>
  <si>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</si>
  <si>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</si>
  <si>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</si>
  <si>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</si>
  <si>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</si>
  <si>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</si>
  <si>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</si>
  <si>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</si>
  <si>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</si>
  <si>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</si>
  <si>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</si>
  <si>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</si>
  <si>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</si>
  <si>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</si>
  <si>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</si>
  <si>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</si>
  <si>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</si>
  <si>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</si>
  <si>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</si>
  <si>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</si>
  <si>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</si>
  <si>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84-19-6P31</t>
  </si>
  <si>
    <t>Strojní technologie</t>
  </si>
  <si>
    <t>STA</t>
  </si>
  <si>
    <t>1</t>
  </si>
  <si>
    <t>{246955a5-5f6b-4cba-838b-1e8250aed8ca}</t>
  </si>
  <si>
    <t>2</t>
  </si>
  <si>
    <t>84-19-6P32</t>
  </si>
  <si>
    <t>Plynová odběrná zařízení</t>
  </si>
  <si>
    <t>{bb26ccc7-a35d-4192-adaf-86542e7036e4}</t>
  </si>
  <si>
    <t>84-19-6P33</t>
  </si>
  <si>
    <t>Elektroinstalace a MaR</t>
  </si>
  <si>
    <t>{cc0b0f28-b593-4be1-9035-2c418347a7fb}</t>
  </si>
  <si>
    <t>KRYCÍ LIST SOUPISU PRACÍ</t>
  </si>
  <si>
    <t>Objekt:</t>
  </si>
  <si>
    <t>84-19-6P31 - Strojní technologie</t>
  </si>
  <si>
    <t>Město Nový Jičín, Masarykovo nám. 1/1, 741 01 Nový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</si>
  <si>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</si>
  <si>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</si>
  <si>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</si>
  <si>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</si>
  <si>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</si>
  <si>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</si>
  <si>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63 - Podlahy a podlahové konstrukce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</si>
  <si>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</si>
  <si>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</si>
  <si>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</si>
  <si>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</si>
  <si>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</si>
  <si>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</si>
  <si>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</si>
  <si>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</si>
  <si>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</si>
  <si>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</si>
  <si>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</si>
  <si>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</si>
  <si>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</si>
  <si>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HZS - Hodinové zúčtovací sazby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</si>
  <si>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</si>
  <si>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</si>
  <si>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</si>
  <si>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</si>
  <si>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</si>
  <si>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</si>
  <si>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</si>
  <si>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</si>
  <si>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</si>
  <si>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</si>
  <si>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</si>
  <si>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</si>
  <si>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</si>
  <si>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</si>
  <si>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</si>
  <si>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</si>
  <si>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</si>
  <si>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</si>
  <si>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</si>
  <si>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</si>
  <si>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</si>
  <si>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</si>
  <si>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63</t>
  </si>
  <si>
    <t>Podlahy a podlahové konstrukce</t>
  </si>
  <si>
    <t>K</t>
  </si>
  <si>
    <t>631311124</t>
  </si>
  <si>
    <t>Mazanina tl do 120 mm z betonu prostého bez zvýšených nároků na prostředí tř. C 16/20</t>
  </si>
  <si>
    <t>m3</t>
  </si>
  <si>
    <t>4</t>
  </si>
  <si>
    <t>146776783</t>
  </si>
  <si>
    <t>PP</t>
  </si>
  <si>
    <t>Mazanina z betonu prostého bez zvýšených nároků na prostředí tl. přes 80 do 120 mm tř. C 16/20</t>
  </si>
  <si>
    <t>VV</t>
  </si>
  <si>
    <t>(21*0,1) "základ</t>
  </si>
  <si>
    <t>Součet</t>
  </si>
  <si>
    <t>631319012</t>
  </si>
  <si>
    <t>Příplatek k mazanině tl do 120 mm za přehlazení povrchu</t>
  </si>
  <si>
    <t>-1653554822</t>
  </si>
  <si>
    <t>Příplatek k cenám mazanin za úpravu povrchu mazaniny přehlazením, mazanina tl. přes 80 do 120 mm</t>
  </si>
  <si>
    <t>3</t>
  </si>
  <si>
    <t>631319173</t>
  </si>
  <si>
    <t>Příplatek k mazanině tl do 120 mm za stržení povrchu spodní vrstvy před vložením výztuže</t>
  </si>
  <si>
    <t>-634046407</t>
  </si>
  <si>
    <t>Příplatek k cenám mazanin za stržení povrchu spodní vrstvy mazaniny latí před vložením výztuže nebo pletiva pro tl. obou vrstev mazaniny přes 80 do 120 mm</t>
  </si>
  <si>
    <t>631362021</t>
  </si>
  <si>
    <t>Výztuž mazanin svařovanými sítěmi Kari</t>
  </si>
  <si>
    <t>t</t>
  </si>
  <si>
    <t>150528825</t>
  </si>
  <si>
    <t>Výztuž mazanin ze svařovaných sítí z drátů typu KARI</t>
  </si>
  <si>
    <t>94</t>
  </si>
  <si>
    <t>Lešení a stavební výtahy</t>
  </si>
  <si>
    <t>5</t>
  </si>
  <si>
    <t>949101111</t>
  </si>
  <si>
    <t>Lešení pomocné pro objekty pozemních staveb s lešeňovou podlahou v do 1,9 m zatížení do 150 kg/m2</t>
  </si>
  <si>
    <t>m2</t>
  </si>
  <si>
    <t>-1044086472</t>
  </si>
  <si>
    <t>Lešení pomocné pracovní pro objekty pozemních staveb pro zatížení do 150 kg/m2, o výšce lešeňové podlahy do 1,9 m</t>
  </si>
  <si>
    <t>997</t>
  </si>
  <si>
    <t>Přesun sutě</t>
  </si>
  <si>
    <t>6</t>
  </si>
  <si>
    <t>997013501</t>
  </si>
  <si>
    <t>Odvoz suti a vybouraných hmot na skládku nebo meziskládku do 1 km se složením</t>
  </si>
  <si>
    <t>-128502524</t>
  </si>
  <si>
    <t>Odvoz suti a vybouraných hmot na skládku nebo meziskládku se složením, na vzdálenost do 1 km</t>
  </si>
  <si>
    <t>1 "stavební suť</t>
  </si>
  <si>
    <t>1 "tepelná izolace, barvy...</t>
  </si>
  <si>
    <t>3 "kovový šrot</t>
  </si>
  <si>
    <t>7</t>
  </si>
  <si>
    <t>997013509</t>
  </si>
  <si>
    <t>Příplatek k odvozu suti a vybouraných hmot na skládku ZKD 1 km přes 1 km</t>
  </si>
  <si>
    <t>-253814435</t>
  </si>
  <si>
    <t>Odvoz suti a vybouraných hmot na skládku nebo meziskládku se složením, na vzdálenost Příplatek k ceně za každý další i započatý 1 km přes 1 km</t>
  </si>
  <si>
    <t>5*20 "Přepočtené koeficientem množství</t>
  </si>
  <si>
    <t>8</t>
  </si>
  <si>
    <t>997013631</t>
  </si>
  <si>
    <t>Poplatek za uložení na skládce (skládkovné) stavebního odpadu směsného kód odpadu 17 09 04</t>
  </si>
  <si>
    <t>-1153559441</t>
  </si>
  <si>
    <t>Poplatek za uložení stavebního odpadu na skládce (skládkovné) směsného stavebního a demoličního zatříděného do Katalogu odpadů pod kódem 17 09 04</t>
  </si>
  <si>
    <t>9</t>
  </si>
  <si>
    <t>997013814</t>
  </si>
  <si>
    <t>Poplatek za uložení na skládce (skládkovné) stavebního odpadu izolací kód odpadu 17 06 04</t>
  </si>
  <si>
    <t>-1671790973</t>
  </si>
  <si>
    <t>Poplatek za uložení stavebního odpadu na skládce (skládkovné) z izolačních materiálů zatříděného do Katalogu odpadů pod kódem 17 06 04</t>
  </si>
  <si>
    <t>10</t>
  </si>
  <si>
    <t>997221612</t>
  </si>
  <si>
    <t>Nakládání vybouraných hmot na dopravní prostředky pro vodorovnou dopravu</t>
  </si>
  <si>
    <t>1545083263</t>
  </si>
  <si>
    <t>Nakládání na dopravní prostředky pro vodorovnou dopravu vybouraných hmot</t>
  </si>
  <si>
    <t>998</t>
  </si>
  <si>
    <t>Přesun hmot</t>
  </si>
  <si>
    <t>11</t>
  </si>
  <si>
    <t>998018002</t>
  </si>
  <si>
    <t>Přesun hmot ruční pro budovy v do 12 m</t>
  </si>
  <si>
    <t>-1850468176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</si>
  <si>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</si>
  <si>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</si>
  <si>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</si>
  <si>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713</t>
  </si>
  <si>
    <t>Izolace tepelné</t>
  </si>
  <si>
    <t>130</t>
  </si>
  <si>
    <t>713420811</t>
  </si>
  <si>
    <t>Odstranění izolace tepelné potrubí rohožemi bez úpravy v pletivu spojenými drátem tl do 50 mm</t>
  </si>
  <si>
    <t>m</t>
  </si>
  <si>
    <t>895976427</t>
  </si>
  <si>
    <t>131</t>
  </si>
  <si>
    <t>713420813</t>
  </si>
  <si>
    <t>Odstranění izolace tepelné potrubí rohožemi bez úpravy v pletivu spojenými drátem tl přes 50 mm</t>
  </si>
  <si>
    <t>-1335859616</t>
  </si>
  <si>
    <t>132</t>
  </si>
  <si>
    <t>713420821</t>
  </si>
  <si>
    <t>Odstranění izolace tepelné ohybů rohožemi bez úpravy v pletivu spojenými drátem tl do 50 mm</t>
  </si>
  <si>
    <t>106221530</t>
  </si>
  <si>
    <t>133</t>
  </si>
  <si>
    <t>713420823</t>
  </si>
  <si>
    <t>Odstranění izolace tepelné ohybů rohožemi bez úpravy v pletivu spojenými drátem tl přes 50 mm</t>
  </si>
  <si>
    <t>-836790540</t>
  </si>
  <si>
    <t>134</t>
  </si>
  <si>
    <t>M</t>
  </si>
  <si>
    <t>63154531</t>
  </si>
  <si>
    <t>pouzdro izolační potrubní z minerální vlny s Al fólií max. 250/100°C 28/30mm</t>
  </si>
  <si>
    <t>-249082902</t>
  </si>
  <si>
    <t>135</t>
  </si>
  <si>
    <t>63154532</t>
  </si>
  <si>
    <t>pouzdro izolační potrubní z minerální vlny s Al fólií max. 250/100°C 35/30mm</t>
  </si>
  <si>
    <t>-429233213</t>
  </si>
  <si>
    <t>136</t>
  </si>
  <si>
    <t>63154573</t>
  </si>
  <si>
    <t>pouzdro izolační potrubní z minerální vlny s Al fólií max. 250/100°C 42/40mm</t>
  </si>
  <si>
    <t>-1838856202</t>
  </si>
  <si>
    <t>137</t>
  </si>
  <si>
    <t>63154574</t>
  </si>
  <si>
    <t>pouzdro izolační potrubní z minerální vlny s Al fólií max. 250/100°C 48/40mm</t>
  </si>
  <si>
    <t>-902515912</t>
  </si>
  <si>
    <t>139</t>
  </si>
  <si>
    <t>63154062</t>
  </si>
  <si>
    <t>pouzdro izolační potrubní z minerální vlny s Al fólií max. 250/100°C 76/80mm</t>
  </si>
  <si>
    <t>1157479613</t>
  </si>
  <si>
    <t>141</t>
  </si>
  <si>
    <t>94620240</t>
  </si>
  <si>
    <t>poplatek za uložení stavebního odpadu z izolačních materiálů zatříděného kódem 17 06 04</t>
  </si>
  <si>
    <t>1032388588</t>
  </si>
  <si>
    <t>142</t>
  </si>
  <si>
    <t>713463211</t>
  </si>
  <si>
    <t>Montáž izolace tepelné potrubí potrubními pouzdry s Al fólií staženými Al páskou 1x D do 50 mm</t>
  </si>
  <si>
    <t>-350235223</t>
  </si>
  <si>
    <t>144</t>
  </si>
  <si>
    <t>713463212</t>
  </si>
  <si>
    <t>Montáž izolace tepelné potrubí potrubními pouzdry s Al fólií staženými Al páskou 1x D do 100 mm</t>
  </si>
  <si>
    <t>2067781892</t>
  </si>
  <si>
    <t>143</t>
  </si>
  <si>
    <t>713463215</t>
  </si>
  <si>
    <t>Montáž izolace tepelné ohybů potrubními pouzdry s Al fólií staženými Al páskou 1x D do 50 mm</t>
  </si>
  <si>
    <t>1363397669</t>
  </si>
  <si>
    <t>145</t>
  </si>
  <si>
    <t>713463216</t>
  </si>
  <si>
    <t>Montáž izolace tepelné ohybů potrubními pouzdry s Al fólií staženými Al páskou 1x D do 100 mm</t>
  </si>
  <si>
    <t>629761595</t>
  </si>
  <si>
    <t>16</t>
  </si>
  <si>
    <t>713471212</t>
  </si>
  <si>
    <t>Montáž tepelné izolace armatur snímatelnými pouzdry na suchý zip</t>
  </si>
  <si>
    <t>kus</t>
  </si>
  <si>
    <t>636969231</t>
  </si>
  <si>
    <t>Montáž izolace tepelné potrubí, ohybů, přírub, armatur nebo tvarovek snímatelnými pouzdry s vrstvenou izolací s upevněním na suchý zip (izolační materiál ve specifikaci) armatur</t>
  </si>
  <si>
    <t>17</t>
  </si>
  <si>
    <t>28377653</t>
  </si>
  <si>
    <t>izolace tepelná vrstvená pro uzavírací ventily s povrchovou teplotou do 150°C DN 65</t>
  </si>
  <si>
    <t>32</t>
  </si>
  <si>
    <t>506605172</t>
  </si>
  <si>
    <t>18</t>
  </si>
  <si>
    <t>998713102</t>
  </si>
  <si>
    <t>Přesun hmot tonážní pro izolace tepelné v objektech v do 12 m</t>
  </si>
  <si>
    <t>1882517626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</si>
  <si>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</si>
  <si>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</si>
  <si>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</si>
  <si>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124</t>
  </si>
  <si>
    <t>721174042</t>
  </si>
  <si>
    <t>Potrubí kanalizační z PP připojovací DN 40</t>
  </si>
  <si>
    <t>1994357356</t>
  </si>
  <si>
    <t>Potrubí z trub polypropylenových připojovací DN 40</t>
  </si>
  <si>
    <t>722</t>
  </si>
  <si>
    <t>Zdravotechnika - vnitřní vodovod</t>
  </si>
  <si>
    <t>19</t>
  </si>
  <si>
    <t>72199002R</t>
  </si>
  <si>
    <t>Provizorní přepojení</t>
  </si>
  <si>
    <t>hod</t>
  </si>
  <si>
    <t>1511594997</t>
  </si>
  <si>
    <t>20</t>
  </si>
  <si>
    <t>722176114</t>
  </si>
  <si>
    <t>Montáž potrubí plastové spojované svary polyfuzně do D 32 mm</t>
  </si>
  <si>
    <t>1619820707</t>
  </si>
  <si>
    <t>Montáž potrubí z plastových trub svařovaných polyfuzně D přes 25 do 32 mm</t>
  </si>
  <si>
    <t>P</t>
  </si>
  <si>
    <t>Poznámka k položce:
Poznámka k položce: - včetně tvarovek a uložení</t>
  </si>
  <si>
    <t>28615109</t>
  </si>
  <si>
    <t>trubka tlaková PPR řada PN 10 32x2,9x4000mm</t>
  </si>
  <si>
    <t>547531173</t>
  </si>
  <si>
    <t>18*1,1 "Přepočtené koeficientem množství</t>
  </si>
  <si>
    <t>22</t>
  </si>
  <si>
    <t>722176116</t>
  </si>
  <si>
    <t>Montáž potrubí plastové spojované svary polyfuzně do D 50 mm</t>
  </si>
  <si>
    <t>1184889677</t>
  </si>
  <si>
    <t>Montáž potrubí z plastových trub svařovaných polyfuzně D přes 40 do 50 mm</t>
  </si>
  <si>
    <t>23</t>
  </si>
  <si>
    <t>28615161</t>
  </si>
  <si>
    <t>trubka vodovodní tlaková PPR řada PN 20 D 50mm dl 4m</t>
  </si>
  <si>
    <t>1064722748</t>
  </si>
  <si>
    <t>15*1,1 "Přepočtené koeficientem množství</t>
  </si>
  <si>
    <t>24</t>
  </si>
  <si>
    <t>722179191</t>
  </si>
  <si>
    <t>Příplatek k rozvodu vody z plastů za malý rozsah prací na zakázce do 20 m</t>
  </si>
  <si>
    <t>soubor</t>
  </si>
  <si>
    <t>-1720785944</t>
  </si>
  <si>
    <t>Příplatek k ceně rozvody vody z plastů za práce malého rozsahu na zakázce do 20 m rozvodu</t>
  </si>
  <si>
    <t>25</t>
  </si>
  <si>
    <t>722181232</t>
  </si>
  <si>
    <t>Ochrana vodovodního potrubí přilepenými termoizolačními trubicemi z PE tl do 13 mm DN do 45 mm</t>
  </si>
  <si>
    <t>-802288423</t>
  </si>
  <si>
    <t>Ochrana potrubí termoizolačními trubicemi z pěnového polyetylenu PE přilepenými v příčných a podélných spojích, tloušťky izolace přes 9 do 13 mm, vnitřního průměru izolace DN přes 22 do 45 mm</t>
  </si>
  <si>
    <t>26</t>
  </si>
  <si>
    <t>722290215</t>
  </si>
  <si>
    <t>Zkouška těsnosti vodovodního potrubí hrdlového nebo přírubového do DN 100</t>
  </si>
  <si>
    <t>-792711460</t>
  </si>
  <si>
    <t>Zkoušky, proplach a desinfekce vodovodního potrubí zkoušky těsnosti vodovodního potrubí hrdlového nebo přírubového do DN 100</t>
  </si>
  <si>
    <t>18 "DN 32</t>
  </si>
  <si>
    <t>15 "DN 50</t>
  </si>
  <si>
    <t>27</t>
  </si>
  <si>
    <t>722290234</t>
  </si>
  <si>
    <t>Proplach a dezinfekce vodovodního potrubí do DN 80</t>
  </si>
  <si>
    <t>-309407548</t>
  </si>
  <si>
    <t>Zkoušky, proplach a desinfekce vodovodního potrubí proplach a desinfekce vodovodního potrubí do DN 80</t>
  </si>
  <si>
    <t>28</t>
  </si>
  <si>
    <t>72299001R</t>
  </si>
  <si>
    <t>Napouštění vodovodu dle ČSN EN 806-4</t>
  </si>
  <si>
    <t>1378496704</t>
  </si>
  <si>
    <t>29</t>
  </si>
  <si>
    <t>998722102</t>
  </si>
  <si>
    <t>Přesun hmot tonážní pro vnitřní vodovod v objektech v do 12 m</t>
  </si>
  <si>
    <t>-735953977</t>
  </si>
  <si>
    <t>Přesun hmot pro vnitřní vodovod stanovený z hmotnosti přesunovaného materiálu vodorovná dopravní vzdálenost do 50 m v objektech výšky přes 6 do 12 m</t>
  </si>
  <si>
    <t>731</t>
  </si>
  <si>
    <t>Ústřední vytápění - kotelny</t>
  </si>
  <si>
    <t>31</t>
  </si>
  <si>
    <t>731139620</t>
  </si>
  <si>
    <t>Montáž kotle litinového stacionárního na kapalná nebo plynná paliva o výkonu do 80 kW</t>
  </si>
  <si>
    <t>1050472697</t>
  </si>
  <si>
    <t>Kotle litinové teplovodní na kapalná a plynná paliva stacionární odtah spalin do komína montáž kotlů litinových na kapalná a plynná paliva ostatních typů o výkonu přes 46 do 80 kW</t>
  </si>
  <si>
    <t>731spec-001</t>
  </si>
  <si>
    <t>Teplovodní stacionární plynový kondenzační kotel</t>
  </si>
  <si>
    <t>ks</t>
  </si>
  <si>
    <t>413218550</t>
  </si>
  <si>
    <t>Poznámka k položce:
Poznámka k položce: Teplovodní stacionární plynový kondenzační kotel                                                                                           - Rozměry(dl., š., v.): 1157/820/1215 mm, Jmenovitý tepelný výkon při 75/60°C: 45,2 kW, Jmenovitý výkon při 40/30°C: 50 kW, Normovaný stupeň využití při spádu 75/60°C: 106%, Přípustní provozní tlak: 4 bar, Emise NOx: &lt;56mg/kWh Součástí dodávky kotle bude:                                                                                                                                           - Kotel bude v souladu s ČSN EN 15502-2-2 - Všechny díly, které přicházejí do styku se spalinami a kondenzátní vodou budou z ušlechtilé oceli (1.4571) Součástí kotle bude: - Regulační přístroj se základní výbavou pro regulaci jednoho kotle nebo jako řídící regulační přístroj prvního kotle u kotelen s kaskádou kotlů, s provozním kotlovým termostatem TR = 90/105 °C a havarijním kotlovým termostatem přestavitelným STB = 95/100/110/120 °C. Krytí IP40, odrušeno, včetně kaskádového modulu pro řízení až 6 stacionárních kotlů, vč. jímky pro čidlo - Regulační přístroj avšak jako doplňující regulační přístroj (slave) pro druhý a další kotel v kotelně, s provozním kotlovým termostatem TR = 90/105 °C a havarijním kotlovým termostatem přestavitelným STB = 95/100/110/120 °C, pouze s kotlovým displejem. - 1x Kaskádové moduly (vstup a výstup 0-10 V, výstup sumární poruchy) - Zabezpečovací soustava armatur ke kotli dle ČSN EN 12828 s nosníkem armatur a jištěním proti nedostatku vody, teploměrem, manometrem s uzávěrem, testovací přírubou a servisním ventilem - Omezovač max. tlaku, omezovač teploty, omezovač min. tlaku - Automatické spalovací zařízení pro přetlakový spalovací prostor (rozsah výkonu 20 až 50 kW, tlak ventilátoru 3mbar, 230V, 50Hz, 95W, přípojka ZP  R3/4", pracovní pole vyzkoušeno dle EN 676) vybavený dle EN 676, včetně: 2x hlídače tlaku plynu min/kontroly těsnosti, hladina akustického tlaku do 65 dB(A) 1 m od hořáku (s tlumičem hluku), tlumič hluku v pojízdném provedení, útlum 10-15 dB(A), provedení monoblok - Plynová regulační řada pro automatické spalovací zařízení, vstupní tlak 2,5 kPa (min. 1 kPa, max. 5 kPa), výstupní tlak 0-2 kPa, včetně: bezpečnostní klapka, pojišťovací ventil, vstupní a výstupní manometru s tlačítkovým kohoutem, plynový filtr a plynový přír. kulový kohout  - Tlumící podložky, Neutralizační zařízení, plastová nádoba včetně granulátu (společné pro všechny tři kotle)  Vč. neutralizační box, s granulátovou náplní náplní pro zvýšení pH, do 800kW</t>
  </si>
  <si>
    <t>30</t>
  </si>
  <si>
    <t>731200826</t>
  </si>
  <si>
    <t>Demontáž kotle ocelového na plynná nebo kapalná paliva výkon do 60 kW</t>
  </si>
  <si>
    <t>-2035638882</t>
  </si>
  <si>
    <t>Demontáž kotlů ocelových na kapalná nebo plynná paliva, o výkonu přes 40 do 60 kW</t>
  </si>
  <si>
    <t>33</t>
  </si>
  <si>
    <t>73199001R</t>
  </si>
  <si>
    <t>Koleno nerez  DN150 87° s kontrolním otvorem</t>
  </si>
  <si>
    <t>1427696109</t>
  </si>
  <si>
    <t>Koleno nerez DN150 87° s kontrolním otvorem</t>
  </si>
  <si>
    <t>34</t>
  </si>
  <si>
    <t>73199002R</t>
  </si>
  <si>
    <t>Komínové nerez potrubí DN150</t>
  </si>
  <si>
    <t>10626022</t>
  </si>
  <si>
    <t>35</t>
  </si>
  <si>
    <t>73199003R</t>
  </si>
  <si>
    <t>Sběrač spalin pro dva kotle DN280, celková délka 1300 mm, 2x spodní vstup DN150, 1x boční výstup DN280</t>
  </si>
  <si>
    <t>734608522</t>
  </si>
  <si>
    <t>36</t>
  </si>
  <si>
    <t>73199004R</t>
  </si>
  <si>
    <t>Kryt na komínové zděné těleso s průchodkou nerez.vložky</t>
  </si>
  <si>
    <t>6242307</t>
  </si>
  <si>
    <t>37</t>
  </si>
  <si>
    <t>73199005R</t>
  </si>
  <si>
    <t>Vsazení tlumičů do kouřovodu</t>
  </si>
  <si>
    <t>-2076354739</t>
  </si>
  <si>
    <t>38</t>
  </si>
  <si>
    <t>73199006R</t>
  </si>
  <si>
    <t>Konzola pro uchycení tlumiče hluku</t>
  </si>
  <si>
    <t>1245603615</t>
  </si>
  <si>
    <t>39</t>
  </si>
  <si>
    <t>73199007R</t>
  </si>
  <si>
    <t>Zazdění sopouchů</t>
  </si>
  <si>
    <t>kpl</t>
  </si>
  <si>
    <t>-539685435</t>
  </si>
  <si>
    <t>40</t>
  </si>
  <si>
    <t>73199008R</t>
  </si>
  <si>
    <t>Doprava</t>
  </si>
  <si>
    <t>2082198111</t>
  </si>
  <si>
    <t>41</t>
  </si>
  <si>
    <t>73199009R</t>
  </si>
  <si>
    <t>Revize spalinové cesty</t>
  </si>
  <si>
    <t>669663523</t>
  </si>
  <si>
    <t>43</t>
  </si>
  <si>
    <t>73199010R</t>
  </si>
  <si>
    <t>Demontáž expanzních nádob</t>
  </si>
  <si>
    <t>-1064709374</t>
  </si>
  <si>
    <t>44</t>
  </si>
  <si>
    <t>73199011R</t>
  </si>
  <si>
    <t>Demontáž potrubí včetně armatur</t>
  </si>
  <si>
    <t>469345250</t>
  </si>
  <si>
    <t>42</t>
  </si>
  <si>
    <t>73199012R</t>
  </si>
  <si>
    <t>Tlumič hluku spalin z nerezavějcí oceli s odtokem kondenzátu</t>
  </si>
  <si>
    <t>1597537460</t>
  </si>
  <si>
    <t>Tlumič hluku spalin z nerezavějcí oceli s odtokem kondenzátu, - tlaková ztráta 10 až 15 Pa - dimenze spalinového hrdla: DN180 - rozměry tlumiče (dl./š.): 700/380 mm, délka tlumiče s hrdly: 834 mm - hmotnost: 28,7 kg - snížení hluku min. 10dB(A)</t>
  </si>
  <si>
    <t>732</t>
  </si>
  <si>
    <t>Ústřední vytápění - strojovny</t>
  </si>
  <si>
    <t>45</t>
  </si>
  <si>
    <t>73211112R</t>
  </si>
  <si>
    <t>Tělesa rozdělovačů a sběračů DN 80 z trub ocelových bezešvých</t>
  </si>
  <si>
    <t>829682130</t>
  </si>
  <si>
    <t>Rozdělovače a sběrače tělesa rozdělovačů a sběračů z ocelových trub bezešvých DN 80</t>
  </si>
  <si>
    <t>46</t>
  </si>
  <si>
    <t>732spec-002</t>
  </si>
  <si>
    <t>Rozdělovač (2.1) a sběrač (2.2) DN80</t>
  </si>
  <si>
    <t>2035431838</t>
  </si>
  <si>
    <t>Poznámka k položce:
Poznámka k položce: Rozdělovač (2.1) a sběrač (2.2) DN80                                                                         - průtok 5,63 m3/h - délka 1,35 m - základní nátěr - tvar přímý - 2x podpěry na podlahu (žárově zinkované, antivibrační podpěry) - s tepelnou izolací tl. 100 mm z minerálních vláken s povrchovou úpravou z hliníkového plechu min. tl. 1,0 mm</t>
  </si>
  <si>
    <t>47</t>
  </si>
  <si>
    <t>732199100</t>
  </si>
  <si>
    <t>Montáž orientačních štítků</t>
  </si>
  <si>
    <t>-1894658364</t>
  </si>
  <si>
    <t>Montáž štítků orientačních</t>
  </si>
  <si>
    <t>48</t>
  </si>
  <si>
    <t>732spec-001</t>
  </si>
  <si>
    <t>štítky na potrubí dle ČSN 13 0072</t>
  </si>
  <si>
    <t>1822272077</t>
  </si>
  <si>
    <t>49</t>
  </si>
  <si>
    <t>732212821</t>
  </si>
  <si>
    <t>Demontáž ohříváku zásobníkového stojatého obsah do 2500 litrů</t>
  </si>
  <si>
    <t>-269935292</t>
  </si>
  <si>
    <t>Demontáž ohříváků zásobníkových stojatých o obsahu přes 1 600 do 2 500 l</t>
  </si>
  <si>
    <t>50</t>
  </si>
  <si>
    <t>732219315</t>
  </si>
  <si>
    <t>Montáž ohříváku vody stojatého PN 0,6/0,6,PN 1,6/0,6 o obsahu 1000 litrů</t>
  </si>
  <si>
    <t>-119658373</t>
  </si>
  <si>
    <t>Montáž ohříváků vody zásobníkových stojatých PN 0,6/0,6, PN 1,6/0,6 o obsahu 1 000 l</t>
  </si>
  <si>
    <t>51</t>
  </si>
  <si>
    <t>732spec-008</t>
  </si>
  <si>
    <t>Nerezový zásobník TeV se snímatelnou izolací, objem 1m3, PN10, Tmax=90°C, ochranná anoda, tepelná izolace tl. 80mm</t>
  </si>
  <si>
    <t>354725838</t>
  </si>
  <si>
    <t>52</t>
  </si>
  <si>
    <t>732331714</t>
  </si>
  <si>
    <t>Tlaková expanzní nádoba s membránou o objemu 25l, PN6, připojení R 3/4"</t>
  </si>
  <si>
    <t>-1332782248</t>
  </si>
  <si>
    <t>Poznámka k položce:
Tlaková expanzní nádoba s membránou o objemu 25l, PN6, připojení R 3/4"</t>
  </si>
  <si>
    <t>53</t>
  </si>
  <si>
    <t>732429133</t>
  </si>
  <si>
    <t>Montáž čerpadla oběhového suchoběžného přírubového DN 40 in-line jednodílné</t>
  </si>
  <si>
    <t>1652252240</t>
  </si>
  <si>
    <t>Čerpadla teplovodní montáž čerpadel (do potrubí) ostatních typů suchoběžných přírubových s přípojkami v jedné rovině (in-line) jednodílných DN 40</t>
  </si>
  <si>
    <t>54</t>
  </si>
  <si>
    <t>732spec-006</t>
  </si>
  <si>
    <t>Oběhové elektronické čerpadlo 25-40</t>
  </si>
  <si>
    <t>2014931485</t>
  </si>
  <si>
    <t>Oběhové elektronické čerpadlo 25-40 - Q=3,02 m3/h, H=3,05 m - připojení G 6/4", PN10, napětí 230V, příkon 9 - 56 W, spojitě řízené otáčky (integrovaný FM), komunikace pře IR rozhraní, snímatelná tepelná izolace</t>
  </si>
  <si>
    <t>55</t>
  </si>
  <si>
    <t>-117844182</t>
  </si>
  <si>
    <t>56</t>
  </si>
  <si>
    <t>732spec-007</t>
  </si>
  <si>
    <t>Oběhové elektronické čerpadlo 25-60 180</t>
  </si>
  <si>
    <t>-768369310</t>
  </si>
  <si>
    <t>Oběhové elektronické čerpadlo 25-60 180 - Q=0,76 m3/h, H=5,86 m - připojení G 6/4", PN10, napětí 230V, příkon 3 - 34 W, spojitě řízené otáčky (integrovaný FM), komunikace pře IR rozhraní, snímatelná tepelná izolace</t>
  </si>
  <si>
    <t>57</t>
  </si>
  <si>
    <t>732429134</t>
  </si>
  <si>
    <t>Montáž čerpadla oběhového suchoběžného přírubového DN 50 in-line jednodílné</t>
  </si>
  <si>
    <t>1501586982</t>
  </si>
  <si>
    <t>Čerpadla teplovodní montáž čerpadel (do potrubí) ostatních typů suchoběžných přírubových s přípojkami v jedné rovině (in-line) jednodílných DN 50</t>
  </si>
  <si>
    <t>58</t>
  </si>
  <si>
    <t>732spec-005</t>
  </si>
  <si>
    <t>Oběhové elektronické čerpadlo 25-80 N180</t>
  </si>
  <si>
    <t>1829367690</t>
  </si>
  <si>
    <t>Oběhové elektronické čerpadlo 25-80 N180 - Q=1,61 m3/h, H=5 m - připojení G 6/4", PN10, napětí 230V, příkon 3 - 50 W, spojitě řízené otáčky (integrovaný FM), komunikace pře IR rozhraní, snímatelná tepelná izolace, provedení z korozivzdorné oceli</t>
  </si>
  <si>
    <t>59</t>
  </si>
  <si>
    <t>73299001R</t>
  </si>
  <si>
    <t>Expanzní čerpadlový automat pro udržování tlaku, odplyňování a doplňování topné soustavy s expanzní beztlakou nádobou o objemu 300l</t>
  </si>
  <si>
    <t>-664171394</t>
  </si>
  <si>
    <t>Poznámka k položce:
Poznámka k položce: Expanzní čerpadlový automat pro udržování tlaku, odplyňování a doplňování topné soustavy s expanzní beztlakou nádobou o objemu 300l sestavený do funkčního celku do modulárního rámového systému pro topnou soustavu o parametrech: tepelný výkon zdroje 150 kW, objem soustavy cca. 6,79 m3, statický tlak 1,7 bar-g, otevírací tlak PV 4,0 bar-g, včetně uvedení do provozu - řídící jednotka a komunikační elektronika s rozhraním R485, beznapěťový výstup pro předávání signálu souhrnné poruchy Tlakové poměry v soustavě:  - Statický tlak pst  1,7 bar - Minimální provozní tlak po  1,9 bar - Tlak soustavy pe  3,0 bar - Otevírací tlak pojistného ventilu psv  4 bar - Udržování tlaku jedním odstředivým nerezovým čerpadlem ve spojení s jedním kulovým kohoutem s elektro pohonem jako přepouštěcí zřízení v rozsahu +/- 0,2 bar</t>
  </si>
  <si>
    <t>60</t>
  </si>
  <si>
    <t>73299002R</t>
  </si>
  <si>
    <t>Tlaková průtočná expanzní nádoba s membránou pro pitnou vodu o objemu 33L, PN10, připojení na průtočnou armaturu flowjet 5/4"</t>
  </si>
  <si>
    <t>-1149839277</t>
  </si>
  <si>
    <t>61</t>
  </si>
  <si>
    <t>73299003R</t>
  </si>
  <si>
    <t>Změkčování topné vody</t>
  </si>
  <si>
    <t>-1900650134</t>
  </si>
  <si>
    <t>Poznámka k položce:
Poznámka k položce: Změkčování topné vody: - automatický simplexní změkčovací filtr (kapacita 60), vč. instalačních armatur pro montáž změkčovacího filtru (napojovací hadice, blok se zkušebním ventilem s obtokem) - záchytná vana - mechanický předfiltr - bezpečnostní záchytná vana - napojení na kanalizaci - mechanický předfiltr 1"                                                                                                                          Parametry pro návrh CHÚV: - objem: cca 32 m3 - přetlak studené vody v přípojce: 5 bar - průtok upravené vody 0,5 m3/hod (max 2,0 m3/hod) - půdorysný rozměr pro instalaci: 0,6 x 1,0 m - 1x zásuvka 230V / 50 Hz, 100 W</t>
  </si>
  <si>
    <t>62</t>
  </si>
  <si>
    <t>73299004R</t>
  </si>
  <si>
    <t>Systémový oddělovač pitné vody od uzavřeného systému dle ČSN EN 1717</t>
  </si>
  <si>
    <t>1814486150</t>
  </si>
  <si>
    <t>73299005R</t>
  </si>
  <si>
    <t>Sestava PS topná voda/TeV, tepelný výkon: max. 50,2 kW, min. 5,3 kW (cirkulace TeV), cirkulace</t>
  </si>
  <si>
    <t>-659275568</t>
  </si>
  <si>
    <t>Poznámka k položce:
Poznámka k položce: Sestava PS topná voda/TeV, tepelný výkon: max. 50,2 kW, min. 5,3 kW (cirkulace TeV), cirkulace: 45/55°C, 0,46 m3/h, s tepelnou izolací, včetně hlavních armatur, bez řídícího systému, sestaveno do funkčního celku na rámu, odzkoušeno u výrobce                                                                                                                                                                                               primár:   - topná voda, teplotní spád: 75/45 °C, PS 4 bar(g), TS 100 °C sekundár (TeV):   - teplá voda (TeV), teplotní spád: 10/55 °C (ohřev TeV), 45/55 °C (ohřev cirkulace)                                                                     - tlaková ztráta výměníku max. 2,1 kPa                                                                                                                                                      13.1 Deskový výměník: PN10, tmax=80°C, připojení DN32                                                                                                                   13.2 Oběhové elektronické mokroběžné čerpadlo: Q=1,76 m3/h, H=5m, DN25, PN10, napětí 1x 230 V, předpokládaný příkon do 69 W, spojité řízené otáčky (integrovaný FM), komunikace přes IR-rozhraní, snímatelná tepelná izolace                                                                                                                                                                                                     13.3 Oběhové jednostupňové mokroběžné čerpadlo: Q=1,61 m3/h, H=6,4 m, DN25, PN10, napětí 1x 230 V, předpokládaný příkon do 52 W, spojité řízené otáčky (integrovaný FM), komunikace přes IR-rozhraní, snímatelná tepelná izolace  13.4 Třícestný regulační kulový kohout (Směšovací funkce) s elektropohonem: ventil: 1", PN16, TS=110°C, kvs= 10m3/h, lineární charakteristika, připojení: 1", pohon: spojité řízení, jm. moment 10 Nm, napájení 24V AC/DC, řídící signál DC 0-10V                                                                                                                                                                                                    13.5 Měřič tepla, včetně ultrazvukového průtokoměru DN20, PN16: Qn=1,5 m3/h, modul M-Bus + impulzní vstupy, napájení 230 V AC, sada snímačů Pt100, kabely 2,5 m</t>
  </si>
  <si>
    <t>733</t>
  </si>
  <si>
    <t>Ústřední vytápění - rozvodné potrubí</t>
  </si>
  <si>
    <t>64</t>
  </si>
  <si>
    <t>733111114</t>
  </si>
  <si>
    <t>Potrubí ocelové závitové bezešvé běžné v kotelnách nebo strojovnách DN 20</t>
  </si>
  <si>
    <t>-1498088118</t>
  </si>
  <si>
    <t>Potrubí z trubek ocelových závitových bezešvých běžných nízkotlakých v kotelnách a strojovnách DN 20</t>
  </si>
  <si>
    <t>6*1,05 "Přepočtené koeficientem množství</t>
  </si>
  <si>
    <t>65</t>
  </si>
  <si>
    <t>733111115</t>
  </si>
  <si>
    <t>Potrubí ocelové závitové bezešvé běžné v kotelnách nebo strojovnách DN 25</t>
  </si>
  <si>
    <t>1333254911</t>
  </si>
  <si>
    <t>Potrubí z trubek ocelových závitových bezešvých běžných nízkotlakých v kotelnách a strojovnách DN 25</t>
  </si>
  <si>
    <t>22*1,05 "Přepočtené koeficientem množství</t>
  </si>
  <si>
    <t>66</t>
  </si>
  <si>
    <t>733111116</t>
  </si>
  <si>
    <t>Potrubí ocelové závitové bezešvé běžné v kotelnách nebo strojovnách DN 32</t>
  </si>
  <si>
    <t>-593637054</t>
  </si>
  <si>
    <t>Potrubí z trubek ocelových závitových bezešvých běžných nízkotlakých v kotelnách a strojovnách DN 32</t>
  </si>
  <si>
    <t>21*1,05 "Přepočtené koeficientem množství</t>
  </si>
  <si>
    <t>67</t>
  </si>
  <si>
    <t>733111117</t>
  </si>
  <si>
    <t>Potrubí ocelové závitové bezešvé běžné v kotelnách nebo strojovnách DN 40</t>
  </si>
  <si>
    <t>-1260183678</t>
  </si>
  <si>
    <t>Potrubí z trubek ocelových závitových bezešvých běžných nízkotlakých v kotelnách a strojovnách DN 40</t>
  </si>
  <si>
    <t>23*1,05 "Přepočtené koeficientem množství</t>
  </si>
  <si>
    <t>68</t>
  </si>
  <si>
    <t>73312122R</t>
  </si>
  <si>
    <t>Potrubí ocelové hladké bezešvé v kotelnách nebo strojovnách DN 65 (D 76,1x2,9)</t>
  </si>
  <si>
    <t>2132398248</t>
  </si>
  <si>
    <t>Potrubí z trubek ocelových hladkých bezešvých tvářených za tepla v kotelnách a strojovnách DN 65 (Ø 76,1/2,9)</t>
  </si>
  <si>
    <t>69</t>
  </si>
  <si>
    <t>733190107</t>
  </si>
  <si>
    <t>Zkouška těsnosti potrubí ocelové závitové do DN 40</t>
  </si>
  <si>
    <t>33726760</t>
  </si>
  <si>
    <t>Zkoušky těsnosti potrubí, manžety prostupové z trubek ocelových zkoušky těsnosti potrubí (za provozu) z trubek ocelových závitových DN do 40</t>
  </si>
  <si>
    <t>23 "DN 40</t>
  </si>
  <si>
    <t>21 "DN 32</t>
  </si>
  <si>
    <t>22 "DN 25</t>
  </si>
  <si>
    <t>6 "DN 20</t>
  </si>
  <si>
    <t>127</t>
  </si>
  <si>
    <t>733190225</t>
  </si>
  <si>
    <t>Zkouška těsnosti potrubí ocelové hladké přes D 60,3x2,9 do D 89x5,0</t>
  </si>
  <si>
    <t>-1218060843</t>
  </si>
  <si>
    <t>Zkoušky těsnosti potrubí, manžety prostupové z trubek ocelových  zkoušky těsnosti potrubí (za provozu) z trubek ocelových hladkých Ø přes 60,3/2,9 do 89/5,0</t>
  </si>
  <si>
    <t>70</t>
  </si>
  <si>
    <t>73399001R</t>
  </si>
  <si>
    <t>Proplach potrubních rozvodů, včetně vyčištění všech filtrů</t>
  </si>
  <si>
    <t>2095610617</t>
  </si>
  <si>
    <t>71</t>
  </si>
  <si>
    <t>998733102</t>
  </si>
  <si>
    <t>Přesun hmot tonážní pro rozvody potrubí v objektech v do 12 m</t>
  </si>
  <si>
    <t>-1862441944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</si>
  <si>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</si>
  <si>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</si>
  <si>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</si>
  <si>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72</t>
  </si>
  <si>
    <t>734163425</t>
  </si>
  <si>
    <t>Filtr DN 40 PN 16 do 300°C z uhlíkové oceli s vypouštěcí zátkou</t>
  </si>
  <si>
    <t>-451459616</t>
  </si>
  <si>
    <t>Filtry z uhlíkové oceli s čístícím víkem nebo vypouštěcí zátkou PN 16 do 300°C DN 40</t>
  </si>
  <si>
    <t>73</t>
  </si>
  <si>
    <t>734163443</t>
  </si>
  <si>
    <t>Filtr DN 25 PN 40 do 400°C z uhlíkové oceli s vypouštěcí přírubou</t>
  </si>
  <si>
    <t>-489803993</t>
  </si>
  <si>
    <t>Filtry z uhlíkové oceli s čístícím víkem nebo vypouštěcí zátkou PN 40 do 400°C DN 25</t>
  </si>
  <si>
    <t>74</t>
  </si>
  <si>
    <t>734193115</t>
  </si>
  <si>
    <t>Klapka mezipřírubová uzavírací DN 65 PN 16 do 120°C disk tvárná litina</t>
  </si>
  <si>
    <t>-1132439205</t>
  </si>
  <si>
    <t>Ostatní přírubové armatury klapky mezipřírubové uzavírací PN 16 do 120°C disk tvárná litina DN 65</t>
  </si>
  <si>
    <t>122</t>
  </si>
  <si>
    <t>734211127</t>
  </si>
  <si>
    <t>Ventil závitový odvzdušňovací G 1/2 PN 14 do 120°C automatický se zpětnou klapkou</t>
  </si>
  <si>
    <t>1992274611</t>
  </si>
  <si>
    <t>Ventily odvzdušňovací závitové automatické se zpětnou klapkou PN 14 do 120°C G 1/2</t>
  </si>
  <si>
    <t>75</t>
  </si>
  <si>
    <t>734220103</t>
  </si>
  <si>
    <t>Ventil závitový regulační přímý G 5/4 PN 20 do 100°C vyvažovací</t>
  </si>
  <si>
    <t>-552299346</t>
  </si>
  <si>
    <t>Ventily regulační závitové vyvažovací přímé PN 20 do 100°C G 5/4</t>
  </si>
  <si>
    <t>76</t>
  </si>
  <si>
    <t>734220104</t>
  </si>
  <si>
    <t>Ventil závitový regulační přímý G 6/4 PN 20 do 100°C vyvažovací</t>
  </si>
  <si>
    <t>-721990067</t>
  </si>
  <si>
    <t>Ventily regulační závitové vyvažovací přímé PN 20 do 100°C G 6/4</t>
  </si>
  <si>
    <t>77</t>
  </si>
  <si>
    <t>734242414</t>
  </si>
  <si>
    <t>Ventil závitový zpětný přímý G 1 PN 16 do 110°C</t>
  </si>
  <si>
    <t>1074267068</t>
  </si>
  <si>
    <t>Ventily zpětné závitové PN 16 do 110°C přímé G 1</t>
  </si>
  <si>
    <t>78</t>
  </si>
  <si>
    <t>734242416</t>
  </si>
  <si>
    <t>Ventil závitový zpětný přímý G 6/4 PN 16 do 110°C</t>
  </si>
  <si>
    <t>1070452276</t>
  </si>
  <si>
    <t>Ventily zpětné závitové PN 16 do 110°C přímé G 6/4</t>
  </si>
  <si>
    <t>79</t>
  </si>
  <si>
    <t>734251212</t>
  </si>
  <si>
    <t>Ventil závitový pojistný rohový G 3/4 provozní tlak od 2,5 do 6 barů</t>
  </si>
  <si>
    <t>-503998286</t>
  </si>
  <si>
    <t>Ventily pojistné závitové a čepové rohové provozní tlak od 2,5 do 6 bar G 3/4</t>
  </si>
  <si>
    <t>Poznámka k položce:
Poznámka k položce: Pojistný ventil 1/2" x 3/4", otevírací tlak po=10bar, potrubí studené vody, zavést do stávající kanalizace, výtokový součinitel 0,444</t>
  </si>
  <si>
    <t>80</t>
  </si>
  <si>
    <t>734251214</t>
  </si>
  <si>
    <t>Ventil závitový pojistný rohový G 5/4 provozní tlak od 2,5 do 6 barů</t>
  </si>
  <si>
    <t>374899727</t>
  </si>
  <si>
    <t>Ventily pojistné závitové a čepové rohové provozní tlak od 2,5 do 6 bar G 5/4</t>
  </si>
  <si>
    <t>Poznámka k položce:
Poznámka k položce: Pojistný ventil 1" x 5/4", otevírací tlak po=4bar, dimenzováno pro kotle, výkon 50 kW, zavést do stávající kanalizace, výtokový součinitel 0,684</t>
  </si>
  <si>
    <t>123</t>
  </si>
  <si>
    <t>734292713</t>
  </si>
  <si>
    <t>Kohout kulový přímý G 1/2 PN 42 do 185°C vnitřní závit</t>
  </si>
  <si>
    <t>1359774403</t>
  </si>
  <si>
    <t>Ostatní armatury kulové kohouty PN 42 do 185°C přímé vnitřní závit G 1/2</t>
  </si>
  <si>
    <t>81</t>
  </si>
  <si>
    <t>734292715</t>
  </si>
  <si>
    <t>Kohout kulový přímý G 1 PN 42 do 185°C vnitřní závit</t>
  </si>
  <si>
    <t>-345938232</t>
  </si>
  <si>
    <t>Ostatní armatury kulové kohouty PN 42 do 185°C přímé vnitřní závit G 1</t>
  </si>
  <si>
    <t>82</t>
  </si>
  <si>
    <t>734292716</t>
  </si>
  <si>
    <t>Kohout kulový přímý G 1 1/4 PN 42 do 185°C vnitřní závit</t>
  </si>
  <si>
    <t>1260040763</t>
  </si>
  <si>
    <t>Ostatní armatury kulové kohouty PN 42 do 185°C přímé vnitřní závit G 1 1/4</t>
  </si>
  <si>
    <t>83</t>
  </si>
  <si>
    <t>734292717</t>
  </si>
  <si>
    <t>Kohout kulový přímý G 1 1/2 PN 42 do 185°C vnitřní závit</t>
  </si>
  <si>
    <t>89066383</t>
  </si>
  <si>
    <t>Ostatní armatury kulové kohouty PN 42 do 185°C přímé vnitřní závit G 1 1/2</t>
  </si>
  <si>
    <t>84</t>
  </si>
  <si>
    <t>734292723</t>
  </si>
  <si>
    <t>Kohout kulový přímý G 1/2 PN 42 do 185°C vnitřní závit s vypouštěním</t>
  </si>
  <si>
    <t>-2047889453</t>
  </si>
  <si>
    <t>Ostatní armatury kulové kohouty PN 42 do 185°C přímé vnitřní závit s vypouštěním G 1/2</t>
  </si>
  <si>
    <t>85</t>
  </si>
  <si>
    <t>734292724</t>
  </si>
  <si>
    <t>Kohout kulový přímý G 3/4 PN 42 do 185°C vnitřní závit s vypouštěním</t>
  </si>
  <si>
    <t>-2060586187</t>
  </si>
  <si>
    <t>Ostatní armatury kulové kohouty PN 42 do 185°C přímé vnitřní závit s vypouštěním G 3/4</t>
  </si>
  <si>
    <t>86</t>
  </si>
  <si>
    <t>73429272R</t>
  </si>
  <si>
    <t>Kulový kohout závitový 6/4" s elektropohonem, PN16, servopohon 24V AC/DC, 20Nm, čas přenastavení 90s, regulace otevřeno/zavřeno, 2x koncový spínač</t>
  </si>
  <si>
    <t>937663887</t>
  </si>
  <si>
    <t>87</t>
  </si>
  <si>
    <t>73441291R</t>
  </si>
  <si>
    <t>Měřič tepla DN 25, PN16, závitový (R1") pro topnou vodu, teplotní rozsah 5-130°C</t>
  </si>
  <si>
    <t>-1952490184</t>
  </si>
  <si>
    <t>Měřič tepla DN 25, PN16, závitový (R1") pro topnou vodu, teplotní rozsah 5-130°C, měřící rozsah 0,035-7 m3/h, Qp=3,5m3/h, komunikace s impulsními vstupy, M-Bus, 230VAC</t>
  </si>
  <si>
    <t>88</t>
  </si>
  <si>
    <t>73441292R</t>
  </si>
  <si>
    <t>Měřič tepla DN 20, PN16, závitový (R3/4") pro topnou vodu, teplotní rozsah 5-130°C</t>
  </si>
  <si>
    <t>592890397</t>
  </si>
  <si>
    <t>Měřič tepla DN 20, PN16, závitový (R3/4") pro topnou vodu, teplotní rozsah 5-130°C, měřící rozsah 0,025-5 m3/h, Qp=2,5m3/h, komunikace s impulsními vstupy, M-Bus, 230VAC</t>
  </si>
  <si>
    <t>89</t>
  </si>
  <si>
    <t>73499001R</t>
  </si>
  <si>
    <t>Manometr ukazovací:typ 03312-AZ, ∅100 mm, rozsah 0-0,6 MPa</t>
  </si>
  <si>
    <t>1538830096</t>
  </si>
  <si>
    <t>Manometr ukazovací: typ 03312-AZ, ∅100 mm, rozsah 0-0,6 MPa, spodní připojení, 1,6% třída přesnosti, připojení M20x1,5 Kohout dvoucestný tlakoměrový uzavírací: M20x1,5, PN16</t>
  </si>
  <si>
    <t>90</t>
  </si>
  <si>
    <t>73499002r</t>
  </si>
  <si>
    <t>Manometr ukazovací:typ 03312-AZ, ∅100 mm, rozsah 0-1 MPa, spodní připojení</t>
  </si>
  <si>
    <t>-1073128377</t>
  </si>
  <si>
    <t>Manometr ukazovací: - typ 03312-AZ, ∅100 mm, rozsah 0-1 MPa, spodní připojení, 1,6% třída přesnosti, připojení M20x1,5 Kohout dvoucestný tlakoměrový uzavírací: - M20x1,5, PN16</t>
  </si>
  <si>
    <t>Poznámka k položce:
Poznámka k položce:</t>
  </si>
  <si>
    <t>91</t>
  </si>
  <si>
    <t>73499003R</t>
  </si>
  <si>
    <t>Bimetalový teploměr: axiální, ∅100mm, 0-120°C</t>
  </si>
  <si>
    <t>-690600811</t>
  </si>
  <si>
    <t>Bimetalový teploměr: - axiální, ∅100mm, 0-120°C, délka stonku 100mm, stonek ∅9mm Jímka: - M20x1,5, PN40, TS=160°C délka 100 mm Návarek: - M20x1,5, PN40, délka 60 mm, P265GH</t>
  </si>
  <si>
    <t>92</t>
  </si>
  <si>
    <t>73499004R</t>
  </si>
  <si>
    <t>Bimetalový teploměr: axiální, ∅60mm, 0-120°C, příložný</t>
  </si>
  <si>
    <t>244299561</t>
  </si>
  <si>
    <t>Bimetalový teploměr: - axiální, ∅60mm, 0-120°C, příložný Jímka: - M20x1,5, PN40, TS=160°C délka 100 mm Návarek: - M20x1,5, PN40, délka 60 mm, P265GH</t>
  </si>
  <si>
    <t>93</t>
  </si>
  <si>
    <t>73499005R</t>
  </si>
  <si>
    <t>Třícestný regulační kohout (směšovací funkce) s elektropohonem</t>
  </si>
  <si>
    <t>268041755</t>
  </si>
  <si>
    <t>Třícestný regulační kohout (směšovací funkce) s elektropohonem - ventil 5/4", PN16, Ts=110°C, kvs=16m3/h, lineární charakteristika - pohon: spojité řízení, 10Nm, napájení 24V AC/DC, řídící signál 0-10V DC</t>
  </si>
  <si>
    <t>Poznámka k položce:
Třícestný regulační kohout (směšovací funkce) s elektropohonem - ventil 5/4", PN16, Ts=110°C, kvs=16m3/h, lineární charakteristika - pohon: spojité řízení, 10Nm, napájení 24V AC/DC, řídící signál 0-10V DC</t>
  </si>
  <si>
    <t>73499006R</t>
  </si>
  <si>
    <t>355007745</t>
  </si>
  <si>
    <t>Třícestný regulační kohout (směšovací funkce) s elektropohonem - ventil 3/4", PN16, Ts=110°C, kvs=6,3m3/h, lineární charakteristika - pohon: spojité řízení, 5Nm, napájení 24V AC/DC, řídící signál 0-10V DC</t>
  </si>
  <si>
    <t>Poznámka k položce:
Třícestný regulační kohout (směšovací funkce) s elektropohonem - ventil 3/4", PN16, Ts=110°C, kvs=6,3m3/h, lineární charakteristika - pohon: spojité řízení, 5Nm, napájení 24V AC/DC, řídící signál 0-10V DC</t>
  </si>
  <si>
    <t>95</t>
  </si>
  <si>
    <t>73499007R</t>
  </si>
  <si>
    <t>Třícestný regulační kohout (rozdělovací funkce) s elektropohonem</t>
  </si>
  <si>
    <t>696384145</t>
  </si>
  <si>
    <t>Třícestný regulační kohout (rozdělovací funkce) s elektropohonem - ventil 5/4", PN16, Ts=110°C, kvs=32m3/h, lineární charakteristika - pohon: 2bodové řízení, 10Nm, napájení 24V AC/DC</t>
  </si>
  <si>
    <t>Poznámka k položce:
Třícestný regulační kohout (rozdělovací funkce) s elektropohonem - ventil 5/4", PN16, Ts=110°C, kvs=32m3/h, lineární charakteristika - pohon: 2bodové řízení, 10Nm, napájení 24V AC/DC</t>
  </si>
  <si>
    <t>96</t>
  </si>
  <si>
    <t>998734102</t>
  </si>
  <si>
    <t>Přesun hmot tonážní pro armatury v objektech v do 12 m</t>
  </si>
  <si>
    <t>-687527504</t>
  </si>
  <si>
    <t>Přesun hmot pro armatury stanovený z hmotnosti přesunovaného materiálu vodorovná dopravní vzdálenost do 50 m v objektech výšky přes 6 do 12 m</t>
  </si>
  <si>
    <t>767</t>
  </si>
  <si>
    <t>Konstrukce zámečnické</t>
  </si>
  <si>
    <t>97</t>
  </si>
  <si>
    <t>767995112</t>
  </si>
  <si>
    <t>Montáž atypických zámečnických konstrukcí hmotnosti do 10 kg</t>
  </si>
  <si>
    <t>kg</t>
  </si>
  <si>
    <t>451013747</t>
  </si>
  <si>
    <t>Montáž ostatních atypických zámečnických konstrukcí hmotnosti přes 5 do 10 kg</t>
  </si>
  <si>
    <t>98</t>
  </si>
  <si>
    <t>767spec-001</t>
  </si>
  <si>
    <t>dodávka pomocných oc. kcí vč. kotvícího materiálu</t>
  </si>
  <si>
    <t>529767209</t>
  </si>
  <si>
    <t>99</t>
  </si>
  <si>
    <t>998767101</t>
  </si>
  <si>
    <t>Přesun hmot tonážní pro zámečnické konstrukce v objektech v do 6 m</t>
  </si>
  <si>
    <t>-1835964847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</si>
  <si>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</si>
  <si>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</si>
  <si>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</si>
  <si>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100</t>
  </si>
  <si>
    <t>783314203</t>
  </si>
  <si>
    <t>Základní antikorozní jednonásobný syntetický samozákladující nátěr zámečnických konstrukcí</t>
  </si>
  <si>
    <t>1757627994</t>
  </si>
  <si>
    <t>Základní antikorozní nátěr zámečnických konstrukcí jednonásobný syntetický samozákladující</t>
  </si>
  <si>
    <t>101</t>
  </si>
  <si>
    <t>783315101</t>
  </si>
  <si>
    <t>Mezinátěr jednonásobný syntetický standardní zámečnických konstrukcí</t>
  </si>
  <si>
    <t>-2113322056</t>
  </si>
  <si>
    <t>Mezinátěr zámečnických konstrukcí jednonásobný syntetický standardní</t>
  </si>
  <si>
    <t>102</t>
  </si>
  <si>
    <t>783317101</t>
  </si>
  <si>
    <t>Krycí jednonásobný syntetický standardní nátěr zámečnických konstrukcí</t>
  </si>
  <si>
    <t>-866231618</t>
  </si>
  <si>
    <t>Krycí nátěr (email) zámečnických konstrukcí jednonásobný syntetický standardní</t>
  </si>
  <si>
    <t>103</t>
  </si>
  <si>
    <t>783614653</t>
  </si>
  <si>
    <t>Základní antikorozní jednonásobný syntetický samozákladující potrubí DN do 50 mm</t>
  </si>
  <si>
    <t>-1954249036</t>
  </si>
  <si>
    <t>Základní antikorozní nátěr armatur a kovových potrubí jednonásobný potrubí do DN 50 mm syntetický samozákladující</t>
  </si>
  <si>
    <t>22 "DN 65</t>
  </si>
  <si>
    <t>104</t>
  </si>
  <si>
    <t>783615551</t>
  </si>
  <si>
    <t>Mezinátěr jednonásobný syntetický nátěr potrubí DN do 50 mm</t>
  </si>
  <si>
    <t>-2084657296</t>
  </si>
  <si>
    <t>Mezinátěr armatur a kovových potrubí potrubí do DN 50 mm syntetický standardní</t>
  </si>
  <si>
    <t>105</t>
  </si>
  <si>
    <t>783617611</t>
  </si>
  <si>
    <t>Krycí dvojnásobný syntetický nátěr potrubí DN do 50 mm</t>
  </si>
  <si>
    <t>1919982571</t>
  </si>
  <si>
    <t>Krycí nátěr (email) armatur a kovových potrubí potrubí do DN 50 mm dvojnásobný syntetický standardní</t>
  </si>
  <si>
    <t>HZS</t>
  </si>
  <si>
    <t>Hodinové zúčtovací sazby</t>
  </si>
  <si>
    <t>106</t>
  </si>
  <si>
    <t>HZS2491</t>
  </si>
  <si>
    <t>Hodinová zúčtovací sazba dělník zednických výpomocí</t>
  </si>
  <si>
    <t>262144</t>
  </si>
  <si>
    <t>1974628486</t>
  </si>
  <si>
    <t>Hodinové zúčtovací sazby profesí PSV zednické výpomoci a pomocné práce PSV dělník zednických výpomocí</t>
  </si>
  <si>
    <t>30 "vybetonování základové plochy pod kotli apod.</t>
  </si>
  <si>
    <t>OST</t>
  </si>
  <si>
    <t>Ostatní</t>
  </si>
  <si>
    <t>107</t>
  </si>
  <si>
    <t>INFO-01</t>
  </si>
  <si>
    <t>Stanovení nabídkové ceny za dílo</t>
  </si>
  <si>
    <t>INFO</t>
  </si>
  <si>
    <t>-162460981</t>
  </si>
  <si>
    <t>Poznámka k položce:
Poznámka k položce: 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  se souhlasem zadavatele veškeré potřebné informace, nutné pro zodpovědné stanovení nabídkové ceny.</t>
  </si>
  <si>
    <t>108</t>
  </si>
  <si>
    <t>INFO-02</t>
  </si>
  <si>
    <t>Nabídková cena musí zahrnovat nejen přípravu, dodávku, dopravu a montáž, ale i veškeré související náklady, spojené s realizací</t>
  </si>
  <si>
    <t>-1052223368</t>
  </si>
  <si>
    <t>Poznámka k položce:
Poznámka k položce: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</t>
  </si>
  <si>
    <t>109</t>
  </si>
  <si>
    <t>INFO-03</t>
  </si>
  <si>
    <t>Součástí nabídkové ceny je rovněž tzv. dodavatelská příprava stavby a dodavatelská dokumentace</t>
  </si>
  <si>
    <t>369618070</t>
  </si>
  <si>
    <t>Poznámka k položce:
Poznámka k položce: Součástí nabídkové ceny je rovněž tzv. dodavatelská příprava stavby a dodavatelská dokumentace, kterou je nutno předložit technickému dozoru investora, případně zástupci projektanta.</t>
  </si>
  <si>
    <t>110</t>
  </si>
  <si>
    <t>INFO-04</t>
  </si>
  <si>
    <t>Bude-li dodavatel poskytovat projektovou dokumentaci k ocenění svým subdodavatelům, je nutno jej seznámit se všemi skutečnostmi a podmínkami, určenými pro stanovení celkových nákladů i jednotkové ceny.</t>
  </si>
  <si>
    <t>-195995940</t>
  </si>
  <si>
    <t>111</t>
  </si>
  <si>
    <t>INFO-05</t>
  </si>
  <si>
    <t>Dodavatel je povinen podrobně prostudovat předloženou projektovou dokumentaci</t>
  </si>
  <si>
    <t>70625115</t>
  </si>
  <si>
    <t>Poznámka k položce:
Poznámka k položce: Dodavatel je povinen podrobně prostudovat předloženou projektovou dokumentaci. Pokud dodavatel na základě svých odborných zkušeností zjistí, že v projektové dokumentaci není některá činnost či položka nutná pro dokončení předmětného díla uvedena, je povinen ji doplnit  do nabídky a ocenit ji.</t>
  </si>
  <si>
    <t>VRN</t>
  </si>
  <si>
    <t>Vedlejší rozpočtové náklady</t>
  </si>
  <si>
    <t>112</t>
  </si>
  <si>
    <t>VRN-03</t>
  </si>
  <si>
    <t>Vizuální kontrola svarů 100% dle EN 970 a EN 13018</t>
  </si>
  <si>
    <t>-2045809517</t>
  </si>
  <si>
    <t>113</t>
  </si>
  <si>
    <t>VRN-09</t>
  </si>
  <si>
    <t>Požární hlídka - po ukončení sváření po pracovní době</t>
  </si>
  <si>
    <t>-855005190</t>
  </si>
  <si>
    <t>114</t>
  </si>
  <si>
    <t>VRN-10</t>
  </si>
  <si>
    <t>Návrh provozního řádu</t>
  </si>
  <si>
    <t>-1027918628</t>
  </si>
  <si>
    <t>VRN1</t>
  </si>
  <si>
    <t>Průzkumné, geodetické a projektové práce</t>
  </si>
  <si>
    <t>115</t>
  </si>
  <si>
    <t>013244000</t>
  </si>
  <si>
    <t>Dokumentace pro provádění stavby</t>
  </si>
  <si>
    <t>-1123418124</t>
  </si>
  <si>
    <t>Poznámka k položce:
Poznámka k položce: - dodavatelská dokumentace</t>
  </si>
  <si>
    <t>116</t>
  </si>
  <si>
    <t>013254000</t>
  </si>
  <si>
    <t>Dokumentace skutečného provedení stavby</t>
  </si>
  <si>
    <t>Ks</t>
  </si>
  <si>
    <t>-1411644807</t>
  </si>
  <si>
    <t>VRN4</t>
  </si>
  <si>
    <t>Inženýrská činnost</t>
  </si>
  <si>
    <t>117</t>
  </si>
  <si>
    <t>043194000</t>
  </si>
  <si>
    <t>Ostatní zkoušky</t>
  </si>
  <si>
    <t>900947987</t>
  </si>
  <si>
    <t>Poznámka k položce:
Poznámka k položce: - funkční zkoušky</t>
  </si>
  <si>
    <t>118</t>
  </si>
  <si>
    <t>045002000</t>
  </si>
  <si>
    <t>Kompletační a koordinační činnost</t>
  </si>
  <si>
    <t>-1635766040</t>
  </si>
  <si>
    <t>VRN6</t>
  </si>
  <si>
    <t>Územní vlivy</t>
  </si>
  <si>
    <t>119</t>
  </si>
  <si>
    <t>065002000</t>
  </si>
  <si>
    <t>Mimostaveništní doprava materiálů</t>
  </si>
  <si>
    <t>-1599637224</t>
  </si>
  <si>
    <t>VRN9</t>
  </si>
  <si>
    <t>Ostatní náklady</t>
  </si>
  <si>
    <t>120</t>
  </si>
  <si>
    <t>092103001</t>
  </si>
  <si>
    <t>Náklady na zkušební provoz</t>
  </si>
  <si>
    <t>946151412</t>
  </si>
  <si>
    <t>121</t>
  </si>
  <si>
    <t>092203000</t>
  </si>
  <si>
    <t>Náklady na zaškolení</t>
  </si>
  <si>
    <t>210878843</t>
  </si>
  <si>
    <t>84-19-6P32 - Plynová odběrná zařízení</t>
  </si>
  <si>
    <t xml:space="preserve">    723 - Zdravotechnika - vnitřní plynovod</t>
  </si>
  <si>
    <t>723</t>
  </si>
  <si>
    <t>Zdravotechnika - vnitřní plynovod</t>
  </si>
  <si>
    <t>723190907</t>
  </si>
  <si>
    <t>Odvzdušnění nebo napuštění plynovodního potrubí</t>
  </si>
  <si>
    <t>-706784455</t>
  </si>
  <si>
    <t>Opravy plynovodního potrubí odvzdušnění a napuštění potrubí</t>
  </si>
  <si>
    <t>(9+8+6+8)</t>
  </si>
  <si>
    <t>723219102</t>
  </si>
  <si>
    <t>Montáž armatur plynovodních přírubových DN 50 ostatní typ</t>
  </si>
  <si>
    <t>-1213456492</t>
  </si>
  <si>
    <t>Armatury přírubové montáž armatur přírubových ostatních typů DN 50</t>
  </si>
  <si>
    <t>723spec-001</t>
  </si>
  <si>
    <t>Elektromagnetický havarijní plynový ventil, DN50</t>
  </si>
  <si>
    <t>-1716459210</t>
  </si>
  <si>
    <t>Elektromagnetický havarijní plynový ventil, DN50, připojení R 2", max. přetlak 50 kPa, tlaková diference Δp 0-50 kPa, NC (normally closed), bez přívodu zavřeno, napájení 24V DC</t>
  </si>
  <si>
    <t>723231162</t>
  </si>
  <si>
    <t>Kohout kulový přímý G 1/2 PN 42 do 185°C plnoprůtokový vnitřní závit těžká řada</t>
  </si>
  <si>
    <t>-1299844960</t>
  </si>
  <si>
    <t>Armatury se dvěma závity kohouty kulové PN 42 do 185°C plnoprůtokové vnitřní závit těžká řada G 1/2</t>
  </si>
  <si>
    <t>723231166</t>
  </si>
  <si>
    <t>Kohout kulový přímý G 1 1/2 PN 42 do 185°C plnoprůtokový vnitřní závit těžká řada</t>
  </si>
  <si>
    <t>-663312417</t>
  </si>
  <si>
    <t>Armatury se dvěma závity kohouty kulové PN 42 do 185°C plnoprůtokové vnitřní závit těžká řada G 1 1/2</t>
  </si>
  <si>
    <t>72399001R</t>
  </si>
  <si>
    <t>Manometr ukazovací: typ 03398-S/MM, ∅100 mm</t>
  </si>
  <si>
    <t>1143067239</t>
  </si>
  <si>
    <t>Poznámka k položce:
Poznámka k položce: Manometr ukazovací: - typ 03398-S/MM, ∅100 mm, rozsah 0-6 kPa, spodní připojení, 1,6% třída přesnosti, připojení M20x1,5 Kohout dvoucestný tlakoměrový uzavírací: - M20x1,5, PN16</t>
  </si>
  <si>
    <t>72399002R</t>
  </si>
  <si>
    <t>Čištění a odplynění potrubí profukem</t>
  </si>
  <si>
    <t>196267393</t>
  </si>
  <si>
    <t>72399003R</t>
  </si>
  <si>
    <t>Vyříznutí potrubí a vsazení nové armatury závitové DN50 (2")</t>
  </si>
  <si>
    <t>-423346126</t>
  </si>
  <si>
    <t>998723102</t>
  </si>
  <si>
    <t>Přesun hmot tonážní pro vnitřní plynovod v objektech v do 12 m</t>
  </si>
  <si>
    <t>1988966801</t>
  </si>
  <si>
    <t>Přesun hmot pro vnitřní plynovod stanovený z hmotnosti přesunovaného materiálu vodorovná dopravní vzdálenost do 50 m v objektech výšky přes 6 do 12 m</t>
  </si>
  <si>
    <t>281260278</t>
  </si>
  <si>
    <t>124893181</t>
  </si>
  <si>
    <t>733111113</t>
  </si>
  <si>
    <t>Potrubí ocelové závitové bezešvé běžné v kotelnách nebo strojovnách DN 15</t>
  </si>
  <si>
    <t>-372383563</t>
  </si>
  <si>
    <t>Potrubí z trubek ocelových závitových bezešvých běžných nízkotlakých v kotelnách a strojovnách DN 15</t>
  </si>
  <si>
    <t>8*1,05 "Přepočtené koeficientem množství</t>
  </si>
  <si>
    <t>12</t>
  </si>
  <si>
    <t>-621599240</t>
  </si>
  <si>
    <t>13</t>
  </si>
  <si>
    <t>1267405173</t>
  </si>
  <si>
    <t>14</t>
  </si>
  <si>
    <t>1105886694</t>
  </si>
  <si>
    <t>9*1,05 "Přepočtené koeficientem množství</t>
  </si>
  <si>
    <t>-631598612</t>
  </si>
  <si>
    <t>9 "DN 65</t>
  </si>
  <si>
    <t>8 "DN 40</t>
  </si>
  <si>
    <t>6 "DN 25</t>
  </si>
  <si>
    <t>8 "DN 15</t>
  </si>
  <si>
    <t>1739344887</t>
  </si>
  <si>
    <t>-706772307</t>
  </si>
  <si>
    <t>"Drobné pomocná ocelová konstrukce pro uložení potrubí, včetně kotvícího materiálu</t>
  </si>
  <si>
    <t>539793327</t>
  </si>
  <si>
    <t>1254144544</t>
  </si>
  <si>
    <t>-722737984</t>
  </si>
  <si>
    <t>-1055357038</t>
  </si>
  <si>
    <t>618800504</t>
  </si>
  <si>
    <t>1777395090</t>
  </si>
  <si>
    <t>8 "G 1 1/2"</t>
  </si>
  <si>
    <t>6 "G 1"</t>
  </si>
  <si>
    <t>6 "G 1/2"</t>
  </si>
  <si>
    <t>451207903</t>
  </si>
  <si>
    <t>-1183687358</t>
  </si>
  <si>
    <t>127733139</t>
  </si>
  <si>
    <t>-1998037275</t>
  </si>
  <si>
    <t>1289004091</t>
  </si>
  <si>
    <t>-1528731404</t>
  </si>
  <si>
    <t>-254048897</t>
  </si>
  <si>
    <t>-342282466</t>
  </si>
  <si>
    <t>634408456</t>
  </si>
  <si>
    <t>-2020865170</t>
  </si>
  <si>
    <t>VRN-11</t>
  </si>
  <si>
    <t>Ekologická likvidace odpadů (tepelná izolace, barvy,...)</t>
  </si>
  <si>
    <t>-1494982683</t>
  </si>
  <si>
    <t>Kč</t>
  </si>
  <si>
    <t>-1021862641</t>
  </si>
  <si>
    <t>-1794729071</t>
  </si>
  <si>
    <t>043114000</t>
  </si>
  <si>
    <t>Zkoušky tlakové</t>
  </si>
  <si>
    <t>881652101</t>
  </si>
  <si>
    <t>044002000</t>
  </si>
  <si>
    <t>Revize</t>
  </si>
  <si>
    <t>-46785733</t>
  </si>
  <si>
    <t>Poznámka k položce:
Poznámka k položce: - výchozí revize plynovodu</t>
  </si>
  <si>
    <t>1710552288</t>
  </si>
  <si>
    <t>-820082824</t>
  </si>
  <si>
    <t>1679340628</t>
  </si>
  <si>
    <t>84-19-6P33 - Elektroinstalace a MaR</t>
  </si>
  <si>
    <t xml:space="preserve">    742-01 - ŘÍDICÍ STANICE</t>
  </si>
  <si>
    <t xml:space="preserve">      742-01-01 - Rozvaděč DMR1 (AI 17; DI 27; AO 4; DO 13)</t>
  </si>
  <si>
    <t xml:space="preserve">    742-02 - ROZVADĚČE A SKŘÍNKY </t>
  </si>
  <si>
    <t xml:space="preserve">    742-03 - KABELY</t>
  </si>
  <si>
    <t xml:space="preserve">    742-04 - MONTÁŽNÍ MATERIÁL</t>
  </si>
  <si>
    <t xml:space="preserve">    742-05 - POLNÍ INSTRUMENTACE</t>
  </si>
  <si>
    <t xml:space="preserve">    742-06 - SOFTWARE</t>
  </si>
  <si>
    <t xml:space="preserve">    742-07 - OSTATNÍ</t>
  </si>
  <si>
    <t>742-01</t>
  </si>
  <si>
    <t>ŘÍDICÍ STANICE</t>
  </si>
  <si>
    <t>742-01-01</t>
  </si>
  <si>
    <t>Rozvaděč DMR1 (AI 17; DI 27; AO 4; DO 13)</t>
  </si>
  <si>
    <t>74299001R.1</t>
  </si>
  <si>
    <t>Modulární podstanice, 200x I/O, BACnet/IP</t>
  </si>
  <si>
    <t>528384823</t>
  </si>
  <si>
    <t>74299001R1</t>
  </si>
  <si>
    <t>Adresovací kolíčky, 1 ... 12, +2 resetovací</t>
  </si>
  <si>
    <t>188416089</t>
  </si>
  <si>
    <t>74299001R2</t>
  </si>
  <si>
    <t>Napájecí modul 1.2A</t>
  </si>
  <si>
    <t>834784893</t>
  </si>
  <si>
    <t>74299001R3</t>
  </si>
  <si>
    <t>Sběrnicový modul</t>
  </si>
  <si>
    <t>1302488032</t>
  </si>
  <si>
    <t>74299001R4</t>
  </si>
  <si>
    <t>Modul digitálních vstupů, 16x DI</t>
  </si>
  <si>
    <t>1856949377</t>
  </si>
  <si>
    <t>74299001R5</t>
  </si>
  <si>
    <t>Univerzální modul, 8x UIO</t>
  </si>
  <si>
    <t>1512571511</t>
  </si>
  <si>
    <t>74299001R6</t>
  </si>
  <si>
    <t>Modul digitálních výstupů, 6x DO</t>
  </si>
  <si>
    <t>324688866</t>
  </si>
  <si>
    <t>74299001R7</t>
  </si>
  <si>
    <t>Datový koncentrátor, vhodný pro připojení komunikujícíh zařízení k vizualizačnímu systému ProCop</t>
  </si>
  <si>
    <t>1354185592</t>
  </si>
  <si>
    <t>74299001R8</t>
  </si>
  <si>
    <t>Modul rozhraní MBus vhodný do datového koncentrátoru (max 20 zařízení)</t>
  </si>
  <si>
    <t>930864382</t>
  </si>
  <si>
    <t>74299001R9</t>
  </si>
  <si>
    <t>Modul rozhraní GSM vhodný do datového koncentrátoru</t>
  </si>
  <si>
    <t>-1105157538</t>
  </si>
  <si>
    <t>74299005R</t>
  </si>
  <si>
    <t>Operátorský panel s kapacitním dotykovým displejem 7“, 800x480, ARM, 256MB RAM, Ethernet, mikroSD (není součástí dodávky), Linux, 24 V ss, bez zdroje</t>
  </si>
  <si>
    <t>522888212</t>
  </si>
  <si>
    <t>Poznámka k položce:
Poznámka k položce: Operátorský dotykový panel</t>
  </si>
  <si>
    <t>742-02</t>
  </si>
  <si>
    <t xml:space="preserve">ROZVADĚČE A SKŘÍNKY </t>
  </si>
  <si>
    <t>74299006R</t>
  </si>
  <si>
    <t>Rozvaděč DMR1</t>
  </si>
  <si>
    <t>-2031485624</t>
  </si>
  <si>
    <t>Poznámka k položce:
Poznámka k položce: Rozvaděč +DMR1 bude tvořen oceloplechovou skříní o rozměrech 2000x800x400 (v x š x h), IP54/20 s kapsou na dokumentaci. Ventilace rozvaděče bude navržena v závislosti na ztrátovém výkonu rozvaděče. Rozvaděč bude vyzbrojen hlavním jističem, zdrojem 230VAC/24VDC, transformátorem 230VAC/24VAC, jisticími obvody zdroje, jistícími (prvky jističe, chrániče a pojistky) pro jištění napájených zařízení, jistícími a ovládacími obvody, přepěťovou ochranou typ 1+2 a typu 3, ovládacími a signalizačními prvky na panelu rozvaděče, svorkovnicemi pro připojení všech vstupních a výstupních kabelů. Rozvaděč bude obsahovat řídící systém dle požadované konfigurace vstupů a výstupů, komunikačních rozhraní a dalších zařízení v závislosti na typu řídícího systému. Průchodky budou umístěné nahoře.</t>
  </si>
  <si>
    <t>info-01</t>
  </si>
  <si>
    <t>V položkách jsou započteny i náklady na případné sestavení dílců dříve demontovaných z důvodů dopravy, a dále usazení, vyvážení, upevnění montáž a zapojení demontovaných přístrojů a víka, kontrolu spojů a jejich dotažení</t>
  </si>
  <si>
    <t>1862992524</t>
  </si>
  <si>
    <t>742-03</t>
  </si>
  <si>
    <t>KABELY</t>
  </si>
  <si>
    <t>74299007R</t>
  </si>
  <si>
    <t>CYKY-J 3x1,5</t>
  </si>
  <si>
    <t>-1816536669</t>
  </si>
  <si>
    <t>Poznámka k položce:
Poznámka k položce: Kabel</t>
  </si>
  <si>
    <t>74299008R</t>
  </si>
  <si>
    <t>CYKY-J 3x2,5</t>
  </si>
  <si>
    <t>1029101630</t>
  </si>
  <si>
    <t>74299009R</t>
  </si>
  <si>
    <t>CYKY-O 2x1,5</t>
  </si>
  <si>
    <t>-1964609966</t>
  </si>
  <si>
    <t>74299010R</t>
  </si>
  <si>
    <t>J-Y(st)Y 2x2x0,8</t>
  </si>
  <si>
    <t>112293557</t>
  </si>
  <si>
    <t>74299011R</t>
  </si>
  <si>
    <t>J-Y(st)Y 4x2x0,8</t>
  </si>
  <si>
    <t>736391317</t>
  </si>
  <si>
    <t>74299012R</t>
  </si>
  <si>
    <t>JYTY-O 2x1</t>
  </si>
  <si>
    <t>-436740703</t>
  </si>
  <si>
    <t>74299013R</t>
  </si>
  <si>
    <t>JYTY-O 4x1</t>
  </si>
  <si>
    <t>-673586181</t>
  </si>
  <si>
    <t>74299014R</t>
  </si>
  <si>
    <t>JYTY-O 7x1</t>
  </si>
  <si>
    <t>-357689597</t>
  </si>
  <si>
    <t>74299015R</t>
  </si>
  <si>
    <t>CYY 4</t>
  </si>
  <si>
    <t>-492056590</t>
  </si>
  <si>
    <t>74299016R</t>
  </si>
  <si>
    <t>CYY 6</t>
  </si>
  <si>
    <t>16351666</t>
  </si>
  <si>
    <t>info-02</t>
  </si>
  <si>
    <t>V položkách jsou započteny i náklady na naznačení trasy vedení, přípravu svitků a bubnů, položení přip. protahování vodičů, šňůr a kabelů, vyrovnání a vytvarování ohybů, zajištění konců proti poškození izolace, označení štítky a vyzkoušení izolačního stav</t>
  </si>
  <si>
    <t>-1610517621</t>
  </si>
  <si>
    <t>V položkách jsou započteny i náklady na naznačení trasy vedení, přípravu svitků a bubnů, položení přip. protahování vodičů, šňůr a kabelů, vyrovnání a vytvarování ohybů, zajištění konců proti poškození izolace, označení štítky a vyzkoušení izolačního stavu, spolu s pomocnými montážními pracemi a materiálem, ukončením kabelů na svorkovnici zařízení a v rozvaděči</t>
  </si>
  <si>
    <t>742-04</t>
  </si>
  <si>
    <t>MONTÁŽNÍ MATERIÁL</t>
  </si>
  <si>
    <t>74299017R</t>
  </si>
  <si>
    <t>Kabelový žlab, pozinkovaný s víkem 125x50 mm, včetně nosných konstrukcí a spojovacích dílů, dělící přepážka</t>
  </si>
  <si>
    <t>-948215548</t>
  </si>
  <si>
    <t>Poznámka k položce:
Poznámka k položce: Kabelový žlab</t>
  </si>
  <si>
    <t>74299018R</t>
  </si>
  <si>
    <t>Kabelový žlab, pozinkovaný s víkem 62x50 mm, včetně nosných konstrukcí a spojovacích dílů, dělící přepážka</t>
  </si>
  <si>
    <t>-700562789</t>
  </si>
  <si>
    <t>74299019R</t>
  </si>
  <si>
    <t>Trubka instalační plastová ohebná průměr 32mm, včetně upevňovacího a instalačního materiálu</t>
  </si>
  <si>
    <t>-1749391719</t>
  </si>
  <si>
    <t>Poznámka k položce:
Poznámka k položce: Instalační trubka</t>
  </si>
  <si>
    <t>74299020R</t>
  </si>
  <si>
    <t>Trubka instalační plastová pevná průměr 32mm, včetně upevňovacího a montážního materiálu</t>
  </si>
  <si>
    <t>-1828260594</t>
  </si>
  <si>
    <t>74299021R</t>
  </si>
  <si>
    <t>Kabelová krabicová rozvodka 88x88x53 mm (šxvxh),skříň s předlisy, 5x svorka 1,5-2,5mm2, povrch stěny lze použít pro kabelové vývodky max. M 20, pro chráněné instalace, IP 65, RAL 7035, Materiál - termoplast</t>
  </si>
  <si>
    <t>1941869717</t>
  </si>
  <si>
    <t>Poznámka k položce:
Poznámka k položce: Instalační materiál</t>
  </si>
  <si>
    <t>74299022R</t>
  </si>
  <si>
    <t>Zásuvka na povrch IP44, bílá barva. 16A/250V - šroubové svorky. Zásuvka pro povrchovou montáž do vlhka.</t>
  </si>
  <si>
    <t>-2053938369</t>
  </si>
  <si>
    <t>info-03</t>
  </si>
  <si>
    <t>V položkách jsou započteny i náklady na naznačení trasy vedení, přípravu svitků a bubnů, označení štítky, spolu s pomocnými montážními pracemi a materiálem</t>
  </si>
  <si>
    <t>-888688047</t>
  </si>
  <si>
    <t>742-05</t>
  </si>
  <si>
    <t>POLNÍ INSTRUMENTACE</t>
  </si>
  <si>
    <t>74299023R</t>
  </si>
  <si>
    <t>Odporový snímač teploty, příložný s plastovou hlavicí, 0÷100°C, včetně upevňovacích pásků</t>
  </si>
  <si>
    <t>-1759831418</t>
  </si>
  <si>
    <t>Poznámka k položce:
Poznámka k položce: Polní instumentace</t>
  </si>
  <si>
    <t>74299024R</t>
  </si>
  <si>
    <t>Odporový snímač teploty, se stonkem a s plastovou hlavicí , délka stonku 70mm, rozsah 0÷100°C, včetně jímky</t>
  </si>
  <si>
    <t>-1170178908</t>
  </si>
  <si>
    <t>74299025R</t>
  </si>
  <si>
    <t>Odporový snímač teploty, se stonkem a s plastovou hlavicí , délka stonku 360 mm, rozsah 0÷100°C, včetně držáku</t>
  </si>
  <si>
    <t>-861199559</t>
  </si>
  <si>
    <t>74299026R</t>
  </si>
  <si>
    <t>Odporový snímač teploty, prostorový plastový, 0÷60°C, včetně držáku na zeď</t>
  </si>
  <si>
    <t>-1604445977</t>
  </si>
  <si>
    <t>74299027R</t>
  </si>
  <si>
    <t>Odporový snímač teploty, venkovní plastový, -30÷60°C, IP65, včetně držáku na zeď</t>
  </si>
  <si>
    <t>-484757540</t>
  </si>
  <si>
    <t>74299028R</t>
  </si>
  <si>
    <t>Snímač tlaku, pro kapaliny, relativní tlak, 0÷10 bar, 0÷10VDC/3-vodič, přesnost 0,25% (Pn&gt;0.4bar), médium -45÷125°C, napájení v rozsahu 14-30VDC, elektrické připojení - konektor DIN 43650 (ISO 4400) IP65, mechanické připojení G1/2" DIN 3852, těsnění Viton</t>
  </si>
  <si>
    <t>-384052827</t>
  </si>
  <si>
    <t>74299029R</t>
  </si>
  <si>
    <t>Návarek ocelový přímý, vnitřní závit G 1/2", délka 50 mm</t>
  </si>
  <si>
    <t>1103431183</t>
  </si>
  <si>
    <t>74299030R</t>
  </si>
  <si>
    <t>Snímač zaplavení určený k signalizaci poruchových stavů, napájení 24 V AC nebo 24 V DC, 1 VA. IP54, relový výstup a otevřený kolektor.</t>
  </si>
  <si>
    <t>1731217491</t>
  </si>
  <si>
    <t>74299031R</t>
  </si>
  <si>
    <t>Termostat kapilárový příložný, 15°C÷95°C s přepínacím kontaktem 250V/2,5 A , časová konstanta ve schodě s DIN 3440, včetně stahovacích pasku pro montáž na potrubí.</t>
  </si>
  <si>
    <t>-1007895617</t>
  </si>
  <si>
    <t>74299032R</t>
  </si>
  <si>
    <t>Termostat kapilárový jímkový, 40°C÷120°C, jímka G1/2" délka 100 mm, IP43, 1 přepínací kontakt relé 2,5 A včetně návarku přímý vnitřní závit G1/2", délka 60mm</t>
  </si>
  <si>
    <t>-1372902561</t>
  </si>
  <si>
    <t>74299033R</t>
  </si>
  <si>
    <t>Detektor CO, 0÷150ppm CO, elektrochemický senzor, 2x poplachový stupeň, 1x porucha snímání, napájení 24V/50Hz, spojitý výstupní signál 4÷20mA</t>
  </si>
  <si>
    <t>-1704224222</t>
  </si>
  <si>
    <t>74299034R</t>
  </si>
  <si>
    <t>Detektor hořlavých plynů plyny, 2x poplachový stupeň, katalytický senzor, 3x výstupní relé (ALARM1 +ALARM2 +FAULT), napájení 24Vss</t>
  </si>
  <si>
    <t>2052371163</t>
  </si>
  <si>
    <t>74299035R</t>
  </si>
  <si>
    <t>Houkačka s optickou signalizací, 240VAC, trv. tón, oranžová, LED</t>
  </si>
  <si>
    <t>-774493692</t>
  </si>
  <si>
    <t>74299036R</t>
  </si>
  <si>
    <t>TOTAL Stop tlačítko kompletní ve skříňce (skříňka pro řadovou zástavbu ovládacích a signalizačních prvků 1 pozice, s vývodkou, včetně NOT-AUS tlačítka - hřibové červené na žlutém podkladu, 2 rozpínací kontakty; včetně vývode, IP66)</t>
  </si>
  <si>
    <t>-1269143627</t>
  </si>
  <si>
    <t>742-06</t>
  </si>
  <si>
    <t>SOFTWARE</t>
  </si>
  <si>
    <t>74299033R.1</t>
  </si>
  <si>
    <t>Rozšíření ALFA-základ o 1 typovou podstanice</t>
  </si>
  <si>
    <t>1398479843</t>
  </si>
  <si>
    <t>Poznámka k položce:
Poznámka k položce: Software</t>
  </si>
  <si>
    <t>74299033R1</t>
  </si>
  <si>
    <t>Rozšíření ALFA-základ o 1 MBus, impulsní vstup, Eesa, Eatherm, Calor nebo Inmat</t>
  </si>
  <si>
    <t>170046120</t>
  </si>
  <si>
    <t>74299033R2</t>
  </si>
  <si>
    <t>Zpracování uživatelských programů</t>
  </si>
  <si>
    <t>244328144</t>
  </si>
  <si>
    <t>74299033R3</t>
  </si>
  <si>
    <t>Oživení a provedení zkoušek</t>
  </si>
  <si>
    <t>1148504272</t>
  </si>
  <si>
    <t>742-07</t>
  </si>
  <si>
    <t>OSTATNÍ</t>
  </si>
  <si>
    <t>74299041R</t>
  </si>
  <si>
    <t>Informační systém - štítky</t>
  </si>
  <si>
    <t>kpt</t>
  </si>
  <si>
    <t>1636792922</t>
  </si>
  <si>
    <t>Poznámka k položce:
Poznámka k položce: Ostatní</t>
  </si>
  <si>
    <t>74299042R</t>
  </si>
  <si>
    <t>Oživení a zprovoznění systému, zaregulování systému, požadované funkční zkoušky, nastavení parametrů regulovaných okruhů po vyhodnocení zkušebního provozu</t>
  </si>
  <si>
    <t>-1822563962</t>
  </si>
  <si>
    <t>74299043R</t>
  </si>
  <si>
    <t>Parametrizace polní instrumentace, požadované funkční zkoušky</t>
  </si>
  <si>
    <t>-277885258</t>
  </si>
  <si>
    <t>74299044R</t>
  </si>
  <si>
    <t>Zkoušky a prohlídky elektrických rozvodů a zařízení, celková prohlídka a vyhotovení revizní zprávy pro objem montážních prací</t>
  </si>
  <si>
    <t>1419765583</t>
  </si>
  <si>
    <t>74299045R</t>
  </si>
  <si>
    <t>-554484364</t>
  </si>
  <si>
    <t>74299046R</t>
  </si>
  <si>
    <t>Koordinace s ostatními profesemi</t>
  </si>
  <si>
    <t>-743862640</t>
  </si>
  <si>
    <t>74299047R</t>
  </si>
  <si>
    <t>Zaškolení obsluhy, včetně předání katalogových listů a montážních návodů</t>
  </si>
  <si>
    <t>-1948600064</t>
  </si>
  <si>
    <t>74299048R</t>
  </si>
  <si>
    <t>Zkoušky komunikace</t>
  </si>
  <si>
    <t>-705894707</t>
  </si>
  <si>
    <t>74299049R</t>
  </si>
  <si>
    <t>Dílenská dokumentace</t>
  </si>
  <si>
    <t>1269271673</t>
  </si>
  <si>
    <t>74299050R</t>
  </si>
  <si>
    <t>Dodavatelská dokumentace</t>
  </si>
  <si>
    <t>278575904</t>
  </si>
  <si>
    <t>74299051R</t>
  </si>
  <si>
    <t>1445736702</t>
  </si>
  <si>
    <t>info-04</t>
  </si>
  <si>
    <t>Jiné materiály, montáž, atd., neuvedené výše, ale které je nutné zahrnout do celkového rozsahu prací podle výkresů a praxe dodavatele. Prosím, uveďte podrobný technický popis a cenovou kalkulaci.</t>
  </si>
  <si>
    <t>-1424282478</t>
  </si>
  <si>
    <t>INFO-01.1</t>
  </si>
  <si>
    <t>1020617929</t>
  </si>
  <si>
    <t>INFO-02.1</t>
  </si>
  <si>
    <t>-103871924</t>
  </si>
  <si>
    <t>INFO-03.1</t>
  </si>
  <si>
    <t>-620366853</t>
  </si>
  <si>
    <t>INFO-04.1</t>
  </si>
  <si>
    <t>1783231026</t>
  </si>
  <si>
    <t>237237535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</si>
</sst>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0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84-19-6P3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Plynová kotelna Trlicova PK3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Trlicova 1783/10, 741 01 Nový Jičín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17. 9. 2020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Nový Jičín, Masarykovo nám. 1/1, 741 01 NJ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MIOT, s.r.o., Zelená 3062/30, 702 02 Ostrava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24.7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'84-19-6P31 - Strojní tech...'!J30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'84-19-6P31 - Strojní tech...'!P138</f>
        <v>0</v>
      </c>
      <c r="AV95" s="128">
        <f>'84-19-6P31 - Strojní tech...'!J33</f>
        <v>0</v>
      </c>
      <c r="AW95" s="128">
        <f>'84-19-6P31 - Strojní tech...'!J34</f>
        <v>0</v>
      </c>
      <c r="AX95" s="128">
        <f>'84-19-6P31 - Strojní tech...'!J35</f>
        <v>0</v>
      </c>
      <c r="AY95" s="128">
        <f>'84-19-6P31 - Strojní tech...'!J36</f>
        <v>0</v>
      </c>
      <c r="AZ95" s="128">
        <f>'84-19-6P31 - Strojní tech...'!F33</f>
        <v>0</v>
      </c>
      <c r="BA95" s="128">
        <f>'84-19-6P31 - Strojní tech...'!F34</f>
        <v>0</v>
      </c>
      <c r="BB95" s="128">
        <f>'84-19-6P31 - Strojní tech...'!F35</f>
        <v>0</v>
      </c>
      <c r="BC95" s="128">
        <f>'84-19-6P31 - Strojní tech...'!F36</f>
        <v>0</v>
      </c>
      <c r="BD95" s="130">
        <f>'84-19-6P31 - Strojní tech...'!F37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24.7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'84-19-6P32 - Plynová odbě...'!J30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'84-19-6P32 - Plynová odbě...'!P128</f>
        <v>0</v>
      </c>
      <c r="AV96" s="128">
        <f>'84-19-6P32 - Plynová odbě...'!J33</f>
        <v>0</v>
      </c>
      <c r="AW96" s="128">
        <f>'84-19-6P32 - Plynová odbě...'!J34</f>
        <v>0</v>
      </c>
      <c r="AX96" s="128">
        <f>'84-19-6P32 - Plynová odbě...'!J35</f>
        <v>0</v>
      </c>
      <c r="AY96" s="128">
        <f>'84-19-6P32 - Plynová odbě...'!J36</f>
        <v>0</v>
      </c>
      <c r="AZ96" s="128">
        <f>'84-19-6P32 - Plynová odbě...'!F33</f>
        <v>0</v>
      </c>
      <c r="BA96" s="128">
        <f>'84-19-6P32 - Plynová odbě...'!F34</f>
        <v>0</v>
      </c>
      <c r="BB96" s="128">
        <f>'84-19-6P32 - Plynová odbě...'!F35</f>
        <v>0</v>
      </c>
      <c r="BC96" s="128">
        <f>'84-19-6P32 - Plynová odbě...'!F36</f>
        <v>0</v>
      </c>
      <c r="BD96" s="130">
        <f>'84-19-6P32 - Plynová odbě...'!F37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24.7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'84-19-6P33 - Elektroinsta...'!J30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32">
        <v>0</v>
      </c>
      <c r="AT97" s="133">
        <f>ROUND(SUM(AV97:AW97),2)</f>
        <v>0</v>
      </c>
      <c r="AU97" s="134">
        <f>'84-19-6P33 - Elektroinsta...'!P126</f>
        <v>0</v>
      </c>
      <c r="AV97" s="133">
        <f>'84-19-6P33 - Elektroinsta...'!J33</f>
        <v>0</v>
      </c>
      <c r="AW97" s="133">
        <f>'84-19-6P33 - Elektroinsta...'!J34</f>
        <v>0</v>
      </c>
      <c r="AX97" s="133">
        <f>'84-19-6P33 - Elektroinsta...'!J35</f>
        <v>0</v>
      </c>
      <c r="AY97" s="133">
        <f>'84-19-6P33 - Elektroinsta...'!J36</f>
        <v>0</v>
      </c>
      <c r="AZ97" s="133">
        <f>'84-19-6P33 - Elektroinsta...'!F33</f>
        <v>0</v>
      </c>
      <c r="BA97" s="133">
        <f>'84-19-6P33 - Elektroinsta...'!F34</f>
        <v>0</v>
      </c>
      <c r="BB97" s="133">
        <f>'84-19-6P33 - Elektroinsta...'!F35</f>
        <v>0</v>
      </c>
      <c r="BC97" s="133">
        <f>'84-19-6P33 - Elektroinsta...'!F36</f>
        <v>0</v>
      </c>
      <c r="BD97" s="135">
        <f>'84-19-6P33 - Elektroinsta...'!F37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84-19-6P31 - Strojní tech...'!C2" display="/"/>
    <hyperlink ref="A96" location="'84-19-6P32 - Plynová odbě...'!C2" display="/"/>
    <hyperlink ref="A97" location="'84-19-6P33 - Elektroin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Trlicova PK3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ROUND(J138,2)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ROUND((SUM(BE138:BE514)),2)</f>
        <v>0</v>
      </c>
      <c r="G33" s="38"/>
      <c r="H33" s="38"/>
      <c r="I33" s="155">
        <v>0.21</v>
      </c>
      <c r="J33" s="154">
        <f>ROUND(((SUM(BE138:BE514))*I33),2)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ROUND((SUM(BF138:BF514)),2)</f>
        <v>0</v>
      </c>
      <c r="G34" s="38"/>
      <c r="H34" s="38"/>
      <c r="I34" s="155">
        <v>0.15</v>
      </c>
      <c r="J34" s="154">
        <f>ROUND(((SUM(BF138:BF514))*I34),2)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ROUND((SUM(BG138:BG514)),2)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ROUND((SUM(BH138:BH514)),2)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ROUND((SUM(BI138:BI514)),2)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Trlicova PK3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84-19-6P31 - Strojní technologie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Trlicova 1783/10,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Nový Jičín, Masarykovo nám. 1/1, 741 01 Nový</v>
      </c>
      <c r="G91" s="40"/>
      <c r="H91" s="40"/>
      <c r="I91" s="32" t="s">
        <v>30</v>
      </c>
      <c r="J91" s="36" t="str">
        <f>E21</f>
        <v>MIOT, s.r.o., Zelená 3062/30, 702 02 Ostrava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J138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104</v>
      </c>
      <c r="E97" s="182"/>
      <c r="F97" s="182"/>
      <c r="G97" s="182"/>
      <c r="H97" s="182"/>
      <c r="I97" s="182"/>
      <c r="J97" s="183">
        <f>J139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105</v>
      </c>
      <c r="E98" s="188"/>
      <c r="F98" s="188"/>
      <c r="G98" s="188"/>
      <c r="H98" s="188"/>
      <c r="I98" s="188"/>
      <c r="J98" s="189">
        <f>J140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J158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109</v>
      </c>
      <c r="E102" s="182"/>
      <c r="F102" s="182"/>
      <c r="G102" s="182"/>
      <c r="H102" s="182"/>
      <c r="I102" s="182"/>
      <c r="J102" s="183">
        <f>J186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110</v>
      </c>
      <c r="E103" s="188"/>
      <c r="F103" s="188"/>
      <c r="G103" s="188"/>
      <c r="H103" s="188"/>
      <c r="I103" s="188"/>
      <c r="J103" s="189">
        <f>J187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J222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J225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113</v>
      </c>
      <c r="E106" s="188"/>
      <c r="F106" s="188"/>
      <c r="G106" s="188"/>
      <c r="H106" s="188"/>
      <c r="I106" s="188"/>
      <c r="J106" s="189">
        <f>J259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114</v>
      </c>
      <c r="E107" s="188"/>
      <c r="F107" s="188"/>
      <c r="G107" s="188"/>
      <c r="H107" s="188"/>
      <c r="I107" s="188"/>
      <c r="J107" s="189">
        <f>J291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115</v>
      </c>
      <c r="E108" s="188"/>
      <c r="F108" s="188"/>
      <c r="G108" s="188"/>
      <c r="H108" s="188"/>
      <c r="I108" s="188"/>
      <c r="J108" s="189">
        <f>J335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116</v>
      </c>
      <c r="E109" s="188"/>
      <c r="F109" s="188"/>
      <c r="G109" s="188"/>
      <c r="H109" s="188"/>
      <c r="I109" s="188"/>
      <c r="J109" s="189">
        <f>J369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117</v>
      </c>
      <c r="E110" s="188"/>
      <c r="F110" s="188"/>
      <c r="G110" s="188"/>
      <c r="H110" s="188"/>
      <c r="I110" s="188"/>
      <c r="J110" s="189">
        <f>J430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118</v>
      </c>
      <c r="E111" s="188"/>
      <c r="F111" s="188"/>
      <c r="G111" s="188"/>
      <c r="H111" s="188"/>
      <c r="I111" s="188"/>
      <c r="J111" s="189">
        <f>J437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9"/>
      <c r="C112" s="180"/>
      <c r="D112" s="181" t="s">
        <v>119</v>
      </c>
      <c r="E112" s="182"/>
      <c r="F112" s="182"/>
      <c r="G112" s="182"/>
      <c r="H112" s="182"/>
      <c r="I112" s="182"/>
      <c r="J112" s="183">
        <f>J468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9"/>
      <c r="C113" s="180"/>
      <c r="D113" s="181" t="s">
        <v>120</v>
      </c>
      <c r="E113" s="182"/>
      <c r="F113" s="182"/>
      <c r="G113" s="182"/>
      <c r="H113" s="182"/>
      <c r="I113" s="182"/>
      <c r="J113" s="183">
        <f>J473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9"/>
      <c r="C114" s="180"/>
      <c r="D114" s="181" t="s">
        <v>121</v>
      </c>
      <c r="E114" s="182"/>
      <c r="F114" s="182"/>
      <c r="G114" s="182"/>
      <c r="H114" s="182"/>
      <c r="I114" s="182"/>
      <c r="J114" s="183">
        <f>J488</f>
        <v>0</v>
      </c>
      <c r="K114" s="180"/>
      <c r="L114" s="1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5"/>
      <c r="C115" s="186"/>
      <c r="D115" s="187" t="s">
        <v>122</v>
      </c>
      <c r="E115" s="188"/>
      <c r="F115" s="188"/>
      <c r="G115" s="188"/>
      <c r="H115" s="188"/>
      <c r="I115" s="188"/>
      <c r="J115" s="189">
        <f>J495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5"/>
      <c r="C116" s="186"/>
      <c r="D116" s="187" t="s">
        <v>123</v>
      </c>
      <c r="E116" s="188"/>
      <c r="F116" s="188"/>
      <c r="G116" s="188"/>
      <c r="H116" s="188"/>
      <c r="I116" s="188"/>
      <c r="J116" s="189">
        <f>J501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124</v>
      </c>
      <c r="E117" s="188"/>
      <c r="F117" s="188"/>
      <c r="G117" s="188"/>
      <c r="H117" s="188"/>
      <c r="I117" s="188"/>
      <c r="J117" s="189">
        <f>J507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5"/>
      <c r="C118" s="186"/>
      <c r="D118" s="187" t="s">
        <v>125</v>
      </c>
      <c r="E118" s="188"/>
      <c r="F118" s="188"/>
      <c r="G118" s="188"/>
      <c r="H118" s="188"/>
      <c r="I118" s="188"/>
      <c r="J118" s="189">
        <f>J510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126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174" t="str">
        <f>E7</f>
        <v>Plynová kotelna Trlicova PK3</v>
      </c>
      <c r="F128" s="32"/>
      <c r="G128" s="32"/>
      <c r="H128" s="32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96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E9</f>
        <v>84-19-6P31 - Strojní technologie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F12</f>
        <v>Trlicova 1783/10, 741 01 Nový Jičín</v>
      </c>
      <c r="G132" s="40"/>
      <c r="H132" s="40"/>
      <c r="I132" s="32" t="s">
        <v>22</v>
      </c>
      <c r="J132" s="79" t="str">
        <f>IF(J12="","",J12)</f>
        <v>17. 9. 2020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40.05" customHeight="1">
      <c r="A134" s="38"/>
      <c r="B134" s="39"/>
      <c r="C134" s="32" t="s">
        <v>24</v>
      </c>
      <c r="D134" s="40"/>
      <c r="E134" s="40"/>
      <c r="F134" s="27" t="str">
        <f>E15</f>
        <v>Město Nový Jičín, Masarykovo nám. 1/1, 741 01 Nový</v>
      </c>
      <c r="G134" s="40"/>
      <c r="H134" s="40"/>
      <c r="I134" s="32" t="s">
        <v>30</v>
      </c>
      <c r="J134" s="36" t="str">
        <f>E21</f>
        <v>MIOT, s.r.o., Zelená 3062/30, 702 02 Ostrava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IF(E18="","",E18)</f>
        <v>Vyplň údaj</v>
      </c>
      <c r="G135" s="40"/>
      <c r="H135" s="40"/>
      <c r="I135" s="32" t="s">
        <v>34</v>
      </c>
      <c r="J135" s="36" t="str">
        <f>E24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91"/>
      <c r="B137" s="192"/>
      <c r="C137" s="193" t="s">
        <v>127</v>
      </c>
      <c r="D137" s="194" t="s">
        <v>63</v>
      </c>
      <c r="E137" s="194" t="s">
        <v>59</v>
      </c>
      <c r="F137" s="194" t="s">
        <v>60</v>
      </c>
      <c r="G137" s="194" t="s">
        <v>128</v>
      </c>
      <c r="H137" s="194" t="s">
        <v>129</v>
      </c>
      <c r="I137" s="194" t="s">
        <v>130</v>
      </c>
      <c r="J137" s="195" t="s">
        <v>101</v>
      </c>
      <c r="K137" s="196" t="s">
        <v>131</v>
      </c>
      <c r="L137" s="197"/>
      <c r="M137" s="100" t="s">
        <v>1</v>
      </c>
      <c r="N137" s="101" t="s">
        <v>42</v>
      </c>
      <c r="O137" s="101" t="s">
        <v>132</v>
      </c>
      <c r="P137" s="101" t="s">
        <v>133</v>
      </c>
      <c r="Q137" s="101" t="s">
        <v>134</v>
      </c>
      <c r="R137" s="101" t="s">
        <v>135</v>
      </c>
      <c r="S137" s="101" t="s">
        <v>136</v>
      </c>
      <c r="T137" s="102" t="s">
        <v>137</v>
      </c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</row>
    <row r="138" spans="1:63" s="2" customFormat="1" ht="22.8" customHeight="1">
      <c r="A138" s="38"/>
      <c r="B138" s="39"/>
      <c r="C138" s="107" t="s">
        <v>138</v>
      </c>
      <c r="D138" s="40"/>
      <c r="E138" s="40"/>
      <c r="F138" s="40"/>
      <c r="G138" s="40"/>
      <c r="H138" s="40"/>
      <c r="I138" s="40"/>
      <c r="J138" s="198">
        <f>BK138</f>
        <v>0</v>
      </c>
      <c r="K138" s="40"/>
      <c r="L138" s="44"/>
      <c r="M138" s="103"/>
      <c r="N138" s="199"/>
      <c r="O138" s="104"/>
      <c r="P138" s="200">
        <f>P139+P186+P468+P473+P488</f>
        <v>0</v>
      </c>
      <c r="Q138" s="104"/>
      <c r="R138" s="200">
        <f>R139+R186+R468+R473+R488</f>
        <v>0.12304399999999999</v>
      </c>
      <c r="S138" s="104"/>
      <c r="T138" s="201">
        <f>T139+T186+T468+T473+T488</f>
        <v>0.7422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77</v>
      </c>
      <c r="AU138" s="17" t="s">
        <v>103</v>
      </c>
      <c r="BK138" s="202">
        <f>BK139+BK186+BK468+BK473+BK488</f>
        <v>0</v>
      </c>
    </row>
    <row r="139" spans="1:63" s="12" customFormat="1" ht="25.9" customHeight="1">
      <c r="A139" s="12"/>
      <c r="B139" s="203"/>
      <c r="C139" s="204"/>
      <c r="D139" s="205" t="s">
        <v>77</v>
      </c>
      <c r="E139" s="206" t="s">
        <v>139</v>
      </c>
      <c r="F139" s="206" t="s">
        <v>140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P140+P155+P158+P183</f>
        <v>0</v>
      </c>
      <c r="Q139" s="211"/>
      <c r="R139" s="212">
        <f>R140+R155+R158+R183</f>
        <v>0</v>
      </c>
      <c r="S139" s="211"/>
      <c r="T139" s="213">
        <f>T140+T155+T158+T183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77</v>
      </c>
      <c r="AU139" s="215" t="s">
        <v>78</v>
      </c>
      <c r="AY139" s="214" t="s">
        <v>141</v>
      </c>
      <c r="BK139" s="216">
        <f>BK140+BK155+BK158+BK183</f>
        <v>0</v>
      </c>
    </row>
    <row r="140" spans="1:63" s="12" customFormat="1" ht="22.8" customHeight="1">
      <c r="A140" s="12"/>
      <c r="B140" s="203"/>
      <c r="C140" s="204"/>
      <c r="D140" s="205" t="s">
        <v>77</v>
      </c>
      <c r="E140" s="217" t="s">
        <v>142</v>
      </c>
      <c r="F140" s="217" t="s">
        <v>143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SUM(P141:P154)</f>
        <v>0</v>
      </c>
      <c r="Q140" s="211"/>
      <c r="R140" s="212">
        <f>SUM(R141:R154)</f>
        <v>0</v>
      </c>
      <c r="S140" s="211"/>
      <c r="T140" s="213">
        <f>SUM(T141:T154)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86</v>
      </c>
      <c r="AT140" s="215" t="s">
        <v>77</v>
      </c>
      <c r="AU140" s="215" t="s">
        <v>86</v>
      </c>
      <c r="AY140" s="214" t="s">
        <v>141</v>
      </c>
      <c r="BK140" s="216">
        <f>SUM(BK141:BK154)</f>
        <v>0</v>
      </c>
    </row>
    <row r="141" spans="1:65" s="2" customFormat="1" ht="14.4" customHeight="1">
      <c r="A141" s="38"/>
      <c r="B141" s="39"/>
      <c r="C141" s="219" t="s">
        <v>86</v>
      </c>
      <c r="D141" s="219" t="s">
        <v>144</v>
      </c>
      <c r="E141" s="220" t="s">
        <v>145</v>
      </c>
      <c r="F141" s="221" t="s">
        <v>146</v>
      </c>
      <c r="G141" s="222" t="s">
        <v>147</v>
      </c>
      <c r="H141" s="223">
        <v>2.1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148</v>
      </c>
      <c r="AT141" s="231" t="s">
        <v>144</v>
      </c>
      <c r="AU141" s="231" t="s">
        <v>88</v>
      </c>
      <c r="AY141" s="17" t="s">
        <v>141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148</v>
      </c>
      <c r="BM141" s="231" t="s">
        <v>149</v>
      </c>
    </row>
    <row r="142" spans="1:47" s="2" customFormat="1" ht="12">
      <c r="A142" s="38"/>
      <c r="B142" s="39"/>
      <c r="C142" s="40"/>
      <c r="D142" s="233" t="s">
        <v>150</v>
      </c>
      <c r="E142" s="40"/>
      <c r="F142" s="234" t="s">
        <v>151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150</v>
      </c>
      <c r="AU142" s="17" t="s">
        <v>88</v>
      </c>
    </row>
    <row r="143" spans="1:51" s="13" customFormat="1" ht="12">
      <c r="A143" s="13"/>
      <c r="B143" s="238"/>
      <c r="C143" s="239"/>
      <c r="D143" s="233" t="s">
        <v>152</v>
      </c>
      <c r="E143" s="240" t="s">
        <v>1</v>
      </c>
      <c r="F143" s="241" t="s">
        <v>153</v>
      </c>
      <c r="G143" s="239"/>
      <c r="H143" s="242">
        <v>2.1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152</v>
      </c>
      <c r="AU143" s="248" t="s">
        <v>88</v>
      </c>
      <c r="AV143" s="13" t="s">
        <v>88</v>
      </c>
      <c r="AW143" s="13" t="s">
        <v>33</v>
      </c>
      <c r="AX143" s="13" t="s">
        <v>78</v>
      </c>
      <c r="AY143" s="248" t="s">
        <v>141</v>
      </c>
    </row>
    <row r="144" spans="1:51" s="14" customFormat="1" ht="12">
      <c r="A144" s="14"/>
      <c r="B144" s="249"/>
      <c r="C144" s="250"/>
      <c r="D144" s="233" t="s">
        <v>152</v>
      </c>
      <c r="E144" s="251" t="s">
        <v>1</v>
      </c>
      <c r="F144" s="252" t="s">
        <v>154</v>
      </c>
      <c r="G144" s="250"/>
      <c r="H144" s="253">
        <v>2.1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152</v>
      </c>
      <c r="AU144" s="259" t="s">
        <v>88</v>
      </c>
      <c r="AV144" s="14" t="s">
        <v>148</v>
      </c>
      <c r="AW144" s="14" t="s">
        <v>33</v>
      </c>
      <c r="AX144" s="14" t="s">
        <v>86</v>
      </c>
      <c r="AY144" s="259" t="s">
        <v>141</v>
      </c>
    </row>
    <row r="145" spans="1:65" s="2" customFormat="1" ht="14.4" customHeight="1">
      <c r="A145" s="38"/>
      <c r="B145" s="39"/>
      <c r="C145" s="219" t="s">
        <v>88</v>
      </c>
      <c r="D145" s="219" t="s">
        <v>144</v>
      </c>
      <c r="E145" s="220" t="s">
        <v>155</v>
      </c>
      <c r="F145" s="221" t="s">
        <v>156</v>
      </c>
      <c r="G145" s="222" t="s">
        <v>147</v>
      </c>
      <c r="H145" s="223">
        <v>2.1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148</v>
      </c>
      <c r="AT145" s="231" t="s">
        <v>144</v>
      </c>
      <c r="AU145" s="231" t="s">
        <v>88</v>
      </c>
      <c r="AY145" s="17" t="s">
        <v>141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148</v>
      </c>
      <c r="BM145" s="231" t="s">
        <v>157</v>
      </c>
    </row>
    <row r="146" spans="1:47" s="2" customFormat="1" ht="12">
      <c r="A146" s="38"/>
      <c r="B146" s="39"/>
      <c r="C146" s="40"/>
      <c r="D146" s="233" t="s">
        <v>150</v>
      </c>
      <c r="E146" s="40"/>
      <c r="F146" s="234" t="s">
        <v>158</v>
      </c>
      <c r="G146" s="40"/>
      <c r="H146" s="40"/>
      <c r="I146" s="235"/>
      <c r="J146" s="40"/>
      <c r="K146" s="40"/>
      <c r="L146" s="44"/>
      <c r="M146" s="236"/>
      <c r="N146" s="23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150</v>
      </c>
      <c r="AU146" s="17" t="s">
        <v>88</v>
      </c>
    </row>
    <row r="147" spans="1:51" s="13" customFormat="1" ht="12">
      <c r="A147" s="13"/>
      <c r="B147" s="238"/>
      <c r="C147" s="239"/>
      <c r="D147" s="233" t="s">
        <v>152</v>
      </c>
      <c r="E147" s="240" t="s">
        <v>1</v>
      </c>
      <c r="F147" s="241" t="s">
        <v>153</v>
      </c>
      <c r="G147" s="239"/>
      <c r="H147" s="242">
        <v>2.1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152</v>
      </c>
      <c r="AU147" s="248" t="s">
        <v>88</v>
      </c>
      <c r="AV147" s="13" t="s">
        <v>88</v>
      </c>
      <c r="AW147" s="13" t="s">
        <v>33</v>
      </c>
      <c r="AX147" s="13" t="s">
        <v>78</v>
      </c>
      <c r="AY147" s="248" t="s">
        <v>141</v>
      </c>
    </row>
    <row r="148" spans="1:51" s="14" customFormat="1" ht="12">
      <c r="A148" s="14"/>
      <c r="B148" s="249"/>
      <c r="C148" s="250"/>
      <c r="D148" s="233" t="s">
        <v>152</v>
      </c>
      <c r="E148" s="251" t="s">
        <v>1</v>
      </c>
      <c r="F148" s="252" t="s">
        <v>154</v>
      </c>
      <c r="G148" s="250"/>
      <c r="H148" s="253">
        <v>2.1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152</v>
      </c>
      <c r="AU148" s="259" t="s">
        <v>88</v>
      </c>
      <c r="AV148" s="14" t="s">
        <v>148</v>
      </c>
      <c r="AW148" s="14" t="s">
        <v>33</v>
      </c>
      <c r="AX148" s="14" t="s">
        <v>86</v>
      </c>
      <c r="AY148" s="259" t="s">
        <v>141</v>
      </c>
    </row>
    <row r="149" spans="1:65" s="2" customFormat="1" ht="14.4" customHeight="1">
      <c r="A149" s="38"/>
      <c r="B149" s="39"/>
      <c r="C149" s="219" t="s">
        <v>159</v>
      </c>
      <c r="D149" s="219" t="s">
        <v>144</v>
      </c>
      <c r="E149" s="220" t="s">
        <v>160</v>
      </c>
      <c r="F149" s="221" t="s">
        <v>161</v>
      </c>
      <c r="G149" s="222" t="s">
        <v>147</v>
      </c>
      <c r="H149" s="223">
        <v>2.1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148</v>
      </c>
      <c r="AT149" s="231" t="s">
        <v>144</v>
      </c>
      <c r="AU149" s="231" t="s">
        <v>88</v>
      </c>
      <c r="AY149" s="17" t="s">
        <v>141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148</v>
      </c>
      <c r="BM149" s="231" t="s">
        <v>162</v>
      </c>
    </row>
    <row r="150" spans="1:47" s="2" customFormat="1" ht="12">
      <c r="A150" s="38"/>
      <c r="B150" s="39"/>
      <c r="C150" s="40"/>
      <c r="D150" s="233" t="s">
        <v>150</v>
      </c>
      <c r="E150" s="40"/>
      <c r="F150" s="234" t="s">
        <v>163</v>
      </c>
      <c r="G150" s="40"/>
      <c r="H150" s="40"/>
      <c r="I150" s="235"/>
      <c r="J150" s="40"/>
      <c r="K150" s="40"/>
      <c r="L150" s="44"/>
      <c r="M150" s="236"/>
      <c r="N150" s="23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150</v>
      </c>
      <c r="AU150" s="17" t="s">
        <v>88</v>
      </c>
    </row>
    <row r="151" spans="1:51" s="13" customFormat="1" ht="12">
      <c r="A151" s="13"/>
      <c r="B151" s="238"/>
      <c r="C151" s="239"/>
      <c r="D151" s="233" t="s">
        <v>152</v>
      </c>
      <c r="E151" s="240" t="s">
        <v>1</v>
      </c>
      <c r="F151" s="241" t="s">
        <v>153</v>
      </c>
      <c r="G151" s="239"/>
      <c r="H151" s="242">
        <v>2.1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152</v>
      </c>
      <c r="AU151" s="248" t="s">
        <v>88</v>
      </c>
      <c r="AV151" s="13" t="s">
        <v>88</v>
      </c>
      <c r="AW151" s="13" t="s">
        <v>33</v>
      </c>
      <c r="AX151" s="13" t="s">
        <v>78</v>
      </c>
      <c r="AY151" s="248" t="s">
        <v>141</v>
      </c>
    </row>
    <row r="152" spans="1:51" s="14" customFormat="1" ht="12">
      <c r="A152" s="14"/>
      <c r="B152" s="249"/>
      <c r="C152" s="250"/>
      <c r="D152" s="233" t="s">
        <v>152</v>
      </c>
      <c r="E152" s="251" t="s">
        <v>1</v>
      </c>
      <c r="F152" s="252" t="s">
        <v>154</v>
      </c>
      <c r="G152" s="250"/>
      <c r="H152" s="253">
        <v>2.1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152</v>
      </c>
      <c r="AU152" s="259" t="s">
        <v>88</v>
      </c>
      <c r="AV152" s="14" t="s">
        <v>148</v>
      </c>
      <c r="AW152" s="14" t="s">
        <v>33</v>
      </c>
      <c r="AX152" s="14" t="s">
        <v>86</v>
      </c>
      <c r="AY152" s="259" t="s">
        <v>141</v>
      </c>
    </row>
    <row r="153" spans="1:65" s="2" customFormat="1" ht="14.4" customHeight="1">
      <c r="A153" s="38"/>
      <c r="B153" s="39"/>
      <c r="C153" s="219" t="s">
        <v>148</v>
      </c>
      <c r="D153" s="219" t="s">
        <v>144</v>
      </c>
      <c r="E153" s="220" t="s">
        <v>164</v>
      </c>
      <c r="F153" s="221" t="s">
        <v>165</v>
      </c>
      <c r="G153" s="222" t="s">
        <v>166</v>
      </c>
      <c r="H153" s="223">
        <v>0.072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148</v>
      </c>
      <c r="AT153" s="231" t="s">
        <v>144</v>
      </c>
      <c r="AU153" s="231" t="s">
        <v>88</v>
      </c>
      <c r="AY153" s="17" t="s">
        <v>141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148</v>
      </c>
      <c r="BM153" s="231" t="s">
        <v>167</v>
      </c>
    </row>
    <row r="154" spans="1:47" s="2" customFormat="1" ht="12">
      <c r="A154" s="38"/>
      <c r="B154" s="39"/>
      <c r="C154" s="40"/>
      <c r="D154" s="233" t="s">
        <v>150</v>
      </c>
      <c r="E154" s="40"/>
      <c r="F154" s="234" t="s">
        <v>168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150</v>
      </c>
      <c r="AU154" s="17" t="s">
        <v>88</v>
      </c>
    </row>
    <row r="155" spans="1:63" s="12" customFormat="1" ht="22.8" customHeight="1">
      <c r="A155" s="12"/>
      <c r="B155" s="203"/>
      <c r="C155" s="204"/>
      <c r="D155" s="205" t="s">
        <v>77</v>
      </c>
      <c r="E155" s="217" t="s">
        <v>169</v>
      </c>
      <c r="F155" s="217" t="s">
        <v>170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SUM(P156:P157)</f>
        <v>0</v>
      </c>
      <c r="Q155" s="211"/>
      <c r="R155" s="212">
        <f>SUM(R156:R157)</f>
        <v>0</v>
      </c>
      <c r="S155" s="211"/>
      <c r="T155" s="213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86</v>
      </c>
      <c r="AT155" s="215" t="s">
        <v>77</v>
      </c>
      <c r="AU155" s="215" t="s">
        <v>86</v>
      </c>
      <c r="AY155" s="214" t="s">
        <v>141</v>
      </c>
      <c r="BK155" s="216">
        <f>SUM(BK156:BK157)</f>
        <v>0</v>
      </c>
    </row>
    <row r="156" spans="1:65" s="2" customFormat="1" ht="14.4" customHeight="1">
      <c r="A156" s="38"/>
      <c r="B156" s="39"/>
      <c r="C156" s="219" t="s">
        <v>171</v>
      </c>
      <c r="D156" s="219" t="s">
        <v>144</v>
      </c>
      <c r="E156" s="220" t="s">
        <v>172</v>
      </c>
      <c r="F156" s="221" t="s">
        <v>173</v>
      </c>
      <c r="G156" s="222" t="s">
        <v>174</v>
      </c>
      <c r="H156" s="223">
        <v>25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148</v>
      </c>
      <c r="AT156" s="231" t="s">
        <v>144</v>
      </c>
      <c r="AU156" s="231" t="s">
        <v>88</v>
      </c>
      <c r="AY156" s="17" t="s">
        <v>141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148</v>
      </c>
      <c r="BM156" s="231" t="s">
        <v>175</v>
      </c>
    </row>
    <row r="157" spans="1:47" s="2" customFormat="1" ht="12">
      <c r="A157" s="38"/>
      <c r="B157" s="39"/>
      <c r="C157" s="40"/>
      <c r="D157" s="233" t="s">
        <v>150</v>
      </c>
      <c r="E157" s="40"/>
      <c r="F157" s="234" t="s">
        <v>176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150</v>
      </c>
      <c r="AU157" s="17" t="s">
        <v>88</v>
      </c>
    </row>
    <row r="158" spans="1:63" s="12" customFormat="1" ht="22.8" customHeight="1">
      <c r="A158" s="12"/>
      <c r="B158" s="203"/>
      <c r="C158" s="204"/>
      <c r="D158" s="205" t="s">
        <v>77</v>
      </c>
      <c r="E158" s="217" t="s">
        <v>177</v>
      </c>
      <c r="F158" s="217" t="s">
        <v>178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SUM(P159:P182)</f>
        <v>0</v>
      </c>
      <c r="Q158" s="211"/>
      <c r="R158" s="212">
        <f>SUM(R159:R182)</f>
        <v>0</v>
      </c>
      <c r="S158" s="211"/>
      <c r="T158" s="213">
        <f>SUM(T159:T182)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86</v>
      </c>
      <c r="AT158" s="215" t="s">
        <v>77</v>
      </c>
      <c r="AU158" s="215" t="s">
        <v>86</v>
      </c>
      <c r="AY158" s="214" t="s">
        <v>141</v>
      </c>
      <c r="BK158" s="216">
        <f>SUM(BK159:BK182)</f>
        <v>0</v>
      </c>
    </row>
    <row r="159" spans="1:65" s="2" customFormat="1" ht="14.4" customHeight="1">
      <c r="A159" s="38"/>
      <c r="B159" s="39"/>
      <c r="C159" s="219" t="s">
        <v>179</v>
      </c>
      <c r="D159" s="219" t="s">
        <v>144</v>
      </c>
      <c r="E159" s="220" t="s">
        <v>180</v>
      </c>
      <c r="F159" s="221" t="s">
        <v>181</v>
      </c>
      <c r="G159" s="222" t="s">
        <v>166</v>
      </c>
      <c r="H159" s="223">
        <v>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148</v>
      </c>
      <c r="AT159" s="231" t="s">
        <v>144</v>
      </c>
      <c r="AU159" s="231" t="s">
        <v>88</v>
      </c>
      <c r="AY159" s="17" t="s">
        <v>141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148</v>
      </c>
      <c r="BM159" s="231" t="s">
        <v>182</v>
      </c>
    </row>
    <row r="160" spans="1:47" s="2" customFormat="1" ht="12">
      <c r="A160" s="38"/>
      <c r="B160" s="39"/>
      <c r="C160" s="40"/>
      <c r="D160" s="233" t="s">
        <v>150</v>
      </c>
      <c r="E160" s="40"/>
      <c r="F160" s="234" t="s">
        <v>183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150</v>
      </c>
      <c r="AU160" s="17" t="s">
        <v>88</v>
      </c>
    </row>
    <row r="161" spans="1:51" s="13" customFormat="1" ht="12">
      <c r="A161" s="13"/>
      <c r="B161" s="238"/>
      <c r="C161" s="239"/>
      <c r="D161" s="233" t="s">
        <v>152</v>
      </c>
      <c r="E161" s="240" t="s">
        <v>1</v>
      </c>
      <c r="F161" s="241" t="s">
        <v>184</v>
      </c>
      <c r="G161" s="239"/>
      <c r="H161" s="242">
        <v>1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152</v>
      </c>
      <c r="AU161" s="248" t="s">
        <v>88</v>
      </c>
      <c r="AV161" s="13" t="s">
        <v>88</v>
      </c>
      <c r="AW161" s="13" t="s">
        <v>33</v>
      </c>
      <c r="AX161" s="13" t="s">
        <v>78</v>
      </c>
      <c r="AY161" s="248" t="s">
        <v>141</v>
      </c>
    </row>
    <row r="162" spans="1:51" s="13" customFormat="1" ht="12">
      <c r="A162" s="13"/>
      <c r="B162" s="238"/>
      <c r="C162" s="239"/>
      <c r="D162" s="233" t="s">
        <v>152</v>
      </c>
      <c r="E162" s="240" t="s">
        <v>1</v>
      </c>
      <c r="F162" s="241" t="s">
        <v>185</v>
      </c>
      <c r="G162" s="239"/>
      <c r="H162" s="242">
        <v>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152</v>
      </c>
      <c r="AU162" s="248" t="s">
        <v>88</v>
      </c>
      <c r="AV162" s="13" t="s">
        <v>88</v>
      </c>
      <c r="AW162" s="13" t="s">
        <v>33</v>
      </c>
      <c r="AX162" s="13" t="s">
        <v>78</v>
      </c>
      <c r="AY162" s="248" t="s">
        <v>141</v>
      </c>
    </row>
    <row r="163" spans="1:51" s="13" customFormat="1" ht="12">
      <c r="A163" s="13"/>
      <c r="B163" s="238"/>
      <c r="C163" s="239"/>
      <c r="D163" s="233" t="s">
        <v>152</v>
      </c>
      <c r="E163" s="240" t="s">
        <v>1</v>
      </c>
      <c r="F163" s="241" t="s">
        <v>186</v>
      </c>
      <c r="G163" s="239"/>
      <c r="H163" s="242">
        <v>3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152</v>
      </c>
      <c r="AU163" s="248" t="s">
        <v>88</v>
      </c>
      <c r="AV163" s="13" t="s">
        <v>88</v>
      </c>
      <c r="AW163" s="13" t="s">
        <v>33</v>
      </c>
      <c r="AX163" s="13" t="s">
        <v>78</v>
      </c>
      <c r="AY163" s="248" t="s">
        <v>141</v>
      </c>
    </row>
    <row r="164" spans="1:51" s="14" customFormat="1" ht="12">
      <c r="A164" s="14"/>
      <c r="B164" s="249"/>
      <c r="C164" s="250"/>
      <c r="D164" s="233" t="s">
        <v>152</v>
      </c>
      <c r="E164" s="251" t="s">
        <v>1</v>
      </c>
      <c r="F164" s="252" t="s">
        <v>154</v>
      </c>
      <c r="G164" s="250"/>
      <c r="H164" s="253">
        <v>5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152</v>
      </c>
      <c r="AU164" s="259" t="s">
        <v>88</v>
      </c>
      <c r="AV164" s="14" t="s">
        <v>148</v>
      </c>
      <c r="AW164" s="14" t="s">
        <v>33</v>
      </c>
      <c r="AX164" s="14" t="s">
        <v>86</v>
      </c>
      <c r="AY164" s="259" t="s">
        <v>141</v>
      </c>
    </row>
    <row r="165" spans="1:65" s="2" customFormat="1" ht="14.4" customHeight="1">
      <c r="A165" s="38"/>
      <c r="B165" s="39"/>
      <c r="C165" s="219" t="s">
        <v>187</v>
      </c>
      <c r="D165" s="219" t="s">
        <v>144</v>
      </c>
      <c r="E165" s="220" t="s">
        <v>188</v>
      </c>
      <c r="F165" s="221" t="s">
        <v>189</v>
      </c>
      <c r="G165" s="222" t="s">
        <v>166</v>
      </c>
      <c r="H165" s="223">
        <v>100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148</v>
      </c>
      <c r="AT165" s="231" t="s">
        <v>144</v>
      </c>
      <c r="AU165" s="231" t="s">
        <v>88</v>
      </c>
      <c r="AY165" s="17" t="s">
        <v>141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148</v>
      </c>
      <c r="BM165" s="231" t="s">
        <v>190</v>
      </c>
    </row>
    <row r="166" spans="1:47" s="2" customFormat="1" ht="12">
      <c r="A166" s="38"/>
      <c r="B166" s="39"/>
      <c r="C166" s="40"/>
      <c r="D166" s="233" t="s">
        <v>150</v>
      </c>
      <c r="E166" s="40"/>
      <c r="F166" s="234" t="s">
        <v>191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150</v>
      </c>
      <c r="AU166" s="17" t="s">
        <v>88</v>
      </c>
    </row>
    <row r="167" spans="1:51" s="13" customFormat="1" ht="12">
      <c r="A167" s="13"/>
      <c r="B167" s="238"/>
      <c r="C167" s="239"/>
      <c r="D167" s="233" t="s">
        <v>152</v>
      </c>
      <c r="E167" s="240" t="s">
        <v>1</v>
      </c>
      <c r="F167" s="241" t="s">
        <v>184</v>
      </c>
      <c r="G167" s="239"/>
      <c r="H167" s="242">
        <v>1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152</v>
      </c>
      <c r="AU167" s="248" t="s">
        <v>88</v>
      </c>
      <c r="AV167" s="13" t="s">
        <v>88</v>
      </c>
      <c r="AW167" s="13" t="s">
        <v>33</v>
      </c>
      <c r="AX167" s="13" t="s">
        <v>78</v>
      </c>
      <c r="AY167" s="248" t="s">
        <v>141</v>
      </c>
    </row>
    <row r="168" spans="1:51" s="13" customFormat="1" ht="12">
      <c r="A168" s="13"/>
      <c r="B168" s="238"/>
      <c r="C168" s="239"/>
      <c r="D168" s="233" t="s">
        <v>152</v>
      </c>
      <c r="E168" s="240" t="s">
        <v>1</v>
      </c>
      <c r="F168" s="241" t="s">
        <v>185</v>
      </c>
      <c r="G168" s="239"/>
      <c r="H168" s="242">
        <v>1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152</v>
      </c>
      <c r="AU168" s="248" t="s">
        <v>88</v>
      </c>
      <c r="AV168" s="13" t="s">
        <v>88</v>
      </c>
      <c r="AW168" s="13" t="s">
        <v>33</v>
      </c>
      <c r="AX168" s="13" t="s">
        <v>78</v>
      </c>
      <c r="AY168" s="248" t="s">
        <v>141</v>
      </c>
    </row>
    <row r="169" spans="1:51" s="13" customFormat="1" ht="12">
      <c r="A169" s="13"/>
      <c r="B169" s="238"/>
      <c r="C169" s="239"/>
      <c r="D169" s="233" t="s">
        <v>152</v>
      </c>
      <c r="E169" s="240" t="s">
        <v>1</v>
      </c>
      <c r="F169" s="241" t="s">
        <v>186</v>
      </c>
      <c r="G169" s="239"/>
      <c r="H169" s="242">
        <v>3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152</v>
      </c>
      <c r="AU169" s="248" t="s">
        <v>88</v>
      </c>
      <c r="AV169" s="13" t="s">
        <v>88</v>
      </c>
      <c r="AW169" s="13" t="s">
        <v>33</v>
      </c>
      <c r="AX169" s="13" t="s">
        <v>78</v>
      </c>
      <c r="AY169" s="248" t="s">
        <v>141</v>
      </c>
    </row>
    <row r="170" spans="1:51" s="14" customFormat="1" ht="12">
      <c r="A170" s="14"/>
      <c r="B170" s="249"/>
      <c r="C170" s="250"/>
      <c r="D170" s="233" t="s">
        <v>152</v>
      </c>
      <c r="E170" s="251" t="s">
        <v>1</v>
      </c>
      <c r="F170" s="252" t="s">
        <v>154</v>
      </c>
      <c r="G170" s="250"/>
      <c r="H170" s="253">
        <v>5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152</v>
      </c>
      <c r="AU170" s="259" t="s">
        <v>88</v>
      </c>
      <c r="AV170" s="14" t="s">
        <v>148</v>
      </c>
      <c r="AW170" s="14" t="s">
        <v>33</v>
      </c>
      <c r="AX170" s="14" t="s">
        <v>78</v>
      </c>
      <c r="AY170" s="259" t="s">
        <v>141</v>
      </c>
    </row>
    <row r="171" spans="1:51" s="13" customFormat="1" ht="12">
      <c r="A171" s="13"/>
      <c r="B171" s="238"/>
      <c r="C171" s="239"/>
      <c r="D171" s="233" t="s">
        <v>152</v>
      </c>
      <c r="E171" s="240" t="s">
        <v>1</v>
      </c>
      <c r="F171" s="241" t="s">
        <v>192</v>
      </c>
      <c r="G171" s="239"/>
      <c r="H171" s="242">
        <v>100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152</v>
      </c>
      <c r="AU171" s="248" t="s">
        <v>88</v>
      </c>
      <c r="AV171" s="13" t="s">
        <v>88</v>
      </c>
      <c r="AW171" s="13" t="s">
        <v>33</v>
      </c>
      <c r="AX171" s="13" t="s">
        <v>78</v>
      </c>
      <c r="AY171" s="248" t="s">
        <v>141</v>
      </c>
    </row>
    <row r="172" spans="1:51" s="14" customFormat="1" ht="12">
      <c r="A172" s="14"/>
      <c r="B172" s="249"/>
      <c r="C172" s="250"/>
      <c r="D172" s="233" t="s">
        <v>152</v>
      </c>
      <c r="E172" s="251" t="s">
        <v>1</v>
      </c>
      <c r="F172" s="252" t="s">
        <v>154</v>
      </c>
      <c r="G172" s="250"/>
      <c r="H172" s="253">
        <v>100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152</v>
      </c>
      <c r="AU172" s="259" t="s">
        <v>88</v>
      </c>
      <c r="AV172" s="14" t="s">
        <v>148</v>
      </c>
      <c r="AW172" s="14" t="s">
        <v>33</v>
      </c>
      <c r="AX172" s="14" t="s">
        <v>86</v>
      </c>
      <c r="AY172" s="259" t="s">
        <v>141</v>
      </c>
    </row>
    <row r="173" spans="1:65" s="2" customFormat="1" ht="14.4" customHeight="1">
      <c r="A173" s="38"/>
      <c r="B173" s="39"/>
      <c r="C173" s="219" t="s">
        <v>193</v>
      </c>
      <c r="D173" s="219" t="s">
        <v>144</v>
      </c>
      <c r="E173" s="220" t="s">
        <v>194</v>
      </c>
      <c r="F173" s="221" t="s">
        <v>195</v>
      </c>
      <c r="G173" s="222" t="s">
        <v>166</v>
      </c>
      <c r="H173" s="223">
        <v>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148</v>
      </c>
      <c r="AT173" s="231" t="s">
        <v>144</v>
      </c>
      <c r="AU173" s="231" t="s">
        <v>88</v>
      </c>
      <c r="AY173" s="17" t="s">
        <v>141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148</v>
      </c>
      <c r="BM173" s="231" t="s">
        <v>196</v>
      </c>
    </row>
    <row r="174" spans="1:47" s="2" customFormat="1" ht="12">
      <c r="A174" s="38"/>
      <c r="B174" s="39"/>
      <c r="C174" s="40"/>
      <c r="D174" s="233" t="s">
        <v>150</v>
      </c>
      <c r="E174" s="40"/>
      <c r="F174" s="234" t="s">
        <v>197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150</v>
      </c>
      <c r="AU174" s="17" t="s">
        <v>88</v>
      </c>
    </row>
    <row r="175" spans="1:65" s="2" customFormat="1" ht="14.4" customHeight="1">
      <c r="A175" s="38"/>
      <c r="B175" s="39"/>
      <c r="C175" s="219" t="s">
        <v>198</v>
      </c>
      <c r="D175" s="219" t="s">
        <v>144</v>
      </c>
      <c r="E175" s="220" t="s">
        <v>199</v>
      </c>
      <c r="F175" s="221" t="s">
        <v>200</v>
      </c>
      <c r="G175" s="222" t="s">
        <v>166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148</v>
      </c>
      <c r="AT175" s="231" t="s">
        <v>144</v>
      </c>
      <c r="AU175" s="231" t="s">
        <v>88</v>
      </c>
      <c r="AY175" s="17" t="s">
        <v>141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148</v>
      </c>
      <c r="BM175" s="231" t="s">
        <v>201</v>
      </c>
    </row>
    <row r="176" spans="1:47" s="2" customFormat="1" ht="12">
      <c r="A176" s="38"/>
      <c r="B176" s="39"/>
      <c r="C176" s="40"/>
      <c r="D176" s="233" t="s">
        <v>150</v>
      </c>
      <c r="E176" s="40"/>
      <c r="F176" s="234" t="s">
        <v>202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150</v>
      </c>
      <c r="AU176" s="17" t="s">
        <v>88</v>
      </c>
    </row>
    <row r="177" spans="1:65" s="2" customFormat="1" ht="14.4" customHeight="1">
      <c r="A177" s="38"/>
      <c r="B177" s="39"/>
      <c r="C177" s="219" t="s">
        <v>203</v>
      </c>
      <c r="D177" s="219" t="s">
        <v>144</v>
      </c>
      <c r="E177" s="220" t="s">
        <v>204</v>
      </c>
      <c r="F177" s="221" t="s">
        <v>205</v>
      </c>
      <c r="G177" s="222" t="s">
        <v>166</v>
      </c>
      <c r="H177" s="223">
        <v>5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148</v>
      </c>
      <c r="AT177" s="231" t="s">
        <v>144</v>
      </c>
      <c r="AU177" s="231" t="s">
        <v>88</v>
      </c>
      <c r="AY177" s="17" t="s">
        <v>141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148</v>
      </c>
      <c r="BM177" s="231" t="s">
        <v>206</v>
      </c>
    </row>
    <row r="178" spans="1:47" s="2" customFormat="1" ht="12">
      <c r="A178" s="38"/>
      <c r="B178" s="39"/>
      <c r="C178" s="40"/>
      <c r="D178" s="233" t="s">
        <v>150</v>
      </c>
      <c r="E178" s="40"/>
      <c r="F178" s="234" t="s">
        <v>207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150</v>
      </c>
      <c r="AU178" s="17" t="s">
        <v>88</v>
      </c>
    </row>
    <row r="179" spans="1:51" s="13" customFormat="1" ht="12">
      <c r="A179" s="13"/>
      <c r="B179" s="238"/>
      <c r="C179" s="239"/>
      <c r="D179" s="233" t="s">
        <v>152</v>
      </c>
      <c r="E179" s="240" t="s">
        <v>1</v>
      </c>
      <c r="F179" s="241" t="s">
        <v>184</v>
      </c>
      <c r="G179" s="239"/>
      <c r="H179" s="242">
        <v>1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152</v>
      </c>
      <c r="AU179" s="248" t="s">
        <v>88</v>
      </c>
      <c r="AV179" s="13" t="s">
        <v>88</v>
      </c>
      <c r="AW179" s="13" t="s">
        <v>33</v>
      </c>
      <c r="AX179" s="13" t="s">
        <v>78</v>
      </c>
      <c r="AY179" s="248" t="s">
        <v>141</v>
      </c>
    </row>
    <row r="180" spans="1:51" s="13" customFormat="1" ht="12">
      <c r="A180" s="13"/>
      <c r="B180" s="238"/>
      <c r="C180" s="239"/>
      <c r="D180" s="233" t="s">
        <v>152</v>
      </c>
      <c r="E180" s="240" t="s">
        <v>1</v>
      </c>
      <c r="F180" s="241" t="s">
        <v>185</v>
      </c>
      <c r="G180" s="239"/>
      <c r="H180" s="242">
        <v>1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152</v>
      </c>
      <c r="AU180" s="248" t="s">
        <v>88</v>
      </c>
      <c r="AV180" s="13" t="s">
        <v>88</v>
      </c>
      <c r="AW180" s="13" t="s">
        <v>33</v>
      </c>
      <c r="AX180" s="13" t="s">
        <v>78</v>
      </c>
      <c r="AY180" s="248" t="s">
        <v>141</v>
      </c>
    </row>
    <row r="181" spans="1:51" s="13" customFormat="1" ht="12">
      <c r="A181" s="13"/>
      <c r="B181" s="238"/>
      <c r="C181" s="239"/>
      <c r="D181" s="233" t="s">
        <v>152</v>
      </c>
      <c r="E181" s="240" t="s">
        <v>1</v>
      </c>
      <c r="F181" s="241" t="s">
        <v>186</v>
      </c>
      <c r="G181" s="239"/>
      <c r="H181" s="242">
        <v>3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152</v>
      </c>
      <c r="AU181" s="248" t="s">
        <v>88</v>
      </c>
      <c r="AV181" s="13" t="s">
        <v>88</v>
      </c>
      <c r="AW181" s="13" t="s">
        <v>33</v>
      </c>
      <c r="AX181" s="13" t="s">
        <v>78</v>
      </c>
      <c r="AY181" s="248" t="s">
        <v>141</v>
      </c>
    </row>
    <row r="182" spans="1:51" s="14" customFormat="1" ht="12">
      <c r="A182" s="14"/>
      <c r="B182" s="249"/>
      <c r="C182" s="250"/>
      <c r="D182" s="233" t="s">
        <v>152</v>
      </c>
      <c r="E182" s="251" t="s">
        <v>1</v>
      </c>
      <c r="F182" s="252" t="s">
        <v>154</v>
      </c>
      <c r="G182" s="250"/>
      <c r="H182" s="253">
        <v>5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152</v>
      </c>
      <c r="AU182" s="259" t="s">
        <v>88</v>
      </c>
      <c r="AV182" s="14" t="s">
        <v>148</v>
      </c>
      <c r="AW182" s="14" t="s">
        <v>33</v>
      </c>
      <c r="AX182" s="14" t="s">
        <v>86</v>
      </c>
      <c r="AY182" s="259" t="s">
        <v>141</v>
      </c>
    </row>
    <row r="183" spans="1:63" s="12" customFormat="1" ht="22.8" customHeight="1">
      <c r="A183" s="12"/>
      <c r="B183" s="203"/>
      <c r="C183" s="204"/>
      <c r="D183" s="205" t="s">
        <v>77</v>
      </c>
      <c r="E183" s="217" t="s">
        <v>208</v>
      </c>
      <c r="F183" s="217" t="s">
        <v>209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SUM(P184:P185)</f>
        <v>0</v>
      </c>
      <c r="Q183" s="211"/>
      <c r="R183" s="212">
        <f>SUM(R184:R185)</f>
        <v>0</v>
      </c>
      <c r="S183" s="211"/>
      <c r="T183" s="213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86</v>
      </c>
      <c r="AT183" s="215" t="s">
        <v>77</v>
      </c>
      <c r="AU183" s="215" t="s">
        <v>86</v>
      </c>
      <c r="AY183" s="214" t="s">
        <v>141</v>
      </c>
      <c r="BK183" s="216">
        <f>SUM(BK184:BK185)</f>
        <v>0</v>
      </c>
    </row>
    <row r="184" spans="1:65" s="2" customFormat="1" ht="14.4" customHeight="1">
      <c r="A184" s="38"/>
      <c r="B184" s="39"/>
      <c r="C184" s="219" t="s">
        <v>210</v>
      </c>
      <c r="D184" s="219" t="s">
        <v>144</v>
      </c>
      <c r="E184" s="220" t="s">
        <v>211</v>
      </c>
      <c r="F184" s="221" t="s">
        <v>212</v>
      </c>
      <c r="G184" s="222" t="s">
        <v>166</v>
      </c>
      <c r="H184" s="223">
        <v>4.848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148</v>
      </c>
      <c r="AT184" s="231" t="s">
        <v>144</v>
      </c>
      <c r="AU184" s="231" t="s">
        <v>88</v>
      </c>
      <c r="AY184" s="17" t="s">
        <v>141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148</v>
      </c>
      <c r="BM184" s="231" t="s">
        <v>213</v>
      </c>
    </row>
    <row r="185" spans="1:47" s="2" customFormat="1" ht="12">
      <c r="A185" s="38"/>
      <c r="B185" s="39"/>
      <c r="C185" s="40"/>
      <c r="D185" s="233" t="s">
        <v>150</v>
      </c>
      <c r="E185" s="40"/>
      <c r="F185" s="234" t="s">
        <v>214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150</v>
      </c>
      <c r="AU185" s="17" t="s">
        <v>88</v>
      </c>
    </row>
    <row r="186" spans="1:63" s="12" customFormat="1" ht="25.9" customHeight="1">
      <c r="A186" s="12"/>
      <c r="B186" s="203"/>
      <c r="C186" s="204"/>
      <c r="D186" s="205" t="s">
        <v>77</v>
      </c>
      <c r="E186" s="206" t="s">
        <v>215</v>
      </c>
      <c r="F186" s="206" t="s">
        <v>216</v>
      </c>
      <c r="G186" s="204"/>
      <c r="H186" s="204"/>
      <c r="I186" s="207"/>
      <c r="J186" s="208">
        <f>BK186</f>
        <v>0</v>
      </c>
      <c r="K186" s="204"/>
      <c r="L186" s="209"/>
      <c r="M186" s="210"/>
      <c r="N186" s="211"/>
      <c r="O186" s="211"/>
      <c r="P186" s="212">
        <f>P187+P222+P225+P259+P291+P335+P369+P430+P437</f>
        <v>0</v>
      </c>
      <c r="Q186" s="211"/>
      <c r="R186" s="212">
        <f>R187+R222+R225+R259+R291+R335+R369+R430+R437</f>
        <v>0.12304399999999999</v>
      </c>
      <c r="S186" s="211"/>
      <c r="T186" s="213">
        <f>T187+T222+T225+T259+T291+T335+T369+T430+T437</f>
        <v>0.7422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88</v>
      </c>
      <c r="AT186" s="215" t="s">
        <v>77</v>
      </c>
      <c r="AU186" s="215" t="s">
        <v>78</v>
      </c>
      <c r="AY186" s="214" t="s">
        <v>141</v>
      </c>
      <c r="BK186" s="216">
        <f>BK187+BK222+BK225+BK259+BK291+BK335+BK369+BK430+BK437</f>
        <v>0</v>
      </c>
    </row>
    <row r="187" spans="1:63" s="12" customFormat="1" ht="22.8" customHeight="1">
      <c r="A187" s="12"/>
      <c r="B187" s="203"/>
      <c r="C187" s="204"/>
      <c r="D187" s="205" t="s">
        <v>77</v>
      </c>
      <c r="E187" s="217" t="s">
        <v>217</v>
      </c>
      <c r="F187" s="217" t="s">
        <v>218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SUM(P188:P221)</f>
        <v>0</v>
      </c>
      <c r="Q187" s="211"/>
      <c r="R187" s="212">
        <f>SUM(R188:R221)</f>
        <v>0.11842399999999999</v>
      </c>
      <c r="S187" s="211"/>
      <c r="T187" s="213">
        <f>SUM(T188:T221)</f>
        <v>0.7422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88</v>
      </c>
      <c r="AT187" s="215" t="s">
        <v>77</v>
      </c>
      <c r="AU187" s="215" t="s">
        <v>86</v>
      </c>
      <c r="AY187" s="214" t="s">
        <v>141</v>
      </c>
      <c r="BK187" s="216">
        <f>SUM(BK188:BK221)</f>
        <v>0</v>
      </c>
    </row>
    <row r="188" spans="1:65" s="2" customFormat="1" ht="14.4" customHeight="1">
      <c r="A188" s="38"/>
      <c r="B188" s="39"/>
      <c r="C188" s="219" t="s">
        <v>219</v>
      </c>
      <c r="D188" s="219" t="s">
        <v>144</v>
      </c>
      <c r="E188" s="220" t="s">
        <v>220</v>
      </c>
      <c r="F188" s="221" t="s">
        <v>221</v>
      </c>
      <c r="G188" s="222" t="s">
        <v>222</v>
      </c>
      <c r="H188" s="223">
        <v>20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0.00531</v>
      </c>
      <c r="T188" s="230">
        <f>S188*H188</f>
        <v>0.10619999999999999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148</v>
      </c>
      <c r="AT188" s="231" t="s">
        <v>144</v>
      </c>
      <c r="AU188" s="231" t="s">
        <v>88</v>
      </c>
      <c r="AY188" s="17" t="s">
        <v>141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148</v>
      </c>
      <c r="BM188" s="231" t="s">
        <v>223</v>
      </c>
    </row>
    <row r="189" spans="1:47" s="2" customFormat="1" ht="12">
      <c r="A189" s="38"/>
      <c r="B189" s="39"/>
      <c r="C189" s="40"/>
      <c r="D189" s="233" t="s">
        <v>150</v>
      </c>
      <c r="E189" s="40"/>
      <c r="F189" s="234" t="s">
        <v>221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150</v>
      </c>
      <c r="AU189" s="17" t="s">
        <v>88</v>
      </c>
    </row>
    <row r="190" spans="1:65" s="2" customFormat="1" ht="14.4" customHeight="1">
      <c r="A190" s="38"/>
      <c r="B190" s="39"/>
      <c r="C190" s="219" t="s">
        <v>224</v>
      </c>
      <c r="D190" s="219" t="s">
        <v>144</v>
      </c>
      <c r="E190" s="220" t="s">
        <v>225</v>
      </c>
      <c r="F190" s="221" t="s">
        <v>226</v>
      </c>
      <c r="G190" s="222" t="s">
        <v>222</v>
      </c>
      <c r="H190" s="223">
        <v>20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43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0.01193</v>
      </c>
      <c r="T190" s="230">
        <f>S190*H190</f>
        <v>0.23859999999999998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148</v>
      </c>
      <c r="AT190" s="231" t="s">
        <v>144</v>
      </c>
      <c r="AU190" s="231" t="s">
        <v>88</v>
      </c>
      <c r="AY190" s="17" t="s">
        <v>141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86</v>
      </c>
      <c r="BK190" s="232">
        <f>ROUND(I190*H190,2)</f>
        <v>0</v>
      </c>
      <c r="BL190" s="17" t="s">
        <v>148</v>
      </c>
      <c r="BM190" s="231" t="s">
        <v>227</v>
      </c>
    </row>
    <row r="191" spans="1:47" s="2" customFormat="1" ht="12">
      <c r="A191" s="38"/>
      <c r="B191" s="39"/>
      <c r="C191" s="40"/>
      <c r="D191" s="233" t="s">
        <v>150</v>
      </c>
      <c r="E191" s="40"/>
      <c r="F191" s="234" t="s">
        <v>226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150</v>
      </c>
      <c r="AU191" s="17" t="s">
        <v>88</v>
      </c>
    </row>
    <row r="192" spans="1:65" s="2" customFormat="1" ht="14.4" customHeight="1">
      <c r="A192" s="38"/>
      <c r="B192" s="39"/>
      <c r="C192" s="219" t="s">
        <v>228</v>
      </c>
      <c r="D192" s="219" t="s">
        <v>144</v>
      </c>
      <c r="E192" s="220" t="s">
        <v>229</v>
      </c>
      <c r="F192" s="221" t="s">
        <v>230</v>
      </c>
      <c r="G192" s="222" t="s">
        <v>222</v>
      </c>
      <c r="H192" s="223">
        <v>20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43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0.00597</v>
      </c>
      <c r="T192" s="230">
        <f>S192*H192</f>
        <v>0.11939999999999999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148</v>
      </c>
      <c r="AT192" s="231" t="s">
        <v>144</v>
      </c>
      <c r="AU192" s="231" t="s">
        <v>88</v>
      </c>
      <c r="AY192" s="17" t="s">
        <v>141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86</v>
      </c>
      <c r="BK192" s="232">
        <f>ROUND(I192*H192,2)</f>
        <v>0</v>
      </c>
      <c r="BL192" s="17" t="s">
        <v>148</v>
      </c>
      <c r="BM192" s="231" t="s">
        <v>231</v>
      </c>
    </row>
    <row r="193" spans="1:47" s="2" customFormat="1" ht="12">
      <c r="A193" s="38"/>
      <c r="B193" s="39"/>
      <c r="C193" s="40"/>
      <c r="D193" s="233" t="s">
        <v>150</v>
      </c>
      <c r="E193" s="40"/>
      <c r="F193" s="234" t="s">
        <v>230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150</v>
      </c>
      <c r="AU193" s="17" t="s">
        <v>88</v>
      </c>
    </row>
    <row r="194" spans="1:65" s="2" customFormat="1" ht="14.4" customHeight="1">
      <c r="A194" s="38"/>
      <c r="B194" s="39"/>
      <c r="C194" s="219" t="s">
        <v>232</v>
      </c>
      <c r="D194" s="219" t="s">
        <v>144</v>
      </c>
      <c r="E194" s="220" t="s">
        <v>233</v>
      </c>
      <c r="F194" s="221" t="s">
        <v>234</v>
      </c>
      <c r="G194" s="222" t="s">
        <v>222</v>
      </c>
      <c r="H194" s="223">
        <v>20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0.0139</v>
      </c>
      <c r="T194" s="230">
        <f>S194*H194</f>
        <v>0.27799999999999997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148</v>
      </c>
      <c r="AT194" s="231" t="s">
        <v>144</v>
      </c>
      <c r="AU194" s="231" t="s">
        <v>88</v>
      </c>
      <c r="AY194" s="17" t="s">
        <v>141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148</v>
      </c>
      <c r="BM194" s="231" t="s">
        <v>235</v>
      </c>
    </row>
    <row r="195" spans="1:47" s="2" customFormat="1" ht="12">
      <c r="A195" s="38"/>
      <c r="B195" s="39"/>
      <c r="C195" s="40"/>
      <c r="D195" s="233" t="s">
        <v>150</v>
      </c>
      <c r="E195" s="40"/>
      <c r="F195" s="234" t="s">
        <v>234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150</v>
      </c>
      <c r="AU195" s="17" t="s">
        <v>88</v>
      </c>
    </row>
    <row r="196" spans="1:65" s="2" customFormat="1" ht="14.4" customHeight="1">
      <c r="A196" s="38"/>
      <c r="B196" s="39"/>
      <c r="C196" s="260" t="s">
        <v>236</v>
      </c>
      <c r="D196" s="260" t="s">
        <v>237</v>
      </c>
      <c r="E196" s="261" t="s">
        <v>238</v>
      </c>
      <c r="F196" s="262" t="s">
        <v>239</v>
      </c>
      <c r="G196" s="263" t="s">
        <v>222</v>
      </c>
      <c r="H196" s="264">
        <v>6.3</v>
      </c>
      <c r="I196" s="265"/>
      <c r="J196" s="266">
        <f>ROUND(I196*H196,2)</f>
        <v>0</v>
      </c>
      <c r="K196" s="267"/>
      <c r="L196" s="268"/>
      <c r="M196" s="269" t="s">
        <v>1</v>
      </c>
      <c r="N196" s="270" t="s">
        <v>43</v>
      </c>
      <c r="O196" s="91"/>
      <c r="P196" s="229">
        <f>O196*H196</f>
        <v>0</v>
      </c>
      <c r="Q196" s="229">
        <v>0.00029</v>
      </c>
      <c r="R196" s="229">
        <f>Q196*H196</f>
        <v>0.001827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193</v>
      </c>
      <c r="AT196" s="231" t="s">
        <v>237</v>
      </c>
      <c r="AU196" s="231" t="s">
        <v>88</v>
      </c>
      <c r="AY196" s="17" t="s">
        <v>141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148</v>
      </c>
      <c r="BM196" s="231" t="s">
        <v>240</v>
      </c>
    </row>
    <row r="197" spans="1:47" s="2" customFormat="1" ht="12">
      <c r="A197" s="38"/>
      <c r="B197" s="39"/>
      <c r="C197" s="40"/>
      <c r="D197" s="233" t="s">
        <v>150</v>
      </c>
      <c r="E197" s="40"/>
      <c r="F197" s="234" t="s">
        <v>239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150</v>
      </c>
      <c r="AU197" s="17" t="s">
        <v>88</v>
      </c>
    </row>
    <row r="198" spans="1:65" s="2" customFormat="1" ht="14.4" customHeight="1">
      <c r="A198" s="38"/>
      <c r="B198" s="39"/>
      <c r="C198" s="260" t="s">
        <v>241</v>
      </c>
      <c r="D198" s="260" t="s">
        <v>237</v>
      </c>
      <c r="E198" s="261" t="s">
        <v>242</v>
      </c>
      <c r="F198" s="262" t="s">
        <v>243</v>
      </c>
      <c r="G198" s="263" t="s">
        <v>222</v>
      </c>
      <c r="H198" s="264">
        <v>23.1</v>
      </c>
      <c r="I198" s="265"/>
      <c r="J198" s="266">
        <f>ROUND(I198*H198,2)</f>
        <v>0</v>
      </c>
      <c r="K198" s="267"/>
      <c r="L198" s="268"/>
      <c r="M198" s="269" t="s">
        <v>1</v>
      </c>
      <c r="N198" s="270" t="s">
        <v>43</v>
      </c>
      <c r="O198" s="91"/>
      <c r="P198" s="229">
        <f>O198*H198</f>
        <v>0</v>
      </c>
      <c r="Q198" s="229">
        <v>0.00032</v>
      </c>
      <c r="R198" s="229">
        <f>Q198*H198</f>
        <v>0.007392000000000001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193</v>
      </c>
      <c r="AT198" s="231" t="s">
        <v>237</v>
      </c>
      <c r="AU198" s="231" t="s">
        <v>88</v>
      </c>
      <c r="AY198" s="17" t="s">
        <v>141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148</v>
      </c>
      <c r="BM198" s="231" t="s">
        <v>244</v>
      </c>
    </row>
    <row r="199" spans="1:47" s="2" customFormat="1" ht="12">
      <c r="A199" s="38"/>
      <c r="B199" s="39"/>
      <c r="C199" s="40"/>
      <c r="D199" s="233" t="s">
        <v>150</v>
      </c>
      <c r="E199" s="40"/>
      <c r="F199" s="234" t="s">
        <v>243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150</v>
      </c>
      <c r="AU199" s="17" t="s">
        <v>88</v>
      </c>
    </row>
    <row r="200" spans="1:65" s="2" customFormat="1" ht="14.4" customHeight="1">
      <c r="A200" s="38"/>
      <c r="B200" s="39"/>
      <c r="C200" s="260" t="s">
        <v>245</v>
      </c>
      <c r="D200" s="260" t="s">
        <v>237</v>
      </c>
      <c r="E200" s="261" t="s">
        <v>246</v>
      </c>
      <c r="F200" s="262" t="s">
        <v>247</v>
      </c>
      <c r="G200" s="263" t="s">
        <v>222</v>
      </c>
      <c r="H200" s="264">
        <v>22.05</v>
      </c>
      <c r="I200" s="265"/>
      <c r="J200" s="266">
        <f>ROUND(I200*H200,2)</f>
        <v>0</v>
      </c>
      <c r="K200" s="267"/>
      <c r="L200" s="268"/>
      <c r="M200" s="269" t="s">
        <v>1</v>
      </c>
      <c r="N200" s="270" t="s">
        <v>43</v>
      </c>
      <c r="O200" s="91"/>
      <c r="P200" s="229">
        <f>O200*H200</f>
        <v>0</v>
      </c>
      <c r="Q200" s="229">
        <v>0.00072</v>
      </c>
      <c r="R200" s="229">
        <f>Q200*H200</f>
        <v>0.015876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193</v>
      </c>
      <c r="AT200" s="231" t="s">
        <v>237</v>
      </c>
      <c r="AU200" s="231" t="s">
        <v>88</v>
      </c>
      <c r="AY200" s="17" t="s">
        <v>141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148</v>
      </c>
      <c r="BM200" s="231" t="s">
        <v>248</v>
      </c>
    </row>
    <row r="201" spans="1:47" s="2" customFormat="1" ht="12">
      <c r="A201" s="38"/>
      <c r="B201" s="39"/>
      <c r="C201" s="40"/>
      <c r="D201" s="233" t="s">
        <v>150</v>
      </c>
      <c r="E201" s="40"/>
      <c r="F201" s="234" t="s">
        <v>247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150</v>
      </c>
      <c r="AU201" s="17" t="s">
        <v>88</v>
      </c>
    </row>
    <row r="202" spans="1:65" s="2" customFormat="1" ht="14.4" customHeight="1">
      <c r="A202" s="38"/>
      <c r="B202" s="39"/>
      <c r="C202" s="260" t="s">
        <v>249</v>
      </c>
      <c r="D202" s="260" t="s">
        <v>237</v>
      </c>
      <c r="E202" s="261" t="s">
        <v>250</v>
      </c>
      <c r="F202" s="262" t="s">
        <v>251</v>
      </c>
      <c r="G202" s="263" t="s">
        <v>222</v>
      </c>
      <c r="H202" s="264">
        <v>24.15</v>
      </c>
      <c r="I202" s="265"/>
      <c r="J202" s="266">
        <f>ROUND(I202*H202,2)</f>
        <v>0</v>
      </c>
      <c r="K202" s="267"/>
      <c r="L202" s="268"/>
      <c r="M202" s="269" t="s">
        <v>1</v>
      </c>
      <c r="N202" s="270" t="s">
        <v>43</v>
      </c>
      <c r="O202" s="91"/>
      <c r="P202" s="229">
        <f>O202*H202</f>
        <v>0</v>
      </c>
      <c r="Q202" s="229">
        <v>0.00078</v>
      </c>
      <c r="R202" s="229">
        <f>Q202*H202</f>
        <v>0.018837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193</v>
      </c>
      <c r="AT202" s="231" t="s">
        <v>237</v>
      </c>
      <c r="AU202" s="231" t="s">
        <v>88</v>
      </c>
      <c r="AY202" s="17" t="s">
        <v>141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86</v>
      </c>
      <c r="BK202" s="232">
        <f>ROUND(I202*H202,2)</f>
        <v>0</v>
      </c>
      <c r="BL202" s="17" t="s">
        <v>148</v>
      </c>
      <c r="BM202" s="231" t="s">
        <v>252</v>
      </c>
    </row>
    <row r="203" spans="1:47" s="2" customFormat="1" ht="12">
      <c r="A203" s="38"/>
      <c r="B203" s="39"/>
      <c r="C203" s="40"/>
      <c r="D203" s="233" t="s">
        <v>150</v>
      </c>
      <c r="E203" s="40"/>
      <c r="F203" s="234" t="s">
        <v>251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150</v>
      </c>
      <c r="AU203" s="17" t="s">
        <v>88</v>
      </c>
    </row>
    <row r="204" spans="1:65" s="2" customFormat="1" ht="14.4" customHeight="1">
      <c r="A204" s="38"/>
      <c r="B204" s="39"/>
      <c r="C204" s="260" t="s">
        <v>253</v>
      </c>
      <c r="D204" s="260" t="s">
        <v>237</v>
      </c>
      <c r="E204" s="261" t="s">
        <v>254</v>
      </c>
      <c r="F204" s="262" t="s">
        <v>255</v>
      </c>
      <c r="G204" s="263" t="s">
        <v>222</v>
      </c>
      <c r="H204" s="264">
        <v>23.1</v>
      </c>
      <c r="I204" s="265"/>
      <c r="J204" s="266">
        <f>ROUND(I204*H204,2)</f>
        <v>0</v>
      </c>
      <c r="K204" s="267"/>
      <c r="L204" s="268"/>
      <c r="M204" s="269" t="s">
        <v>1</v>
      </c>
      <c r="N204" s="270" t="s">
        <v>43</v>
      </c>
      <c r="O204" s="91"/>
      <c r="P204" s="229">
        <f>O204*H204</f>
        <v>0</v>
      </c>
      <c r="Q204" s="229">
        <v>0.0021</v>
      </c>
      <c r="R204" s="229">
        <f>Q204*H204</f>
        <v>0.04851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193</v>
      </c>
      <c r="AT204" s="231" t="s">
        <v>237</v>
      </c>
      <c r="AU204" s="231" t="s">
        <v>88</v>
      </c>
      <c r="AY204" s="17" t="s">
        <v>141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86</v>
      </c>
      <c r="BK204" s="232">
        <f>ROUND(I204*H204,2)</f>
        <v>0</v>
      </c>
      <c r="BL204" s="17" t="s">
        <v>148</v>
      </c>
      <c r="BM204" s="231" t="s">
        <v>256</v>
      </c>
    </row>
    <row r="205" spans="1:47" s="2" customFormat="1" ht="12">
      <c r="A205" s="38"/>
      <c r="B205" s="39"/>
      <c r="C205" s="40"/>
      <c r="D205" s="233" t="s">
        <v>150</v>
      </c>
      <c r="E205" s="40"/>
      <c r="F205" s="234" t="s">
        <v>255</v>
      </c>
      <c r="G205" s="40"/>
      <c r="H205" s="40"/>
      <c r="I205" s="235"/>
      <c r="J205" s="40"/>
      <c r="K205" s="40"/>
      <c r="L205" s="44"/>
      <c r="M205" s="236"/>
      <c r="N205" s="237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150</v>
      </c>
      <c r="AU205" s="17" t="s">
        <v>88</v>
      </c>
    </row>
    <row r="206" spans="1:65" s="2" customFormat="1" ht="14.4" customHeight="1">
      <c r="A206" s="38"/>
      <c r="B206" s="39"/>
      <c r="C206" s="260" t="s">
        <v>257</v>
      </c>
      <c r="D206" s="260" t="s">
        <v>237</v>
      </c>
      <c r="E206" s="261" t="s">
        <v>258</v>
      </c>
      <c r="F206" s="262" t="s">
        <v>259</v>
      </c>
      <c r="G206" s="263" t="s">
        <v>166</v>
      </c>
      <c r="H206" s="264">
        <v>0.742</v>
      </c>
      <c r="I206" s="265"/>
      <c r="J206" s="266">
        <f>ROUND(I206*H206,2)</f>
        <v>0</v>
      </c>
      <c r="K206" s="267"/>
      <c r="L206" s="268"/>
      <c r="M206" s="269" t="s">
        <v>1</v>
      </c>
      <c r="N206" s="270" t="s">
        <v>43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193</v>
      </c>
      <c r="AT206" s="231" t="s">
        <v>237</v>
      </c>
      <c r="AU206" s="231" t="s">
        <v>88</v>
      </c>
      <c r="AY206" s="17" t="s">
        <v>141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86</v>
      </c>
      <c r="BK206" s="232">
        <f>ROUND(I206*H206,2)</f>
        <v>0</v>
      </c>
      <c r="BL206" s="17" t="s">
        <v>148</v>
      </c>
      <c r="BM206" s="231" t="s">
        <v>260</v>
      </c>
    </row>
    <row r="207" spans="1:47" s="2" customFormat="1" ht="12">
      <c r="A207" s="38"/>
      <c r="B207" s="39"/>
      <c r="C207" s="40"/>
      <c r="D207" s="233" t="s">
        <v>150</v>
      </c>
      <c r="E207" s="40"/>
      <c r="F207" s="234" t="s">
        <v>259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150</v>
      </c>
      <c r="AU207" s="17" t="s">
        <v>88</v>
      </c>
    </row>
    <row r="208" spans="1:65" s="2" customFormat="1" ht="14.4" customHeight="1">
      <c r="A208" s="38"/>
      <c r="B208" s="39"/>
      <c r="C208" s="219" t="s">
        <v>261</v>
      </c>
      <c r="D208" s="219" t="s">
        <v>144</v>
      </c>
      <c r="E208" s="220" t="s">
        <v>262</v>
      </c>
      <c r="F208" s="221" t="s">
        <v>263</v>
      </c>
      <c r="G208" s="222" t="s">
        <v>222</v>
      </c>
      <c r="H208" s="223">
        <v>50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43</v>
      </c>
      <c r="O208" s="91"/>
      <c r="P208" s="229">
        <f>O208*H208</f>
        <v>0</v>
      </c>
      <c r="Q208" s="229">
        <v>0.0002</v>
      </c>
      <c r="R208" s="229">
        <f>Q208*H208</f>
        <v>0.01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148</v>
      </c>
      <c r="AT208" s="231" t="s">
        <v>144</v>
      </c>
      <c r="AU208" s="231" t="s">
        <v>88</v>
      </c>
      <c r="AY208" s="17" t="s">
        <v>141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86</v>
      </c>
      <c r="BK208" s="232">
        <f>ROUND(I208*H208,2)</f>
        <v>0</v>
      </c>
      <c r="BL208" s="17" t="s">
        <v>148</v>
      </c>
      <c r="BM208" s="231" t="s">
        <v>264</v>
      </c>
    </row>
    <row r="209" spans="1:47" s="2" customFormat="1" ht="12">
      <c r="A209" s="38"/>
      <c r="B209" s="39"/>
      <c r="C209" s="40"/>
      <c r="D209" s="233" t="s">
        <v>150</v>
      </c>
      <c r="E209" s="40"/>
      <c r="F209" s="234" t="s">
        <v>263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150</v>
      </c>
      <c r="AU209" s="17" t="s">
        <v>88</v>
      </c>
    </row>
    <row r="210" spans="1:65" s="2" customFormat="1" ht="14.4" customHeight="1">
      <c r="A210" s="38"/>
      <c r="B210" s="39"/>
      <c r="C210" s="219" t="s">
        <v>265</v>
      </c>
      <c r="D210" s="219" t="s">
        <v>144</v>
      </c>
      <c r="E210" s="220" t="s">
        <v>266</v>
      </c>
      <c r="F210" s="221" t="s">
        <v>267</v>
      </c>
      <c r="G210" s="222" t="s">
        <v>222</v>
      </c>
      <c r="H210" s="223">
        <v>10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0.00028</v>
      </c>
      <c r="R210" s="229">
        <f>Q210*H210</f>
        <v>0.0027999999999999995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148</v>
      </c>
      <c r="AT210" s="231" t="s">
        <v>144</v>
      </c>
      <c r="AU210" s="231" t="s">
        <v>88</v>
      </c>
      <c r="AY210" s="17" t="s">
        <v>141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148</v>
      </c>
      <c r="BM210" s="231" t="s">
        <v>268</v>
      </c>
    </row>
    <row r="211" spans="1:47" s="2" customFormat="1" ht="12">
      <c r="A211" s="38"/>
      <c r="B211" s="39"/>
      <c r="C211" s="40"/>
      <c r="D211" s="233" t="s">
        <v>150</v>
      </c>
      <c r="E211" s="40"/>
      <c r="F211" s="234" t="s">
        <v>267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150</v>
      </c>
      <c r="AU211" s="17" t="s">
        <v>88</v>
      </c>
    </row>
    <row r="212" spans="1:65" s="2" customFormat="1" ht="14.4" customHeight="1">
      <c r="A212" s="38"/>
      <c r="B212" s="39"/>
      <c r="C212" s="219" t="s">
        <v>269</v>
      </c>
      <c r="D212" s="219" t="s">
        <v>144</v>
      </c>
      <c r="E212" s="220" t="s">
        <v>270</v>
      </c>
      <c r="F212" s="221" t="s">
        <v>271</v>
      </c>
      <c r="G212" s="222" t="s">
        <v>222</v>
      </c>
      <c r="H212" s="223">
        <v>25.6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0.0003</v>
      </c>
      <c r="R212" s="229">
        <f>Q212*H212</f>
        <v>0.007679999999999999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148</v>
      </c>
      <c r="AT212" s="231" t="s">
        <v>144</v>
      </c>
      <c r="AU212" s="231" t="s">
        <v>88</v>
      </c>
      <c r="AY212" s="17" t="s">
        <v>141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148</v>
      </c>
      <c r="BM212" s="231" t="s">
        <v>272</v>
      </c>
    </row>
    <row r="213" spans="1:47" s="2" customFormat="1" ht="12">
      <c r="A213" s="38"/>
      <c r="B213" s="39"/>
      <c r="C213" s="40"/>
      <c r="D213" s="233" t="s">
        <v>150</v>
      </c>
      <c r="E213" s="40"/>
      <c r="F213" s="234" t="s">
        <v>271</v>
      </c>
      <c r="G213" s="40"/>
      <c r="H213" s="40"/>
      <c r="I213" s="235"/>
      <c r="J213" s="40"/>
      <c r="K213" s="40"/>
      <c r="L213" s="44"/>
      <c r="M213" s="236"/>
      <c r="N213" s="23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150</v>
      </c>
      <c r="AU213" s="17" t="s">
        <v>88</v>
      </c>
    </row>
    <row r="214" spans="1:65" s="2" customFormat="1" ht="14.4" customHeight="1">
      <c r="A214" s="38"/>
      <c r="B214" s="39"/>
      <c r="C214" s="219" t="s">
        <v>273</v>
      </c>
      <c r="D214" s="219" t="s">
        <v>144</v>
      </c>
      <c r="E214" s="220" t="s">
        <v>274</v>
      </c>
      <c r="F214" s="221" t="s">
        <v>275</v>
      </c>
      <c r="G214" s="222" t="s">
        <v>222</v>
      </c>
      <c r="H214" s="223">
        <v>13.1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0.00042</v>
      </c>
      <c r="R214" s="229">
        <f>Q214*H214</f>
        <v>0.005502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148</v>
      </c>
      <c r="AT214" s="231" t="s">
        <v>144</v>
      </c>
      <c r="AU214" s="231" t="s">
        <v>88</v>
      </c>
      <c r="AY214" s="17" t="s">
        <v>141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148</v>
      </c>
      <c r="BM214" s="231" t="s">
        <v>276</v>
      </c>
    </row>
    <row r="215" spans="1:47" s="2" customFormat="1" ht="12">
      <c r="A215" s="38"/>
      <c r="B215" s="39"/>
      <c r="C215" s="40"/>
      <c r="D215" s="233" t="s">
        <v>150</v>
      </c>
      <c r="E215" s="40"/>
      <c r="F215" s="234" t="s">
        <v>275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150</v>
      </c>
      <c r="AU215" s="17" t="s">
        <v>88</v>
      </c>
    </row>
    <row r="216" spans="1:65" s="2" customFormat="1" ht="14.4" customHeight="1">
      <c r="A216" s="38"/>
      <c r="B216" s="39"/>
      <c r="C216" s="219" t="s">
        <v>277</v>
      </c>
      <c r="D216" s="219" t="s">
        <v>144</v>
      </c>
      <c r="E216" s="220" t="s">
        <v>278</v>
      </c>
      <c r="F216" s="221" t="s">
        <v>279</v>
      </c>
      <c r="G216" s="222" t="s">
        <v>280</v>
      </c>
      <c r="H216" s="223">
        <v>2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43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277</v>
      </c>
      <c r="AT216" s="231" t="s">
        <v>144</v>
      </c>
      <c r="AU216" s="231" t="s">
        <v>88</v>
      </c>
      <c r="AY216" s="17" t="s">
        <v>141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86</v>
      </c>
      <c r="BK216" s="232">
        <f>ROUND(I216*H216,2)</f>
        <v>0</v>
      </c>
      <c r="BL216" s="17" t="s">
        <v>277</v>
      </c>
      <c r="BM216" s="231" t="s">
        <v>281</v>
      </c>
    </row>
    <row r="217" spans="1:47" s="2" customFormat="1" ht="12">
      <c r="A217" s="38"/>
      <c r="B217" s="39"/>
      <c r="C217" s="40"/>
      <c r="D217" s="233" t="s">
        <v>150</v>
      </c>
      <c r="E217" s="40"/>
      <c r="F217" s="234" t="s">
        <v>282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150</v>
      </c>
      <c r="AU217" s="17" t="s">
        <v>88</v>
      </c>
    </row>
    <row r="218" spans="1:65" s="2" customFormat="1" ht="14.4" customHeight="1">
      <c r="A218" s="38"/>
      <c r="B218" s="39"/>
      <c r="C218" s="260" t="s">
        <v>283</v>
      </c>
      <c r="D218" s="260" t="s">
        <v>237</v>
      </c>
      <c r="E218" s="261" t="s">
        <v>284</v>
      </c>
      <c r="F218" s="262" t="s">
        <v>285</v>
      </c>
      <c r="G218" s="263" t="s">
        <v>280</v>
      </c>
      <c r="H218" s="264">
        <v>2</v>
      </c>
      <c r="I218" s="265"/>
      <c r="J218" s="266">
        <f>ROUND(I218*H218,2)</f>
        <v>0</v>
      </c>
      <c r="K218" s="267"/>
      <c r="L218" s="268"/>
      <c r="M218" s="269" t="s">
        <v>1</v>
      </c>
      <c r="N218" s="270" t="s">
        <v>43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286</v>
      </c>
      <c r="AT218" s="231" t="s">
        <v>237</v>
      </c>
      <c r="AU218" s="231" t="s">
        <v>88</v>
      </c>
      <c r="AY218" s="17" t="s">
        <v>141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277</v>
      </c>
      <c r="BM218" s="231" t="s">
        <v>287</v>
      </c>
    </row>
    <row r="219" spans="1:47" s="2" customFormat="1" ht="12">
      <c r="A219" s="38"/>
      <c r="B219" s="39"/>
      <c r="C219" s="40"/>
      <c r="D219" s="233" t="s">
        <v>150</v>
      </c>
      <c r="E219" s="40"/>
      <c r="F219" s="234" t="s">
        <v>285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150</v>
      </c>
      <c r="AU219" s="17" t="s">
        <v>88</v>
      </c>
    </row>
    <row r="220" spans="1:65" s="2" customFormat="1" ht="14.4" customHeight="1">
      <c r="A220" s="38"/>
      <c r="B220" s="39"/>
      <c r="C220" s="219" t="s">
        <v>288</v>
      </c>
      <c r="D220" s="219" t="s">
        <v>144</v>
      </c>
      <c r="E220" s="220" t="s">
        <v>289</v>
      </c>
      <c r="F220" s="221" t="s">
        <v>290</v>
      </c>
      <c r="G220" s="222" t="s">
        <v>166</v>
      </c>
      <c r="H220" s="223">
        <v>0.86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277</v>
      </c>
      <c r="AT220" s="231" t="s">
        <v>144</v>
      </c>
      <c r="AU220" s="231" t="s">
        <v>88</v>
      </c>
      <c r="AY220" s="17" t="s">
        <v>141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277</v>
      </c>
      <c r="BM220" s="231" t="s">
        <v>291</v>
      </c>
    </row>
    <row r="221" spans="1:47" s="2" customFormat="1" ht="12">
      <c r="A221" s="38"/>
      <c r="B221" s="39"/>
      <c r="C221" s="40"/>
      <c r="D221" s="233" t="s">
        <v>150</v>
      </c>
      <c r="E221" s="40"/>
      <c r="F221" s="234" t="s">
        <v>292</v>
      </c>
      <c r="G221" s="40"/>
      <c r="H221" s="40"/>
      <c r="I221" s="235"/>
      <c r="J221" s="40"/>
      <c r="K221" s="40"/>
      <c r="L221" s="44"/>
      <c r="M221" s="236"/>
      <c r="N221" s="237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150</v>
      </c>
      <c r="AU221" s="17" t="s">
        <v>88</v>
      </c>
    </row>
    <row r="222" spans="1:63" s="12" customFormat="1" ht="22.8" customHeight="1">
      <c r="A222" s="12"/>
      <c r="B222" s="203"/>
      <c r="C222" s="204"/>
      <c r="D222" s="205" t="s">
        <v>77</v>
      </c>
      <c r="E222" s="217" t="s">
        <v>293</v>
      </c>
      <c r="F222" s="217" t="s">
        <v>294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SUM(P223:P224)</f>
        <v>0</v>
      </c>
      <c r="Q222" s="211"/>
      <c r="R222" s="212">
        <f>SUM(R223:R224)</f>
        <v>0.00246</v>
      </c>
      <c r="S222" s="211"/>
      <c r="T222" s="213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88</v>
      </c>
      <c r="AT222" s="215" t="s">
        <v>77</v>
      </c>
      <c r="AU222" s="215" t="s">
        <v>86</v>
      </c>
      <c r="AY222" s="214" t="s">
        <v>141</v>
      </c>
      <c r="BK222" s="216">
        <f>SUM(BK223:BK224)</f>
        <v>0</v>
      </c>
    </row>
    <row r="223" spans="1:65" s="2" customFormat="1" ht="14.4" customHeight="1">
      <c r="A223" s="38"/>
      <c r="B223" s="39"/>
      <c r="C223" s="219" t="s">
        <v>295</v>
      </c>
      <c r="D223" s="219" t="s">
        <v>144</v>
      </c>
      <c r="E223" s="220" t="s">
        <v>296</v>
      </c>
      <c r="F223" s="221" t="s">
        <v>297</v>
      </c>
      <c r="G223" s="222" t="s">
        <v>222</v>
      </c>
      <c r="H223" s="223">
        <v>6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0.00041</v>
      </c>
      <c r="R223" s="229">
        <f>Q223*H223</f>
        <v>0.00246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277</v>
      </c>
      <c r="AT223" s="231" t="s">
        <v>144</v>
      </c>
      <c r="AU223" s="231" t="s">
        <v>88</v>
      </c>
      <c r="AY223" s="17" t="s">
        <v>141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277</v>
      </c>
      <c r="BM223" s="231" t="s">
        <v>298</v>
      </c>
    </row>
    <row r="224" spans="1:47" s="2" customFormat="1" ht="12">
      <c r="A224" s="38"/>
      <c r="B224" s="39"/>
      <c r="C224" s="40"/>
      <c r="D224" s="233" t="s">
        <v>150</v>
      </c>
      <c r="E224" s="40"/>
      <c r="F224" s="234" t="s">
        <v>299</v>
      </c>
      <c r="G224" s="40"/>
      <c r="H224" s="40"/>
      <c r="I224" s="235"/>
      <c r="J224" s="40"/>
      <c r="K224" s="40"/>
      <c r="L224" s="44"/>
      <c r="M224" s="236"/>
      <c r="N224" s="23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150</v>
      </c>
      <c r="AU224" s="17" t="s">
        <v>88</v>
      </c>
    </row>
    <row r="225" spans="1:63" s="12" customFormat="1" ht="22.8" customHeight="1">
      <c r="A225" s="12"/>
      <c r="B225" s="203"/>
      <c r="C225" s="204"/>
      <c r="D225" s="205" t="s">
        <v>77</v>
      </c>
      <c r="E225" s="217" t="s">
        <v>300</v>
      </c>
      <c r="F225" s="217" t="s">
        <v>301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SUM(P226:P258)</f>
        <v>0</v>
      </c>
      <c r="Q225" s="211"/>
      <c r="R225" s="212">
        <f>SUM(R226:R258)</f>
        <v>0</v>
      </c>
      <c r="S225" s="211"/>
      <c r="T225" s="213">
        <f>SUM(T226:T258)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88</v>
      </c>
      <c r="AT225" s="215" t="s">
        <v>77</v>
      </c>
      <c r="AU225" s="215" t="s">
        <v>86</v>
      </c>
      <c r="AY225" s="214" t="s">
        <v>141</v>
      </c>
      <c r="BK225" s="216">
        <f>SUM(BK226:BK258)</f>
        <v>0</v>
      </c>
    </row>
    <row r="226" spans="1:65" s="2" customFormat="1" ht="14.4" customHeight="1">
      <c r="A226" s="38"/>
      <c r="B226" s="39"/>
      <c r="C226" s="219" t="s">
        <v>302</v>
      </c>
      <c r="D226" s="219" t="s">
        <v>144</v>
      </c>
      <c r="E226" s="220" t="s">
        <v>303</v>
      </c>
      <c r="F226" s="221" t="s">
        <v>304</v>
      </c>
      <c r="G226" s="222" t="s">
        <v>305</v>
      </c>
      <c r="H226" s="223">
        <v>80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277</v>
      </c>
      <c r="AT226" s="231" t="s">
        <v>144</v>
      </c>
      <c r="AU226" s="231" t="s">
        <v>88</v>
      </c>
      <c r="AY226" s="17" t="s">
        <v>141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277</v>
      </c>
      <c r="BM226" s="231" t="s">
        <v>306</v>
      </c>
    </row>
    <row r="227" spans="1:47" s="2" customFormat="1" ht="12">
      <c r="A227" s="38"/>
      <c r="B227" s="39"/>
      <c r="C227" s="40"/>
      <c r="D227" s="233" t="s">
        <v>150</v>
      </c>
      <c r="E227" s="40"/>
      <c r="F227" s="234" t="s">
        <v>304</v>
      </c>
      <c r="G227" s="40"/>
      <c r="H227" s="40"/>
      <c r="I227" s="235"/>
      <c r="J227" s="40"/>
      <c r="K227" s="40"/>
      <c r="L227" s="44"/>
      <c r="M227" s="236"/>
      <c r="N227" s="23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150</v>
      </c>
      <c r="AU227" s="17" t="s">
        <v>88</v>
      </c>
    </row>
    <row r="228" spans="1:65" s="2" customFormat="1" ht="14.4" customHeight="1">
      <c r="A228" s="38"/>
      <c r="B228" s="39"/>
      <c r="C228" s="219" t="s">
        <v>307</v>
      </c>
      <c r="D228" s="219" t="s">
        <v>144</v>
      </c>
      <c r="E228" s="220" t="s">
        <v>308</v>
      </c>
      <c r="F228" s="221" t="s">
        <v>309</v>
      </c>
      <c r="G228" s="222" t="s">
        <v>222</v>
      </c>
      <c r="H228" s="223">
        <v>18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277</v>
      </c>
      <c r="AT228" s="231" t="s">
        <v>144</v>
      </c>
      <c r="AU228" s="231" t="s">
        <v>88</v>
      </c>
      <c r="AY228" s="17" t="s">
        <v>141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277</v>
      </c>
      <c r="BM228" s="231" t="s">
        <v>310</v>
      </c>
    </row>
    <row r="229" spans="1:47" s="2" customFormat="1" ht="12">
      <c r="A229" s="38"/>
      <c r="B229" s="39"/>
      <c r="C229" s="40"/>
      <c r="D229" s="233" t="s">
        <v>150</v>
      </c>
      <c r="E229" s="40"/>
      <c r="F229" s="234" t="s">
        <v>311</v>
      </c>
      <c r="G229" s="40"/>
      <c r="H229" s="40"/>
      <c r="I229" s="235"/>
      <c r="J229" s="40"/>
      <c r="K229" s="40"/>
      <c r="L229" s="44"/>
      <c r="M229" s="236"/>
      <c r="N229" s="23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150</v>
      </c>
      <c r="AU229" s="17" t="s">
        <v>88</v>
      </c>
    </row>
    <row r="230" spans="1:47" s="2" customFormat="1" ht="12">
      <c r="A230" s="38"/>
      <c r="B230" s="39"/>
      <c r="C230" s="40"/>
      <c r="D230" s="233" t="s">
        <v>312</v>
      </c>
      <c r="E230" s="40"/>
      <c r="F230" s="271" t="s">
        <v>313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312</v>
      </c>
      <c r="AU230" s="17" t="s">
        <v>88</v>
      </c>
    </row>
    <row r="231" spans="1:65" s="2" customFormat="1" ht="14.4" customHeight="1">
      <c r="A231" s="38"/>
      <c r="B231" s="39"/>
      <c r="C231" s="260" t="s">
        <v>7</v>
      </c>
      <c r="D231" s="260" t="s">
        <v>237</v>
      </c>
      <c r="E231" s="261" t="s">
        <v>314</v>
      </c>
      <c r="F231" s="262" t="s">
        <v>315</v>
      </c>
      <c r="G231" s="263" t="s">
        <v>222</v>
      </c>
      <c r="H231" s="264">
        <v>19.8</v>
      </c>
      <c r="I231" s="265"/>
      <c r="J231" s="266">
        <f>ROUND(I231*H231,2)</f>
        <v>0</v>
      </c>
      <c r="K231" s="267"/>
      <c r="L231" s="268"/>
      <c r="M231" s="269" t="s">
        <v>1</v>
      </c>
      <c r="N231" s="270" t="s">
        <v>43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286</v>
      </c>
      <c r="AT231" s="231" t="s">
        <v>237</v>
      </c>
      <c r="AU231" s="231" t="s">
        <v>88</v>
      </c>
      <c r="AY231" s="17" t="s">
        <v>141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86</v>
      </c>
      <c r="BK231" s="232">
        <f>ROUND(I231*H231,2)</f>
        <v>0</v>
      </c>
      <c r="BL231" s="17" t="s">
        <v>277</v>
      </c>
      <c r="BM231" s="231" t="s">
        <v>316</v>
      </c>
    </row>
    <row r="232" spans="1:47" s="2" customFormat="1" ht="12">
      <c r="A232" s="38"/>
      <c r="B232" s="39"/>
      <c r="C232" s="40"/>
      <c r="D232" s="233" t="s">
        <v>150</v>
      </c>
      <c r="E232" s="40"/>
      <c r="F232" s="234" t="s">
        <v>315</v>
      </c>
      <c r="G232" s="40"/>
      <c r="H232" s="40"/>
      <c r="I232" s="235"/>
      <c r="J232" s="40"/>
      <c r="K232" s="40"/>
      <c r="L232" s="44"/>
      <c r="M232" s="236"/>
      <c r="N232" s="237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150</v>
      </c>
      <c r="AU232" s="17" t="s">
        <v>88</v>
      </c>
    </row>
    <row r="233" spans="1:51" s="13" customFormat="1" ht="12">
      <c r="A233" s="13"/>
      <c r="B233" s="238"/>
      <c r="C233" s="239"/>
      <c r="D233" s="233" t="s">
        <v>152</v>
      </c>
      <c r="E233" s="240" t="s">
        <v>1</v>
      </c>
      <c r="F233" s="241" t="s">
        <v>317</v>
      </c>
      <c r="G233" s="239"/>
      <c r="H233" s="242">
        <v>19.8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152</v>
      </c>
      <c r="AU233" s="248" t="s">
        <v>88</v>
      </c>
      <c r="AV233" s="13" t="s">
        <v>88</v>
      </c>
      <c r="AW233" s="13" t="s">
        <v>33</v>
      </c>
      <c r="AX233" s="13" t="s">
        <v>78</v>
      </c>
      <c r="AY233" s="248" t="s">
        <v>141</v>
      </c>
    </row>
    <row r="234" spans="1:51" s="14" customFormat="1" ht="12">
      <c r="A234" s="14"/>
      <c r="B234" s="249"/>
      <c r="C234" s="250"/>
      <c r="D234" s="233" t="s">
        <v>152</v>
      </c>
      <c r="E234" s="251" t="s">
        <v>1</v>
      </c>
      <c r="F234" s="252" t="s">
        <v>154</v>
      </c>
      <c r="G234" s="250"/>
      <c r="H234" s="253">
        <v>19.8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152</v>
      </c>
      <c r="AU234" s="259" t="s">
        <v>88</v>
      </c>
      <c r="AV234" s="14" t="s">
        <v>148</v>
      </c>
      <c r="AW234" s="14" t="s">
        <v>33</v>
      </c>
      <c r="AX234" s="14" t="s">
        <v>86</v>
      </c>
      <c r="AY234" s="259" t="s">
        <v>141</v>
      </c>
    </row>
    <row r="235" spans="1:65" s="2" customFormat="1" ht="14.4" customHeight="1">
      <c r="A235" s="38"/>
      <c r="B235" s="39"/>
      <c r="C235" s="219" t="s">
        <v>318</v>
      </c>
      <c r="D235" s="219" t="s">
        <v>144</v>
      </c>
      <c r="E235" s="220" t="s">
        <v>319</v>
      </c>
      <c r="F235" s="221" t="s">
        <v>320</v>
      </c>
      <c r="G235" s="222" t="s">
        <v>222</v>
      </c>
      <c r="H235" s="223">
        <v>15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43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277</v>
      </c>
      <c r="AT235" s="231" t="s">
        <v>144</v>
      </c>
      <c r="AU235" s="231" t="s">
        <v>88</v>
      </c>
      <c r="AY235" s="17" t="s">
        <v>141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277</v>
      </c>
      <c r="BM235" s="231" t="s">
        <v>321</v>
      </c>
    </row>
    <row r="236" spans="1:47" s="2" customFormat="1" ht="12">
      <c r="A236" s="38"/>
      <c r="B236" s="39"/>
      <c r="C236" s="40"/>
      <c r="D236" s="233" t="s">
        <v>150</v>
      </c>
      <c r="E236" s="40"/>
      <c r="F236" s="234" t="s">
        <v>322</v>
      </c>
      <c r="G236" s="40"/>
      <c r="H236" s="40"/>
      <c r="I236" s="235"/>
      <c r="J236" s="40"/>
      <c r="K236" s="40"/>
      <c r="L236" s="44"/>
      <c r="M236" s="236"/>
      <c r="N236" s="237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150</v>
      </c>
      <c r="AU236" s="17" t="s">
        <v>88</v>
      </c>
    </row>
    <row r="237" spans="1:65" s="2" customFormat="1" ht="14.4" customHeight="1">
      <c r="A237" s="38"/>
      <c r="B237" s="39"/>
      <c r="C237" s="260" t="s">
        <v>323</v>
      </c>
      <c r="D237" s="260" t="s">
        <v>237</v>
      </c>
      <c r="E237" s="261" t="s">
        <v>324</v>
      </c>
      <c r="F237" s="262" t="s">
        <v>325</v>
      </c>
      <c r="G237" s="263" t="s">
        <v>222</v>
      </c>
      <c r="H237" s="264">
        <v>16.5</v>
      </c>
      <c r="I237" s="265"/>
      <c r="J237" s="266">
        <f>ROUND(I237*H237,2)</f>
        <v>0</v>
      </c>
      <c r="K237" s="267"/>
      <c r="L237" s="268"/>
      <c r="M237" s="269" t="s">
        <v>1</v>
      </c>
      <c r="N237" s="270" t="s">
        <v>43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286</v>
      </c>
      <c r="AT237" s="231" t="s">
        <v>237</v>
      </c>
      <c r="AU237" s="231" t="s">
        <v>88</v>
      </c>
      <c r="AY237" s="17" t="s">
        <v>141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86</v>
      </c>
      <c r="BK237" s="232">
        <f>ROUND(I237*H237,2)</f>
        <v>0</v>
      </c>
      <c r="BL237" s="17" t="s">
        <v>277</v>
      </c>
      <c r="BM237" s="231" t="s">
        <v>326</v>
      </c>
    </row>
    <row r="238" spans="1:47" s="2" customFormat="1" ht="12">
      <c r="A238" s="38"/>
      <c r="B238" s="39"/>
      <c r="C238" s="40"/>
      <c r="D238" s="233" t="s">
        <v>150</v>
      </c>
      <c r="E238" s="40"/>
      <c r="F238" s="234" t="s">
        <v>325</v>
      </c>
      <c r="G238" s="40"/>
      <c r="H238" s="40"/>
      <c r="I238" s="235"/>
      <c r="J238" s="40"/>
      <c r="K238" s="40"/>
      <c r="L238" s="44"/>
      <c r="M238" s="236"/>
      <c r="N238" s="237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150</v>
      </c>
      <c r="AU238" s="17" t="s">
        <v>88</v>
      </c>
    </row>
    <row r="239" spans="1:51" s="13" customFormat="1" ht="12">
      <c r="A239" s="13"/>
      <c r="B239" s="238"/>
      <c r="C239" s="239"/>
      <c r="D239" s="233" t="s">
        <v>152</v>
      </c>
      <c r="E239" s="240" t="s">
        <v>1</v>
      </c>
      <c r="F239" s="241" t="s">
        <v>327</v>
      </c>
      <c r="G239" s="239"/>
      <c r="H239" s="242">
        <v>16.5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152</v>
      </c>
      <c r="AU239" s="248" t="s">
        <v>88</v>
      </c>
      <c r="AV239" s="13" t="s">
        <v>88</v>
      </c>
      <c r="AW239" s="13" t="s">
        <v>33</v>
      </c>
      <c r="AX239" s="13" t="s">
        <v>78</v>
      </c>
      <c r="AY239" s="248" t="s">
        <v>141</v>
      </c>
    </row>
    <row r="240" spans="1:51" s="14" customFormat="1" ht="12">
      <c r="A240" s="14"/>
      <c r="B240" s="249"/>
      <c r="C240" s="250"/>
      <c r="D240" s="233" t="s">
        <v>152</v>
      </c>
      <c r="E240" s="251" t="s">
        <v>1</v>
      </c>
      <c r="F240" s="252" t="s">
        <v>154</v>
      </c>
      <c r="G240" s="250"/>
      <c r="H240" s="253">
        <v>16.5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152</v>
      </c>
      <c r="AU240" s="259" t="s">
        <v>88</v>
      </c>
      <c r="AV240" s="14" t="s">
        <v>148</v>
      </c>
      <c r="AW240" s="14" t="s">
        <v>33</v>
      </c>
      <c r="AX240" s="14" t="s">
        <v>86</v>
      </c>
      <c r="AY240" s="259" t="s">
        <v>141</v>
      </c>
    </row>
    <row r="241" spans="1:65" s="2" customFormat="1" ht="14.4" customHeight="1">
      <c r="A241" s="38"/>
      <c r="B241" s="39"/>
      <c r="C241" s="219" t="s">
        <v>328</v>
      </c>
      <c r="D241" s="219" t="s">
        <v>144</v>
      </c>
      <c r="E241" s="220" t="s">
        <v>329</v>
      </c>
      <c r="F241" s="221" t="s">
        <v>330</v>
      </c>
      <c r="G241" s="222" t="s">
        <v>331</v>
      </c>
      <c r="H241" s="223">
        <v>2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43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277</v>
      </c>
      <c r="AT241" s="231" t="s">
        <v>144</v>
      </c>
      <c r="AU241" s="231" t="s">
        <v>88</v>
      </c>
      <c r="AY241" s="17" t="s">
        <v>141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86</v>
      </c>
      <c r="BK241" s="232">
        <f>ROUND(I241*H241,2)</f>
        <v>0</v>
      </c>
      <c r="BL241" s="17" t="s">
        <v>277</v>
      </c>
      <c r="BM241" s="231" t="s">
        <v>332</v>
      </c>
    </row>
    <row r="242" spans="1:47" s="2" customFormat="1" ht="12">
      <c r="A242" s="38"/>
      <c r="B242" s="39"/>
      <c r="C242" s="40"/>
      <c r="D242" s="233" t="s">
        <v>150</v>
      </c>
      <c r="E242" s="40"/>
      <c r="F242" s="234" t="s">
        <v>333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150</v>
      </c>
      <c r="AU242" s="17" t="s">
        <v>88</v>
      </c>
    </row>
    <row r="243" spans="1:65" s="2" customFormat="1" ht="14.4" customHeight="1">
      <c r="A243" s="38"/>
      <c r="B243" s="39"/>
      <c r="C243" s="219" t="s">
        <v>334</v>
      </c>
      <c r="D243" s="219" t="s">
        <v>144</v>
      </c>
      <c r="E243" s="220" t="s">
        <v>335</v>
      </c>
      <c r="F243" s="221" t="s">
        <v>336</v>
      </c>
      <c r="G243" s="222" t="s">
        <v>222</v>
      </c>
      <c r="H243" s="223">
        <v>12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43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277</v>
      </c>
      <c r="AT243" s="231" t="s">
        <v>144</v>
      </c>
      <c r="AU243" s="231" t="s">
        <v>88</v>
      </c>
      <c r="AY243" s="17" t="s">
        <v>141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86</v>
      </c>
      <c r="BK243" s="232">
        <f>ROUND(I243*H243,2)</f>
        <v>0</v>
      </c>
      <c r="BL243" s="17" t="s">
        <v>277</v>
      </c>
      <c r="BM243" s="231" t="s">
        <v>337</v>
      </c>
    </row>
    <row r="244" spans="1:47" s="2" customFormat="1" ht="12">
      <c r="A244" s="38"/>
      <c r="B244" s="39"/>
      <c r="C244" s="40"/>
      <c r="D244" s="233" t="s">
        <v>150</v>
      </c>
      <c r="E244" s="40"/>
      <c r="F244" s="234" t="s">
        <v>338</v>
      </c>
      <c r="G244" s="40"/>
      <c r="H244" s="40"/>
      <c r="I244" s="235"/>
      <c r="J244" s="40"/>
      <c r="K244" s="40"/>
      <c r="L244" s="44"/>
      <c r="M244" s="236"/>
      <c r="N244" s="23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150</v>
      </c>
      <c r="AU244" s="17" t="s">
        <v>88</v>
      </c>
    </row>
    <row r="245" spans="1:65" s="2" customFormat="1" ht="14.4" customHeight="1">
      <c r="A245" s="38"/>
      <c r="B245" s="39"/>
      <c r="C245" s="219" t="s">
        <v>339</v>
      </c>
      <c r="D245" s="219" t="s">
        <v>144</v>
      </c>
      <c r="E245" s="220" t="s">
        <v>340</v>
      </c>
      <c r="F245" s="221" t="s">
        <v>341</v>
      </c>
      <c r="G245" s="222" t="s">
        <v>222</v>
      </c>
      <c r="H245" s="223">
        <v>33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43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277</v>
      </c>
      <c r="AT245" s="231" t="s">
        <v>144</v>
      </c>
      <c r="AU245" s="231" t="s">
        <v>88</v>
      </c>
      <c r="AY245" s="17" t="s">
        <v>141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86</v>
      </c>
      <c r="BK245" s="232">
        <f>ROUND(I245*H245,2)</f>
        <v>0</v>
      </c>
      <c r="BL245" s="17" t="s">
        <v>277</v>
      </c>
      <c r="BM245" s="231" t="s">
        <v>342</v>
      </c>
    </row>
    <row r="246" spans="1:47" s="2" customFormat="1" ht="12">
      <c r="A246" s="38"/>
      <c r="B246" s="39"/>
      <c r="C246" s="40"/>
      <c r="D246" s="233" t="s">
        <v>150</v>
      </c>
      <c r="E246" s="40"/>
      <c r="F246" s="234" t="s">
        <v>343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150</v>
      </c>
      <c r="AU246" s="17" t="s">
        <v>88</v>
      </c>
    </row>
    <row r="247" spans="1:51" s="13" customFormat="1" ht="12">
      <c r="A247" s="13"/>
      <c r="B247" s="238"/>
      <c r="C247" s="239"/>
      <c r="D247" s="233" t="s">
        <v>152</v>
      </c>
      <c r="E247" s="240" t="s">
        <v>1</v>
      </c>
      <c r="F247" s="241" t="s">
        <v>344</v>
      </c>
      <c r="G247" s="239"/>
      <c r="H247" s="242">
        <v>18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152</v>
      </c>
      <c r="AU247" s="248" t="s">
        <v>88</v>
      </c>
      <c r="AV247" s="13" t="s">
        <v>88</v>
      </c>
      <c r="AW247" s="13" t="s">
        <v>33</v>
      </c>
      <c r="AX247" s="13" t="s">
        <v>78</v>
      </c>
      <c r="AY247" s="248" t="s">
        <v>141</v>
      </c>
    </row>
    <row r="248" spans="1:51" s="13" customFormat="1" ht="12">
      <c r="A248" s="13"/>
      <c r="B248" s="238"/>
      <c r="C248" s="239"/>
      <c r="D248" s="233" t="s">
        <v>152</v>
      </c>
      <c r="E248" s="240" t="s">
        <v>1</v>
      </c>
      <c r="F248" s="241" t="s">
        <v>345</v>
      </c>
      <c r="G248" s="239"/>
      <c r="H248" s="242">
        <v>15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152</v>
      </c>
      <c r="AU248" s="248" t="s">
        <v>88</v>
      </c>
      <c r="AV248" s="13" t="s">
        <v>88</v>
      </c>
      <c r="AW248" s="13" t="s">
        <v>33</v>
      </c>
      <c r="AX248" s="13" t="s">
        <v>78</v>
      </c>
      <c r="AY248" s="248" t="s">
        <v>141</v>
      </c>
    </row>
    <row r="249" spans="1:51" s="14" customFormat="1" ht="12">
      <c r="A249" s="14"/>
      <c r="B249" s="249"/>
      <c r="C249" s="250"/>
      <c r="D249" s="233" t="s">
        <v>152</v>
      </c>
      <c r="E249" s="251" t="s">
        <v>1</v>
      </c>
      <c r="F249" s="252" t="s">
        <v>154</v>
      </c>
      <c r="G249" s="250"/>
      <c r="H249" s="253">
        <v>33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9" t="s">
        <v>152</v>
      </c>
      <c r="AU249" s="259" t="s">
        <v>88</v>
      </c>
      <c r="AV249" s="14" t="s">
        <v>148</v>
      </c>
      <c r="AW249" s="14" t="s">
        <v>33</v>
      </c>
      <c r="AX249" s="14" t="s">
        <v>86</v>
      </c>
      <c r="AY249" s="259" t="s">
        <v>141</v>
      </c>
    </row>
    <row r="250" spans="1:65" s="2" customFormat="1" ht="14.4" customHeight="1">
      <c r="A250" s="38"/>
      <c r="B250" s="39"/>
      <c r="C250" s="219" t="s">
        <v>346</v>
      </c>
      <c r="D250" s="219" t="s">
        <v>144</v>
      </c>
      <c r="E250" s="220" t="s">
        <v>347</v>
      </c>
      <c r="F250" s="221" t="s">
        <v>348</v>
      </c>
      <c r="G250" s="222" t="s">
        <v>222</v>
      </c>
      <c r="H250" s="223">
        <v>33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43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277</v>
      </c>
      <c r="AT250" s="231" t="s">
        <v>144</v>
      </c>
      <c r="AU250" s="231" t="s">
        <v>88</v>
      </c>
      <c r="AY250" s="17" t="s">
        <v>141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86</v>
      </c>
      <c r="BK250" s="232">
        <f>ROUND(I250*H250,2)</f>
        <v>0</v>
      </c>
      <c r="BL250" s="17" t="s">
        <v>277</v>
      </c>
      <c r="BM250" s="231" t="s">
        <v>349</v>
      </c>
    </row>
    <row r="251" spans="1:47" s="2" customFormat="1" ht="12">
      <c r="A251" s="38"/>
      <c r="B251" s="39"/>
      <c r="C251" s="40"/>
      <c r="D251" s="233" t="s">
        <v>150</v>
      </c>
      <c r="E251" s="40"/>
      <c r="F251" s="234" t="s">
        <v>350</v>
      </c>
      <c r="G251" s="40"/>
      <c r="H251" s="40"/>
      <c r="I251" s="235"/>
      <c r="J251" s="40"/>
      <c r="K251" s="40"/>
      <c r="L251" s="44"/>
      <c r="M251" s="236"/>
      <c r="N251" s="237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150</v>
      </c>
      <c r="AU251" s="17" t="s">
        <v>88</v>
      </c>
    </row>
    <row r="252" spans="1:51" s="13" customFormat="1" ht="12">
      <c r="A252" s="13"/>
      <c r="B252" s="238"/>
      <c r="C252" s="239"/>
      <c r="D252" s="233" t="s">
        <v>152</v>
      </c>
      <c r="E252" s="240" t="s">
        <v>1</v>
      </c>
      <c r="F252" s="241" t="s">
        <v>344</v>
      </c>
      <c r="G252" s="239"/>
      <c r="H252" s="242">
        <v>18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152</v>
      </c>
      <c r="AU252" s="248" t="s">
        <v>88</v>
      </c>
      <c r="AV252" s="13" t="s">
        <v>88</v>
      </c>
      <c r="AW252" s="13" t="s">
        <v>33</v>
      </c>
      <c r="AX252" s="13" t="s">
        <v>78</v>
      </c>
      <c r="AY252" s="248" t="s">
        <v>141</v>
      </c>
    </row>
    <row r="253" spans="1:51" s="13" customFormat="1" ht="12">
      <c r="A253" s="13"/>
      <c r="B253" s="238"/>
      <c r="C253" s="239"/>
      <c r="D253" s="233" t="s">
        <v>152</v>
      </c>
      <c r="E253" s="240" t="s">
        <v>1</v>
      </c>
      <c r="F253" s="241" t="s">
        <v>345</v>
      </c>
      <c r="G253" s="239"/>
      <c r="H253" s="242">
        <v>15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152</v>
      </c>
      <c r="AU253" s="248" t="s">
        <v>88</v>
      </c>
      <c r="AV253" s="13" t="s">
        <v>88</v>
      </c>
      <c r="AW253" s="13" t="s">
        <v>33</v>
      </c>
      <c r="AX253" s="13" t="s">
        <v>78</v>
      </c>
      <c r="AY253" s="248" t="s">
        <v>141</v>
      </c>
    </row>
    <row r="254" spans="1:51" s="14" customFormat="1" ht="12">
      <c r="A254" s="14"/>
      <c r="B254" s="249"/>
      <c r="C254" s="250"/>
      <c r="D254" s="233" t="s">
        <v>152</v>
      </c>
      <c r="E254" s="251" t="s">
        <v>1</v>
      </c>
      <c r="F254" s="252" t="s">
        <v>154</v>
      </c>
      <c r="G254" s="250"/>
      <c r="H254" s="253">
        <v>33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9" t="s">
        <v>152</v>
      </c>
      <c r="AU254" s="259" t="s">
        <v>88</v>
      </c>
      <c r="AV254" s="14" t="s">
        <v>148</v>
      </c>
      <c r="AW254" s="14" t="s">
        <v>33</v>
      </c>
      <c r="AX254" s="14" t="s">
        <v>86</v>
      </c>
      <c r="AY254" s="259" t="s">
        <v>141</v>
      </c>
    </row>
    <row r="255" spans="1:65" s="2" customFormat="1" ht="14.4" customHeight="1">
      <c r="A255" s="38"/>
      <c r="B255" s="39"/>
      <c r="C255" s="219" t="s">
        <v>351</v>
      </c>
      <c r="D255" s="219" t="s">
        <v>144</v>
      </c>
      <c r="E255" s="220" t="s">
        <v>352</v>
      </c>
      <c r="F255" s="221" t="s">
        <v>353</v>
      </c>
      <c r="G255" s="222" t="s">
        <v>222</v>
      </c>
      <c r="H255" s="223">
        <v>18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277</v>
      </c>
      <c r="AT255" s="231" t="s">
        <v>144</v>
      </c>
      <c r="AU255" s="231" t="s">
        <v>88</v>
      </c>
      <c r="AY255" s="17" t="s">
        <v>141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277</v>
      </c>
      <c r="BM255" s="231" t="s">
        <v>354</v>
      </c>
    </row>
    <row r="256" spans="1:47" s="2" customFormat="1" ht="12">
      <c r="A256" s="38"/>
      <c r="B256" s="39"/>
      <c r="C256" s="40"/>
      <c r="D256" s="233" t="s">
        <v>150</v>
      </c>
      <c r="E256" s="40"/>
      <c r="F256" s="234" t="s">
        <v>353</v>
      </c>
      <c r="G256" s="40"/>
      <c r="H256" s="40"/>
      <c r="I256" s="235"/>
      <c r="J256" s="40"/>
      <c r="K256" s="40"/>
      <c r="L256" s="44"/>
      <c r="M256" s="236"/>
      <c r="N256" s="23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150</v>
      </c>
      <c r="AU256" s="17" t="s">
        <v>88</v>
      </c>
    </row>
    <row r="257" spans="1:65" s="2" customFormat="1" ht="14.4" customHeight="1">
      <c r="A257" s="38"/>
      <c r="B257" s="39"/>
      <c r="C257" s="219" t="s">
        <v>355</v>
      </c>
      <c r="D257" s="219" t="s">
        <v>144</v>
      </c>
      <c r="E257" s="220" t="s">
        <v>356</v>
      </c>
      <c r="F257" s="221" t="s">
        <v>357</v>
      </c>
      <c r="G257" s="222" t="s">
        <v>166</v>
      </c>
      <c r="H257" s="223">
        <v>0.066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277</v>
      </c>
      <c r="AT257" s="231" t="s">
        <v>144</v>
      </c>
      <c r="AU257" s="231" t="s">
        <v>88</v>
      </c>
      <c r="AY257" s="17" t="s">
        <v>141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277</v>
      </c>
      <c r="BM257" s="231" t="s">
        <v>358</v>
      </c>
    </row>
    <row r="258" spans="1:47" s="2" customFormat="1" ht="12">
      <c r="A258" s="38"/>
      <c r="B258" s="39"/>
      <c r="C258" s="40"/>
      <c r="D258" s="233" t="s">
        <v>150</v>
      </c>
      <c r="E258" s="40"/>
      <c r="F258" s="234" t="s">
        <v>359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150</v>
      </c>
      <c r="AU258" s="17" t="s">
        <v>88</v>
      </c>
    </row>
    <row r="259" spans="1:63" s="12" customFormat="1" ht="22.8" customHeight="1">
      <c r="A259" s="12"/>
      <c r="B259" s="203"/>
      <c r="C259" s="204"/>
      <c r="D259" s="205" t="s">
        <v>77</v>
      </c>
      <c r="E259" s="217" t="s">
        <v>360</v>
      </c>
      <c r="F259" s="217" t="s">
        <v>361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SUM(P260:P290)</f>
        <v>0</v>
      </c>
      <c r="Q259" s="211"/>
      <c r="R259" s="212">
        <f>SUM(R260:R290)</f>
        <v>0</v>
      </c>
      <c r="S259" s="211"/>
      <c r="T259" s="213">
        <f>SUM(T260:T290)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88</v>
      </c>
      <c r="AT259" s="215" t="s">
        <v>77</v>
      </c>
      <c r="AU259" s="215" t="s">
        <v>86</v>
      </c>
      <c r="AY259" s="214" t="s">
        <v>141</v>
      </c>
      <c r="BK259" s="216">
        <f>SUM(BK260:BK290)</f>
        <v>0</v>
      </c>
    </row>
    <row r="260" spans="1:65" s="2" customFormat="1" ht="14.4" customHeight="1">
      <c r="A260" s="38"/>
      <c r="B260" s="39"/>
      <c r="C260" s="219" t="s">
        <v>362</v>
      </c>
      <c r="D260" s="219" t="s">
        <v>144</v>
      </c>
      <c r="E260" s="220" t="s">
        <v>363</v>
      </c>
      <c r="F260" s="221" t="s">
        <v>364</v>
      </c>
      <c r="G260" s="222" t="s">
        <v>331</v>
      </c>
      <c r="H260" s="223">
        <v>3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277</v>
      </c>
      <c r="AT260" s="231" t="s">
        <v>144</v>
      </c>
      <c r="AU260" s="231" t="s">
        <v>88</v>
      </c>
      <c r="AY260" s="17" t="s">
        <v>141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277</v>
      </c>
      <c r="BM260" s="231" t="s">
        <v>365</v>
      </c>
    </row>
    <row r="261" spans="1:47" s="2" customFormat="1" ht="12">
      <c r="A261" s="38"/>
      <c r="B261" s="39"/>
      <c r="C261" s="40"/>
      <c r="D261" s="233" t="s">
        <v>150</v>
      </c>
      <c r="E261" s="40"/>
      <c r="F261" s="234" t="s">
        <v>366</v>
      </c>
      <c r="G261" s="40"/>
      <c r="H261" s="40"/>
      <c r="I261" s="235"/>
      <c r="J261" s="40"/>
      <c r="K261" s="40"/>
      <c r="L261" s="44"/>
      <c r="M261" s="236"/>
      <c r="N261" s="237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150</v>
      </c>
      <c r="AU261" s="17" t="s">
        <v>88</v>
      </c>
    </row>
    <row r="262" spans="1:65" s="2" customFormat="1" ht="14.4" customHeight="1">
      <c r="A262" s="38"/>
      <c r="B262" s="39"/>
      <c r="C262" s="260" t="s">
        <v>286</v>
      </c>
      <c r="D262" s="260" t="s">
        <v>237</v>
      </c>
      <c r="E262" s="261" t="s">
        <v>367</v>
      </c>
      <c r="F262" s="262" t="s">
        <v>368</v>
      </c>
      <c r="G262" s="263" t="s">
        <v>369</v>
      </c>
      <c r="H262" s="264">
        <v>3</v>
      </c>
      <c r="I262" s="265"/>
      <c r="J262" s="266">
        <f>ROUND(I262*H262,2)</f>
        <v>0</v>
      </c>
      <c r="K262" s="267"/>
      <c r="L262" s="268"/>
      <c r="M262" s="269" t="s">
        <v>1</v>
      </c>
      <c r="N262" s="270" t="s">
        <v>43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286</v>
      </c>
      <c r="AT262" s="231" t="s">
        <v>237</v>
      </c>
      <c r="AU262" s="231" t="s">
        <v>88</v>
      </c>
      <c r="AY262" s="17" t="s">
        <v>141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86</v>
      </c>
      <c r="BK262" s="232">
        <f>ROUND(I262*H262,2)</f>
        <v>0</v>
      </c>
      <c r="BL262" s="17" t="s">
        <v>277</v>
      </c>
      <c r="BM262" s="231" t="s">
        <v>370</v>
      </c>
    </row>
    <row r="263" spans="1:47" s="2" customFormat="1" ht="12">
      <c r="A263" s="38"/>
      <c r="B263" s="39"/>
      <c r="C263" s="40"/>
      <c r="D263" s="233" t="s">
        <v>150</v>
      </c>
      <c r="E263" s="40"/>
      <c r="F263" s="234" t="s">
        <v>368</v>
      </c>
      <c r="G263" s="40"/>
      <c r="H263" s="40"/>
      <c r="I263" s="235"/>
      <c r="J263" s="40"/>
      <c r="K263" s="40"/>
      <c r="L263" s="44"/>
      <c r="M263" s="236"/>
      <c r="N263" s="237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150</v>
      </c>
      <c r="AU263" s="17" t="s">
        <v>88</v>
      </c>
    </row>
    <row r="264" spans="1:47" s="2" customFormat="1" ht="12">
      <c r="A264" s="38"/>
      <c r="B264" s="39"/>
      <c r="C264" s="40"/>
      <c r="D264" s="233" t="s">
        <v>312</v>
      </c>
      <c r="E264" s="40"/>
      <c r="F264" s="271" t="s">
        <v>371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312</v>
      </c>
      <c r="AU264" s="17" t="s">
        <v>88</v>
      </c>
    </row>
    <row r="265" spans="1:65" s="2" customFormat="1" ht="14.4" customHeight="1">
      <c r="A265" s="38"/>
      <c r="B265" s="39"/>
      <c r="C265" s="219" t="s">
        <v>372</v>
      </c>
      <c r="D265" s="219" t="s">
        <v>144</v>
      </c>
      <c r="E265" s="220" t="s">
        <v>373</v>
      </c>
      <c r="F265" s="221" t="s">
        <v>374</v>
      </c>
      <c r="G265" s="222" t="s">
        <v>280</v>
      </c>
      <c r="H265" s="223">
        <v>2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43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277</v>
      </c>
      <c r="AT265" s="231" t="s">
        <v>144</v>
      </c>
      <c r="AU265" s="231" t="s">
        <v>88</v>
      </c>
      <c r="AY265" s="17" t="s">
        <v>141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86</v>
      </c>
      <c r="BK265" s="232">
        <f>ROUND(I265*H265,2)</f>
        <v>0</v>
      </c>
      <c r="BL265" s="17" t="s">
        <v>277</v>
      </c>
      <c r="BM265" s="231" t="s">
        <v>375</v>
      </c>
    </row>
    <row r="266" spans="1:47" s="2" customFormat="1" ht="12">
      <c r="A266" s="38"/>
      <c r="B266" s="39"/>
      <c r="C266" s="40"/>
      <c r="D266" s="233" t="s">
        <v>150</v>
      </c>
      <c r="E266" s="40"/>
      <c r="F266" s="234" t="s">
        <v>376</v>
      </c>
      <c r="G266" s="40"/>
      <c r="H266" s="40"/>
      <c r="I266" s="235"/>
      <c r="J266" s="40"/>
      <c r="K266" s="40"/>
      <c r="L266" s="44"/>
      <c r="M266" s="236"/>
      <c r="N266" s="237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150</v>
      </c>
      <c r="AU266" s="17" t="s">
        <v>88</v>
      </c>
    </row>
    <row r="267" spans="1:65" s="2" customFormat="1" ht="14.4" customHeight="1">
      <c r="A267" s="38"/>
      <c r="B267" s="39"/>
      <c r="C267" s="219" t="s">
        <v>377</v>
      </c>
      <c r="D267" s="219" t="s">
        <v>144</v>
      </c>
      <c r="E267" s="220" t="s">
        <v>378</v>
      </c>
      <c r="F267" s="221" t="s">
        <v>379</v>
      </c>
      <c r="G267" s="222" t="s">
        <v>369</v>
      </c>
      <c r="H267" s="223">
        <v>6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43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277</v>
      </c>
      <c r="AT267" s="231" t="s">
        <v>144</v>
      </c>
      <c r="AU267" s="231" t="s">
        <v>88</v>
      </c>
      <c r="AY267" s="17" t="s">
        <v>141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86</v>
      </c>
      <c r="BK267" s="232">
        <f>ROUND(I267*H267,2)</f>
        <v>0</v>
      </c>
      <c r="BL267" s="17" t="s">
        <v>277</v>
      </c>
      <c r="BM267" s="231" t="s">
        <v>380</v>
      </c>
    </row>
    <row r="268" spans="1:47" s="2" customFormat="1" ht="12">
      <c r="A268" s="38"/>
      <c r="B268" s="39"/>
      <c r="C268" s="40"/>
      <c r="D268" s="233" t="s">
        <v>150</v>
      </c>
      <c r="E268" s="40"/>
      <c r="F268" s="234" t="s">
        <v>381</v>
      </c>
      <c r="G268" s="40"/>
      <c r="H268" s="40"/>
      <c r="I268" s="235"/>
      <c r="J268" s="40"/>
      <c r="K268" s="40"/>
      <c r="L268" s="44"/>
      <c r="M268" s="236"/>
      <c r="N268" s="237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150</v>
      </c>
      <c r="AU268" s="17" t="s">
        <v>88</v>
      </c>
    </row>
    <row r="269" spans="1:65" s="2" customFormat="1" ht="14.4" customHeight="1">
      <c r="A269" s="38"/>
      <c r="B269" s="39"/>
      <c r="C269" s="219" t="s">
        <v>382</v>
      </c>
      <c r="D269" s="219" t="s">
        <v>144</v>
      </c>
      <c r="E269" s="220" t="s">
        <v>383</v>
      </c>
      <c r="F269" s="221" t="s">
        <v>384</v>
      </c>
      <c r="G269" s="222" t="s">
        <v>222</v>
      </c>
      <c r="H269" s="223">
        <v>7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43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277</v>
      </c>
      <c r="AT269" s="231" t="s">
        <v>144</v>
      </c>
      <c r="AU269" s="231" t="s">
        <v>88</v>
      </c>
      <c r="AY269" s="17" t="s">
        <v>141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86</v>
      </c>
      <c r="BK269" s="232">
        <f>ROUND(I269*H269,2)</f>
        <v>0</v>
      </c>
      <c r="BL269" s="17" t="s">
        <v>277</v>
      </c>
      <c r="BM269" s="231" t="s">
        <v>385</v>
      </c>
    </row>
    <row r="270" spans="1:47" s="2" customFormat="1" ht="12">
      <c r="A270" s="38"/>
      <c r="B270" s="39"/>
      <c r="C270" s="40"/>
      <c r="D270" s="233" t="s">
        <v>150</v>
      </c>
      <c r="E270" s="40"/>
      <c r="F270" s="234" t="s">
        <v>384</v>
      </c>
      <c r="G270" s="40"/>
      <c r="H270" s="40"/>
      <c r="I270" s="235"/>
      <c r="J270" s="40"/>
      <c r="K270" s="40"/>
      <c r="L270" s="44"/>
      <c r="M270" s="236"/>
      <c r="N270" s="237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150</v>
      </c>
      <c r="AU270" s="17" t="s">
        <v>88</v>
      </c>
    </row>
    <row r="271" spans="1:65" s="2" customFormat="1" ht="14.4" customHeight="1">
      <c r="A271" s="38"/>
      <c r="B271" s="39"/>
      <c r="C271" s="219" t="s">
        <v>386</v>
      </c>
      <c r="D271" s="219" t="s">
        <v>144</v>
      </c>
      <c r="E271" s="220" t="s">
        <v>387</v>
      </c>
      <c r="F271" s="221" t="s">
        <v>388</v>
      </c>
      <c r="G271" s="222" t="s">
        <v>369</v>
      </c>
      <c r="H271" s="223">
        <v>1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43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277</v>
      </c>
      <c r="AT271" s="231" t="s">
        <v>144</v>
      </c>
      <c r="AU271" s="231" t="s">
        <v>88</v>
      </c>
      <c r="AY271" s="17" t="s">
        <v>141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86</v>
      </c>
      <c r="BK271" s="232">
        <f>ROUND(I271*H271,2)</f>
        <v>0</v>
      </c>
      <c r="BL271" s="17" t="s">
        <v>277</v>
      </c>
      <c r="BM271" s="231" t="s">
        <v>389</v>
      </c>
    </row>
    <row r="272" spans="1:47" s="2" customFormat="1" ht="12">
      <c r="A272" s="38"/>
      <c r="B272" s="39"/>
      <c r="C272" s="40"/>
      <c r="D272" s="233" t="s">
        <v>150</v>
      </c>
      <c r="E272" s="40"/>
      <c r="F272" s="234" t="s">
        <v>388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150</v>
      </c>
      <c r="AU272" s="17" t="s">
        <v>88</v>
      </c>
    </row>
    <row r="273" spans="1:65" s="2" customFormat="1" ht="14.4" customHeight="1">
      <c r="A273" s="38"/>
      <c r="B273" s="39"/>
      <c r="C273" s="219" t="s">
        <v>390</v>
      </c>
      <c r="D273" s="219" t="s">
        <v>144</v>
      </c>
      <c r="E273" s="220" t="s">
        <v>391</v>
      </c>
      <c r="F273" s="221" t="s">
        <v>392</v>
      </c>
      <c r="G273" s="222" t="s">
        <v>369</v>
      </c>
      <c r="H273" s="223">
        <v>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43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277</v>
      </c>
      <c r="AT273" s="231" t="s">
        <v>144</v>
      </c>
      <c r="AU273" s="231" t="s">
        <v>88</v>
      </c>
      <c r="AY273" s="17" t="s">
        <v>141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86</v>
      </c>
      <c r="BK273" s="232">
        <f>ROUND(I273*H273,2)</f>
        <v>0</v>
      </c>
      <c r="BL273" s="17" t="s">
        <v>277</v>
      </c>
      <c r="BM273" s="231" t="s">
        <v>393</v>
      </c>
    </row>
    <row r="274" spans="1:47" s="2" customFormat="1" ht="12">
      <c r="A274" s="38"/>
      <c r="B274" s="39"/>
      <c r="C274" s="40"/>
      <c r="D274" s="233" t="s">
        <v>150</v>
      </c>
      <c r="E274" s="40"/>
      <c r="F274" s="234" t="s">
        <v>392</v>
      </c>
      <c r="G274" s="40"/>
      <c r="H274" s="40"/>
      <c r="I274" s="235"/>
      <c r="J274" s="40"/>
      <c r="K274" s="40"/>
      <c r="L274" s="44"/>
      <c r="M274" s="236"/>
      <c r="N274" s="237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150</v>
      </c>
      <c r="AU274" s="17" t="s">
        <v>88</v>
      </c>
    </row>
    <row r="275" spans="1:65" s="2" customFormat="1" ht="14.4" customHeight="1">
      <c r="A275" s="38"/>
      <c r="B275" s="39"/>
      <c r="C275" s="219" t="s">
        <v>394</v>
      </c>
      <c r="D275" s="219" t="s">
        <v>144</v>
      </c>
      <c r="E275" s="220" t="s">
        <v>395</v>
      </c>
      <c r="F275" s="221" t="s">
        <v>396</v>
      </c>
      <c r="G275" s="222" t="s">
        <v>369</v>
      </c>
      <c r="H275" s="223">
        <v>1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43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277</v>
      </c>
      <c r="AT275" s="231" t="s">
        <v>144</v>
      </c>
      <c r="AU275" s="231" t="s">
        <v>88</v>
      </c>
      <c r="AY275" s="17" t="s">
        <v>141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86</v>
      </c>
      <c r="BK275" s="232">
        <f>ROUND(I275*H275,2)</f>
        <v>0</v>
      </c>
      <c r="BL275" s="17" t="s">
        <v>277</v>
      </c>
      <c r="BM275" s="231" t="s">
        <v>397</v>
      </c>
    </row>
    <row r="276" spans="1:47" s="2" customFormat="1" ht="12">
      <c r="A276" s="38"/>
      <c r="B276" s="39"/>
      <c r="C276" s="40"/>
      <c r="D276" s="233" t="s">
        <v>150</v>
      </c>
      <c r="E276" s="40"/>
      <c r="F276" s="234" t="s">
        <v>396</v>
      </c>
      <c r="G276" s="40"/>
      <c r="H276" s="40"/>
      <c r="I276" s="235"/>
      <c r="J276" s="40"/>
      <c r="K276" s="40"/>
      <c r="L276" s="44"/>
      <c r="M276" s="236"/>
      <c r="N276" s="237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150</v>
      </c>
      <c r="AU276" s="17" t="s">
        <v>88</v>
      </c>
    </row>
    <row r="277" spans="1:65" s="2" customFormat="1" ht="14.4" customHeight="1">
      <c r="A277" s="38"/>
      <c r="B277" s="39"/>
      <c r="C277" s="219" t="s">
        <v>398</v>
      </c>
      <c r="D277" s="219" t="s">
        <v>144</v>
      </c>
      <c r="E277" s="220" t="s">
        <v>399</v>
      </c>
      <c r="F277" s="221" t="s">
        <v>400</v>
      </c>
      <c r="G277" s="222" t="s">
        <v>369</v>
      </c>
      <c r="H277" s="223">
        <v>3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43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277</v>
      </c>
      <c r="AT277" s="231" t="s">
        <v>144</v>
      </c>
      <c r="AU277" s="231" t="s">
        <v>88</v>
      </c>
      <c r="AY277" s="17" t="s">
        <v>141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86</v>
      </c>
      <c r="BK277" s="232">
        <f>ROUND(I277*H277,2)</f>
        <v>0</v>
      </c>
      <c r="BL277" s="17" t="s">
        <v>277</v>
      </c>
      <c r="BM277" s="231" t="s">
        <v>401</v>
      </c>
    </row>
    <row r="278" spans="1:47" s="2" customFormat="1" ht="12">
      <c r="A278" s="38"/>
      <c r="B278" s="39"/>
      <c r="C278" s="40"/>
      <c r="D278" s="233" t="s">
        <v>150</v>
      </c>
      <c r="E278" s="40"/>
      <c r="F278" s="234" t="s">
        <v>400</v>
      </c>
      <c r="G278" s="40"/>
      <c r="H278" s="40"/>
      <c r="I278" s="235"/>
      <c r="J278" s="40"/>
      <c r="K278" s="40"/>
      <c r="L278" s="44"/>
      <c r="M278" s="236"/>
      <c r="N278" s="237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150</v>
      </c>
      <c r="AU278" s="17" t="s">
        <v>88</v>
      </c>
    </row>
    <row r="279" spans="1:65" s="2" customFormat="1" ht="14.4" customHeight="1">
      <c r="A279" s="38"/>
      <c r="B279" s="39"/>
      <c r="C279" s="219" t="s">
        <v>402</v>
      </c>
      <c r="D279" s="219" t="s">
        <v>144</v>
      </c>
      <c r="E279" s="220" t="s">
        <v>403</v>
      </c>
      <c r="F279" s="221" t="s">
        <v>404</v>
      </c>
      <c r="G279" s="222" t="s">
        <v>405</v>
      </c>
      <c r="H279" s="223">
        <v>1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43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277</v>
      </c>
      <c r="AT279" s="231" t="s">
        <v>144</v>
      </c>
      <c r="AU279" s="231" t="s">
        <v>88</v>
      </c>
      <c r="AY279" s="17" t="s">
        <v>141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86</v>
      </c>
      <c r="BK279" s="232">
        <f>ROUND(I279*H279,2)</f>
        <v>0</v>
      </c>
      <c r="BL279" s="17" t="s">
        <v>277</v>
      </c>
      <c r="BM279" s="231" t="s">
        <v>406</v>
      </c>
    </row>
    <row r="280" spans="1:47" s="2" customFormat="1" ht="12">
      <c r="A280" s="38"/>
      <c r="B280" s="39"/>
      <c r="C280" s="40"/>
      <c r="D280" s="233" t="s">
        <v>150</v>
      </c>
      <c r="E280" s="40"/>
      <c r="F280" s="234" t="s">
        <v>404</v>
      </c>
      <c r="G280" s="40"/>
      <c r="H280" s="40"/>
      <c r="I280" s="235"/>
      <c r="J280" s="40"/>
      <c r="K280" s="40"/>
      <c r="L280" s="44"/>
      <c r="M280" s="236"/>
      <c r="N280" s="237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150</v>
      </c>
      <c r="AU280" s="17" t="s">
        <v>88</v>
      </c>
    </row>
    <row r="281" spans="1:65" s="2" customFormat="1" ht="14.4" customHeight="1">
      <c r="A281" s="38"/>
      <c r="B281" s="39"/>
      <c r="C281" s="219" t="s">
        <v>407</v>
      </c>
      <c r="D281" s="219" t="s">
        <v>144</v>
      </c>
      <c r="E281" s="220" t="s">
        <v>408</v>
      </c>
      <c r="F281" s="221" t="s">
        <v>409</v>
      </c>
      <c r="G281" s="222" t="s">
        <v>369</v>
      </c>
      <c r="H281" s="223">
        <v>1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43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277</v>
      </c>
      <c r="AT281" s="231" t="s">
        <v>144</v>
      </c>
      <c r="AU281" s="231" t="s">
        <v>88</v>
      </c>
      <c r="AY281" s="17" t="s">
        <v>141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86</v>
      </c>
      <c r="BK281" s="232">
        <f>ROUND(I281*H281,2)</f>
        <v>0</v>
      </c>
      <c r="BL281" s="17" t="s">
        <v>277</v>
      </c>
      <c r="BM281" s="231" t="s">
        <v>410</v>
      </c>
    </row>
    <row r="282" spans="1:47" s="2" customFormat="1" ht="12">
      <c r="A282" s="38"/>
      <c r="B282" s="39"/>
      <c r="C282" s="40"/>
      <c r="D282" s="233" t="s">
        <v>150</v>
      </c>
      <c r="E282" s="40"/>
      <c r="F282" s="234" t="s">
        <v>409</v>
      </c>
      <c r="G282" s="40"/>
      <c r="H282" s="40"/>
      <c r="I282" s="235"/>
      <c r="J282" s="40"/>
      <c r="K282" s="40"/>
      <c r="L282" s="44"/>
      <c r="M282" s="236"/>
      <c r="N282" s="237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150</v>
      </c>
      <c r="AU282" s="17" t="s">
        <v>88</v>
      </c>
    </row>
    <row r="283" spans="1:65" s="2" customFormat="1" ht="14.4" customHeight="1">
      <c r="A283" s="38"/>
      <c r="B283" s="39"/>
      <c r="C283" s="219" t="s">
        <v>411</v>
      </c>
      <c r="D283" s="219" t="s">
        <v>144</v>
      </c>
      <c r="E283" s="220" t="s">
        <v>412</v>
      </c>
      <c r="F283" s="221" t="s">
        <v>413</v>
      </c>
      <c r="G283" s="222" t="s">
        <v>369</v>
      </c>
      <c r="H283" s="223">
        <v>3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43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277</v>
      </c>
      <c r="AT283" s="231" t="s">
        <v>144</v>
      </c>
      <c r="AU283" s="231" t="s">
        <v>88</v>
      </c>
      <c r="AY283" s="17" t="s">
        <v>141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86</v>
      </c>
      <c r="BK283" s="232">
        <f>ROUND(I283*H283,2)</f>
        <v>0</v>
      </c>
      <c r="BL283" s="17" t="s">
        <v>277</v>
      </c>
      <c r="BM283" s="231" t="s">
        <v>414</v>
      </c>
    </row>
    <row r="284" spans="1:47" s="2" customFormat="1" ht="12">
      <c r="A284" s="38"/>
      <c r="B284" s="39"/>
      <c r="C284" s="40"/>
      <c r="D284" s="233" t="s">
        <v>150</v>
      </c>
      <c r="E284" s="40"/>
      <c r="F284" s="234" t="s">
        <v>413</v>
      </c>
      <c r="G284" s="40"/>
      <c r="H284" s="40"/>
      <c r="I284" s="235"/>
      <c r="J284" s="40"/>
      <c r="K284" s="40"/>
      <c r="L284" s="44"/>
      <c r="M284" s="236"/>
      <c r="N284" s="237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150</v>
      </c>
      <c r="AU284" s="17" t="s">
        <v>88</v>
      </c>
    </row>
    <row r="285" spans="1:65" s="2" customFormat="1" ht="14.4" customHeight="1">
      <c r="A285" s="38"/>
      <c r="B285" s="39"/>
      <c r="C285" s="219" t="s">
        <v>415</v>
      </c>
      <c r="D285" s="219" t="s">
        <v>144</v>
      </c>
      <c r="E285" s="220" t="s">
        <v>416</v>
      </c>
      <c r="F285" s="221" t="s">
        <v>417</v>
      </c>
      <c r="G285" s="222" t="s">
        <v>369</v>
      </c>
      <c r="H285" s="223">
        <v>2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43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277</v>
      </c>
      <c r="AT285" s="231" t="s">
        <v>144</v>
      </c>
      <c r="AU285" s="231" t="s">
        <v>88</v>
      </c>
      <c r="AY285" s="17" t="s">
        <v>141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86</v>
      </c>
      <c r="BK285" s="232">
        <f>ROUND(I285*H285,2)</f>
        <v>0</v>
      </c>
      <c r="BL285" s="17" t="s">
        <v>277</v>
      </c>
      <c r="BM285" s="231" t="s">
        <v>418</v>
      </c>
    </row>
    <row r="286" spans="1:47" s="2" customFormat="1" ht="12">
      <c r="A286" s="38"/>
      <c r="B286" s="39"/>
      <c r="C286" s="40"/>
      <c r="D286" s="233" t="s">
        <v>150</v>
      </c>
      <c r="E286" s="40"/>
      <c r="F286" s="234" t="s">
        <v>417</v>
      </c>
      <c r="G286" s="40"/>
      <c r="H286" s="40"/>
      <c r="I286" s="235"/>
      <c r="J286" s="40"/>
      <c r="K286" s="40"/>
      <c r="L286" s="44"/>
      <c r="M286" s="236"/>
      <c r="N286" s="237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150</v>
      </c>
      <c r="AU286" s="17" t="s">
        <v>88</v>
      </c>
    </row>
    <row r="287" spans="1:65" s="2" customFormat="1" ht="14.4" customHeight="1">
      <c r="A287" s="38"/>
      <c r="B287" s="39"/>
      <c r="C287" s="219" t="s">
        <v>419</v>
      </c>
      <c r="D287" s="219" t="s">
        <v>144</v>
      </c>
      <c r="E287" s="220" t="s">
        <v>420</v>
      </c>
      <c r="F287" s="221" t="s">
        <v>421</v>
      </c>
      <c r="G287" s="222" t="s">
        <v>331</v>
      </c>
      <c r="H287" s="223">
        <v>1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43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277</v>
      </c>
      <c r="AT287" s="231" t="s">
        <v>144</v>
      </c>
      <c r="AU287" s="231" t="s">
        <v>88</v>
      </c>
      <c r="AY287" s="17" t="s">
        <v>141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86</v>
      </c>
      <c r="BK287" s="232">
        <f>ROUND(I287*H287,2)</f>
        <v>0</v>
      </c>
      <c r="BL287" s="17" t="s">
        <v>277</v>
      </c>
      <c r="BM287" s="231" t="s">
        <v>422</v>
      </c>
    </row>
    <row r="288" spans="1:47" s="2" customFormat="1" ht="12">
      <c r="A288" s="38"/>
      <c r="B288" s="39"/>
      <c r="C288" s="40"/>
      <c r="D288" s="233" t="s">
        <v>150</v>
      </c>
      <c r="E288" s="40"/>
      <c r="F288" s="234" t="s">
        <v>421</v>
      </c>
      <c r="G288" s="40"/>
      <c r="H288" s="40"/>
      <c r="I288" s="235"/>
      <c r="J288" s="40"/>
      <c r="K288" s="40"/>
      <c r="L288" s="44"/>
      <c r="M288" s="236"/>
      <c r="N288" s="237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150</v>
      </c>
      <c r="AU288" s="17" t="s">
        <v>88</v>
      </c>
    </row>
    <row r="289" spans="1:65" s="2" customFormat="1" ht="14.4" customHeight="1">
      <c r="A289" s="38"/>
      <c r="B289" s="39"/>
      <c r="C289" s="219" t="s">
        <v>423</v>
      </c>
      <c r="D289" s="219" t="s">
        <v>144</v>
      </c>
      <c r="E289" s="220" t="s">
        <v>424</v>
      </c>
      <c r="F289" s="221" t="s">
        <v>425</v>
      </c>
      <c r="G289" s="222" t="s">
        <v>369</v>
      </c>
      <c r="H289" s="223">
        <v>3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43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277</v>
      </c>
      <c r="AT289" s="231" t="s">
        <v>144</v>
      </c>
      <c r="AU289" s="231" t="s">
        <v>88</v>
      </c>
      <c r="AY289" s="17" t="s">
        <v>141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86</v>
      </c>
      <c r="BK289" s="232">
        <f>ROUND(I289*H289,2)</f>
        <v>0</v>
      </c>
      <c r="BL289" s="17" t="s">
        <v>277</v>
      </c>
      <c r="BM289" s="231" t="s">
        <v>426</v>
      </c>
    </row>
    <row r="290" spans="1:47" s="2" customFormat="1" ht="12">
      <c r="A290" s="38"/>
      <c r="B290" s="39"/>
      <c r="C290" s="40"/>
      <c r="D290" s="233" t="s">
        <v>150</v>
      </c>
      <c r="E290" s="40"/>
      <c r="F290" s="234" t="s">
        <v>427</v>
      </c>
      <c r="G290" s="40"/>
      <c r="H290" s="40"/>
      <c r="I290" s="235"/>
      <c r="J290" s="40"/>
      <c r="K290" s="40"/>
      <c r="L290" s="44"/>
      <c r="M290" s="236"/>
      <c r="N290" s="237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150</v>
      </c>
      <c r="AU290" s="17" t="s">
        <v>88</v>
      </c>
    </row>
    <row r="291" spans="1:63" s="12" customFormat="1" ht="22.8" customHeight="1">
      <c r="A291" s="12"/>
      <c r="B291" s="203"/>
      <c r="C291" s="204"/>
      <c r="D291" s="205" t="s">
        <v>77</v>
      </c>
      <c r="E291" s="217" t="s">
        <v>428</v>
      </c>
      <c r="F291" s="217" t="s">
        <v>429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SUM(P292:P334)</f>
        <v>0</v>
      </c>
      <c r="Q291" s="211"/>
      <c r="R291" s="212">
        <f>SUM(R292:R334)</f>
        <v>0</v>
      </c>
      <c r="S291" s="211"/>
      <c r="T291" s="213">
        <f>SUM(T292:T334)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88</v>
      </c>
      <c r="AT291" s="215" t="s">
        <v>77</v>
      </c>
      <c r="AU291" s="215" t="s">
        <v>86</v>
      </c>
      <c r="AY291" s="214" t="s">
        <v>141</v>
      </c>
      <c r="BK291" s="216">
        <f>SUM(BK292:BK334)</f>
        <v>0</v>
      </c>
    </row>
    <row r="292" spans="1:65" s="2" customFormat="1" ht="14.4" customHeight="1">
      <c r="A292" s="38"/>
      <c r="B292" s="39"/>
      <c r="C292" s="219" t="s">
        <v>430</v>
      </c>
      <c r="D292" s="219" t="s">
        <v>144</v>
      </c>
      <c r="E292" s="220" t="s">
        <v>431</v>
      </c>
      <c r="F292" s="221" t="s">
        <v>432</v>
      </c>
      <c r="G292" s="222" t="s">
        <v>280</v>
      </c>
      <c r="H292" s="223">
        <v>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43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277</v>
      </c>
      <c r="AT292" s="231" t="s">
        <v>144</v>
      </c>
      <c r="AU292" s="231" t="s">
        <v>88</v>
      </c>
      <c r="AY292" s="17" t="s">
        <v>141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86</v>
      </c>
      <c r="BK292" s="232">
        <f>ROUND(I292*H292,2)</f>
        <v>0</v>
      </c>
      <c r="BL292" s="17" t="s">
        <v>277</v>
      </c>
      <c r="BM292" s="231" t="s">
        <v>433</v>
      </c>
    </row>
    <row r="293" spans="1:47" s="2" customFormat="1" ht="12">
      <c r="A293" s="38"/>
      <c r="B293" s="39"/>
      <c r="C293" s="40"/>
      <c r="D293" s="233" t="s">
        <v>150</v>
      </c>
      <c r="E293" s="40"/>
      <c r="F293" s="234" t="s">
        <v>434</v>
      </c>
      <c r="G293" s="40"/>
      <c r="H293" s="40"/>
      <c r="I293" s="235"/>
      <c r="J293" s="40"/>
      <c r="K293" s="40"/>
      <c r="L293" s="44"/>
      <c r="M293" s="236"/>
      <c r="N293" s="237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150</v>
      </c>
      <c r="AU293" s="17" t="s">
        <v>88</v>
      </c>
    </row>
    <row r="294" spans="1:65" s="2" customFormat="1" ht="14.4" customHeight="1">
      <c r="A294" s="38"/>
      <c r="B294" s="39"/>
      <c r="C294" s="260" t="s">
        <v>435</v>
      </c>
      <c r="D294" s="260" t="s">
        <v>237</v>
      </c>
      <c r="E294" s="261" t="s">
        <v>436</v>
      </c>
      <c r="F294" s="262" t="s">
        <v>437</v>
      </c>
      <c r="G294" s="263" t="s">
        <v>369</v>
      </c>
      <c r="H294" s="264">
        <v>1</v>
      </c>
      <c r="I294" s="265"/>
      <c r="J294" s="266">
        <f>ROUND(I294*H294,2)</f>
        <v>0</v>
      </c>
      <c r="K294" s="267"/>
      <c r="L294" s="268"/>
      <c r="M294" s="269" t="s">
        <v>1</v>
      </c>
      <c r="N294" s="270" t="s">
        <v>43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286</v>
      </c>
      <c r="AT294" s="231" t="s">
        <v>237</v>
      </c>
      <c r="AU294" s="231" t="s">
        <v>88</v>
      </c>
      <c r="AY294" s="17" t="s">
        <v>141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86</v>
      </c>
      <c r="BK294" s="232">
        <f>ROUND(I294*H294,2)</f>
        <v>0</v>
      </c>
      <c r="BL294" s="17" t="s">
        <v>277</v>
      </c>
      <c r="BM294" s="231" t="s">
        <v>438</v>
      </c>
    </row>
    <row r="295" spans="1:47" s="2" customFormat="1" ht="12">
      <c r="A295" s="38"/>
      <c r="B295" s="39"/>
      <c r="C295" s="40"/>
      <c r="D295" s="233" t="s">
        <v>150</v>
      </c>
      <c r="E295" s="40"/>
      <c r="F295" s="234" t="s">
        <v>437</v>
      </c>
      <c r="G295" s="40"/>
      <c r="H295" s="40"/>
      <c r="I295" s="235"/>
      <c r="J295" s="40"/>
      <c r="K295" s="40"/>
      <c r="L295" s="44"/>
      <c r="M295" s="236"/>
      <c r="N295" s="237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150</v>
      </c>
      <c r="AU295" s="17" t="s">
        <v>88</v>
      </c>
    </row>
    <row r="296" spans="1:47" s="2" customFormat="1" ht="12">
      <c r="A296" s="38"/>
      <c r="B296" s="39"/>
      <c r="C296" s="40"/>
      <c r="D296" s="233" t="s">
        <v>312</v>
      </c>
      <c r="E296" s="40"/>
      <c r="F296" s="271" t="s">
        <v>439</v>
      </c>
      <c r="G296" s="40"/>
      <c r="H296" s="40"/>
      <c r="I296" s="235"/>
      <c r="J296" s="40"/>
      <c r="K296" s="40"/>
      <c r="L296" s="44"/>
      <c r="M296" s="236"/>
      <c r="N296" s="237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312</v>
      </c>
      <c r="AU296" s="17" t="s">
        <v>88</v>
      </c>
    </row>
    <row r="297" spans="1:65" s="2" customFormat="1" ht="14.4" customHeight="1">
      <c r="A297" s="38"/>
      <c r="B297" s="39"/>
      <c r="C297" s="219" t="s">
        <v>440</v>
      </c>
      <c r="D297" s="219" t="s">
        <v>144</v>
      </c>
      <c r="E297" s="220" t="s">
        <v>441</v>
      </c>
      <c r="F297" s="221" t="s">
        <v>442</v>
      </c>
      <c r="G297" s="222" t="s">
        <v>331</v>
      </c>
      <c r="H297" s="223">
        <v>10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277</v>
      </c>
      <c r="AT297" s="231" t="s">
        <v>144</v>
      </c>
      <c r="AU297" s="231" t="s">
        <v>88</v>
      </c>
      <c r="AY297" s="17" t="s">
        <v>141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277</v>
      </c>
      <c r="BM297" s="231" t="s">
        <v>443</v>
      </c>
    </row>
    <row r="298" spans="1:47" s="2" customFormat="1" ht="12">
      <c r="A298" s="38"/>
      <c r="B298" s="39"/>
      <c r="C298" s="40"/>
      <c r="D298" s="233" t="s">
        <v>150</v>
      </c>
      <c r="E298" s="40"/>
      <c r="F298" s="234" t="s">
        <v>444</v>
      </c>
      <c r="G298" s="40"/>
      <c r="H298" s="40"/>
      <c r="I298" s="235"/>
      <c r="J298" s="40"/>
      <c r="K298" s="40"/>
      <c r="L298" s="44"/>
      <c r="M298" s="236"/>
      <c r="N298" s="237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150</v>
      </c>
      <c r="AU298" s="17" t="s">
        <v>88</v>
      </c>
    </row>
    <row r="299" spans="1:65" s="2" customFormat="1" ht="14.4" customHeight="1">
      <c r="A299" s="38"/>
      <c r="B299" s="39"/>
      <c r="C299" s="260" t="s">
        <v>445</v>
      </c>
      <c r="D299" s="260" t="s">
        <v>237</v>
      </c>
      <c r="E299" s="261" t="s">
        <v>446</v>
      </c>
      <c r="F299" s="262" t="s">
        <v>447</v>
      </c>
      <c r="G299" s="263" t="s">
        <v>369</v>
      </c>
      <c r="H299" s="264">
        <v>10</v>
      </c>
      <c r="I299" s="265"/>
      <c r="J299" s="266">
        <f>ROUND(I299*H299,2)</f>
        <v>0</v>
      </c>
      <c r="K299" s="267"/>
      <c r="L299" s="268"/>
      <c r="M299" s="269" t="s">
        <v>1</v>
      </c>
      <c r="N299" s="270" t="s">
        <v>43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286</v>
      </c>
      <c r="AT299" s="231" t="s">
        <v>237</v>
      </c>
      <c r="AU299" s="231" t="s">
        <v>88</v>
      </c>
      <c r="AY299" s="17" t="s">
        <v>141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86</v>
      </c>
      <c r="BK299" s="232">
        <f>ROUND(I299*H299,2)</f>
        <v>0</v>
      </c>
      <c r="BL299" s="17" t="s">
        <v>277</v>
      </c>
      <c r="BM299" s="231" t="s">
        <v>448</v>
      </c>
    </row>
    <row r="300" spans="1:47" s="2" customFormat="1" ht="12">
      <c r="A300" s="38"/>
      <c r="B300" s="39"/>
      <c r="C300" s="40"/>
      <c r="D300" s="233" t="s">
        <v>150</v>
      </c>
      <c r="E300" s="40"/>
      <c r="F300" s="234" t="s">
        <v>447</v>
      </c>
      <c r="G300" s="40"/>
      <c r="H300" s="40"/>
      <c r="I300" s="235"/>
      <c r="J300" s="40"/>
      <c r="K300" s="40"/>
      <c r="L300" s="44"/>
      <c r="M300" s="236"/>
      <c r="N300" s="237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150</v>
      </c>
      <c r="AU300" s="17" t="s">
        <v>88</v>
      </c>
    </row>
    <row r="301" spans="1:65" s="2" customFormat="1" ht="14.4" customHeight="1">
      <c r="A301" s="38"/>
      <c r="B301" s="39"/>
      <c r="C301" s="219" t="s">
        <v>449</v>
      </c>
      <c r="D301" s="219" t="s">
        <v>144</v>
      </c>
      <c r="E301" s="220" t="s">
        <v>450</v>
      </c>
      <c r="F301" s="221" t="s">
        <v>451</v>
      </c>
      <c r="G301" s="222" t="s">
        <v>280</v>
      </c>
      <c r="H301" s="223">
        <v>1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43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277</v>
      </c>
      <c r="AT301" s="231" t="s">
        <v>144</v>
      </c>
      <c r="AU301" s="231" t="s">
        <v>88</v>
      </c>
      <c r="AY301" s="17" t="s">
        <v>141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86</v>
      </c>
      <c r="BK301" s="232">
        <f>ROUND(I301*H301,2)</f>
        <v>0</v>
      </c>
      <c r="BL301" s="17" t="s">
        <v>277</v>
      </c>
      <c r="BM301" s="231" t="s">
        <v>452</v>
      </c>
    </row>
    <row r="302" spans="1:47" s="2" customFormat="1" ht="12">
      <c r="A302" s="38"/>
      <c r="B302" s="39"/>
      <c r="C302" s="40"/>
      <c r="D302" s="233" t="s">
        <v>150</v>
      </c>
      <c r="E302" s="40"/>
      <c r="F302" s="234" t="s">
        <v>453</v>
      </c>
      <c r="G302" s="40"/>
      <c r="H302" s="40"/>
      <c r="I302" s="235"/>
      <c r="J302" s="40"/>
      <c r="K302" s="40"/>
      <c r="L302" s="44"/>
      <c r="M302" s="236"/>
      <c r="N302" s="237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150</v>
      </c>
      <c r="AU302" s="17" t="s">
        <v>88</v>
      </c>
    </row>
    <row r="303" spans="1:65" s="2" customFormat="1" ht="14.4" customHeight="1">
      <c r="A303" s="38"/>
      <c r="B303" s="39"/>
      <c r="C303" s="219" t="s">
        <v>454</v>
      </c>
      <c r="D303" s="219" t="s">
        <v>144</v>
      </c>
      <c r="E303" s="220" t="s">
        <v>455</v>
      </c>
      <c r="F303" s="221" t="s">
        <v>456</v>
      </c>
      <c r="G303" s="222" t="s">
        <v>331</v>
      </c>
      <c r="H303" s="223">
        <v>1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43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277</v>
      </c>
      <c r="AT303" s="231" t="s">
        <v>144</v>
      </c>
      <c r="AU303" s="231" t="s">
        <v>88</v>
      </c>
      <c r="AY303" s="17" t="s">
        <v>141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86</v>
      </c>
      <c r="BK303" s="232">
        <f>ROUND(I303*H303,2)</f>
        <v>0</v>
      </c>
      <c r="BL303" s="17" t="s">
        <v>277</v>
      </c>
      <c r="BM303" s="231" t="s">
        <v>457</v>
      </c>
    </row>
    <row r="304" spans="1:47" s="2" customFormat="1" ht="12">
      <c r="A304" s="38"/>
      <c r="B304" s="39"/>
      <c r="C304" s="40"/>
      <c r="D304" s="233" t="s">
        <v>150</v>
      </c>
      <c r="E304" s="40"/>
      <c r="F304" s="234" t="s">
        <v>458</v>
      </c>
      <c r="G304" s="40"/>
      <c r="H304" s="40"/>
      <c r="I304" s="235"/>
      <c r="J304" s="40"/>
      <c r="K304" s="40"/>
      <c r="L304" s="44"/>
      <c r="M304" s="236"/>
      <c r="N304" s="237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150</v>
      </c>
      <c r="AU304" s="17" t="s">
        <v>88</v>
      </c>
    </row>
    <row r="305" spans="1:65" s="2" customFormat="1" ht="24.15" customHeight="1">
      <c r="A305" s="38"/>
      <c r="B305" s="39"/>
      <c r="C305" s="260" t="s">
        <v>459</v>
      </c>
      <c r="D305" s="260" t="s">
        <v>237</v>
      </c>
      <c r="E305" s="261" t="s">
        <v>460</v>
      </c>
      <c r="F305" s="262" t="s">
        <v>461</v>
      </c>
      <c r="G305" s="263" t="s">
        <v>369</v>
      </c>
      <c r="H305" s="264">
        <v>1</v>
      </c>
      <c r="I305" s="265"/>
      <c r="J305" s="266">
        <f>ROUND(I305*H305,2)</f>
        <v>0</v>
      </c>
      <c r="K305" s="267"/>
      <c r="L305" s="268"/>
      <c r="M305" s="269" t="s">
        <v>1</v>
      </c>
      <c r="N305" s="270" t="s">
        <v>43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286</v>
      </c>
      <c r="AT305" s="231" t="s">
        <v>237</v>
      </c>
      <c r="AU305" s="231" t="s">
        <v>88</v>
      </c>
      <c r="AY305" s="17" t="s">
        <v>141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86</v>
      </c>
      <c r="BK305" s="232">
        <f>ROUND(I305*H305,2)</f>
        <v>0</v>
      </c>
      <c r="BL305" s="17" t="s">
        <v>277</v>
      </c>
      <c r="BM305" s="231" t="s">
        <v>462</v>
      </c>
    </row>
    <row r="306" spans="1:47" s="2" customFormat="1" ht="12">
      <c r="A306" s="38"/>
      <c r="B306" s="39"/>
      <c r="C306" s="40"/>
      <c r="D306" s="233" t="s">
        <v>150</v>
      </c>
      <c r="E306" s="40"/>
      <c r="F306" s="234" t="s">
        <v>461</v>
      </c>
      <c r="G306" s="40"/>
      <c r="H306" s="40"/>
      <c r="I306" s="235"/>
      <c r="J306" s="40"/>
      <c r="K306" s="40"/>
      <c r="L306" s="44"/>
      <c r="M306" s="236"/>
      <c r="N306" s="237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150</v>
      </c>
      <c r="AU306" s="17" t="s">
        <v>88</v>
      </c>
    </row>
    <row r="307" spans="1:65" s="2" customFormat="1" ht="14.4" customHeight="1">
      <c r="A307" s="38"/>
      <c r="B307" s="39"/>
      <c r="C307" s="219" t="s">
        <v>463</v>
      </c>
      <c r="D307" s="219" t="s">
        <v>144</v>
      </c>
      <c r="E307" s="220" t="s">
        <v>464</v>
      </c>
      <c r="F307" s="221" t="s">
        <v>465</v>
      </c>
      <c r="G307" s="222" t="s">
        <v>331</v>
      </c>
      <c r="H307" s="223">
        <v>3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43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277</v>
      </c>
      <c r="AT307" s="231" t="s">
        <v>144</v>
      </c>
      <c r="AU307" s="231" t="s">
        <v>88</v>
      </c>
      <c r="AY307" s="17" t="s">
        <v>141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86</v>
      </c>
      <c r="BK307" s="232">
        <f>ROUND(I307*H307,2)</f>
        <v>0</v>
      </c>
      <c r="BL307" s="17" t="s">
        <v>277</v>
      </c>
      <c r="BM307" s="231" t="s">
        <v>466</v>
      </c>
    </row>
    <row r="308" spans="1:47" s="2" customFormat="1" ht="12">
      <c r="A308" s="38"/>
      <c r="B308" s="39"/>
      <c r="C308" s="40"/>
      <c r="D308" s="233" t="s">
        <v>150</v>
      </c>
      <c r="E308" s="40"/>
      <c r="F308" s="234" t="s">
        <v>465</v>
      </c>
      <c r="G308" s="40"/>
      <c r="H308" s="40"/>
      <c r="I308" s="235"/>
      <c r="J308" s="40"/>
      <c r="K308" s="40"/>
      <c r="L308" s="44"/>
      <c r="M308" s="236"/>
      <c r="N308" s="237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150</v>
      </c>
      <c r="AU308" s="17" t="s">
        <v>88</v>
      </c>
    </row>
    <row r="309" spans="1:47" s="2" customFormat="1" ht="12">
      <c r="A309" s="38"/>
      <c r="B309" s="39"/>
      <c r="C309" s="40"/>
      <c r="D309" s="233" t="s">
        <v>312</v>
      </c>
      <c r="E309" s="40"/>
      <c r="F309" s="271" t="s">
        <v>467</v>
      </c>
      <c r="G309" s="40"/>
      <c r="H309" s="40"/>
      <c r="I309" s="235"/>
      <c r="J309" s="40"/>
      <c r="K309" s="40"/>
      <c r="L309" s="44"/>
      <c r="M309" s="236"/>
      <c r="N309" s="237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312</v>
      </c>
      <c r="AU309" s="17" t="s">
        <v>88</v>
      </c>
    </row>
    <row r="310" spans="1:65" s="2" customFormat="1" ht="14.4" customHeight="1">
      <c r="A310" s="38"/>
      <c r="B310" s="39"/>
      <c r="C310" s="219" t="s">
        <v>468</v>
      </c>
      <c r="D310" s="219" t="s">
        <v>144</v>
      </c>
      <c r="E310" s="220" t="s">
        <v>469</v>
      </c>
      <c r="F310" s="221" t="s">
        <v>470</v>
      </c>
      <c r="G310" s="222" t="s">
        <v>331</v>
      </c>
      <c r="H310" s="223">
        <v>1</v>
      </c>
      <c r="I310" s="224"/>
      <c r="J310" s="225">
        <f>ROUND(I310*H310,2)</f>
        <v>0</v>
      </c>
      <c r="K310" s="226"/>
      <c r="L310" s="44"/>
      <c r="M310" s="227" t="s">
        <v>1</v>
      </c>
      <c r="N310" s="228" t="s">
        <v>43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277</v>
      </c>
      <c r="AT310" s="231" t="s">
        <v>144</v>
      </c>
      <c r="AU310" s="231" t="s">
        <v>88</v>
      </c>
      <c r="AY310" s="17" t="s">
        <v>141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86</v>
      </c>
      <c r="BK310" s="232">
        <f>ROUND(I310*H310,2)</f>
        <v>0</v>
      </c>
      <c r="BL310" s="17" t="s">
        <v>277</v>
      </c>
      <c r="BM310" s="231" t="s">
        <v>471</v>
      </c>
    </row>
    <row r="311" spans="1:47" s="2" customFormat="1" ht="12">
      <c r="A311" s="38"/>
      <c r="B311" s="39"/>
      <c r="C311" s="40"/>
      <c r="D311" s="233" t="s">
        <v>150</v>
      </c>
      <c r="E311" s="40"/>
      <c r="F311" s="234" t="s">
        <v>472</v>
      </c>
      <c r="G311" s="40"/>
      <c r="H311" s="40"/>
      <c r="I311" s="235"/>
      <c r="J311" s="40"/>
      <c r="K311" s="40"/>
      <c r="L311" s="44"/>
      <c r="M311" s="236"/>
      <c r="N311" s="237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150</v>
      </c>
      <c r="AU311" s="17" t="s">
        <v>88</v>
      </c>
    </row>
    <row r="312" spans="1:65" s="2" customFormat="1" ht="14.4" customHeight="1">
      <c r="A312" s="38"/>
      <c r="B312" s="39"/>
      <c r="C312" s="260" t="s">
        <v>473</v>
      </c>
      <c r="D312" s="260" t="s">
        <v>237</v>
      </c>
      <c r="E312" s="261" t="s">
        <v>474</v>
      </c>
      <c r="F312" s="262" t="s">
        <v>475</v>
      </c>
      <c r="G312" s="263" t="s">
        <v>369</v>
      </c>
      <c r="H312" s="264">
        <v>1</v>
      </c>
      <c r="I312" s="265"/>
      <c r="J312" s="266">
        <f>ROUND(I312*H312,2)</f>
        <v>0</v>
      </c>
      <c r="K312" s="267"/>
      <c r="L312" s="268"/>
      <c r="M312" s="269" t="s">
        <v>1</v>
      </c>
      <c r="N312" s="270" t="s">
        <v>43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286</v>
      </c>
      <c r="AT312" s="231" t="s">
        <v>237</v>
      </c>
      <c r="AU312" s="231" t="s">
        <v>88</v>
      </c>
      <c r="AY312" s="17" t="s">
        <v>141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86</v>
      </c>
      <c r="BK312" s="232">
        <f>ROUND(I312*H312,2)</f>
        <v>0</v>
      </c>
      <c r="BL312" s="17" t="s">
        <v>277</v>
      </c>
      <c r="BM312" s="231" t="s">
        <v>476</v>
      </c>
    </row>
    <row r="313" spans="1:47" s="2" customFormat="1" ht="12">
      <c r="A313" s="38"/>
      <c r="B313" s="39"/>
      <c r="C313" s="40"/>
      <c r="D313" s="233" t="s">
        <v>150</v>
      </c>
      <c r="E313" s="40"/>
      <c r="F313" s="234" t="s">
        <v>477</v>
      </c>
      <c r="G313" s="40"/>
      <c r="H313" s="40"/>
      <c r="I313" s="235"/>
      <c r="J313" s="40"/>
      <c r="K313" s="40"/>
      <c r="L313" s="44"/>
      <c r="M313" s="236"/>
      <c r="N313" s="237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150</v>
      </c>
      <c r="AU313" s="17" t="s">
        <v>88</v>
      </c>
    </row>
    <row r="314" spans="1:65" s="2" customFormat="1" ht="14.4" customHeight="1">
      <c r="A314" s="38"/>
      <c r="B314" s="39"/>
      <c r="C314" s="219" t="s">
        <v>478</v>
      </c>
      <c r="D314" s="219" t="s">
        <v>144</v>
      </c>
      <c r="E314" s="220" t="s">
        <v>469</v>
      </c>
      <c r="F314" s="221" t="s">
        <v>470</v>
      </c>
      <c r="G314" s="222" t="s">
        <v>331</v>
      </c>
      <c r="H314" s="223">
        <v>1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43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277</v>
      </c>
      <c r="AT314" s="231" t="s">
        <v>144</v>
      </c>
      <c r="AU314" s="231" t="s">
        <v>88</v>
      </c>
      <c r="AY314" s="17" t="s">
        <v>141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86</v>
      </c>
      <c r="BK314" s="232">
        <f>ROUND(I314*H314,2)</f>
        <v>0</v>
      </c>
      <c r="BL314" s="17" t="s">
        <v>277</v>
      </c>
      <c r="BM314" s="231" t="s">
        <v>479</v>
      </c>
    </row>
    <row r="315" spans="1:47" s="2" customFormat="1" ht="12">
      <c r="A315" s="38"/>
      <c r="B315" s="39"/>
      <c r="C315" s="40"/>
      <c r="D315" s="233" t="s">
        <v>150</v>
      </c>
      <c r="E315" s="40"/>
      <c r="F315" s="234" t="s">
        <v>472</v>
      </c>
      <c r="G315" s="40"/>
      <c r="H315" s="40"/>
      <c r="I315" s="235"/>
      <c r="J315" s="40"/>
      <c r="K315" s="40"/>
      <c r="L315" s="44"/>
      <c r="M315" s="236"/>
      <c r="N315" s="237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150</v>
      </c>
      <c r="AU315" s="17" t="s">
        <v>88</v>
      </c>
    </row>
    <row r="316" spans="1:65" s="2" customFormat="1" ht="14.4" customHeight="1">
      <c r="A316" s="38"/>
      <c r="B316" s="39"/>
      <c r="C316" s="260" t="s">
        <v>480</v>
      </c>
      <c r="D316" s="260" t="s">
        <v>237</v>
      </c>
      <c r="E316" s="261" t="s">
        <v>481</v>
      </c>
      <c r="F316" s="262" t="s">
        <v>482</v>
      </c>
      <c r="G316" s="263" t="s">
        <v>369</v>
      </c>
      <c r="H316" s="264">
        <v>1</v>
      </c>
      <c r="I316" s="265"/>
      <c r="J316" s="266">
        <f>ROUND(I316*H316,2)</f>
        <v>0</v>
      </c>
      <c r="K316" s="267"/>
      <c r="L316" s="268"/>
      <c r="M316" s="269" t="s">
        <v>1</v>
      </c>
      <c r="N316" s="270" t="s">
        <v>43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286</v>
      </c>
      <c r="AT316" s="231" t="s">
        <v>237</v>
      </c>
      <c r="AU316" s="231" t="s">
        <v>88</v>
      </c>
      <c r="AY316" s="17" t="s">
        <v>141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277</v>
      </c>
      <c r="BM316" s="231" t="s">
        <v>483</v>
      </c>
    </row>
    <row r="317" spans="1:47" s="2" customFormat="1" ht="12">
      <c r="A317" s="38"/>
      <c r="B317" s="39"/>
      <c r="C317" s="40"/>
      <c r="D317" s="233" t="s">
        <v>150</v>
      </c>
      <c r="E317" s="40"/>
      <c r="F317" s="234" t="s">
        <v>484</v>
      </c>
      <c r="G317" s="40"/>
      <c r="H317" s="40"/>
      <c r="I317" s="235"/>
      <c r="J317" s="40"/>
      <c r="K317" s="40"/>
      <c r="L317" s="44"/>
      <c r="M317" s="236"/>
      <c r="N317" s="237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150</v>
      </c>
      <c r="AU317" s="17" t="s">
        <v>88</v>
      </c>
    </row>
    <row r="318" spans="1:65" s="2" customFormat="1" ht="14.4" customHeight="1">
      <c r="A318" s="38"/>
      <c r="B318" s="39"/>
      <c r="C318" s="219" t="s">
        <v>485</v>
      </c>
      <c r="D318" s="219" t="s">
        <v>144</v>
      </c>
      <c r="E318" s="220" t="s">
        <v>486</v>
      </c>
      <c r="F318" s="221" t="s">
        <v>487</v>
      </c>
      <c r="G318" s="222" t="s">
        <v>331</v>
      </c>
      <c r="H318" s="223">
        <v>1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43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277</v>
      </c>
      <c r="AT318" s="231" t="s">
        <v>144</v>
      </c>
      <c r="AU318" s="231" t="s">
        <v>88</v>
      </c>
      <c r="AY318" s="17" t="s">
        <v>141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86</v>
      </c>
      <c r="BK318" s="232">
        <f>ROUND(I318*H318,2)</f>
        <v>0</v>
      </c>
      <c r="BL318" s="17" t="s">
        <v>277</v>
      </c>
      <c r="BM318" s="231" t="s">
        <v>488</v>
      </c>
    </row>
    <row r="319" spans="1:47" s="2" customFormat="1" ht="12">
      <c r="A319" s="38"/>
      <c r="B319" s="39"/>
      <c r="C319" s="40"/>
      <c r="D319" s="233" t="s">
        <v>150</v>
      </c>
      <c r="E319" s="40"/>
      <c r="F319" s="234" t="s">
        <v>489</v>
      </c>
      <c r="G319" s="40"/>
      <c r="H319" s="40"/>
      <c r="I319" s="235"/>
      <c r="J319" s="40"/>
      <c r="K319" s="40"/>
      <c r="L319" s="44"/>
      <c r="M319" s="236"/>
      <c r="N319" s="237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150</v>
      </c>
      <c r="AU319" s="17" t="s">
        <v>88</v>
      </c>
    </row>
    <row r="320" spans="1:65" s="2" customFormat="1" ht="14.4" customHeight="1">
      <c r="A320" s="38"/>
      <c r="B320" s="39"/>
      <c r="C320" s="260" t="s">
        <v>490</v>
      </c>
      <c r="D320" s="260" t="s">
        <v>237</v>
      </c>
      <c r="E320" s="261" t="s">
        <v>491</v>
      </c>
      <c r="F320" s="262" t="s">
        <v>492</v>
      </c>
      <c r="G320" s="263" t="s">
        <v>369</v>
      </c>
      <c r="H320" s="264">
        <v>1</v>
      </c>
      <c r="I320" s="265"/>
      <c r="J320" s="266">
        <f>ROUND(I320*H320,2)</f>
        <v>0</v>
      </c>
      <c r="K320" s="267"/>
      <c r="L320" s="268"/>
      <c r="M320" s="269" t="s">
        <v>1</v>
      </c>
      <c r="N320" s="270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286</v>
      </c>
      <c r="AT320" s="231" t="s">
        <v>237</v>
      </c>
      <c r="AU320" s="231" t="s">
        <v>88</v>
      </c>
      <c r="AY320" s="17" t="s">
        <v>141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277</v>
      </c>
      <c r="BM320" s="231" t="s">
        <v>493</v>
      </c>
    </row>
    <row r="321" spans="1:47" s="2" customFormat="1" ht="12">
      <c r="A321" s="38"/>
      <c r="B321" s="39"/>
      <c r="C321" s="40"/>
      <c r="D321" s="233" t="s">
        <v>150</v>
      </c>
      <c r="E321" s="40"/>
      <c r="F321" s="234" t="s">
        <v>494</v>
      </c>
      <c r="G321" s="40"/>
      <c r="H321" s="40"/>
      <c r="I321" s="235"/>
      <c r="J321" s="40"/>
      <c r="K321" s="40"/>
      <c r="L321" s="44"/>
      <c r="M321" s="236"/>
      <c r="N321" s="237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150</v>
      </c>
      <c r="AU321" s="17" t="s">
        <v>88</v>
      </c>
    </row>
    <row r="322" spans="1:65" s="2" customFormat="1" ht="24.15" customHeight="1">
      <c r="A322" s="38"/>
      <c r="B322" s="39"/>
      <c r="C322" s="219" t="s">
        <v>495</v>
      </c>
      <c r="D322" s="219" t="s">
        <v>144</v>
      </c>
      <c r="E322" s="220" t="s">
        <v>496</v>
      </c>
      <c r="F322" s="221" t="s">
        <v>497</v>
      </c>
      <c r="G322" s="222" t="s">
        <v>369</v>
      </c>
      <c r="H322" s="223">
        <v>1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43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277</v>
      </c>
      <c r="AT322" s="231" t="s">
        <v>144</v>
      </c>
      <c r="AU322" s="231" t="s">
        <v>88</v>
      </c>
      <c r="AY322" s="17" t="s">
        <v>141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86</v>
      </c>
      <c r="BK322" s="232">
        <f>ROUND(I322*H322,2)</f>
        <v>0</v>
      </c>
      <c r="BL322" s="17" t="s">
        <v>277</v>
      </c>
      <c r="BM322" s="231" t="s">
        <v>498</v>
      </c>
    </row>
    <row r="323" spans="1:47" s="2" customFormat="1" ht="12">
      <c r="A323" s="38"/>
      <c r="B323" s="39"/>
      <c r="C323" s="40"/>
      <c r="D323" s="233" t="s">
        <v>150</v>
      </c>
      <c r="E323" s="40"/>
      <c r="F323" s="234" t="s">
        <v>497</v>
      </c>
      <c r="G323" s="40"/>
      <c r="H323" s="40"/>
      <c r="I323" s="235"/>
      <c r="J323" s="40"/>
      <c r="K323" s="40"/>
      <c r="L323" s="44"/>
      <c r="M323" s="236"/>
      <c r="N323" s="237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150</v>
      </c>
      <c r="AU323" s="17" t="s">
        <v>88</v>
      </c>
    </row>
    <row r="324" spans="1:47" s="2" customFormat="1" ht="12">
      <c r="A324" s="38"/>
      <c r="B324" s="39"/>
      <c r="C324" s="40"/>
      <c r="D324" s="233" t="s">
        <v>312</v>
      </c>
      <c r="E324" s="40"/>
      <c r="F324" s="271" t="s">
        <v>499</v>
      </c>
      <c r="G324" s="40"/>
      <c r="H324" s="40"/>
      <c r="I324" s="235"/>
      <c r="J324" s="40"/>
      <c r="K324" s="40"/>
      <c r="L324" s="44"/>
      <c r="M324" s="236"/>
      <c r="N324" s="237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312</v>
      </c>
      <c r="AU324" s="17" t="s">
        <v>88</v>
      </c>
    </row>
    <row r="325" spans="1:65" s="2" customFormat="1" ht="24.15" customHeight="1">
      <c r="A325" s="38"/>
      <c r="B325" s="39"/>
      <c r="C325" s="219" t="s">
        <v>500</v>
      </c>
      <c r="D325" s="219" t="s">
        <v>144</v>
      </c>
      <c r="E325" s="220" t="s">
        <v>501</v>
      </c>
      <c r="F325" s="221" t="s">
        <v>502</v>
      </c>
      <c r="G325" s="222" t="s">
        <v>369</v>
      </c>
      <c r="H325" s="223">
        <v>1</v>
      </c>
      <c r="I325" s="224"/>
      <c r="J325" s="225">
        <f>ROUND(I325*H325,2)</f>
        <v>0</v>
      </c>
      <c r="K325" s="226"/>
      <c r="L325" s="44"/>
      <c r="M325" s="227" t="s">
        <v>1</v>
      </c>
      <c r="N325" s="228" t="s">
        <v>43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277</v>
      </c>
      <c r="AT325" s="231" t="s">
        <v>144</v>
      </c>
      <c r="AU325" s="231" t="s">
        <v>88</v>
      </c>
      <c r="AY325" s="17" t="s">
        <v>141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86</v>
      </c>
      <c r="BK325" s="232">
        <f>ROUND(I325*H325,2)</f>
        <v>0</v>
      </c>
      <c r="BL325" s="17" t="s">
        <v>277</v>
      </c>
      <c r="BM325" s="231" t="s">
        <v>503</v>
      </c>
    </row>
    <row r="326" spans="1:47" s="2" customFormat="1" ht="12">
      <c r="A326" s="38"/>
      <c r="B326" s="39"/>
      <c r="C326" s="40"/>
      <c r="D326" s="233" t="s">
        <v>150</v>
      </c>
      <c r="E326" s="40"/>
      <c r="F326" s="234" t="s">
        <v>502</v>
      </c>
      <c r="G326" s="40"/>
      <c r="H326" s="40"/>
      <c r="I326" s="235"/>
      <c r="J326" s="40"/>
      <c r="K326" s="40"/>
      <c r="L326" s="44"/>
      <c r="M326" s="236"/>
      <c r="N326" s="237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150</v>
      </c>
      <c r="AU326" s="17" t="s">
        <v>88</v>
      </c>
    </row>
    <row r="327" spans="1:65" s="2" customFormat="1" ht="14.4" customHeight="1">
      <c r="A327" s="38"/>
      <c r="B327" s="39"/>
      <c r="C327" s="219" t="s">
        <v>504</v>
      </c>
      <c r="D327" s="219" t="s">
        <v>144</v>
      </c>
      <c r="E327" s="220" t="s">
        <v>505</v>
      </c>
      <c r="F327" s="221" t="s">
        <v>506</v>
      </c>
      <c r="G327" s="222" t="s">
        <v>369</v>
      </c>
      <c r="H327" s="223">
        <v>1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43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277</v>
      </c>
      <c r="AT327" s="231" t="s">
        <v>144</v>
      </c>
      <c r="AU327" s="231" t="s">
        <v>88</v>
      </c>
      <c r="AY327" s="17" t="s">
        <v>141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86</v>
      </c>
      <c r="BK327" s="232">
        <f>ROUND(I327*H327,2)</f>
        <v>0</v>
      </c>
      <c r="BL327" s="17" t="s">
        <v>277</v>
      </c>
      <c r="BM327" s="231" t="s">
        <v>507</v>
      </c>
    </row>
    <row r="328" spans="1:47" s="2" customFormat="1" ht="12">
      <c r="A328" s="38"/>
      <c r="B328" s="39"/>
      <c r="C328" s="40"/>
      <c r="D328" s="233" t="s">
        <v>150</v>
      </c>
      <c r="E328" s="40"/>
      <c r="F328" s="234" t="s">
        <v>506</v>
      </c>
      <c r="G328" s="40"/>
      <c r="H328" s="40"/>
      <c r="I328" s="235"/>
      <c r="J328" s="40"/>
      <c r="K328" s="40"/>
      <c r="L328" s="44"/>
      <c r="M328" s="236"/>
      <c r="N328" s="237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150</v>
      </c>
      <c r="AU328" s="17" t="s">
        <v>88</v>
      </c>
    </row>
    <row r="329" spans="1:47" s="2" customFormat="1" ht="12">
      <c r="A329" s="38"/>
      <c r="B329" s="39"/>
      <c r="C329" s="40"/>
      <c r="D329" s="233" t="s">
        <v>312</v>
      </c>
      <c r="E329" s="40"/>
      <c r="F329" s="271" t="s">
        <v>508</v>
      </c>
      <c r="G329" s="40"/>
      <c r="H329" s="40"/>
      <c r="I329" s="235"/>
      <c r="J329" s="40"/>
      <c r="K329" s="40"/>
      <c r="L329" s="44"/>
      <c r="M329" s="236"/>
      <c r="N329" s="237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312</v>
      </c>
      <c r="AU329" s="17" t="s">
        <v>88</v>
      </c>
    </row>
    <row r="330" spans="1:65" s="2" customFormat="1" ht="14.4" customHeight="1">
      <c r="A330" s="38"/>
      <c r="B330" s="39"/>
      <c r="C330" s="219" t="s">
        <v>509</v>
      </c>
      <c r="D330" s="219" t="s">
        <v>144</v>
      </c>
      <c r="E330" s="220" t="s">
        <v>510</v>
      </c>
      <c r="F330" s="221" t="s">
        <v>511</v>
      </c>
      <c r="G330" s="222" t="s">
        <v>369</v>
      </c>
      <c r="H330" s="223">
        <v>1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43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277</v>
      </c>
      <c r="AT330" s="231" t="s">
        <v>144</v>
      </c>
      <c r="AU330" s="231" t="s">
        <v>88</v>
      </c>
      <c r="AY330" s="17" t="s">
        <v>141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86</v>
      </c>
      <c r="BK330" s="232">
        <f>ROUND(I330*H330,2)</f>
        <v>0</v>
      </c>
      <c r="BL330" s="17" t="s">
        <v>277</v>
      </c>
      <c r="BM330" s="231" t="s">
        <v>512</v>
      </c>
    </row>
    <row r="331" spans="1:47" s="2" customFormat="1" ht="12">
      <c r="A331" s="38"/>
      <c r="B331" s="39"/>
      <c r="C331" s="40"/>
      <c r="D331" s="233" t="s">
        <v>150</v>
      </c>
      <c r="E331" s="40"/>
      <c r="F331" s="234" t="s">
        <v>511</v>
      </c>
      <c r="G331" s="40"/>
      <c r="H331" s="40"/>
      <c r="I331" s="235"/>
      <c r="J331" s="40"/>
      <c r="K331" s="40"/>
      <c r="L331" s="44"/>
      <c r="M331" s="236"/>
      <c r="N331" s="237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150</v>
      </c>
      <c r="AU331" s="17" t="s">
        <v>88</v>
      </c>
    </row>
    <row r="332" spans="1:65" s="2" customFormat="1" ht="14.4" customHeight="1">
      <c r="A332" s="38"/>
      <c r="B332" s="39"/>
      <c r="C332" s="219" t="s">
        <v>142</v>
      </c>
      <c r="D332" s="219" t="s">
        <v>144</v>
      </c>
      <c r="E332" s="220" t="s">
        <v>513</v>
      </c>
      <c r="F332" s="221" t="s">
        <v>514</v>
      </c>
      <c r="G332" s="222" t="s">
        <v>369</v>
      </c>
      <c r="H332" s="223">
        <v>1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43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277</v>
      </c>
      <c r="AT332" s="231" t="s">
        <v>144</v>
      </c>
      <c r="AU332" s="231" t="s">
        <v>88</v>
      </c>
      <c r="AY332" s="17" t="s">
        <v>141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86</v>
      </c>
      <c r="BK332" s="232">
        <f>ROUND(I332*H332,2)</f>
        <v>0</v>
      </c>
      <c r="BL332" s="17" t="s">
        <v>277</v>
      </c>
      <c r="BM332" s="231" t="s">
        <v>515</v>
      </c>
    </row>
    <row r="333" spans="1:47" s="2" customFormat="1" ht="12">
      <c r="A333" s="38"/>
      <c r="B333" s="39"/>
      <c r="C333" s="40"/>
      <c r="D333" s="233" t="s">
        <v>150</v>
      </c>
      <c r="E333" s="40"/>
      <c r="F333" s="234" t="s">
        <v>514</v>
      </c>
      <c r="G333" s="40"/>
      <c r="H333" s="40"/>
      <c r="I333" s="235"/>
      <c r="J333" s="40"/>
      <c r="K333" s="40"/>
      <c r="L333" s="44"/>
      <c r="M333" s="236"/>
      <c r="N333" s="237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150</v>
      </c>
      <c r="AU333" s="17" t="s">
        <v>88</v>
      </c>
    </row>
    <row r="334" spans="1:47" s="2" customFormat="1" ht="12">
      <c r="A334" s="38"/>
      <c r="B334" s="39"/>
      <c r="C334" s="40"/>
      <c r="D334" s="233" t="s">
        <v>312</v>
      </c>
      <c r="E334" s="40"/>
      <c r="F334" s="271" t="s">
        <v>516</v>
      </c>
      <c r="G334" s="40"/>
      <c r="H334" s="40"/>
      <c r="I334" s="235"/>
      <c r="J334" s="40"/>
      <c r="K334" s="40"/>
      <c r="L334" s="44"/>
      <c r="M334" s="236"/>
      <c r="N334" s="237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312</v>
      </c>
      <c r="AU334" s="17" t="s">
        <v>88</v>
      </c>
    </row>
    <row r="335" spans="1:63" s="12" customFormat="1" ht="22.8" customHeight="1">
      <c r="A335" s="12"/>
      <c r="B335" s="203"/>
      <c r="C335" s="204"/>
      <c r="D335" s="205" t="s">
        <v>77</v>
      </c>
      <c r="E335" s="217" t="s">
        <v>517</v>
      </c>
      <c r="F335" s="217" t="s">
        <v>518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SUM(P336:P368)</f>
        <v>0</v>
      </c>
      <c r="Q335" s="211"/>
      <c r="R335" s="212">
        <f>SUM(R336:R368)</f>
        <v>0</v>
      </c>
      <c r="S335" s="211"/>
      <c r="T335" s="213">
        <f>SUM(T336:T368)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88</v>
      </c>
      <c r="AT335" s="215" t="s">
        <v>77</v>
      </c>
      <c r="AU335" s="215" t="s">
        <v>86</v>
      </c>
      <c r="AY335" s="214" t="s">
        <v>141</v>
      </c>
      <c r="BK335" s="216">
        <f>SUM(BK336:BK368)</f>
        <v>0</v>
      </c>
    </row>
    <row r="336" spans="1:65" s="2" customFormat="1" ht="14.4" customHeight="1">
      <c r="A336" s="38"/>
      <c r="B336" s="39"/>
      <c r="C336" s="219" t="s">
        <v>519</v>
      </c>
      <c r="D336" s="219" t="s">
        <v>144</v>
      </c>
      <c r="E336" s="220" t="s">
        <v>520</v>
      </c>
      <c r="F336" s="221" t="s">
        <v>521</v>
      </c>
      <c r="G336" s="222" t="s">
        <v>222</v>
      </c>
      <c r="H336" s="223">
        <v>6.3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43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277</v>
      </c>
      <c r="AT336" s="231" t="s">
        <v>144</v>
      </c>
      <c r="AU336" s="231" t="s">
        <v>88</v>
      </c>
      <c r="AY336" s="17" t="s">
        <v>141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277</v>
      </c>
      <c r="BM336" s="231" t="s">
        <v>522</v>
      </c>
    </row>
    <row r="337" spans="1:47" s="2" customFormat="1" ht="12">
      <c r="A337" s="38"/>
      <c r="B337" s="39"/>
      <c r="C337" s="40"/>
      <c r="D337" s="233" t="s">
        <v>150</v>
      </c>
      <c r="E337" s="40"/>
      <c r="F337" s="234" t="s">
        <v>523</v>
      </c>
      <c r="G337" s="40"/>
      <c r="H337" s="40"/>
      <c r="I337" s="235"/>
      <c r="J337" s="40"/>
      <c r="K337" s="40"/>
      <c r="L337" s="44"/>
      <c r="M337" s="236"/>
      <c r="N337" s="237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150</v>
      </c>
      <c r="AU337" s="17" t="s">
        <v>88</v>
      </c>
    </row>
    <row r="338" spans="1:51" s="13" customFormat="1" ht="12">
      <c r="A338" s="13"/>
      <c r="B338" s="238"/>
      <c r="C338" s="239"/>
      <c r="D338" s="233" t="s">
        <v>152</v>
      </c>
      <c r="E338" s="240" t="s">
        <v>1</v>
      </c>
      <c r="F338" s="241" t="s">
        <v>524</v>
      </c>
      <c r="G338" s="239"/>
      <c r="H338" s="242">
        <v>6.3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8" t="s">
        <v>152</v>
      </c>
      <c r="AU338" s="248" t="s">
        <v>88</v>
      </c>
      <c r="AV338" s="13" t="s">
        <v>88</v>
      </c>
      <c r="AW338" s="13" t="s">
        <v>33</v>
      </c>
      <c r="AX338" s="13" t="s">
        <v>78</v>
      </c>
      <c r="AY338" s="248" t="s">
        <v>141</v>
      </c>
    </row>
    <row r="339" spans="1:51" s="14" customFormat="1" ht="12">
      <c r="A339" s="14"/>
      <c r="B339" s="249"/>
      <c r="C339" s="250"/>
      <c r="D339" s="233" t="s">
        <v>152</v>
      </c>
      <c r="E339" s="251" t="s">
        <v>1</v>
      </c>
      <c r="F339" s="252" t="s">
        <v>154</v>
      </c>
      <c r="G339" s="250"/>
      <c r="H339" s="253">
        <v>6.3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9" t="s">
        <v>152</v>
      </c>
      <c r="AU339" s="259" t="s">
        <v>88</v>
      </c>
      <c r="AV339" s="14" t="s">
        <v>148</v>
      </c>
      <c r="AW339" s="14" t="s">
        <v>33</v>
      </c>
      <c r="AX339" s="14" t="s">
        <v>86</v>
      </c>
      <c r="AY339" s="259" t="s">
        <v>141</v>
      </c>
    </row>
    <row r="340" spans="1:65" s="2" customFormat="1" ht="14.4" customHeight="1">
      <c r="A340" s="38"/>
      <c r="B340" s="39"/>
      <c r="C340" s="219" t="s">
        <v>525</v>
      </c>
      <c r="D340" s="219" t="s">
        <v>144</v>
      </c>
      <c r="E340" s="220" t="s">
        <v>526</v>
      </c>
      <c r="F340" s="221" t="s">
        <v>527</v>
      </c>
      <c r="G340" s="222" t="s">
        <v>222</v>
      </c>
      <c r="H340" s="223">
        <v>23.1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43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277</v>
      </c>
      <c r="AT340" s="231" t="s">
        <v>144</v>
      </c>
      <c r="AU340" s="231" t="s">
        <v>88</v>
      </c>
      <c r="AY340" s="17" t="s">
        <v>141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86</v>
      </c>
      <c r="BK340" s="232">
        <f>ROUND(I340*H340,2)</f>
        <v>0</v>
      </c>
      <c r="BL340" s="17" t="s">
        <v>277</v>
      </c>
      <c r="BM340" s="231" t="s">
        <v>528</v>
      </c>
    </row>
    <row r="341" spans="1:47" s="2" customFormat="1" ht="12">
      <c r="A341" s="38"/>
      <c r="B341" s="39"/>
      <c r="C341" s="40"/>
      <c r="D341" s="233" t="s">
        <v>150</v>
      </c>
      <c r="E341" s="40"/>
      <c r="F341" s="234" t="s">
        <v>529</v>
      </c>
      <c r="G341" s="40"/>
      <c r="H341" s="40"/>
      <c r="I341" s="235"/>
      <c r="J341" s="40"/>
      <c r="K341" s="40"/>
      <c r="L341" s="44"/>
      <c r="M341" s="236"/>
      <c r="N341" s="237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150</v>
      </c>
      <c r="AU341" s="17" t="s">
        <v>88</v>
      </c>
    </row>
    <row r="342" spans="1:51" s="13" customFormat="1" ht="12">
      <c r="A342" s="13"/>
      <c r="B342" s="238"/>
      <c r="C342" s="239"/>
      <c r="D342" s="233" t="s">
        <v>152</v>
      </c>
      <c r="E342" s="240" t="s">
        <v>1</v>
      </c>
      <c r="F342" s="241" t="s">
        <v>530</v>
      </c>
      <c r="G342" s="239"/>
      <c r="H342" s="242">
        <v>23.1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152</v>
      </c>
      <c r="AU342" s="248" t="s">
        <v>88</v>
      </c>
      <c r="AV342" s="13" t="s">
        <v>88</v>
      </c>
      <c r="AW342" s="13" t="s">
        <v>33</v>
      </c>
      <c r="AX342" s="13" t="s">
        <v>78</v>
      </c>
      <c r="AY342" s="248" t="s">
        <v>141</v>
      </c>
    </row>
    <row r="343" spans="1:51" s="14" customFormat="1" ht="12">
      <c r="A343" s="14"/>
      <c r="B343" s="249"/>
      <c r="C343" s="250"/>
      <c r="D343" s="233" t="s">
        <v>152</v>
      </c>
      <c r="E343" s="251" t="s">
        <v>1</v>
      </c>
      <c r="F343" s="252" t="s">
        <v>154</v>
      </c>
      <c r="G343" s="250"/>
      <c r="H343" s="253">
        <v>23.1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152</v>
      </c>
      <c r="AU343" s="259" t="s">
        <v>88</v>
      </c>
      <c r="AV343" s="14" t="s">
        <v>148</v>
      </c>
      <c r="AW343" s="14" t="s">
        <v>33</v>
      </c>
      <c r="AX343" s="14" t="s">
        <v>86</v>
      </c>
      <c r="AY343" s="259" t="s">
        <v>141</v>
      </c>
    </row>
    <row r="344" spans="1:65" s="2" customFormat="1" ht="14.4" customHeight="1">
      <c r="A344" s="38"/>
      <c r="B344" s="39"/>
      <c r="C344" s="219" t="s">
        <v>531</v>
      </c>
      <c r="D344" s="219" t="s">
        <v>144</v>
      </c>
      <c r="E344" s="220" t="s">
        <v>532</v>
      </c>
      <c r="F344" s="221" t="s">
        <v>533</v>
      </c>
      <c r="G344" s="222" t="s">
        <v>222</v>
      </c>
      <c r="H344" s="223">
        <v>22.05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43</v>
      </c>
      <c r="O344" s="91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277</v>
      </c>
      <c r="AT344" s="231" t="s">
        <v>144</v>
      </c>
      <c r="AU344" s="231" t="s">
        <v>88</v>
      </c>
      <c r="AY344" s="17" t="s">
        <v>141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86</v>
      </c>
      <c r="BK344" s="232">
        <f>ROUND(I344*H344,2)</f>
        <v>0</v>
      </c>
      <c r="BL344" s="17" t="s">
        <v>277</v>
      </c>
      <c r="BM344" s="231" t="s">
        <v>534</v>
      </c>
    </row>
    <row r="345" spans="1:47" s="2" customFormat="1" ht="12">
      <c r="A345" s="38"/>
      <c r="B345" s="39"/>
      <c r="C345" s="40"/>
      <c r="D345" s="233" t="s">
        <v>150</v>
      </c>
      <c r="E345" s="40"/>
      <c r="F345" s="234" t="s">
        <v>535</v>
      </c>
      <c r="G345" s="40"/>
      <c r="H345" s="40"/>
      <c r="I345" s="235"/>
      <c r="J345" s="40"/>
      <c r="K345" s="40"/>
      <c r="L345" s="44"/>
      <c r="M345" s="236"/>
      <c r="N345" s="237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150</v>
      </c>
      <c r="AU345" s="17" t="s">
        <v>88</v>
      </c>
    </row>
    <row r="346" spans="1:51" s="13" customFormat="1" ht="12">
      <c r="A346" s="13"/>
      <c r="B346" s="238"/>
      <c r="C346" s="239"/>
      <c r="D346" s="233" t="s">
        <v>152</v>
      </c>
      <c r="E346" s="240" t="s">
        <v>1</v>
      </c>
      <c r="F346" s="241" t="s">
        <v>536</v>
      </c>
      <c r="G346" s="239"/>
      <c r="H346" s="242">
        <v>22.05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152</v>
      </c>
      <c r="AU346" s="248" t="s">
        <v>88</v>
      </c>
      <c r="AV346" s="13" t="s">
        <v>88</v>
      </c>
      <c r="AW346" s="13" t="s">
        <v>33</v>
      </c>
      <c r="AX346" s="13" t="s">
        <v>78</v>
      </c>
      <c r="AY346" s="248" t="s">
        <v>141</v>
      </c>
    </row>
    <row r="347" spans="1:51" s="14" customFormat="1" ht="12">
      <c r="A347" s="14"/>
      <c r="B347" s="249"/>
      <c r="C347" s="250"/>
      <c r="D347" s="233" t="s">
        <v>152</v>
      </c>
      <c r="E347" s="251" t="s">
        <v>1</v>
      </c>
      <c r="F347" s="252" t="s">
        <v>154</v>
      </c>
      <c r="G347" s="250"/>
      <c r="H347" s="253">
        <v>22.05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152</v>
      </c>
      <c r="AU347" s="259" t="s">
        <v>88</v>
      </c>
      <c r="AV347" s="14" t="s">
        <v>148</v>
      </c>
      <c r="AW347" s="14" t="s">
        <v>33</v>
      </c>
      <c r="AX347" s="14" t="s">
        <v>86</v>
      </c>
      <c r="AY347" s="259" t="s">
        <v>141</v>
      </c>
    </row>
    <row r="348" spans="1:65" s="2" customFormat="1" ht="14.4" customHeight="1">
      <c r="A348" s="38"/>
      <c r="B348" s="39"/>
      <c r="C348" s="219" t="s">
        <v>537</v>
      </c>
      <c r="D348" s="219" t="s">
        <v>144</v>
      </c>
      <c r="E348" s="220" t="s">
        <v>538</v>
      </c>
      <c r="F348" s="221" t="s">
        <v>539</v>
      </c>
      <c r="G348" s="222" t="s">
        <v>222</v>
      </c>
      <c r="H348" s="223">
        <v>24.15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43</v>
      </c>
      <c r="O348" s="91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277</v>
      </c>
      <c r="AT348" s="231" t="s">
        <v>144</v>
      </c>
      <c r="AU348" s="231" t="s">
        <v>88</v>
      </c>
      <c r="AY348" s="17" t="s">
        <v>141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86</v>
      </c>
      <c r="BK348" s="232">
        <f>ROUND(I348*H348,2)</f>
        <v>0</v>
      </c>
      <c r="BL348" s="17" t="s">
        <v>277</v>
      </c>
      <c r="BM348" s="231" t="s">
        <v>540</v>
      </c>
    </row>
    <row r="349" spans="1:47" s="2" customFormat="1" ht="12">
      <c r="A349" s="38"/>
      <c r="B349" s="39"/>
      <c r="C349" s="40"/>
      <c r="D349" s="233" t="s">
        <v>150</v>
      </c>
      <c r="E349" s="40"/>
      <c r="F349" s="234" t="s">
        <v>541</v>
      </c>
      <c r="G349" s="40"/>
      <c r="H349" s="40"/>
      <c r="I349" s="235"/>
      <c r="J349" s="40"/>
      <c r="K349" s="40"/>
      <c r="L349" s="44"/>
      <c r="M349" s="236"/>
      <c r="N349" s="237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150</v>
      </c>
      <c r="AU349" s="17" t="s">
        <v>88</v>
      </c>
    </row>
    <row r="350" spans="1:51" s="13" customFormat="1" ht="12">
      <c r="A350" s="13"/>
      <c r="B350" s="238"/>
      <c r="C350" s="239"/>
      <c r="D350" s="233" t="s">
        <v>152</v>
      </c>
      <c r="E350" s="240" t="s">
        <v>1</v>
      </c>
      <c r="F350" s="241" t="s">
        <v>542</v>
      </c>
      <c r="G350" s="239"/>
      <c r="H350" s="242">
        <v>24.15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152</v>
      </c>
      <c r="AU350" s="248" t="s">
        <v>88</v>
      </c>
      <c r="AV350" s="13" t="s">
        <v>88</v>
      </c>
      <c r="AW350" s="13" t="s">
        <v>33</v>
      </c>
      <c r="AX350" s="13" t="s">
        <v>78</v>
      </c>
      <c r="AY350" s="248" t="s">
        <v>141</v>
      </c>
    </row>
    <row r="351" spans="1:51" s="14" customFormat="1" ht="12">
      <c r="A351" s="14"/>
      <c r="B351" s="249"/>
      <c r="C351" s="250"/>
      <c r="D351" s="233" t="s">
        <v>152</v>
      </c>
      <c r="E351" s="251" t="s">
        <v>1</v>
      </c>
      <c r="F351" s="252" t="s">
        <v>154</v>
      </c>
      <c r="G351" s="250"/>
      <c r="H351" s="253">
        <v>24.15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152</v>
      </c>
      <c r="AU351" s="259" t="s">
        <v>88</v>
      </c>
      <c r="AV351" s="14" t="s">
        <v>148</v>
      </c>
      <c r="AW351" s="14" t="s">
        <v>33</v>
      </c>
      <c r="AX351" s="14" t="s">
        <v>86</v>
      </c>
      <c r="AY351" s="259" t="s">
        <v>141</v>
      </c>
    </row>
    <row r="352" spans="1:65" s="2" customFormat="1" ht="14.4" customHeight="1">
      <c r="A352" s="38"/>
      <c r="B352" s="39"/>
      <c r="C352" s="219" t="s">
        <v>543</v>
      </c>
      <c r="D352" s="219" t="s">
        <v>144</v>
      </c>
      <c r="E352" s="220" t="s">
        <v>544</v>
      </c>
      <c r="F352" s="221" t="s">
        <v>545</v>
      </c>
      <c r="G352" s="222" t="s">
        <v>222</v>
      </c>
      <c r="H352" s="223">
        <v>23.1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43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277</v>
      </c>
      <c r="AT352" s="231" t="s">
        <v>144</v>
      </c>
      <c r="AU352" s="231" t="s">
        <v>88</v>
      </c>
      <c r="AY352" s="17" t="s">
        <v>141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86</v>
      </c>
      <c r="BK352" s="232">
        <f>ROUND(I352*H352,2)</f>
        <v>0</v>
      </c>
      <c r="BL352" s="17" t="s">
        <v>277</v>
      </c>
      <c r="BM352" s="231" t="s">
        <v>546</v>
      </c>
    </row>
    <row r="353" spans="1:47" s="2" customFormat="1" ht="12">
      <c r="A353" s="38"/>
      <c r="B353" s="39"/>
      <c r="C353" s="40"/>
      <c r="D353" s="233" t="s">
        <v>150</v>
      </c>
      <c r="E353" s="40"/>
      <c r="F353" s="234" t="s">
        <v>547</v>
      </c>
      <c r="G353" s="40"/>
      <c r="H353" s="40"/>
      <c r="I353" s="235"/>
      <c r="J353" s="40"/>
      <c r="K353" s="40"/>
      <c r="L353" s="44"/>
      <c r="M353" s="236"/>
      <c r="N353" s="237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150</v>
      </c>
      <c r="AU353" s="17" t="s">
        <v>88</v>
      </c>
    </row>
    <row r="354" spans="1:51" s="13" customFormat="1" ht="12">
      <c r="A354" s="13"/>
      <c r="B354" s="238"/>
      <c r="C354" s="239"/>
      <c r="D354" s="233" t="s">
        <v>152</v>
      </c>
      <c r="E354" s="240" t="s">
        <v>1</v>
      </c>
      <c r="F354" s="241" t="s">
        <v>530</v>
      </c>
      <c r="G354" s="239"/>
      <c r="H354" s="242">
        <v>23.1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152</v>
      </c>
      <c r="AU354" s="248" t="s">
        <v>88</v>
      </c>
      <c r="AV354" s="13" t="s">
        <v>88</v>
      </c>
      <c r="AW354" s="13" t="s">
        <v>33</v>
      </c>
      <c r="AX354" s="13" t="s">
        <v>78</v>
      </c>
      <c r="AY354" s="248" t="s">
        <v>141</v>
      </c>
    </row>
    <row r="355" spans="1:51" s="14" customFormat="1" ht="12">
      <c r="A355" s="14"/>
      <c r="B355" s="249"/>
      <c r="C355" s="250"/>
      <c r="D355" s="233" t="s">
        <v>152</v>
      </c>
      <c r="E355" s="251" t="s">
        <v>1</v>
      </c>
      <c r="F355" s="252" t="s">
        <v>154</v>
      </c>
      <c r="G355" s="250"/>
      <c r="H355" s="253">
        <v>23.1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9" t="s">
        <v>152</v>
      </c>
      <c r="AU355" s="259" t="s">
        <v>88</v>
      </c>
      <c r="AV355" s="14" t="s">
        <v>148</v>
      </c>
      <c r="AW355" s="14" t="s">
        <v>33</v>
      </c>
      <c r="AX355" s="14" t="s">
        <v>86</v>
      </c>
      <c r="AY355" s="259" t="s">
        <v>141</v>
      </c>
    </row>
    <row r="356" spans="1:65" s="2" customFormat="1" ht="14.4" customHeight="1">
      <c r="A356" s="38"/>
      <c r="B356" s="39"/>
      <c r="C356" s="219" t="s">
        <v>548</v>
      </c>
      <c r="D356" s="219" t="s">
        <v>144</v>
      </c>
      <c r="E356" s="220" t="s">
        <v>549</v>
      </c>
      <c r="F356" s="221" t="s">
        <v>550</v>
      </c>
      <c r="G356" s="222" t="s">
        <v>222</v>
      </c>
      <c r="H356" s="223">
        <v>72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43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277</v>
      </c>
      <c r="AT356" s="231" t="s">
        <v>144</v>
      </c>
      <c r="AU356" s="231" t="s">
        <v>88</v>
      </c>
      <c r="AY356" s="17" t="s">
        <v>141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86</v>
      </c>
      <c r="BK356" s="232">
        <f>ROUND(I356*H356,2)</f>
        <v>0</v>
      </c>
      <c r="BL356" s="17" t="s">
        <v>277</v>
      </c>
      <c r="BM356" s="231" t="s">
        <v>551</v>
      </c>
    </row>
    <row r="357" spans="1:47" s="2" customFormat="1" ht="12">
      <c r="A357" s="38"/>
      <c r="B357" s="39"/>
      <c r="C357" s="40"/>
      <c r="D357" s="233" t="s">
        <v>150</v>
      </c>
      <c r="E357" s="40"/>
      <c r="F357" s="234" t="s">
        <v>552</v>
      </c>
      <c r="G357" s="40"/>
      <c r="H357" s="40"/>
      <c r="I357" s="235"/>
      <c r="J357" s="40"/>
      <c r="K357" s="40"/>
      <c r="L357" s="44"/>
      <c r="M357" s="236"/>
      <c r="N357" s="237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150</v>
      </c>
      <c r="AU357" s="17" t="s">
        <v>88</v>
      </c>
    </row>
    <row r="358" spans="1:51" s="13" customFormat="1" ht="12">
      <c r="A358" s="13"/>
      <c r="B358" s="238"/>
      <c r="C358" s="239"/>
      <c r="D358" s="233" t="s">
        <v>152</v>
      </c>
      <c r="E358" s="240" t="s">
        <v>1</v>
      </c>
      <c r="F358" s="241" t="s">
        <v>553</v>
      </c>
      <c r="G358" s="239"/>
      <c r="H358" s="242">
        <v>23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152</v>
      </c>
      <c r="AU358" s="248" t="s">
        <v>88</v>
      </c>
      <c r="AV358" s="13" t="s">
        <v>88</v>
      </c>
      <c r="AW358" s="13" t="s">
        <v>33</v>
      </c>
      <c r="AX358" s="13" t="s">
        <v>78</v>
      </c>
      <c r="AY358" s="248" t="s">
        <v>141</v>
      </c>
    </row>
    <row r="359" spans="1:51" s="13" customFormat="1" ht="12">
      <c r="A359" s="13"/>
      <c r="B359" s="238"/>
      <c r="C359" s="239"/>
      <c r="D359" s="233" t="s">
        <v>152</v>
      </c>
      <c r="E359" s="240" t="s">
        <v>1</v>
      </c>
      <c r="F359" s="241" t="s">
        <v>554</v>
      </c>
      <c r="G359" s="239"/>
      <c r="H359" s="242">
        <v>21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152</v>
      </c>
      <c r="AU359" s="248" t="s">
        <v>88</v>
      </c>
      <c r="AV359" s="13" t="s">
        <v>88</v>
      </c>
      <c r="AW359" s="13" t="s">
        <v>33</v>
      </c>
      <c r="AX359" s="13" t="s">
        <v>78</v>
      </c>
      <c r="AY359" s="248" t="s">
        <v>141</v>
      </c>
    </row>
    <row r="360" spans="1:51" s="13" customFormat="1" ht="12">
      <c r="A360" s="13"/>
      <c r="B360" s="238"/>
      <c r="C360" s="239"/>
      <c r="D360" s="233" t="s">
        <v>152</v>
      </c>
      <c r="E360" s="240" t="s">
        <v>1</v>
      </c>
      <c r="F360" s="241" t="s">
        <v>555</v>
      </c>
      <c r="G360" s="239"/>
      <c r="H360" s="242">
        <v>22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152</v>
      </c>
      <c r="AU360" s="248" t="s">
        <v>88</v>
      </c>
      <c r="AV360" s="13" t="s">
        <v>88</v>
      </c>
      <c r="AW360" s="13" t="s">
        <v>33</v>
      </c>
      <c r="AX360" s="13" t="s">
        <v>78</v>
      </c>
      <c r="AY360" s="248" t="s">
        <v>141</v>
      </c>
    </row>
    <row r="361" spans="1:51" s="13" customFormat="1" ht="12">
      <c r="A361" s="13"/>
      <c r="B361" s="238"/>
      <c r="C361" s="239"/>
      <c r="D361" s="233" t="s">
        <v>152</v>
      </c>
      <c r="E361" s="240" t="s">
        <v>1</v>
      </c>
      <c r="F361" s="241" t="s">
        <v>556</v>
      </c>
      <c r="G361" s="239"/>
      <c r="H361" s="242">
        <v>6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152</v>
      </c>
      <c r="AU361" s="248" t="s">
        <v>88</v>
      </c>
      <c r="AV361" s="13" t="s">
        <v>88</v>
      </c>
      <c r="AW361" s="13" t="s">
        <v>33</v>
      </c>
      <c r="AX361" s="13" t="s">
        <v>78</v>
      </c>
      <c r="AY361" s="248" t="s">
        <v>141</v>
      </c>
    </row>
    <row r="362" spans="1:51" s="14" customFormat="1" ht="12">
      <c r="A362" s="14"/>
      <c r="B362" s="249"/>
      <c r="C362" s="250"/>
      <c r="D362" s="233" t="s">
        <v>152</v>
      </c>
      <c r="E362" s="251" t="s">
        <v>1</v>
      </c>
      <c r="F362" s="252" t="s">
        <v>154</v>
      </c>
      <c r="G362" s="250"/>
      <c r="H362" s="253">
        <v>72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9" t="s">
        <v>152</v>
      </c>
      <c r="AU362" s="259" t="s">
        <v>88</v>
      </c>
      <c r="AV362" s="14" t="s">
        <v>148</v>
      </c>
      <c r="AW362" s="14" t="s">
        <v>33</v>
      </c>
      <c r="AX362" s="14" t="s">
        <v>86</v>
      </c>
      <c r="AY362" s="259" t="s">
        <v>141</v>
      </c>
    </row>
    <row r="363" spans="1:65" s="2" customFormat="1" ht="14.4" customHeight="1">
      <c r="A363" s="38"/>
      <c r="B363" s="39"/>
      <c r="C363" s="219" t="s">
        <v>557</v>
      </c>
      <c r="D363" s="219" t="s">
        <v>144</v>
      </c>
      <c r="E363" s="220" t="s">
        <v>558</v>
      </c>
      <c r="F363" s="221" t="s">
        <v>559</v>
      </c>
      <c r="G363" s="222" t="s">
        <v>222</v>
      </c>
      <c r="H363" s="223">
        <v>23.1</v>
      </c>
      <c r="I363" s="224"/>
      <c r="J363" s="225">
        <f>ROUND(I363*H363,2)</f>
        <v>0</v>
      </c>
      <c r="K363" s="226"/>
      <c r="L363" s="44"/>
      <c r="M363" s="227" t="s">
        <v>1</v>
      </c>
      <c r="N363" s="228" t="s">
        <v>43</v>
      </c>
      <c r="O363" s="91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277</v>
      </c>
      <c r="AT363" s="231" t="s">
        <v>144</v>
      </c>
      <c r="AU363" s="231" t="s">
        <v>88</v>
      </c>
      <c r="AY363" s="17" t="s">
        <v>141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86</v>
      </c>
      <c r="BK363" s="232">
        <f>ROUND(I363*H363,2)</f>
        <v>0</v>
      </c>
      <c r="BL363" s="17" t="s">
        <v>277</v>
      </c>
      <c r="BM363" s="231" t="s">
        <v>560</v>
      </c>
    </row>
    <row r="364" spans="1:47" s="2" customFormat="1" ht="12">
      <c r="A364" s="38"/>
      <c r="B364" s="39"/>
      <c r="C364" s="40"/>
      <c r="D364" s="233" t="s">
        <v>150</v>
      </c>
      <c r="E364" s="40"/>
      <c r="F364" s="234" t="s">
        <v>561</v>
      </c>
      <c r="G364" s="40"/>
      <c r="H364" s="40"/>
      <c r="I364" s="235"/>
      <c r="J364" s="40"/>
      <c r="K364" s="40"/>
      <c r="L364" s="44"/>
      <c r="M364" s="236"/>
      <c r="N364" s="237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150</v>
      </c>
      <c r="AU364" s="17" t="s">
        <v>88</v>
      </c>
    </row>
    <row r="365" spans="1:65" s="2" customFormat="1" ht="14.4" customHeight="1">
      <c r="A365" s="38"/>
      <c r="B365" s="39"/>
      <c r="C365" s="219" t="s">
        <v>562</v>
      </c>
      <c r="D365" s="219" t="s">
        <v>144</v>
      </c>
      <c r="E365" s="220" t="s">
        <v>563</v>
      </c>
      <c r="F365" s="221" t="s">
        <v>564</v>
      </c>
      <c r="G365" s="222" t="s">
        <v>331</v>
      </c>
      <c r="H365" s="223">
        <v>1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43</v>
      </c>
      <c r="O365" s="91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277</v>
      </c>
      <c r="AT365" s="231" t="s">
        <v>144</v>
      </c>
      <c r="AU365" s="231" t="s">
        <v>88</v>
      </c>
      <c r="AY365" s="17" t="s">
        <v>141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86</v>
      </c>
      <c r="BK365" s="232">
        <f>ROUND(I365*H365,2)</f>
        <v>0</v>
      </c>
      <c r="BL365" s="17" t="s">
        <v>277</v>
      </c>
      <c r="BM365" s="231" t="s">
        <v>565</v>
      </c>
    </row>
    <row r="366" spans="1:47" s="2" customFormat="1" ht="12">
      <c r="A366" s="38"/>
      <c r="B366" s="39"/>
      <c r="C366" s="40"/>
      <c r="D366" s="233" t="s">
        <v>150</v>
      </c>
      <c r="E366" s="40"/>
      <c r="F366" s="234" t="s">
        <v>564</v>
      </c>
      <c r="G366" s="40"/>
      <c r="H366" s="40"/>
      <c r="I366" s="235"/>
      <c r="J366" s="40"/>
      <c r="K366" s="40"/>
      <c r="L366" s="44"/>
      <c r="M366" s="236"/>
      <c r="N366" s="237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150</v>
      </c>
      <c r="AU366" s="17" t="s">
        <v>88</v>
      </c>
    </row>
    <row r="367" spans="1:65" s="2" customFormat="1" ht="14.4" customHeight="1">
      <c r="A367" s="38"/>
      <c r="B367" s="39"/>
      <c r="C367" s="219" t="s">
        <v>566</v>
      </c>
      <c r="D367" s="219" t="s">
        <v>144</v>
      </c>
      <c r="E367" s="220" t="s">
        <v>567</v>
      </c>
      <c r="F367" s="221" t="s">
        <v>568</v>
      </c>
      <c r="G367" s="222" t="s">
        <v>166</v>
      </c>
      <c r="H367" s="223">
        <v>0.391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43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277</v>
      </c>
      <c r="AT367" s="231" t="s">
        <v>144</v>
      </c>
      <c r="AU367" s="231" t="s">
        <v>88</v>
      </c>
      <c r="AY367" s="17" t="s">
        <v>141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277</v>
      </c>
      <c r="BM367" s="231" t="s">
        <v>569</v>
      </c>
    </row>
    <row r="368" spans="1:47" s="2" customFormat="1" ht="12">
      <c r="A368" s="38"/>
      <c r="B368" s="39"/>
      <c r="C368" s="40"/>
      <c r="D368" s="233" t="s">
        <v>150</v>
      </c>
      <c r="E368" s="40"/>
      <c r="F368" s="234" t="s">
        <v>570</v>
      </c>
      <c r="G368" s="40"/>
      <c r="H368" s="40"/>
      <c r="I368" s="235"/>
      <c r="J368" s="40"/>
      <c r="K368" s="40"/>
      <c r="L368" s="44"/>
      <c r="M368" s="236"/>
      <c r="N368" s="237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150</v>
      </c>
      <c r="AU368" s="17" t="s">
        <v>88</v>
      </c>
    </row>
    <row r="369" spans="1:63" s="12" customFormat="1" ht="22.8" customHeight="1">
      <c r="A369" s="12"/>
      <c r="B369" s="203"/>
      <c r="C369" s="204"/>
      <c r="D369" s="205" t="s">
        <v>77</v>
      </c>
      <c r="E369" s="217" t="s">
        <v>571</v>
      </c>
      <c r="F369" s="217" t="s">
        <v>572</v>
      </c>
      <c r="G369" s="204"/>
      <c r="H369" s="204"/>
      <c r="I369" s="207"/>
      <c r="J369" s="218">
        <f>BK369</f>
        <v>0</v>
      </c>
      <c r="K369" s="204"/>
      <c r="L369" s="209"/>
      <c r="M369" s="210"/>
      <c r="N369" s="211"/>
      <c r="O369" s="211"/>
      <c r="P369" s="212">
        <f>SUM(P370:P429)</f>
        <v>0</v>
      </c>
      <c r="Q369" s="211"/>
      <c r="R369" s="212">
        <f>SUM(R370:R429)</f>
        <v>0.00216</v>
      </c>
      <c r="S369" s="211"/>
      <c r="T369" s="213">
        <f>SUM(T370:T429)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4" t="s">
        <v>88</v>
      </c>
      <c r="AT369" s="215" t="s">
        <v>77</v>
      </c>
      <c r="AU369" s="215" t="s">
        <v>86</v>
      </c>
      <c r="AY369" s="214" t="s">
        <v>141</v>
      </c>
      <c r="BK369" s="216">
        <f>SUM(BK370:BK429)</f>
        <v>0</v>
      </c>
    </row>
    <row r="370" spans="1:65" s="2" customFormat="1" ht="14.4" customHeight="1">
      <c r="A370" s="38"/>
      <c r="B370" s="39"/>
      <c r="C370" s="219" t="s">
        <v>573</v>
      </c>
      <c r="D370" s="219" t="s">
        <v>144</v>
      </c>
      <c r="E370" s="220" t="s">
        <v>574</v>
      </c>
      <c r="F370" s="221" t="s">
        <v>575</v>
      </c>
      <c r="G370" s="222" t="s">
        <v>331</v>
      </c>
      <c r="H370" s="223">
        <v>2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43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277</v>
      </c>
      <c r="AT370" s="231" t="s">
        <v>144</v>
      </c>
      <c r="AU370" s="231" t="s">
        <v>88</v>
      </c>
      <c r="AY370" s="17" t="s">
        <v>141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86</v>
      </c>
      <c r="BK370" s="232">
        <f>ROUND(I370*H370,2)</f>
        <v>0</v>
      </c>
      <c r="BL370" s="17" t="s">
        <v>277</v>
      </c>
      <c r="BM370" s="231" t="s">
        <v>576</v>
      </c>
    </row>
    <row r="371" spans="1:47" s="2" customFormat="1" ht="12">
      <c r="A371" s="38"/>
      <c r="B371" s="39"/>
      <c r="C371" s="40"/>
      <c r="D371" s="233" t="s">
        <v>150</v>
      </c>
      <c r="E371" s="40"/>
      <c r="F371" s="234" t="s">
        <v>577</v>
      </c>
      <c r="G371" s="40"/>
      <c r="H371" s="40"/>
      <c r="I371" s="235"/>
      <c r="J371" s="40"/>
      <c r="K371" s="40"/>
      <c r="L371" s="44"/>
      <c r="M371" s="236"/>
      <c r="N371" s="237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150</v>
      </c>
      <c r="AU371" s="17" t="s">
        <v>88</v>
      </c>
    </row>
    <row r="372" spans="1:65" s="2" customFormat="1" ht="14.4" customHeight="1">
      <c r="A372" s="38"/>
      <c r="B372" s="39"/>
      <c r="C372" s="219" t="s">
        <v>578</v>
      </c>
      <c r="D372" s="219" t="s">
        <v>144</v>
      </c>
      <c r="E372" s="220" t="s">
        <v>579</v>
      </c>
      <c r="F372" s="221" t="s">
        <v>580</v>
      </c>
      <c r="G372" s="222" t="s">
        <v>331</v>
      </c>
      <c r="H372" s="223">
        <v>2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43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277</v>
      </c>
      <c r="AT372" s="231" t="s">
        <v>144</v>
      </c>
      <c r="AU372" s="231" t="s">
        <v>88</v>
      </c>
      <c r="AY372" s="17" t="s">
        <v>141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86</v>
      </c>
      <c r="BK372" s="232">
        <f>ROUND(I372*H372,2)</f>
        <v>0</v>
      </c>
      <c r="BL372" s="17" t="s">
        <v>277</v>
      </c>
      <c r="BM372" s="231" t="s">
        <v>581</v>
      </c>
    </row>
    <row r="373" spans="1:47" s="2" customFormat="1" ht="12">
      <c r="A373" s="38"/>
      <c r="B373" s="39"/>
      <c r="C373" s="40"/>
      <c r="D373" s="233" t="s">
        <v>150</v>
      </c>
      <c r="E373" s="40"/>
      <c r="F373" s="234" t="s">
        <v>582</v>
      </c>
      <c r="G373" s="40"/>
      <c r="H373" s="40"/>
      <c r="I373" s="235"/>
      <c r="J373" s="40"/>
      <c r="K373" s="40"/>
      <c r="L373" s="44"/>
      <c r="M373" s="236"/>
      <c r="N373" s="237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150</v>
      </c>
      <c r="AU373" s="17" t="s">
        <v>88</v>
      </c>
    </row>
    <row r="374" spans="1:65" s="2" customFormat="1" ht="14.4" customHeight="1">
      <c r="A374" s="38"/>
      <c r="B374" s="39"/>
      <c r="C374" s="219" t="s">
        <v>583</v>
      </c>
      <c r="D374" s="219" t="s">
        <v>144</v>
      </c>
      <c r="E374" s="220" t="s">
        <v>584</v>
      </c>
      <c r="F374" s="221" t="s">
        <v>585</v>
      </c>
      <c r="G374" s="222" t="s">
        <v>331</v>
      </c>
      <c r="H374" s="223">
        <v>2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277</v>
      </c>
      <c r="AT374" s="231" t="s">
        <v>144</v>
      </c>
      <c r="AU374" s="231" t="s">
        <v>88</v>
      </c>
      <c r="AY374" s="17" t="s">
        <v>141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277</v>
      </c>
      <c r="BM374" s="231" t="s">
        <v>586</v>
      </c>
    </row>
    <row r="375" spans="1:47" s="2" customFormat="1" ht="12">
      <c r="A375" s="38"/>
      <c r="B375" s="39"/>
      <c r="C375" s="40"/>
      <c r="D375" s="233" t="s">
        <v>150</v>
      </c>
      <c r="E375" s="40"/>
      <c r="F375" s="234" t="s">
        <v>587</v>
      </c>
      <c r="G375" s="40"/>
      <c r="H375" s="40"/>
      <c r="I375" s="235"/>
      <c r="J375" s="40"/>
      <c r="K375" s="40"/>
      <c r="L375" s="44"/>
      <c r="M375" s="236"/>
      <c r="N375" s="237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150</v>
      </c>
      <c r="AU375" s="17" t="s">
        <v>88</v>
      </c>
    </row>
    <row r="376" spans="1:65" s="2" customFormat="1" ht="14.4" customHeight="1">
      <c r="A376" s="38"/>
      <c r="B376" s="39"/>
      <c r="C376" s="219" t="s">
        <v>588</v>
      </c>
      <c r="D376" s="219" t="s">
        <v>144</v>
      </c>
      <c r="E376" s="220" t="s">
        <v>589</v>
      </c>
      <c r="F376" s="221" t="s">
        <v>590</v>
      </c>
      <c r="G376" s="222" t="s">
        <v>280</v>
      </c>
      <c r="H376" s="223">
        <v>8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43</v>
      </c>
      <c r="O376" s="91"/>
      <c r="P376" s="229">
        <f>O376*H376</f>
        <v>0</v>
      </c>
      <c r="Q376" s="229">
        <v>0.00027</v>
      </c>
      <c r="R376" s="229">
        <f>Q376*H376</f>
        <v>0.00216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277</v>
      </c>
      <c r="AT376" s="231" t="s">
        <v>144</v>
      </c>
      <c r="AU376" s="231" t="s">
        <v>88</v>
      </c>
      <c r="AY376" s="17" t="s">
        <v>141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86</v>
      </c>
      <c r="BK376" s="232">
        <f>ROUND(I376*H376,2)</f>
        <v>0</v>
      </c>
      <c r="BL376" s="17" t="s">
        <v>277</v>
      </c>
      <c r="BM376" s="231" t="s">
        <v>591</v>
      </c>
    </row>
    <row r="377" spans="1:47" s="2" customFormat="1" ht="12">
      <c r="A377" s="38"/>
      <c r="B377" s="39"/>
      <c r="C377" s="40"/>
      <c r="D377" s="233" t="s">
        <v>150</v>
      </c>
      <c r="E377" s="40"/>
      <c r="F377" s="234" t="s">
        <v>592</v>
      </c>
      <c r="G377" s="40"/>
      <c r="H377" s="40"/>
      <c r="I377" s="235"/>
      <c r="J377" s="40"/>
      <c r="K377" s="40"/>
      <c r="L377" s="44"/>
      <c r="M377" s="236"/>
      <c r="N377" s="237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150</v>
      </c>
      <c r="AU377" s="17" t="s">
        <v>88</v>
      </c>
    </row>
    <row r="378" spans="1:65" s="2" customFormat="1" ht="14.4" customHeight="1">
      <c r="A378" s="38"/>
      <c r="B378" s="39"/>
      <c r="C378" s="219" t="s">
        <v>593</v>
      </c>
      <c r="D378" s="219" t="s">
        <v>144</v>
      </c>
      <c r="E378" s="220" t="s">
        <v>594</v>
      </c>
      <c r="F378" s="221" t="s">
        <v>595</v>
      </c>
      <c r="G378" s="222" t="s">
        <v>280</v>
      </c>
      <c r="H378" s="223">
        <v>3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43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277</v>
      </c>
      <c r="AT378" s="231" t="s">
        <v>144</v>
      </c>
      <c r="AU378" s="231" t="s">
        <v>88</v>
      </c>
      <c r="AY378" s="17" t="s">
        <v>141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277</v>
      </c>
      <c r="BM378" s="231" t="s">
        <v>596</v>
      </c>
    </row>
    <row r="379" spans="1:47" s="2" customFormat="1" ht="12">
      <c r="A379" s="38"/>
      <c r="B379" s="39"/>
      <c r="C379" s="40"/>
      <c r="D379" s="233" t="s">
        <v>150</v>
      </c>
      <c r="E379" s="40"/>
      <c r="F379" s="234" t="s">
        <v>597</v>
      </c>
      <c r="G379" s="40"/>
      <c r="H379" s="40"/>
      <c r="I379" s="235"/>
      <c r="J379" s="40"/>
      <c r="K379" s="40"/>
      <c r="L379" s="44"/>
      <c r="M379" s="236"/>
      <c r="N379" s="237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150</v>
      </c>
      <c r="AU379" s="17" t="s">
        <v>88</v>
      </c>
    </row>
    <row r="380" spans="1:65" s="2" customFormat="1" ht="14.4" customHeight="1">
      <c r="A380" s="38"/>
      <c r="B380" s="39"/>
      <c r="C380" s="219" t="s">
        <v>598</v>
      </c>
      <c r="D380" s="219" t="s">
        <v>144</v>
      </c>
      <c r="E380" s="220" t="s">
        <v>599</v>
      </c>
      <c r="F380" s="221" t="s">
        <v>600</v>
      </c>
      <c r="G380" s="222" t="s">
        <v>280</v>
      </c>
      <c r="H380" s="223">
        <v>3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43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277</v>
      </c>
      <c r="AT380" s="231" t="s">
        <v>144</v>
      </c>
      <c r="AU380" s="231" t="s">
        <v>88</v>
      </c>
      <c r="AY380" s="17" t="s">
        <v>141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277</v>
      </c>
      <c r="BM380" s="231" t="s">
        <v>601</v>
      </c>
    </row>
    <row r="381" spans="1:47" s="2" customFormat="1" ht="12">
      <c r="A381" s="38"/>
      <c r="B381" s="39"/>
      <c r="C381" s="40"/>
      <c r="D381" s="233" t="s">
        <v>150</v>
      </c>
      <c r="E381" s="40"/>
      <c r="F381" s="234" t="s">
        <v>602</v>
      </c>
      <c r="G381" s="40"/>
      <c r="H381" s="40"/>
      <c r="I381" s="235"/>
      <c r="J381" s="40"/>
      <c r="K381" s="40"/>
      <c r="L381" s="44"/>
      <c r="M381" s="236"/>
      <c r="N381" s="237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150</v>
      </c>
      <c r="AU381" s="17" t="s">
        <v>88</v>
      </c>
    </row>
    <row r="382" spans="1:65" s="2" customFormat="1" ht="14.4" customHeight="1">
      <c r="A382" s="38"/>
      <c r="B382" s="39"/>
      <c r="C382" s="219" t="s">
        <v>603</v>
      </c>
      <c r="D382" s="219" t="s">
        <v>144</v>
      </c>
      <c r="E382" s="220" t="s">
        <v>604</v>
      </c>
      <c r="F382" s="221" t="s">
        <v>605</v>
      </c>
      <c r="G382" s="222" t="s">
        <v>280</v>
      </c>
      <c r="H382" s="223">
        <v>2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43</v>
      </c>
      <c r="O382" s="91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277</v>
      </c>
      <c r="AT382" s="231" t="s">
        <v>144</v>
      </c>
      <c r="AU382" s="231" t="s">
        <v>88</v>
      </c>
      <c r="AY382" s="17" t="s">
        <v>141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86</v>
      </c>
      <c r="BK382" s="232">
        <f>ROUND(I382*H382,2)</f>
        <v>0</v>
      </c>
      <c r="BL382" s="17" t="s">
        <v>277</v>
      </c>
      <c r="BM382" s="231" t="s">
        <v>606</v>
      </c>
    </row>
    <row r="383" spans="1:47" s="2" customFormat="1" ht="12">
      <c r="A383" s="38"/>
      <c r="B383" s="39"/>
      <c r="C383" s="40"/>
      <c r="D383" s="233" t="s">
        <v>150</v>
      </c>
      <c r="E383" s="40"/>
      <c r="F383" s="234" t="s">
        <v>607</v>
      </c>
      <c r="G383" s="40"/>
      <c r="H383" s="40"/>
      <c r="I383" s="235"/>
      <c r="J383" s="40"/>
      <c r="K383" s="40"/>
      <c r="L383" s="44"/>
      <c r="M383" s="236"/>
      <c r="N383" s="237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150</v>
      </c>
      <c r="AU383" s="17" t="s">
        <v>88</v>
      </c>
    </row>
    <row r="384" spans="1:65" s="2" customFormat="1" ht="14.4" customHeight="1">
      <c r="A384" s="38"/>
      <c r="B384" s="39"/>
      <c r="C384" s="219" t="s">
        <v>608</v>
      </c>
      <c r="D384" s="219" t="s">
        <v>144</v>
      </c>
      <c r="E384" s="220" t="s">
        <v>609</v>
      </c>
      <c r="F384" s="221" t="s">
        <v>610</v>
      </c>
      <c r="G384" s="222" t="s">
        <v>280</v>
      </c>
      <c r="H384" s="223">
        <v>2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43</v>
      </c>
      <c r="O384" s="91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277</v>
      </c>
      <c r="AT384" s="231" t="s">
        <v>144</v>
      </c>
      <c r="AU384" s="231" t="s">
        <v>88</v>
      </c>
      <c r="AY384" s="17" t="s">
        <v>141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277</v>
      </c>
      <c r="BM384" s="231" t="s">
        <v>611</v>
      </c>
    </row>
    <row r="385" spans="1:47" s="2" customFormat="1" ht="12">
      <c r="A385" s="38"/>
      <c r="B385" s="39"/>
      <c r="C385" s="40"/>
      <c r="D385" s="233" t="s">
        <v>150</v>
      </c>
      <c r="E385" s="40"/>
      <c r="F385" s="234" t="s">
        <v>612</v>
      </c>
      <c r="G385" s="40"/>
      <c r="H385" s="40"/>
      <c r="I385" s="235"/>
      <c r="J385" s="40"/>
      <c r="K385" s="40"/>
      <c r="L385" s="44"/>
      <c r="M385" s="236"/>
      <c r="N385" s="237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150</v>
      </c>
      <c r="AU385" s="17" t="s">
        <v>88</v>
      </c>
    </row>
    <row r="386" spans="1:65" s="2" customFormat="1" ht="14.4" customHeight="1">
      <c r="A386" s="38"/>
      <c r="B386" s="39"/>
      <c r="C386" s="219" t="s">
        <v>613</v>
      </c>
      <c r="D386" s="219" t="s">
        <v>144</v>
      </c>
      <c r="E386" s="220" t="s">
        <v>614</v>
      </c>
      <c r="F386" s="221" t="s">
        <v>615</v>
      </c>
      <c r="G386" s="222" t="s">
        <v>280</v>
      </c>
      <c r="H386" s="223">
        <v>3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43</v>
      </c>
      <c r="O386" s="91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277</v>
      </c>
      <c r="AT386" s="231" t="s">
        <v>144</v>
      </c>
      <c r="AU386" s="231" t="s">
        <v>88</v>
      </c>
      <c r="AY386" s="17" t="s">
        <v>141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277</v>
      </c>
      <c r="BM386" s="231" t="s">
        <v>616</v>
      </c>
    </row>
    <row r="387" spans="1:47" s="2" customFormat="1" ht="12">
      <c r="A387" s="38"/>
      <c r="B387" s="39"/>
      <c r="C387" s="40"/>
      <c r="D387" s="233" t="s">
        <v>150</v>
      </c>
      <c r="E387" s="40"/>
      <c r="F387" s="234" t="s">
        <v>617</v>
      </c>
      <c r="G387" s="40"/>
      <c r="H387" s="40"/>
      <c r="I387" s="235"/>
      <c r="J387" s="40"/>
      <c r="K387" s="40"/>
      <c r="L387" s="44"/>
      <c r="M387" s="236"/>
      <c r="N387" s="237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150</v>
      </c>
      <c r="AU387" s="17" t="s">
        <v>88</v>
      </c>
    </row>
    <row r="388" spans="1:47" s="2" customFormat="1" ht="12">
      <c r="A388" s="38"/>
      <c r="B388" s="39"/>
      <c r="C388" s="40"/>
      <c r="D388" s="233" t="s">
        <v>312</v>
      </c>
      <c r="E388" s="40"/>
      <c r="F388" s="271" t="s">
        <v>618</v>
      </c>
      <c r="G388" s="40"/>
      <c r="H388" s="40"/>
      <c r="I388" s="235"/>
      <c r="J388" s="40"/>
      <c r="K388" s="40"/>
      <c r="L388" s="44"/>
      <c r="M388" s="236"/>
      <c r="N388" s="237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312</v>
      </c>
      <c r="AU388" s="17" t="s">
        <v>88</v>
      </c>
    </row>
    <row r="389" spans="1:65" s="2" customFormat="1" ht="14.4" customHeight="1">
      <c r="A389" s="38"/>
      <c r="B389" s="39"/>
      <c r="C389" s="219" t="s">
        <v>619</v>
      </c>
      <c r="D389" s="219" t="s">
        <v>144</v>
      </c>
      <c r="E389" s="220" t="s">
        <v>620</v>
      </c>
      <c r="F389" s="221" t="s">
        <v>621</v>
      </c>
      <c r="G389" s="222" t="s">
        <v>280</v>
      </c>
      <c r="H389" s="223">
        <v>3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43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277</v>
      </c>
      <c r="AT389" s="231" t="s">
        <v>144</v>
      </c>
      <c r="AU389" s="231" t="s">
        <v>88</v>
      </c>
      <c r="AY389" s="17" t="s">
        <v>141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86</v>
      </c>
      <c r="BK389" s="232">
        <f>ROUND(I389*H389,2)</f>
        <v>0</v>
      </c>
      <c r="BL389" s="17" t="s">
        <v>277</v>
      </c>
      <c r="BM389" s="231" t="s">
        <v>622</v>
      </c>
    </row>
    <row r="390" spans="1:47" s="2" customFormat="1" ht="12">
      <c r="A390" s="38"/>
      <c r="B390" s="39"/>
      <c r="C390" s="40"/>
      <c r="D390" s="233" t="s">
        <v>150</v>
      </c>
      <c r="E390" s="40"/>
      <c r="F390" s="234" t="s">
        <v>623</v>
      </c>
      <c r="G390" s="40"/>
      <c r="H390" s="40"/>
      <c r="I390" s="235"/>
      <c r="J390" s="40"/>
      <c r="K390" s="40"/>
      <c r="L390" s="44"/>
      <c r="M390" s="236"/>
      <c r="N390" s="237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150</v>
      </c>
      <c r="AU390" s="17" t="s">
        <v>88</v>
      </c>
    </row>
    <row r="391" spans="1:47" s="2" customFormat="1" ht="12">
      <c r="A391" s="38"/>
      <c r="B391" s="39"/>
      <c r="C391" s="40"/>
      <c r="D391" s="233" t="s">
        <v>312</v>
      </c>
      <c r="E391" s="40"/>
      <c r="F391" s="271" t="s">
        <v>624</v>
      </c>
      <c r="G391" s="40"/>
      <c r="H391" s="40"/>
      <c r="I391" s="235"/>
      <c r="J391" s="40"/>
      <c r="K391" s="40"/>
      <c r="L391" s="44"/>
      <c r="M391" s="236"/>
      <c r="N391" s="237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312</v>
      </c>
      <c r="AU391" s="17" t="s">
        <v>88</v>
      </c>
    </row>
    <row r="392" spans="1:65" s="2" customFormat="1" ht="14.4" customHeight="1">
      <c r="A392" s="38"/>
      <c r="B392" s="39"/>
      <c r="C392" s="219" t="s">
        <v>625</v>
      </c>
      <c r="D392" s="219" t="s">
        <v>144</v>
      </c>
      <c r="E392" s="220" t="s">
        <v>626</v>
      </c>
      <c r="F392" s="221" t="s">
        <v>627</v>
      </c>
      <c r="G392" s="222" t="s">
        <v>280</v>
      </c>
      <c r="H392" s="223">
        <v>8</v>
      </c>
      <c r="I392" s="224"/>
      <c r="J392" s="225">
        <f>ROUND(I392*H392,2)</f>
        <v>0</v>
      </c>
      <c r="K392" s="226"/>
      <c r="L392" s="44"/>
      <c r="M392" s="227" t="s">
        <v>1</v>
      </c>
      <c r="N392" s="228" t="s">
        <v>43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277</v>
      </c>
      <c r="AT392" s="231" t="s">
        <v>144</v>
      </c>
      <c r="AU392" s="231" t="s">
        <v>88</v>
      </c>
      <c r="AY392" s="17" t="s">
        <v>141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86</v>
      </c>
      <c r="BK392" s="232">
        <f>ROUND(I392*H392,2)</f>
        <v>0</v>
      </c>
      <c r="BL392" s="17" t="s">
        <v>277</v>
      </c>
      <c r="BM392" s="231" t="s">
        <v>628</v>
      </c>
    </row>
    <row r="393" spans="1:47" s="2" customFormat="1" ht="12">
      <c r="A393" s="38"/>
      <c r="B393" s="39"/>
      <c r="C393" s="40"/>
      <c r="D393" s="233" t="s">
        <v>150</v>
      </c>
      <c r="E393" s="40"/>
      <c r="F393" s="234" t="s">
        <v>629</v>
      </c>
      <c r="G393" s="40"/>
      <c r="H393" s="40"/>
      <c r="I393" s="235"/>
      <c r="J393" s="40"/>
      <c r="K393" s="40"/>
      <c r="L393" s="44"/>
      <c r="M393" s="236"/>
      <c r="N393" s="237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150</v>
      </c>
      <c r="AU393" s="17" t="s">
        <v>88</v>
      </c>
    </row>
    <row r="394" spans="1:65" s="2" customFormat="1" ht="14.4" customHeight="1">
      <c r="A394" s="38"/>
      <c r="B394" s="39"/>
      <c r="C394" s="219" t="s">
        <v>630</v>
      </c>
      <c r="D394" s="219" t="s">
        <v>144</v>
      </c>
      <c r="E394" s="220" t="s">
        <v>631</v>
      </c>
      <c r="F394" s="221" t="s">
        <v>632</v>
      </c>
      <c r="G394" s="222" t="s">
        <v>280</v>
      </c>
      <c r="H394" s="223">
        <v>9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43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277</v>
      </c>
      <c r="AT394" s="231" t="s">
        <v>144</v>
      </c>
      <c r="AU394" s="231" t="s">
        <v>88</v>
      </c>
      <c r="AY394" s="17" t="s">
        <v>141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86</v>
      </c>
      <c r="BK394" s="232">
        <f>ROUND(I394*H394,2)</f>
        <v>0</v>
      </c>
      <c r="BL394" s="17" t="s">
        <v>277</v>
      </c>
      <c r="BM394" s="231" t="s">
        <v>633</v>
      </c>
    </row>
    <row r="395" spans="1:47" s="2" customFormat="1" ht="12">
      <c r="A395" s="38"/>
      <c r="B395" s="39"/>
      <c r="C395" s="40"/>
      <c r="D395" s="233" t="s">
        <v>150</v>
      </c>
      <c r="E395" s="40"/>
      <c r="F395" s="234" t="s">
        <v>634</v>
      </c>
      <c r="G395" s="40"/>
      <c r="H395" s="40"/>
      <c r="I395" s="235"/>
      <c r="J395" s="40"/>
      <c r="K395" s="40"/>
      <c r="L395" s="44"/>
      <c r="M395" s="236"/>
      <c r="N395" s="237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150</v>
      </c>
      <c r="AU395" s="17" t="s">
        <v>88</v>
      </c>
    </row>
    <row r="396" spans="1:65" s="2" customFormat="1" ht="14.4" customHeight="1">
      <c r="A396" s="38"/>
      <c r="B396" s="39"/>
      <c r="C396" s="219" t="s">
        <v>635</v>
      </c>
      <c r="D396" s="219" t="s">
        <v>144</v>
      </c>
      <c r="E396" s="220" t="s">
        <v>636</v>
      </c>
      <c r="F396" s="221" t="s">
        <v>637</v>
      </c>
      <c r="G396" s="222" t="s">
        <v>280</v>
      </c>
      <c r="H396" s="223">
        <v>1</v>
      </c>
      <c r="I396" s="224"/>
      <c r="J396" s="225">
        <f>ROUND(I396*H396,2)</f>
        <v>0</v>
      </c>
      <c r="K396" s="226"/>
      <c r="L396" s="44"/>
      <c r="M396" s="227" t="s">
        <v>1</v>
      </c>
      <c r="N396" s="228" t="s">
        <v>43</v>
      </c>
      <c r="O396" s="91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1" t="s">
        <v>277</v>
      </c>
      <c r="AT396" s="231" t="s">
        <v>144</v>
      </c>
      <c r="AU396" s="231" t="s">
        <v>88</v>
      </c>
      <c r="AY396" s="17" t="s">
        <v>141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86</v>
      </c>
      <c r="BK396" s="232">
        <f>ROUND(I396*H396,2)</f>
        <v>0</v>
      </c>
      <c r="BL396" s="17" t="s">
        <v>277</v>
      </c>
      <c r="BM396" s="231" t="s">
        <v>638</v>
      </c>
    </row>
    <row r="397" spans="1:47" s="2" customFormat="1" ht="12">
      <c r="A397" s="38"/>
      <c r="B397" s="39"/>
      <c r="C397" s="40"/>
      <c r="D397" s="233" t="s">
        <v>150</v>
      </c>
      <c r="E397" s="40"/>
      <c r="F397" s="234" t="s">
        <v>639</v>
      </c>
      <c r="G397" s="40"/>
      <c r="H397" s="40"/>
      <c r="I397" s="235"/>
      <c r="J397" s="40"/>
      <c r="K397" s="40"/>
      <c r="L397" s="44"/>
      <c r="M397" s="236"/>
      <c r="N397" s="237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150</v>
      </c>
      <c r="AU397" s="17" t="s">
        <v>88</v>
      </c>
    </row>
    <row r="398" spans="1:65" s="2" customFormat="1" ht="14.4" customHeight="1">
      <c r="A398" s="38"/>
      <c r="B398" s="39"/>
      <c r="C398" s="219" t="s">
        <v>640</v>
      </c>
      <c r="D398" s="219" t="s">
        <v>144</v>
      </c>
      <c r="E398" s="220" t="s">
        <v>641</v>
      </c>
      <c r="F398" s="221" t="s">
        <v>642</v>
      </c>
      <c r="G398" s="222" t="s">
        <v>280</v>
      </c>
      <c r="H398" s="223">
        <v>6</v>
      </c>
      <c r="I398" s="224"/>
      <c r="J398" s="225">
        <f>ROUND(I398*H398,2)</f>
        <v>0</v>
      </c>
      <c r="K398" s="226"/>
      <c r="L398" s="44"/>
      <c r="M398" s="227" t="s">
        <v>1</v>
      </c>
      <c r="N398" s="228" t="s">
        <v>43</v>
      </c>
      <c r="O398" s="91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1" t="s">
        <v>277</v>
      </c>
      <c r="AT398" s="231" t="s">
        <v>144</v>
      </c>
      <c r="AU398" s="231" t="s">
        <v>88</v>
      </c>
      <c r="AY398" s="17" t="s">
        <v>141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86</v>
      </c>
      <c r="BK398" s="232">
        <f>ROUND(I398*H398,2)</f>
        <v>0</v>
      </c>
      <c r="BL398" s="17" t="s">
        <v>277</v>
      </c>
      <c r="BM398" s="231" t="s">
        <v>643</v>
      </c>
    </row>
    <row r="399" spans="1:47" s="2" customFormat="1" ht="12">
      <c r="A399" s="38"/>
      <c r="B399" s="39"/>
      <c r="C399" s="40"/>
      <c r="D399" s="233" t="s">
        <v>150</v>
      </c>
      <c r="E399" s="40"/>
      <c r="F399" s="234" t="s">
        <v>644</v>
      </c>
      <c r="G399" s="40"/>
      <c r="H399" s="40"/>
      <c r="I399" s="235"/>
      <c r="J399" s="40"/>
      <c r="K399" s="40"/>
      <c r="L399" s="44"/>
      <c r="M399" s="236"/>
      <c r="N399" s="237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150</v>
      </c>
      <c r="AU399" s="17" t="s">
        <v>88</v>
      </c>
    </row>
    <row r="400" spans="1:65" s="2" customFormat="1" ht="14.4" customHeight="1">
      <c r="A400" s="38"/>
      <c r="B400" s="39"/>
      <c r="C400" s="219" t="s">
        <v>645</v>
      </c>
      <c r="D400" s="219" t="s">
        <v>144</v>
      </c>
      <c r="E400" s="220" t="s">
        <v>646</v>
      </c>
      <c r="F400" s="221" t="s">
        <v>647</v>
      </c>
      <c r="G400" s="222" t="s">
        <v>280</v>
      </c>
      <c r="H400" s="223">
        <v>2</v>
      </c>
      <c r="I400" s="224"/>
      <c r="J400" s="225">
        <f>ROUND(I400*H400,2)</f>
        <v>0</v>
      </c>
      <c r="K400" s="226"/>
      <c r="L400" s="44"/>
      <c r="M400" s="227" t="s">
        <v>1</v>
      </c>
      <c r="N400" s="228" t="s">
        <v>43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277</v>
      </c>
      <c r="AT400" s="231" t="s">
        <v>144</v>
      </c>
      <c r="AU400" s="231" t="s">
        <v>88</v>
      </c>
      <c r="AY400" s="17" t="s">
        <v>141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86</v>
      </c>
      <c r="BK400" s="232">
        <f>ROUND(I400*H400,2)</f>
        <v>0</v>
      </c>
      <c r="BL400" s="17" t="s">
        <v>277</v>
      </c>
      <c r="BM400" s="231" t="s">
        <v>648</v>
      </c>
    </row>
    <row r="401" spans="1:47" s="2" customFormat="1" ht="12">
      <c r="A401" s="38"/>
      <c r="B401" s="39"/>
      <c r="C401" s="40"/>
      <c r="D401" s="233" t="s">
        <v>150</v>
      </c>
      <c r="E401" s="40"/>
      <c r="F401" s="234" t="s">
        <v>649</v>
      </c>
      <c r="G401" s="40"/>
      <c r="H401" s="40"/>
      <c r="I401" s="235"/>
      <c r="J401" s="40"/>
      <c r="K401" s="40"/>
      <c r="L401" s="44"/>
      <c r="M401" s="236"/>
      <c r="N401" s="237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150</v>
      </c>
      <c r="AU401" s="17" t="s">
        <v>88</v>
      </c>
    </row>
    <row r="402" spans="1:65" s="2" customFormat="1" ht="14.4" customHeight="1">
      <c r="A402" s="38"/>
      <c r="B402" s="39"/>
      <c r="C402" s="219" t="s">
        <v>650</v>
      </c>
      <c r="D402" s="219" t="s">
        <v>144</v>
      </c>
      <c r="E402" s="220" t="s">
        <v>651</v>
      </c>
      <c r="F402" s="221" t="s">
        <v>652</v>
      </c>
      <c r="G402" s="222" t="s">
        <v>280</v>
      </c>
      <c r="H402" s="223">
        <v>8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277</v>
      </c>
      <c r="AT402" s="231" t="s">
        <v>144</v>
      </c>
      <c r="AU402" s="231" t="s">
        <v>88</v>
      </c>
      <c r="AY402" s="17" t="s">
        <v>141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277</v>
      </c>
      <c r="BM402" s="231" t="s">
        <v>653</v>
      </c>
    </row>
    <row r="403" spans="1:47" s="2" customFormat="1" ht="12">
      <c r="A403" s="38"/>
      <c r="B403" s="39"/>
      <c r="C403" s="40"/>
      <c r="D403" s="233" t="s">
        <v>150</v>
      </c>
      <c r="E403" s="40"/>
      <c r="F403" s="234" t="s">
        <v>654</v>
      </c>
      <c r="G403" s="40"/>
      <c r="H403" s="40"/>
      <c r="I403" s="235"/>
      <c r="J403" s="40"/>
      <c r="K403" s="40"/>
      <c r="L403" s="44"/>
      <c r="M403" s="236"/>
      <c r="N403" s="237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150</v>
      </c>
      <c r="AU403" s="17" t="s">
        <v>88</v>
      </c>
    </row>
    <row r="404" spans="1:65" s="2" customFormat="1" ht="24.15" customHeight="1">
      <c r="A404" s="38"/>
      <c r="B404" s="39"/>
      <c r="C404" s="219" t="s">
        <v>655</v>
      </c>
      <c r="D404" s="219" t="s">
        <v>144</v>
      </c>
      <c r="E404" s="220" t="s">
        <v>656</v>
      </c>
      <c r="F404" s="221" t="s">
        <v>657</v>
      </c>
      <c r="G404" s="222" t="s">
        <v>280</v>
      </c>
      <c r="H404" s="223">
        <v>3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43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277</v>
      </c>
      <c r="AT404" s="231" t="s">
        <v>144</v>
      </c>
      <c r="AU404" s="231" t="s">
        <v>88</v>
      </c>
      <c r="AY404" s="17" t="s">
        <v>141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86</v>
      </c>
      <c r="BK404" s="232">
        <f>ROUND(I404*H404,2)</f>
        <v>0</v>
      </c>
      <c r="BL404" s="17" t="s">
        <v>277</v>
      </c>
      <c r="BM404" s="231" t="s">
        <v>658</v>
      </c>
    </row>
    <row r="405" spans="1:47" s="2" customFormat="1" ht="12">
      <c r="A405" s="38"/>
      <c r="B405" s="39"/>
      <c r="C405" s="40"/>
      <c r="D405" s="233" t="s">
        <v>150</v>
      </c>
      <c r="E405" s="40"/>
      <c r="F405" s="234" t="s">
        <v>657</v>
      </c>
      <c r="G405" s="40"/>
      <c r="H405" s="40"/>
      <c r="I405" s="235"/>
      <c r="J405" s="40"/>
      <c r="K405" s="40"/>
      <c r="L405" s="44"/>
      <c r="M405" s="236"/>
      <c r="N405" s="237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150</v>
      </c>
      <c r="AU405" s="17" t="s">
        <v>88</v>
      </c>
    </row>
    <row r="406" spans="1:65" s="2" customFormat="1" ht="14.4" customHeight="1">
      <c r="A406" s="38"/>
      <c r="B406" s="39"/>
      <c r="C406" s="219" t="s">
        <v>659</v>
      </c>
      <c r="D406" s="219" t="s">
        <v>144</v>
      </c>
      <c r="E406" s="220" t="s">
        <v>660</v>
      </c>
      <c r="F406" s="221" t="s">
        <v>661</v>
      </c>
      <c r="G406" s="222" t="s">
        <v>280</v>
      </c>
      <c r="H406" s="223">
        <v>1</v>
      </c>
      <c r="I406" s="224"/>
      <c r="J406" s="225">
        <f>ROUND(I406*H406,2)</f>
        <v>0</v>
      </c>
      <c r="K406" s="226"/>
      <c r="L406" s="44"/>
      <c r="M406" s="227" t="s">
        <v>1</v>
      </c>
      <c r="N406" s="228" t="s">
        <v>43</v>
      </c>
      <c r="O406" s="91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1" t="s">
        <v>277</v>
      </c>
      <c r="AT406" s="231" t="s">
        <v>144</v>
      </c>
      <c r="AU406" s="231" t="s">
        <v>88</v>
      </c>
      <c r="AY406" s="17" t="s">
        <v>141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86</v>
      </c>
      <c r="BK406" s="232">
        <f>ROUND(I406*H406,2)</f>
        <v>0</v>
      </c>
      <c r="BL406" s="17" t="s">
        <v>277</v>
      </c>
      <c r="BM406" s="231" t="s">
        <v>662</v>
      </c>
    </row>
    <row r="407" spans="1:47" s="2" customFormat="1" ht="12">
      <c r="A407" s="38"/>
      <c r="B407" s="39"/>
      <c r="C407" s="40"/>
      <c r="D407" s="233" t="s">
        <v>150</v>
      </c>
      <c r="E407" s="40"/>
      <c r="F407" s="234" t="s">
        <v>663</v>
      </c>
      <c r="G407" s="40"/>
      <c r="H407" s="40"/>
      <c r="I407" s="235"/>
      <c r="J407" s="40"/>
      <c r="K407" s="40"/>
      <c r="L407" s="44"/>
      <c r="M407" s="236"/>
      <c r="N407" s="237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150</v>
      </c>
      <c r="AU407" s="17" t="s">
        <v>88</v>
      </c>
    </row>
    <row r="408" spans="1:65" s="2" customFormat="1" ht="14.4" customHeight="1">
      <c r="A408" s="38"/>
      <c r="B408" s="39"/>
      <c r="C408" s="219" t="s">
        <v>664</v>
      </c>
      <c r="D408" s="219" t="s">
        <v>144</v>
      </c>
      <c r="E408" s="220" t="s">
        <v>665</v>
      </c>
      <c r="F408" s="221" t="s">
        <v>666</v>
      </c>
      <c r="G408" s="222" t="s">
        <v>280</v>
      </c>
      <c r="H408" s="223">
        <v>1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43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277</v>
      </c>
      <c r="AT408" s="231" t="s">
        <v>144</v>
      </c>
      <c r="AU408" s="231" t="s">
        <v>88</v>
      </c>
      <c r="AY408" s="17" t="s">
        <v>141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86</v>
      </c>
      <c r="BK408" s="232">
        <f>ROUND(I408*H408,2)</f>
        <v>0</v>
      </c>
      <c r="BL408" s="17" t="s">
        <v>277</v>
      </c>
      <c r="BM408" s="231" t="s">
        <v>667</v>
      </c>
    </row>
    <row r="409" spans="1:47" s="2" customFormat="1" ht="12">
      <c r="A409" s="38"/>
      <c r="B409" s="39"/>
      <c r="C409" s="40"/>
      <c r="D409" s="233" t="s">
        <v>150</v>
      </c>
      <c r="E409" s="40"/>
      <c r="F409" s="234" t="s">
        <v>668</v>
      </c>
      <c r="G409" s="40"/>
      <c r="H409" s="40"/>
      <c r="I409" s="235"/>
      <c r="J409" s="40"/>
      <c r="K409" s="40"/>
      <c r="L409" s="44"/>
      <c r="M409" s="236"/>
      <c r="N409" s="237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150</v>
      </c>
      <c r="AU409" s="17" t="s">
        <v>88</v>
      </c>
    </row>
    <row r="410" spans="1:65" s="2" customFormat="1" ht="14.4" customHeight="1">
      <c r="A410" s="38"/>
      <c r="B410" s="39"/>
      <c r="C410" s="219" t="s">
        <v>669</v>
      </c>
      <c r="D410" s="219" t="s">
        <v>144</v>
      </c>
      <c r="E410" s="220" t="s">
        <v>670</v>
      </c>
      <c r="F410" s="221" t="s">
        <v>671</v>
      </c>
      <c r="G410" s="222" t="s">
        <v>369</v>
      </c>
      <c r="H410" s="223">
        <v>7</v>
      </c>
      <c r="I410" s="224"/>
      <c r="J410" s="225">
        <f>ROUND(I410*H410,2)</f>
        <v>0</v>
      </c>
      <c r="K410" s="226"/>
      <c r="L410" s="44"/>
      <c r="M410" s="227" t="s">
        <v>1</v>
      </c>
      <c r="N410" s="228" t="s">
        <v>43</v>
      </c>
      <c r="O410" s="91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1" t="s">
        <v>277</v>
      </c>
      <c r="AT410" s="231" t="s">
        <v>144</v>
      </c>
      <c r="AU410" s="231" t="s">
        <v>88</v>
      </c>
      <c r="AY410" s="17" t="s">
        <v>141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86</v>
      </c>
      <c r="BK410" s="232">
        <f>ROUND(I410*H410,2)</f>
        <v>0</v>
      </c>
      <c r="BL410" s="17" t="s">
        <v>277</v>
      </c>
      <c r="BM410" s="231" t="s">
        <v>672</v>
      </c>
    </row>
    <row r="411" spans="1:47" s="2" customFormat="1" ht="12">
      <c r="A411" s="38"/>
      <c r="B411" s="39"/>
      <c r="C411" s="40"/>
      <c r="D411" s="233" t="s">
        <v>150</v>
      </c>
      <c r="E411" s="40"/>
      <c r="F411" s="234" t="s">
        <v>673</v>
      </c>
      <c r="G411" s="40"/>
      <c r="H411" s="40"/>
      <c r="I411" s="235"/>
      <c r="J411" s="40"/>
      <c r="K411" s="40"/>
      <c r="L411" s="44"/>
      <c r="M411" s="236"/>
      <c r="N411" s="237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150</v>
      </c>
      <c r="AU411" s="17" t="s">
        <v>88</v>
      </c>
    </row>
    <row r="412" spans="1:65" s="2" customFormat="1" ht="14.4" customHeight="1">
      <c r="A412" s="38"/>
      <c r="B412" s="39"/>
      <c r="C412" s="219" t="s">
        <v>674</v>
      </c>
      <c r="D412" s="219" t="s">
        <v>144</v>
      </c>
      <c r="E412" s="220" t="s">
        <v>675</v>
      </c>
      <c r="F412" s="221" t="s">
        <v>676</v>
      </c>
      <c r="G412" s="222" t="s">
        <v>369</v>
      </c>
      <c r="H412" s="223">
        <v>3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43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277</v>
      </c>
      <c r="AT412" s="231" t="s">
        <v>144</v>
      </c>
      <c r="AU412" s="231" t="s">
        <v>88</v>
      </c>
      <c r="AY412" s="17" t="s">
        <v>141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86</v>
      </c>
      <c r="BK412" s="232">
        <f>ROUND(I412*H412,2)</f>
        <v>0</v>
      </c>
      <c r="BL412" s="17" t="s">
        <v>277</v>
      </c>
      <c r="BM412" s="231" t="s">
        <v>677</v>
      </c>
    </row>
    <row r="413" spans="1:47" s="2" customFormat="1" ht="12">
      <c r="A413" s="38"/>
      <c r="B413" s="39"/>
      <c r="C413" s="40"/>
      <c r="D413" s="233" t="s">
        <v>150</v>
      </c>
      <c r="E413" s="40"/>
      <c r="F413" s="234" t="s">
        <v>678</v>
      </c>
      <c r="G413" s="40"/>
      <c r="H413" s="40"/>
      <c r="I413" s="235"/>
      <c r="J413" s="40"/>
      <c r="K413" s="40"/>
      <c r="L413" s="44"/>
      <c r="M413" s="236"/>
      <c r="N413" s="237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150</v>
      </c>
      <c r="AU413" s="17" t="s">
        <v>88</v>
      </c>
    </row>
    <row r="414" spans="1:47" s="2" customFormat="1" ht="12">
      <c r="A414" s="38"/>
      <c r="B414" s="39"/>
      <c r="C414" s="40"/>
      <c r="D414" s="233" t="s">
        <v>312</v>
      </c>
      <c r="E414" s="40"/>
      <c r="F414" s="271" t="s">
        <v>679</v>
      </c>
      <c r="G414" s="40"/>
      <c r="H414" s="40"/>
      <c r="I414" s="235"/>
      <c r="J414" s="40"/>
      <c r="K414" s="40"/>
      <c r="L414" s="44"/>
      <c r="M414" s="236"/>
      <c r="N414" s="237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312</v>
      </c>
      <c r="AU414" s="17" t="s">
        <v>88</v>
      </c>
    </row>
    <row r="415" spans="1:65" s="2" customFormat="1" ht="14.4" customHeight="1">
      <c r="A415" s="38"/>
      <c r="B415" s="39"/>
      <c r="C415" s="219" t="s">
        <v>680</v>
      </c>
      <c r="D415" s="219" t="s">
        <v>144</v>
      </c>
      <c r="E415" s="220" t="s">
        <v>681</v>
      </c>
      <c r="F415" s="221" t="s">
        <v>682</v>
      </c>
      <c r="G415" s="222" t="s">
        <v>369</v>
      </c>
      <c r="H415" s="223">
        <v>9</v>
      </c>
      <c r="I415" s="224"/>
      <c r="J415" s="225">
        <f>ROUND(I415*H415,2)</f>
        <v>0</v>
      </c>
      <c r="K415" s="226"/>
      <c r="L415" s="44"/>
      <c r="M415" s="227" t="s">
        <v>1</v>
      </c>
      <c r="N415" s="228" t="s">
        <v>43</v>
      </c>
      <c r="O415" s="91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277</v>
      </c>
      <c r="AT415" s="231" t="s">
        <v>144</v>
      </c>
      <c r="AU415" s="231" t="s">
        <v>88</v>
      </c>
      <c r="AY415" s="17" t="s">
        <v>141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86</v>
      </c>
      <c r="BK415" s="232">
        <f>ROUND(I415*H415,2)</f>
        <v>0</v>
      </c>
      <c r="BL415" s="17" t="s">
        <v>277</v>
      </c>
      <c r="BM415" s="231" t="s">
        <v>683</v>
      </c>
    </row>
    <row r="416" spans="1:47" s="2" customFormat="1" ht="12">
      <c r="A416" s="38"/>
      <c r="B416" s="39"/>
      <c r="C416" s="40"/>
      <c r="D416" s="233" t="s">
        <v>150</v>
      </c>
      <c r="E416" s="40"/>
      <c r="F416" s="234" t="s">
        <v>684</v>
      </c>
      <c r="G416" s="40"/>
      <c r="H416" s="40"/>
      <c r="I416" s="235"/>
      <c r="J416" s="40"/>
      <c r="K416" s="40"/>
      <c r="L416" s="44"/>
      <c r="M416" s="236"/>
      <c r="N416" s="237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150</v>
      </c>
      <c r="AU416" s="17" t="s">
        <v>88</v>
      </c>
    </row>
    <row r="417" spans="1:65" s="2" customFormat="1" ht="14.4" customHeight="1">
      <c r="A417" s="38"/>
      <c r="B417" s="39"/>
      <c r="C417" s="219" t="s">
        <v>685</v>
      </c>
      <c r="D417" s="219" t="s">
        <v>144</v>
      </c>
      <c r="E417" s="220" t="s">
        <v>686</v>
      </c>
      <c r="F417" s="221" t="s">
        <v>687</v>
      </c>
      <c r="G417" s="222" t="s">
        <v>369</v>
      </c>
      <c r="H417" s="223">
        <v>2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43</v>
      </c>
      <c r="O417" s="91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277</v>
      </c>
      <c r="AT417" s="231" t="s">
        <v>144</v>
      </c>
      <c r="AU417" s="231" t="s">
        <v>88</v>
      </c>
      <c r="AY417" s="17" t="s">
        <v>141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86</v>
      </c>
      <c r="BK417" s="232">
        <f>ROUND(I417*H417,2)</f>
        <v>0</v>
      </c>
      <c r="BL417" s="17" t="s">
        <v>277</v>
      </c>
      <c r="BM417" s="231" t="s">
        <v>688</v>
      </c>
    </row>
    <row r="418" spans="1:47" s="2" customFormat="1" ht="12">
      <c r="A418" s="38"/>
      <c r="B418" s="39"/>
      <c r="C418" s="40"/>
      <c r="D418" s="233" t="s">
        <v>150</v>
      </c>
      <c r="E418" s="40"/>
      <c r="F418" s="234" t="s">
        <v>689</v>
      </c>
      <c r="G418" s="40"/>
      <c r="H418" s="40"/>
      <c r="I418" s="235"/>
      <c r="J418" s="40"/>
      <c r="K418" s="40"/>
      <c r="L418" s="44"/>
      <c r="M418" s="236"/>
      <c r="N418" s="237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150</v>
      </c>
      <c r="AU418" s="17" t="s">
        <v>88</v>
      </c>
    </row>
    <row r="419" spans="1:65" s="2" customFormat="1" ht="14.4" customHeight="1">
      <c r="A419" s="38"/>
      <c r="B419" s="39"/>
      <c r="C419" s="219" t="s">
        <v>690</v>
      </c>
      <c r="D419" s="219" t="s">
        <v>144</v>
      </c>
      <c r="E419" s="220" t="s">
        <v>691</v>
      </c>
      <c r="F419" s="221" t="s">
        <v>692</v>
      </c>
      <c r="G419" s="222" t="s">
        <v>369</v>
      </c>
      <c r="H419" s="223">
        <v>1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43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277</v>
      </c>
      <c r="AT419" s="231" t="s">
        <v>144</v>
      </c>
      <c r="AU419" s="231" t="s">
        <v>88</v>
      </c>
      <c r="AY419" s="17" t="s">
        <v>141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86</v>
      </c>
      <c r="BK419" s="232">
        <f>ROUND(I419*H419,2)</f>
        <v>0</v>
      </c>
      <c r="BL419" s="17" t="s">
        <v>277</v>
      </c>
      <c r="BM419" s="231" t="s">
        <v>693</v>
      </c>
    </row>
    <row r="420" spans="1:47" s="2" customFormat="1" ht="12">
      <c r="A420" s="38"/>
      <c r="B420" s="39"/>
      <c r="C420" s="40"/>
      <c r="D420" s="233" t="s">
        <v>150</v>
      </c>
      <c r="E420" s="40"/>
      <c r="F420" s="234" t="s">
        <v>694</v>
      </c>
      <c r="G420" s="40"/>
      <c r="H420" s="40"/>
      <c r="I420" s="235"/>
      <c r="J420" s="40"/>
      <c r="K420" s="40"/>
      <c r="L420" s="44"/>
      <c r="M420" s="236"/>
      <c r="N420" s="237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150</v>
      </c>
      <c r="AU420" s="17" t="s">
        <v>88</v>
      </c>
    </row>
    <row r="421" spans="1:47" s="2" customFormat="1" ht="12">
      <c r="A421" s="38"/>
      <c r="B421" s="39"/>
      <c r="C421" s="40"/>
      <c r="D421" s="233" t="s">
        <v>312</v>
      </c>
      <c r="E421" s="40"/>
      <c r="F421" s="271" t="s">
        <v>695</v>
      </c>
      <c r="G421" s="40"/>
      <c r="H421" s="40"/>
      <c r="I421" s="235"/>
      <c r="J421" s="40"/>
      <c r="K421" s="40"/>
      <c r="L421" s="44"/>
      <c r="M421" s="236"/>
      <c r="N421" s="237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312</v>
      </c>
      <c r="AU421" s="17" t="s">
        <v>88</v>
      </c>
    </row>
    <row r="422" spans="1:65" s="2" customFormat="1" ht="14.4" customHeight="1">
      <c r="A422" s="38"/>
      <c r="B422" s="39"/>
      <c r="C422" s="219" t="s">
        <v>169</v>
      </c>
      <c r="D422" s="219" t="s">
        <v>144</v>
      </c>
      <c r="E422" s="220" t="s">
        <v>696</v>
      </c>
      <c r="F422" s="221" t="s">
        <v>692</v>
      </c>
      <c r="G422" s="222" t="s">
        <v>369</v>
      </c>
      <c r="H422" s="223">
        <v>1</v>
      </c>
      <c r="I422" s="224"/>
      <c r="J422" s="225">
        <f>ROUND(I422*H422,2)</f>
        <v>0</v>
      </c>
      <c r="K422" s="226"/>
      <c r="L422" s="44"/>
      <c r="M422" s="227" t="s">
        <v>1</v>
      </c>
      <c r="N422" s="228" t="s">
        <v>43</v>
      </c>
      <c r="O422" s="91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1" t="s">
        <v>277</v>
      </c>
      <c r="AT422" s="231" t="s">
        <v>144</v>
      </c>
      <c r="AU422" s="231" t="s">
        <v>88</v>
      </c>
      <c r="AY422" s="17" t="s">
        <v>141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86</v>
      </c>
      <c r="BK422" s="232">
        <f>ROUND(I422*H422,2)</f>
        <v>0</v>
      </c>
      <c r="BL422" s="17" t="s">
        <v>277</v>
      </c>
      <c r="BM422" s="231" t="s">
        <v>697</v>
      </c>
    </row>
    <row r="423" spans="1:47" s="2" customFormat="1" ht="12">
      <c r="A423" s="38"/>
      <c r="B423" s="39"/>
      <c r="C423" s="40"/>
      <c r="D423" s="233" t="s">
        <v>150</v>
      </c>
      <c r="E423" s="40"/>
      <c r="F423" s="234" t="s">
        <v>698</v>
      </c>
      <c r="G423" s="40"/>
      <c r="H423" s="40"/>
      <c r="I423" s="235"/>
      <c r="J423" s="40"/>
      <c r="K423" s="40"/>
      <c r="L423" s="44"/>
      <c r="M423" s="236"/>
      <c r="N423" s="237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150</v>
      </c>
      <c r="AU423" s="17" t="s">
        <v>88</v>
      </c>
    </row>
    <row r="424" spans="1:47" s="2" customFormat="1" ht="12">
      <c r="A424" s="38"/>
      <c r="B424" s="39"/>
      <c r="C424" s="40"/>
      <c r="D424" s="233" t="s">
        <v>312</v>
      </c>
      <c r="E424" s="40"/>
      <c r="F424" s="271" t="s">
        <v>699</v>
      </c>
      <c r="G424" s="40"/>
      <c r="H424" s="40"/>
      <c r="I424" s="235"/>
      <c r="J424" s="40"/>
      <c r="K424" s="40"/>
      <c r="L424" s="44"/>
      <c r="M424" s="236"/>
      <c r="N424" s="237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312</v>
      </c>
      <c r="AU424" s="17" t="s">
        <v>88</v>
      </c>
    </row>
    <row r="425" spans="1:65" s="2" customFormat="1" ht="14.4" customHeight="1">
      <c r="A425" s="38"/>
      <c r="B425" s="39"/>
      <c r="C425" s="219" t="s">
        <v>700</v>
      </c>
      <c r="D425" s="219" t="s">
        <v>144</v>
      </c>
      <c r="E425" s="220" t="s">
        <v>701</v>
      </c>
      <c r="F425" s="221" t="s">
        <v>702</v>
      </c>
      <c r="G425" s="222" t="s">
        <v>369</v>
      </c>
      <c r="H425" s="223">
        <v>1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43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277</v>
      </c>
      <c r="AT425" s="231" t="s">
        <v>144</v>
      </c>
      <c r="AU425" s="231" t="s">
        <v>88</v>
      </c>
      <c r="AY425" s="17" t="s">
        <v>141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277</v>
      </c>
      <c r="BM425" s="231" t="s">
        <v>703</v>
      </c>
    </row>
    <row r="426" spans="1:47" s="2" customFormat="1" ht="12">
      <c r="A426" s="38"/>
      <c r="B426" s="39"/>
      <c r="C426" s="40"/>
      <c r="D426" s="233" t="s">
        <v>150</v>
      </c>
      <c r="E426" s="40"/>
      <c r="F426" s="234" t="s">
        <v>704</v>
      </c>
      <c r="G426" s="40"/>
      <c r="H426" s="40"/>
      <c r="I426" s="235"/>
      <c r="J426" s="40"/>
      <c r="K426" s="40"/>
      <c r="L426" s="44"/>
      <c r="M426" s="236"/>
      <c r="N426" s="237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150</v>
      </c>
      <c r="AU426" s="17" t="s">
        <v>88</v>
      </c>
    </row>
    <row r="427" spans="1:47" s="2" customFormat="1" ht="12">
      <c r="A427" s="38"/>
      <c r="B427" s="39"/>
      <c r="C427" s="40"/>
      <c r="D427" s="233" t="s">
        <v>312</v>
      </c>
      <c r="E427" s="40"/>
      <c r="F427" s="271" t="s">
        <v>705</v>
      </c>
      <c r="G427" s="40"/>
      <c r="H427" s="40"/>
      <c r="I427" s="235"/>
      <c r="J427" s="40"/>
      <c r="K427" s="40"/>
      <c r="L427" s="44"/>
      <c r="M427" s="236"/>
      <c r="N427" s="237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312</v>
      </c>
      <c r="AU427" s="17" t="s">
        <v>88</v>
      </c>
    </row>
    <row r="428" spans="1:65" s="2" customFormat="1" ht="14.4" customHeight="1">
      <c r="A428" s="38"/>
      <c r="B428" s="39"/>
      <c r="C428" s="219" t="s">
        <v>706</v>
      </c>
      <c r="D428" s="219" t="s">
        <v>144</v>
      </c>
      <c r="E428" s="220" t="s">
        <v>707</v>
      </c>
      <c r="F428" s="221" t="s">
        <v>708</v>
      </c>
      <c r="G428" s="222" t="s">
        <v>166</v>
      </c>
      <c r="H428" s="223">
        <v>0.1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43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277</v>
      </c>
      <c r="AT428" s="231" t="s">
        <v>144</v>
      </c>
      <c r="AU428" s="231" t="s">
        <v>88</v>
      </c>
      <c r="AY428" s="17" t="s">
        <v>141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86</v>
      </c>
      <c r="BK428" s="232">
        <f>ROUND(I428*H428,2)</f>
        <v>0</v>
      </c>
      <c r="BL428" s="17" t="s">
        <v>277</v>
      </c>
      <c r="BM428" s="231" t="s">
        <v>709</v>
      </c>
    </row>
    <row r="429" spans="1:47" s="2" customFormat="1" ht="12">
      <c r="A429" s="38"/>
      <c r="B429" s="39"/>
      <c r="C429" s="40"/>
      <c r="D429" s="233" t="s">
        <v>150</v>
      </c>
      <c r="E429" s="40"/>
      <c r="F429" s="234" t="s">
        <v>710</v>
      </c>
      <c r="G429" s="40"/>
      <c r="H429" s="40"/>
      <c r="I429" s="235"/>
      <c r="J429" s="40"/>
      <c r="K429" s="40"/>
      <c r="L429" s="44"/>
      <c r="M429" s="236"/>
      <c r="N429" s="237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150</v>
      </c>
      <c r="AU429" s="17" t="s">
        <v>88</v>
      </c>
    </row>
    <row r="430" spans="1:63" s="12" customFormat="1" ht="22.8" customHeight="1">
      <c r="A430" s="12"/>
      <c r="B430" s="203"/>
      <c r="C430" s="204"/>
      <c r="D430" s="205" t="s">
        <v>77</v>
      </c>
      <c r="E430" s="217" t="s">
        <v>711</v>
      </c>
      <c r="F430" s="217" t="s">
        <v>712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SUM(P431:P436)</f>
        <v>0</v>
      </c>
      <c r="Q430" s="211"/>
      <c r="R430" s="212">
        <f>SUM(R431:R436)</f>
        <v>0</v>
      </c>
      <c r="S430" s="211"/>
      <c r="T430" s="213">
        <f>SUM(T431:T436)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88</v>
      </c>
      <c r="AT430" s="215" t="s">
        <v>77</v>
      </c>
      <c r="AU430" s="215" t="s">
        <v>86</v>
      </c>
      <c r="AY430" s="214" t="s">
        <v>141</v>
      </c>
      <c r="BK430" s="216">
        <f>SUM(BK431:BK436)</f>
        <v>0</v>
      </c>
    </row>
    <row r="431" spans="1:65" s="2" customFormat="1" ht="14.4" customHeight="1">
      <c r="A431" s="38"/>
      <c r="B431" s="39"/>
      <c r="C431" s="219" t="s">
        <v>713</v>
      </c>
      <c r="D431" s="219" t="s">
        <v>144</v>
      </c>
      <c r="E431" s="220" t="s">
        <v>714</v>
      </c>
      <c r="F431" s="221" t="s">
        <v>715</v>
      </c>
      <c r="G431" s="222" t="s">
        <v>716</v>
      </c>
      <c r="H431" s="223">
        <v>180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43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277</v>
      </c>
      <c r="AT431" s="231" t="s">
        <v>144</v>
      </c>
      <c r="AU431" s="231" t="s">
        <v>88</v>
      </c>
      <c r="AY431" s="17" t="s">
        <v>141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86</v>
      </c>
      <c r="BK431" s="232">
        <f>ROUND(I431*H431,2)</f>
        <v>0</v>
      </c>
      <c r="BL431" s="17" t="s">
        <v>277</v>
      </c>
      <c r="BM431" s="231" t="s">
        <v>717</v>
      </c>
    </row>
    <row r="432" spans="1:47" s="2" customFormat="1" ht="12">
      <c r="A432" s="38"/>
      <c r="B432" s="39"/>
      <c r="C432" s="40"/>
      <c r="D432" s="233" t="s">
        <v>150</v>
      </c>
      <c r="E432" s="40"/>
      <c r="F432" s="234" t="s">
        <v>718</v>
      </c>
      <c r="G432" s="40"/>
      <c r="H432" s="40"/>
      <c r="I432" s="235"/>
      <c r="J432" s="40"/>
      <c r="K432" s="40"/>
      <c r="L432" s="44"/>
      <c r="M432" s="236"/>
      <c r="N432" s="237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150</v>
      </c>
      <c r="AU432" s="17" t="s">
        <v>88</v>
      </c>
    </row>
    <row r="433" spans="1:65" s="2" customFormat="1" ht="14.4" customHeight="1">
      <c r="A433" s="38"/>
      <c r="B433" s="39"/>
      <c r="C433" s="260" t="s">
        <v>719</v>
      </c>
      <c r="D433" s="260" t="s">
        <v>237</v>
      </c>
      <c r="E433" s="261" t="s">
        <v>720</v>
      </c>
      <c r="F433" s="262" t="s">
        <v>721</v>
      </c>
      <c r="G433" s="263" t="s">
        <v>716</v>
      </c>
      <c r="H433" s="264">
        <v>180</v>
      </c>
      <c r="I433" s="265"/>
      <c r="J433" s="266">
        <f>ROUND(I433*H433,2)</f>
        <v>0</v>
      </c>
      <c r="K433" s="267"/>
      <c r="L433" s="268"/>
      <c r="M433" s="269" t="s">
        <v>1</v>
      </c>
      <c r="N433" s="270" t="s">
        <v>43</v>
      </c>
      <c r="O433" s="91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286</v>
      </c>
      <c r="AT433" s="231" t="s">
        <v>237</v>
      </c>
      <c r="AU433" s="231" t="s">
        <v>88</v>
      </c>
      <c r="AY433" s="17" t="s">
        <v>141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86</v>
      </c>
      <c r="BK433" s="232">
        <f>ROUND(I433*H433,2)</f>
        <v>0</v>
      </c>
      <c r="BL433" s="17" t="s">
        <v>277</v>
      </c>
      <c r="BM433" s="231" t="s">
        <v>722</v>
      </c>
    </row>
    <row r="434" spans="1:47" s="2" customFormat="1" ht="12">
      <c r="A434" s="38"/>
      <c r="B434" s="39"/>
      <c r="C434" s="40"/>
      <c r="D434" s="233" t="s">
        <v>150</v>
      </c>
      <c r="E434" s="40"/>
      <c r="F434" s="234" t="s">
        <v>721</v>
      </c>
      <c r="G434" s="40"/>
      <c r="H434" s="40"/>
      <c r="I434" s="235"/>
      <c r="J434" s="40"/>
      <c r="K434" s="40"/>
      <c r="L434" s="44"/>
      <c r="M434" s="236"/>
      <c r="N434" s="237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150</v>
      </c>
      <c r="AU434" s="17" t="s">
        <v>88</v>
      </c>
    </row>
    <row r="435" spans="1:65" s="2" customFormat="1" ht="14.4" customHeight="1">
      <c r="A435" s="38"/>
      <c r="B435" s="39"/>
      <c r="C435" s="219" t="s">
        <v>723</v>
      </c>
      <c r="D435" s="219" t="s">
        <v>144</v>
      </c>
      <c r="E435" s="220" t="s">
        <v>724</v>
      </c>
      <c r="F435" s="221" t="s">
        <v>725</v>
      </c>
      <c r="G435" s="222" t="s">
        <v>166</v>
      </c>
      <c r="H435" s="223">
        <v>0.212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43</v>
      </c>
      <c r="O435" s="91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277</v>
      </c>
      <c r="AT435" s="231" t="s">
        <v>144</v>
      </c>
      <c r="AU435" s="231" t="s">
        <v>88</v>
      </c>
      <c r="AY435" s="17" t="s">
        <v>141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86</v>
      </c>
      <c r="BK435" s="232">
        <f>ROUND(I435*H435,2)</f>
        <v>0</v>
      </c>
      <c r="BL435" s="17" t="s">
        <v>277</v>
      </c>
      <c r="BM435" s="231" t="s">
        <v>726</v>
      </c>
    </row>
    <row r="436" spans="1:47" s="2" customFormat="1" ht="12">
      <c r="A436" s="38"/>
      <c r="B436" s="39"/>
      <c r="C436" s="40"/>
      <c r="D436" s="233" t="s">
        <v>150</v>
      </c>
      <c r="E436" s="40"/>
      <c r="F436" s="234" t="s">
        <v>727</v>
      </c>
      <c r="G436" s="40"/>
      <c r="H436" s="40"/>
      <c r="I436" s="235"/>
      <c r="J436" s="40"/>
      <c r="K436" s="40"/>
      <c r="L436" s="44"/>
      <c r="M436" s="236"/>
      <c r="N436" s="237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150</v>
      </c>
      <c r="AU436" s="17" t="s">
        <v>88</v>
      </c>
    </row>
    <row r="437" spans="1:63" s="12" customFormat="1" ht="22.8" customHeight="1">
      <c r="A437" s="12"/>
      <c r="B437" s="203"/>
      <c r="C437" s="204"/>
      <c r="D437" s="205" t="s">
        <v>77</v>
      </c>
      <c r="E437" s="217" t="s">
        <v>728</v>
      </c>
      <c r="F437" s="217" t="s">
        <v>729</v>
      </c>
      <c r="G437" s="204"/>
      <c r="H437" s="204"/>
      <c r="I437" s="207"/>
      <c r="J437" s="218">
        <f>BK437</f>
        <v>0</v>
      </c>
      <c r="K437" s="204"/>
      <c r="L437" s="209"/>
      <c r="M437" s="210"/>
      <c r="N437" s="211"/>
      <c r="O437" s="211"/>
      <c r="P437" s="212">
        <f>SUM(P438:P467)</f>
        <v>0</v>
      </c>
      <c r="Q437" s="211"/>
      <c r="R437" s="212">
        <f>SUM(R438:R467)</f>
        <v>0</v>
      </c>
      <c r="S437" s="211"/>
      <c r="T437" s="213">
        <f>SUM(T438:T467)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88</v>
      </c>
      <c r="AT437" s="215" t="s">
        <v>77</v>
      </c>
      <c r="AU437" s="215" t="s">
        <v>86</v>
      </c>
      <c r="AY437" s="214" t="s">
        <v>141</v>
      </c>
      <c r="BK437" s="216">
        <f>SUM(BK438:BK467)</f>
        <v>0</v>
      </c>
    </row>
    <row r="438" spans="1:65" s="2" customFormat="1" ht="14.4" customHeight="1">
      <c r="A438" s="38"/>
      <c r="B438" s="39"/>
      <c r="C438" s="219" t="s">
        <v>730</v>
      </c>
      <c r="D438" s="219" t="s">
        <v>144</v>
      </c>
      <c r="E438" s="220" t="s">
        <v>731</v>
      </c>
      <c r="F438" s="221" t="s">
        <v>732</v>
      </c>
      <c r="G438" s="222" t="s">
        <v>174</v>
      </c>
      <c r="H438" s="223">
        <v>2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277</v>
      </c>
      <c r="AT438" s="231" t="s">
        <v>144</v>
      </c>
      <c r="AU438" s="231" t="s">
        <v>88</v>
      </c>
      <c r="AY438" s="17" t="s">
        <v>141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277</v>
      </c>
      <c r="BM438" s="231" t="s">
        <v>733</v>
      </c>
    </row>
    <row r="439" spans="1:47" s="2" customFormat="1" ht="12">
      <c r="A439" s="38"/>
      <c r="B439" s="39"/>
      <c r="C439" s="40"/>
      <c r="D439" s="233" t="s">
        <v>150</v>
      </c>
      <c r="E439" s="40"/>
      <c r="F439" s="234" t="s">
        <v>734</v>
      </c>
      <c r="G439" s="40"/>
      <c r="H439" s="40"/>
      <c r="I439" s="235"/>
      <c r="J439" s="40"/>
      <c r="K439" s="40"/>
      <c r="L439" s="44"/>
      <c r="M439" s="236"/>
      <c r="N439" s="237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150</v>
      </c>
      <c r="AU439" s="17" t="s">
        <v>88</v>
      </c>
    </row>
    <row r="440" spans="1:65" s="2" customFormat="1" ht="14.4" customHeight="1">
      <c r="A440" s="38"/>
      <c r="B440" s="39"/>
      <c r="C440" s="219" t="s">
        <v>735</v>
      </c>
      <c r="D440" s="219" t="s">
        <v>144</v>
      </c>
      <c r="E440" s="220" t="s">
        <v>736</v>
      </c>
      <c r="F440" s="221" t="s">
        <v>737</v>
      </c>
      <c r="G440" s="222" t="s">
        <v>174</v>
      </c>
      <c r="H440" s="223">
        <v>2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43</v>
      </c>
      <c r="O440" s="91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277</v>
      </c>
      <c r="AT440" s="231" t="s">
        <v>144</v>
      </c>
      <c r="AU440" s="231" t="s">
        <v>88</v>
      </c>
      <c r="AY440" s="17" t="s">
        <v>141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86</v>
      </c>
      <c r="BK440" s="232">
        <f>ROUND(I440*H440,2)</f>
        <v>0</v>
      </c>
      <c r="BL440" s="17" t="s">
        <v>277</v>
      </c>
      <c r="BM440" s="231" t="s">
        <v>738</v>
      </c>
    </row>
    <row r="441" spans="1:47" s="2" customFormat="1" ht="12">
      <c r="A441" s="38"/>
      <c r="B441" s="39"/>
      <c r="C441" s="40"/>
      <c r="D441" s="233" t="s">
        <v>150</v>
      </c>
      <c r="E441" s="40"/>
      <c r="F441" s="234" t="s">
        <v>739</v>
      </c>
      <c r="G441" s="40"/>
      <c r="H441" s="40"/>
      <c r="I441" s="235"/>
      <c r="J441" s="40"/>
      <c r="K441" s="40"/>
      <c r="L441" s="44"/>
      <c r="M441" s="236"/>
      <c r="N441" s="237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150</v>
      </c>
      <c r="AU441" s="17" t="s">
        <v>88</v>
      </c>
    </row>
    <row r="442" spans="1:65" s="2" customFormat="1" ht="14.4" customHeight="1">
      <c r="A442" s="38"/>
      <c r="B442" s="39"/>
      <c r="C442" s="219" t="s">
        <v>740</v>
      </c>
      <c r="D442" s="219" t="s">
        <v>144</v>
      </c>
      <c r="E442" s="220" t="s">
        <v>741</v>
      </c>
      <c r="F442" s="221" t="s">
        <v>742</v>
      </c>
      <c r="G442" s="222" t="s">
        <v>174</v>
      </c>
      <c r="H442" s="223">
        <v>2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43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277</v>
      </c>
      <c r="AT442" s="231" t="s">
        <v>144</v>
      </c>
      <c r="AU442" s="231" t="s">
        <v>88</v>
      </c>
      <c r="AY442" s="17" t="s">
        <v>141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86</v>
      </c>
      <c r="BK442" s="232">
        <f>ROUND(I442*H442,2)</f>
        <v>0</v>
      </c>
      <c r="BL442" s="17" t="s">
        <v>277</v>
      </c>
      <c r="BM442" s="231" t="s">
        <v>743</v>
      </c>
    </row>
    <row r="443" spans="1:47" s="2" customFormat="1" ht="12">
      <c r="A443" s="38"/>
      <c r="B443" s="39"/>
      <c r="C443" s="40"/>
      <c r="D443" s="233" t="s">
        <v>150</v>
      </c>
      <c r="E443" s="40"/>
      <c r="F443" s="234" t="s">
        <v>744</v>
      </c>
      <c r="G443" s="40"/>
      <c r="H443" s="40"/>
      <c r="I443" s="235"/>
      <c r="J443" s="40"/>
      <c r="K443" s="40"/>
      <c r="L443" s="44"/>
      <c r="M443" s="236"/>
      <c r="N443" s="237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150</v>
      </c>
      <c r="AU443" s="17" t="s">
        <v>88</v>
      </c>
    </row>
    <row r="444" spans="1:65" s="2" customFormat="1" ht="14.4" customHeight="1">
      <c r="A444" s="38"/>
      <c r="B444" s="39"/>
      <c r="C444" s="219" t="s">
        <v>745</v>
      </c>
      <c r="D444" s="219" t="s">
        <v>144</v>
      </c>
      <c r="E444" s="220" t="s">
        <v>746</v>
      </c>
      <c r="F444" s="221" t="s">
        <v>747</v>
      </c>
      <c r="G444" s="222" t="s">
        <v>222</v>
      </c>
      <c r="H444" s="223">
        <v>94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43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277</v>
      </c>
      <c r="AT444" s="231" t="s">
        <v>144</v>
      </c>
      <c r="AU444" s="231" t="s">
        <v>88</v>
      </c>
      <c r="AY444" s="17" t="s">
        <v>141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86</v>
      </c>
      <c r="BK444" s="232">
        <f>ROUND(I444*H444,2)</f>
        <v>0</v>
      </c>
      <c r="BL444" s="17" t="s">
        <v>277</v>
      </c>
      <c r="BM444" s="231" t="s">
        <v>748</v>
      </c>
    </row>
    <row r="445" spans="1:47" s="2" customFormat="1" ht="12">
      <c r="A445" s="38"/>
      <c r="B445" s="39"/>
      <c r="C445" s="40"/>
      <c r="D445" s="233" t="s">
        <v>150</v>
      </c>
      <c r="E445" s="40"/>
      <c r="F445" s="234" t="s">
        <v>749</v>
      </c>
      <c r="G445" s="40"/>
      <c r="H445" s="40"/>
      <c r="I445" s="235"/>
      <c r="J445" s="40"/>
      <c r="K445" s="40"/>
      <c r="L445" s="44"/>
      <c r="M445" s="236"/>
      <c r="N445" s="237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150</v>
      </c>
      <c r="AU445" s="17" t="s">
        <v>88</v>
      </c>
    </row>
    <row r="446" spans="1:51" s="13" customFormat="1" ht="12">
      <c r="A446" s="13"/>
      <c r="B446" s="238"/>
      <c r="C446" s="239"/>
      <c r="D446" s="233" t="s">
        <v>152</v>
      </c>
      <c r="E446" s="240" t="s">
        <v>1</v>
      </c>
      <c r="F446" s="241" t="s">
        <v>556</v>
      </c>
      <c r="G446" s="239"/>
      <c r="H446" s="242">
        <v>6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152</v>
      </c>
      <c r="AU446" s="248" t="s">
        <v>88</v>
      </c>
      <c r="AV446" s="13" t="s">
        <v>88</v>
      </c>
      <c r="AW446" s="13" t="s">
        <v>33</v>
      </c>
      <c r="AX446" s="13" t="s">
        <v>78</v>
      </c>
      <c r="AY446" s="248" t="s">
        <v>141</v>
      </c>
    </row>
    <row r="447" spans="1:51" s="13" customFormat="1" ht="12">
      <c r="A447" s="13"/>
      <c r="B447" s="238"/>
      <c r="C447" s="239"/>
      <c r="D447" s="233" t="s">
        <v>152</v>
      </c>
      <c r="E447" s="240" t="s">
        <v>1</v>
      </c>
      <c r="F447" s="241" t="s">
        <v>555</v>
      </c>
      <c r="G447" s="239"/>
      <c r="H447" s="242">
        <v>22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152</v>
      </c>
      <c r="AU447" s="248" t="s">
        <v>88</v>
      </c>
      <c r="AV447" s="13" t="s">
        <v>88</v>
      </c>
      <c r="AW447" s="13" t="s">
        <v>33</v>
      </c>
      <c r="AX447" s="13" t="s">
        <v>78</v>
      </c>
      <c r="AY447" s="248" t="s">
        <v>141</v>
      </c>
    </row>
    <row r="448" spans="1:51" s="13" customFormat="1" ht="12">
      <c r="A448" s="13"/>
      <c r="B448" s="238"/>
      <c r="C448" s="239"/>
      <c r="D448" s="233" t="s">
        <v>152</v>
      </c>
      <c r="E448" s="240" t="s">
        <v>1</v>
      </c>
      <c r="F448" s="241" t="s">
        <v>554</v>
      </c>
      <c r="G448" s="239"/>
      <c r="H448" s="242">
        <v>21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152</v>
      </c>
      <c r="AU448" s="248" t="s">
        <v>88</v>
      </c>
      <c r="AV448" s="13" t="s">
        <v>88</v>
      </c>
      <c r="AW448" s="13" t="s">
        <v>33</v>
      </c>
      <c r="AX448" s="13" t="s">
        <v>78</v>
      </c>
      <c r="AY448" s="248" t="s">
        <v>141</v>
      </c>
    </row>
    <row r="449" spans="1:51" s="13" customFormat="1" ht="12">
      <c r="A449" s="13"/>
      <c r="B449" s="238"/>
      <c r="C449" s="239"/>
      <c r="D449" s="233" t="s">
        <v>152</v>
      </c>
      <c r="E449" s="240" t="s">
        <v>1</v>
      </c>
      <c r="F449" s="241" t="s">
        <v>553</v>
      </c>
      <c r="G449" s="239"/>
      <c r="H449" s="242">
        <v>23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152</v>
      </c>
      <c r="AU449" s="248" t="s">
        <v>88</v>
      </c>
      <c r="AV449" s="13" t="s">
        <v>88</v>
      </c>
      <c r="AW449" s="13" t="s">
        <v>33</v>
      </c>
      <c r="AX449" s="13" t="s">
        <v>78</v>
      </c>
      <c r="AY449" s="248" t="s">
        <v>141</v>
      </c>
    </row>
    <row r="450" spans="1:51" s="13" customFormat="1" ht="12">
      <c r="A450" s="13"/>
      <c r="B450" s="238"/>
      <c r="C450" s="239"/>
      <c r="D450" s="233" t="s">
        <v>152</v>
      </c>
      <c r="E450" s="240" t="s">
        <v>1</v>
      </c>
      <c r="F450" s="241" t="s">
        <v>750</v>
      </c>
      <c r="G450" s="239"/>
      <c r="H450" s="242">
        <v>22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152</v>
      </c>
      <c r="AU450" s="248" t="s">
        <v>88</v>
      </c>
      <c r="AV450" s="13" t="s">
        <v>88</v>
      </c>
      <c r="AW450" s="13" t="s">
        <v>33</v>
      </c>
      <c r="AX450" s="13" t="s">
        <v>78</v>
      </c>
      <c r="AY450" s="248" t="s">
        <v>141</v>
      </c>
    </row>
    <row r="451" spans="1:51" s="14" customFormat="1" ht="12">
      <c r="A451" s="14"/>
      <c r="B451" s="249"/>
      <c r="C451" s="250"/>
      <c r="D451" s="233" t="s">
        <v>152</v>
      </c>
      <c r="E451" s="251" t="s">
        <v>1</v>
      </c>
      <c r="F451" s="252" t="s">
        <v>154</v>
      </c>
      <c r="G451" s="250"/>
      <c r="H451" s="253">
        <v>94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152</v>
      </c>
      <c r="AU451" s="259" t="s">
        <v>88</v>
      </c>
      <c r="AV451" s="14" t="s">
        <v>148</v>
      </c>
      <c r="AW451" s="14" t="s">
        <v>33</v>
      </c>
      <c r="AX451" s="14" t="s">
        <v>86</v>
      </c>
      <c r="AY451" s="259" t="s">
        <v>141</v>
      </c>
    </row>
    <row r="452" spans="1:65" s="2" customFormat="1" ht="14.4" customHeight="1">
      <c r="A452" s="38"/>
      <c r="B452" s="39"/>
      <c r="C452" s="219" t="s">
        <v>751</v>
      </c>
      <c r="D452" s="219" t="s">
        <v>144</v>
      </c>
      <c r="E452" s="220" t="s">
        <v>752</v>
      </c>
      <c r="F452" s="221" t="s">
        <v>753</v>
      </c>
      <c r="G452" s="222" t="s">
        <v>222</v>
      </c>
      <c r="H452" s="223">
        <v>94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43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277</v>
      </c>
      <c r="AT452" s="231" t="s">
        <v>144</v>
      </c>
      <c r="AU452" s="231" t="s">
        <v>88</v>
      </c>
      <c r="AY452" s="17" t="s">
        <v>141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86</v>
      </c>
      <c r="BK452" s="232">
        <f>ROUND(I452*H452,2)</f>
        <v>0</v>
      </c>
      <c r="BL452" s="17" t="s">
        <v>277</v>
      </c>
      <c r="BM452" s="231" t="s">
        <v>754</v>
      </c>
    </row>
    <row r="453" spans="1:47" s="2" customFormat="1" ht="12">
      <c r="A453" s="38"/>
      <c r="B453" s="39"/>
      <c r="C453" s="40"/>
      <c r="D453" s="233" t="s">
        <v>150</v>
      </c>
      <c r="E453" s="40"/>
      <c r="F453" s="234" t="s">
        <v>755</v>
      </c>
      <c r="G453" s="40"/>
      <c r="H453" s="40"/>
      <c r="I453" s="235"/>
      <c r="J453" s="40"/>
      <c r="K453" s="40"/>
      <c r="L453" s="44"/>
      <c r="M453" s="236"/>
      <c r="N453" s="237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150</v>
      </c>
      <c r="AU453" s="17" t="s">
        <v>88</v>
      </c>
    </row>
    <row r="454" spans="1:51" s="13" customFormat="1" ht="12">
      <c r="A454" s="13"/>
      <c r="B454" s="238"/>
      <c r="C454" s="239"/>
      <c r="D454" s="233" t="s">
        <v>152</v>
      </c>
      <c r="E454" s="240" t="s">
        <v>1</v>
      </c>
      <c r="F454" s="241" t="s">
        <v>556</v>
      </c>
      <c r="G454" s="239"/>
      <c r="H454" s="242">
        <v>6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152</v>
      </c>
      <c r="AU454" s="248" t="s">
        <v>88</v>
      </c>
      <c r="AV454" s="13" t="s">
        <v>88</v>
      </c>
      <c r="AW454" s="13" t="s">
        <v>33</v>
      </c>
      <c r="AX454" s="13" t="s">
        <v>78</v>
      </c>
      <c r="AY454" s="248" t="s">
        <v>141</v>
      </c>
    </row>
    <row r="455" spans="1:51" s="13" customFormat="1" ht="12">
      <c r="A455" s="13"/>
      <c r="B455" s="238"/>
      <c r="C455" s="239"/>
      <c r="D455" s="233" t="s">
        <v>152</v>
      </c>
      <c r="E455" s="240" t="s">
        <v>1</v>
      </c>
      <c r="F455" s="241" t="s">
        <v>555</v>
      </c>
      <c r="G455" s="239"/>
      <c r="H455" s="242">
        <v>22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152</v>
      </c>
      <c r="AU455" s="248" t="s">
        <v>88</v>
      </c>
      <c r="AV455" s="13" t="s">
        <v>88</v>
      </c>
      <c r="AW455" s="13" t="s">
        <v>33</v>
      </c>
      <c r="AX455" s="13" t="s">
        <v>78</v>
      </c>
      <c r="AY455" s="248" t="s">
        <v>141</v>
      </c>
    </row>
    <row r="456" spans="1:51" s="13" customFormat="1" ht="12">
      <c r="A456" s="13"/>
      <c r="B456" s="238"/>
      <c r="C456" s="239"/>
      <c r="D456" s="233" t="s">
        <v>152</v>
      </c>
      <c r="E456" s="240" t="s">
        <v>1</v>
      </c>
      <c r="F456" s="241" t="s">
        <v>554</v>
      </c>
      <c r="G456" s="239"/>
      <c r="H456" s="242">
        <v>21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152</v>
      </c>
      <c r="AU456" s="248" t="s">
        <v>88</v>
      </c>
      <c r="AV456" s="13" t="s">
        <v>88</v>
      </c>
      <c r="AW456" s="13" t="s">
        <v>33</v>
      </c>
      <c r="AX456" s="13" t="s">
        <v>78</v>
      </c>
      <c r="AY456" s="248" t="s">
        <v>141</v>
      </c>
    </row>
    <row r="457" spans="1:51" s="13" customFormat="1" ht="12">
      <c r="A457" s="13"/>
      <c r="B457" s="238"/>
      <c r="C457" s="239"/>
      <c r="D457" s="233" t="s">
        <v>152</v>
      </c>
      <c r="E457" s="240" t="s">
        <v>1</v>
      </c>
      <c r="F457" s="241" t="s">
        <v>553</v>
      </c>
      <c r="G457" s="239"/>
      <c r="H457" s="242">
        <v>23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8" t="s">
        <v>152</v>
      </c>
      <c r="AU457" s="248" t="s">
        <v>88</v>
      </c>
      <c r="AV457" s="13" t="s">
        <v>88</v>
      </c>
      <c r="AW457" s="13" t="s">
        <v>33</v>
      </c>
      <c r="AX457" s="13" t="s">
        <v>78</v>
      </c>
      <c r="AY457" s="248" t="s">
        <v>141</v>
      </c>
    </row>
    <row r="458" spans="1:51" s="13" customFormat="1" ht="12">
      <c r="A458" s="13"/>
      <c r="B458" s="238"/>
      <c r="C458" s="239"/>
      <c r="D458" s="233" t="s">
        <v>152</v>
      </c>
      <c r="E458" s="240" t="s">
        <v>1</v>
      </c>
      <c r="F458" s="241" t="s">
        <v>750</v>
      </c>
      <c r="G458" s="239"/>
      <c r="H458" s="242">
        <v>22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152</v>
      </c>
      <c r="AU458" s="248" t="s">
        <v>88</v>
      </c>
      <c r="AV458" s="13" t="s">
        <v>88</v>
      </c>
      <c r="AW458" s="13" t="s">
        <v>33</v>
      </c>
      <c r="AX458" s="13" t="s">
        <v>78</v>
      </c>
      <c r="AY458" s="248" t="s">
        <v>141</v>
      </c>
    </row>
    <row r="459" spans="1:51" s="14" customFormat="1" ht="12">
      <c r="A459" s="14"/>
      <c r="B459" s="249"/>
      <c r="C459" s="250"/>
      <c r="D459" s="233" t="s">
        <v>152</v>
      </c>
      <c r="E459" s="251" t="s">
        <v>1</v>
      </c>
      <c r="F459" s="252" t="s">
        <v>154</v>
      </c>
      <c r="G459" s="250"/>
      <c r="H459" s="253">
        <v>94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9" t="s">
        <v>152</v>
      </c>
      <c r="AU459" s="259" t="s">
        <v>88</v>
      </c>
      <c r="AV459" s="14" t="s">
        <v>148</v>
      </c>
      <c r="AW459" s="14" t="s">
        <v>33</v>
      </c>
      <c r="AX459" s="14" t="s">
        <v>86</v>
      </c>
      <c r="AY459" s="259" t="s">
        <v>141</v>
      </c>
    </row>
    <row r="460" spans="1:65" s="2" customFormat="1" ht="14.4" customHeight="1">
      <c r="A460" s="38"/>
      <c r="B460" s="39"/>
      <c r="C460" s="219" t="s">
        <v>756</v>
      </c>
      <c r="D460" s="219" t="s">
        <v>144</v>
      </c>
      <c r="E460" s="220" t="s">
        <v>757</v>
      </c>
      <c r="F460" s="221" t="s">
        <v>758</v>
      </c>
      <c r="G460" s="222" t="s">
        <v>222</v>
      </c>
      <c r="H460" s="223">
        <v>94</v>
      </c>
      <c r="I460" s="224"/>
      <c r="J460" s="225">
        <f>ROUND(I460*H460,2)</f>
        <v>0</v>
      </c>
      <c r="K460" s="226"/>
      <c r="L460" s="44"/>
      <c r="M460" s="227" t="s">
        <v>1</v>
      </c>
      <c r="N460" s="228" t="s">
        <v>43</v>
      </c>
      <c r="O460" s="91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1" t="s">
        <v>277</v>
      </c>
      <c r="AT460" s="231" t="s">
        <v>144</v>
      </c>
      <c r="AU460" s="231" t="s">
        <v>88</v>
      </c>
      <c r="AY460" s="17" t="s">
        <v>141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7" t="s">
        <v>86</v>
      </c>
      <c r="BK460" s="232">
        <f>ROUND(I460*H460,2)</f>
        <v>0</v>
      </c>
      <c r="BL460" s="17" t="s">
        <v>277</v>
      </c>
      <c r="BM460" s="231" t="s">
        <v>759</v>
      </c>
    </row>
    <row r="461" spans="1:47" s="2" customFormat="1" ht="12">
      <c r="A461" s="38"/>
      <c r="B461" s="39"/>
      <c r="C461" s="40"/>
      <c r="D461" s="233" t="s">
        <v>150</v>
      </c>
      <c r="E461" s="40"/>
      <c r="F461" s="234" t="s">
        <v>760</v>
      </c>
      <c r="G461" s="40"/>
      <c r="H461" s="40"/>
      <c r="I461" s="235"/>
      <c r="J461" s="40"/>
      <c r="K461" s="40"/>
      <c r="L461" s="44"/>
      <c r="M461" s="236"/>
      <c r="N461" s="237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150</v>
      </c>
      <c r="AU461" s="17" t="s">
        <v>88</v>
      </c>
    </row>
    <row r="462" spans="1:51" s="13" customFormat="1" ht="12">
      <c r="A462" s="13"/>
      <c r="B462" s="238"/>
      <c r="C462" s="239"/>
      <c r="D462" s="233" t="s">
        <v>152</v>
      </c>
      <c r="E462" s="240" t="s">
        <v>1</v>
      </c>
      <c r="F462" s="241" t="s">
        <v>556</v>
      </c>
      <c r="G462" s="239"/>
      <c r="H462" s="242">
        <v>6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152</v>
      </c>
      <c r="AU462" s="248" t="s">
        <v>88</v>
      </c>
      <c r="AV462" s="13" t="s">
        <v>88</v>
      </c>
      <c r="AW462" s="13" t="s">
        <v>33</v>
      </c>
      <c r="AX462" s="13" t="s">
        <v>78</v>
      </c>
      <c r="AY462" s="248" t="s">
        <v>141</v>
      </c>
    </row>
    <row r="463" spans="1:51" s="13" customFormat="1" ht="12">
      <c r="A463" s="13"/>
      <c r="B463" s="238"/>
      <c r="C463" s="239"/>
      <c r="D463" s="233" t="s">
        <v>152</v>
      </c>
      <c r="E463" s="240" t="s">
        <v>1</v>
      </c>
      <c r="F463" s="241" t="s">
        <v>555</v>
      </c>
      <c r="G463" s="239"/>
      <c r="H463" s="242">
        <v>22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152</v>
      </c>
      <c r="AU463" s="248" t="s">
        <v>88</v>
      </c>
      <c r="AV463" s="13" t="s">
        <v>88</v>
      </c>
      <c r="AW463" s="13" t="s">
        <v>33</v>
      </c>
      <c r="AX463" s="13" t="s">
        <v>78</v>
      </c>
      <c r="AY463" s="248" t="s">
        <v>141</v>
      </c>
    </row>
    <row r="464" spans="1:51" s="13" customFormat="1" ht="12">
      <c r="A464" s="13"/>
      <c r="B464" s="238"/>
      <c r="C464" s="239"/>
      <c r="D464" s="233" t="s">
        <v>152</v>
      </c>
      <c r="E464" s="240" t="s">
        <v>1</v>
      </c>
      <c r="F464" s="241" t="s">
        <v>554</v>
      </c>
      <c r="G464" s="239"/>
      <c r="H464" s="242">
        <v>21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152</v>
      </c>
      <c r="AU464" s="248" t="s">
        <v>88</v>
      </c>
      <c r="AV464" s="13" t="s">
        <v>88</v>
      </c>
      <c r="AW464" s="13" t="s">
        <v>33</v>
      </c>
      <c r="AX464" s="13" t="s">
        <v>78</v>
      </c>
      <c r="AY464" s="248" t="s">
        <v>141</v>
      </c>
    </row>
    <row r="465" spans="1:51" s="13" customFormat="1" ht="12">
      <c r="A465" s="13"/>
      <c r="B465" s="238"/>
      <c r="C465" s="239"/>
      <c r="D465" s="233" t="s">
        <v>152</v>
      </c>
      <c r="E465" s="240" t="s">
        <v>1</v>
      </c>
      <c r="F465" s="241" t="s">
        <v>553</v>
      </c>
      <c r="G465" s="239"/>
      <c r="H465" s="242">
        <v>23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152</v>
      </c>
      <c r="AU465" s="248" t="s">
        <v>88</v>
      </c>
      <c r="AV465" s="13" t="s">
        <v>88</v>
      </c>
      <c r="AW465" s="13" t="s">
        <v>33</v>
      </c>
      <c r="AX465" s="13" t="s">
        <v>78</v>
      </c>
      <c r="AY465" s="248" t="s">
        <v>141</v>
      </c>
    </row>
    <row r="466" spans="1:51" s="13" customFormat="1" ht="12">
      <c r="A466" s="13"/>
      <c r="B466" s="238"/>
      <c r="C466" s="239"/>
      <c r="D466" s="233" t="s">
        <v>152</v>
      </c>
      <c r="E466" s="240" t="s">
        <v>1</v>
      </c>
      <c r="F466" s="241" t="s">
        <v>750</v>
      </c>
      <c r="G466" s="239"/>
      <c r="H466" s="242">
        <v>22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152</v>
      </c>
      <c r="AU466" s="248" t="s">
        <v>88</v>
      </c>
      <c r="AV466" s="13" t="s">
        <v>88</v>
      </c>
      <c r="AW466" s="13" t="s">
        <v>33</v>
      </c>
      <c r="AX466" s="13" t="s">
        <v>78</v>
      </c>
      <c r="AY466" s="248" t="s">
        <v>141</v>
      </c>
    </row>
    <row r="467" spans="1:51" s="14" customFormat="1" ht="12">
      <c r="A467" s="14"/>
      <c r="B467" s="249"/>
      <c r="C467" s="250"/>
      <c r="D467" s="233" t="s">
        <v>152</v>
      </c>
      <c r="E467" s="251" t="s">
        <v>1</v>
      </c>
      <c r="F467" s="252" t="s">
        <v>154</v>
      </c>
      <c r="G467" s="250"/>
      <c r="H467" s="253">
        <v>94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152</v>
      </c>
      <c r="AU467" s="259" t="s">
        <v>88</v>
      </c>
      <c r="AV467" s="14" t="s">
        <v>148</v>
      </c>
      <c r="AW467" s="14" t="s">
        <v>33</v>
      </c>
      <c r="AX467" s="14" t="s">
        <v>86</v>
      </c>
      <c r="AY467" s="259" t="s">
        <v>141</v>
      </c>
    </row>
    <row r="468" spans="1:63" s="12" customFormat="1" ht="25.9" customHeight="1">
      <c r="A468" s="12"/>
      <c r="B468" s="203"/>
      <c r="C468" s="204"/>
      <c r="D468" s="205" t="s">
        <v>77</v>
      </c>
      <c r="E468" s="206" t="s">
        <v>761</v>
      </c>
      <c r="F468" s="206" t="s">
        <v>762</v>
      </c>
      <c r="G468" s="204"/>
      <c r="H468" s="204"/>
      <c r="I468" s="207"/>
      <c r="J468" s="208">
        <f>BK468</f>
        <v>0</v>
      </c>
      <c r="K468" s="204"/>
      <c r="L468" s="209"/>
      <c r="M468" s="210"/>
      <c r="N468" s="211"/>
      <c r="O468" s="211"/>
      <c r="P468" s="212">
        <f>SUM(P469:P472)</f>
        <v>0</v>
      </c>
      <c r="Q468" s="211"/>
      <c r="R468" s="212">
        <f>SUM(R469:R472)</f>
        <v>0</v>
      </c>
      <c r="S468" s="211"/>
      <c r="T468" s="213">
        <f>SUM(T469:T472)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4" t="s">
        <v>148</v>
      </c>
      <c r="AT468" s="215" t="s">
        <v>77</v>
      </c>
      <c r="AU468" s="215" t="s">
        <v>78</v>
      </c>
      <c r="AY468" s="214" t="s">
        <v>141</v>
      </c>
      <c r="BK468" s="216">
        <f>SUM(BK469:BK472)</f>
        <v>0</v>
      </c>
    </row>
    <row r="469" spans="1:65" s="2" customFormat="1" ht="14.4" customHeight="1">
      <c r="A469" s="38"/>
      <c r="B469" s="39"/>
      <c r="C469" s="219" t="s">
        <v>763</v>
      </c>
      <c r="D469" s="219" t="s">
        <v>144</v>
      </c>
      <c r="E469" s="220" t="s">
        <v>764</v>
      </c>
      <c r="F469" s="221" t="s">
        <v>765</v>
      </c>
      <c r="G469" s="222" t="s">
        <v>305</v>
      </c>
      <c r="H469" s="223">
        <v>30</v>
      </c>
      <c r="I469" s="224"/>
      <c r="J469" s="225">
        <f>ROUND(I469*H469,2)</f>
        <v>0</v>
      </c>
      <c r="K469" s="226"/>
      <c r="L469" s="44"/>
      <c r="M469" s="227" t="s">
        <v>1</v>
      </c>
      <c r="N469" s="228" t="s">
        <v>43</v>
      </c>
      <c r="O469" s="91"/>
      <c r="P469" s="229">
        <f>O469*H469</f>
        <v>0</v>
      </c>
      <c r="Q469" s="229">
        <v>0</v>
      </c>
      <c r="R469" s="229">
        <f>Q469*H469</f>
        <v>0</v>
      </c>
      <c r="S469" s="229">
        <v>0</v>
      </c>
      <c r="T469" s="23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1" t="s">
        <v>766</v>
      </c>
      <c r="AT469" s="231" t="s">
        <v>144</v>
      </c>
      <c r="AU469" s="231" t="s">
        <v>86</v>
      </c>
      <c r="AY469" s="17" t="s">
        <v>141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17" t="s">
        <v>86</v>
      </c>
      <c r="BK469" s="232">
        <f>ROUND(I469*H469,2)</f>
        <v>0</v>
      </c>
      <c r="BL469" s="17" t="s">
        <v>766</v>
      </c>
      <c r="BM469" s="231" t="s">
        <v>767</v>
      </c>
    </row>
    <row r="470" spans="1:47" s="2" customFormat="1" ht="12">
      <c r="A470" s="38"/>
      <c r="B470" s="39"/>
      <c r="C470" s="40"/>
      <c r="D470" s="233" t="s">
        <v>150</v>
      </c>
      <c r="E470" s="40"/>
      <c r="F470" s="234" t="s">
        <v>768</v>
      </c>
      <c r="G470" s="40"/>
      <c r="H470" s="40"/>
      <c r="I470" s="235"/>
      <c r="J470" s="40"/>
      <c r="K470" s="40"/>
      <c r="L470" s="44"/>
      <c r="M470" s="236"/>
      <c r="N470" s="237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150</v>
      </c>
      <c r="AU470" s="17" t="s">
        <v>86</v>
      </c>
    </row>
    <row r="471" spans="1:51" s="13" customFormat="1" ht="12">
      <c r="A471" s="13"/>
      <c r="B471" s="238"/>
      <c r="C471" s="239"/>
      <c r="D471" s="233" t="s">
        <v>152</v>
      </c>
      <c r="E471" s="240" t="s">
        <v>1</v>
      </c>
      <c r="F471" s="241" t="s">
        <v>769</v>
      </c>
      <c r="G471" s="239"/>
      <c r="H471" s="242">
        <v>30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152</v>
      </c>
      <c r="AU471" s="248" t="s">
        <v>86</v>
      </c>
      <c r="AV471" s="13" t="s">
        <v>88</v>
      </c>
      <c r="AW471" s="13" t="s">
        <v>33</v>
      </c>
      <c r="AX471" s="13" t="s">
        <v>78</v>
      </c>
      <c r="AY471" s="248" t="s">
        <v>141</v>
      </c>
    </row>
    <row r="472" spans="1:51" s="14" customFormat="1" ht="12">
      <c r="A472" s="14"/>
      <c r="B472" s="249"/>
      <c r="C472" s="250"/>
      <c r="D472" s="233" t="s">
        <v>152</v>
      </c>
      <c r="E472" s="251" t="s">
        <v>1</v>
      </c>
      <c r="F472" s="252" t="s">
        <v>154</v>
      </c>
      <c r="G472" s="250"/>
      <c r="H472" s="253">
        <v>30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9" t="s">
        <v>152</v>
      </c>
      <c r="AU472" s="259" t="s">
        <v>86</v>
      </c>
      <c r="AV472" s="14" t="s">
        <v>148</v>
      </c>
      <c r="AW472" s="14" t="s">
        <v>33</v>
      </c>
      <c r="AX472" s="14" t="s">
        <v>86</v>
      </c>
      <c r="AY472" s="259" t="s">
        <v>141</v>
      </c>
    </row>
    <row r="473" spans="1:63" s="12" customFormat="1" ht="25.9" customHeight="1">
      <c r="A473" s="12"/>
      <c r="B473" s="203"/>
      <c r="C473" s="204"/>
      <c r="D473" s="205" t="s">
        <v>77</v>
      </c>
      <c r="E473" s="206" t="s">
        <v>770</v>
      </c>
      <c r="F473" s="206" t="s">
        <v>771</v>
      </c>
      <c r="G473" s="204"/>
      <c r="H473" s="204"/>
      <c r="I473" s="207"/>
      <c r="J473" s="208">
        <f>BK473</f>
        <v>0</v>
      </c>
      <c r="K473" s="204"/>
      <c r="L473" s="209"/>
      <c r="M473" s="210"/>
      <c r="N473" s="211"/>
      <c r="O473" s="211"/>
      <c r="P473" s="212">
        <f>SUM(P474:P487)</f>
        <v>0</v>
      </c>
      <c r="Q473" s="211"/>
      <c r="R473" s="212">
        <f>SUM(R474:R487)</f>
        <v>0</v>
      </c>
      <c r="S473" s="211"/>
      <c r="T473" s="213">
        <f>SUM(T474:T487)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148</v>
      </c>
      <c r="AT473" s="215" t="s">
        <v>77</v>
      </c>
      <c r="AU473" s="215" t="s">
        <v>78</v>
      </c>
      <c r="AY473" s="214" t="s">
        <v>141</v>
      </c>
      <c r="BK473" s="216">
        <f>SUM(BK474:BK487)</f>
        <v>0</v>
      </c>
    </row>
    <row r="474" spans="1:65" s="2" customFormat="1" ht="14.4" customHeight="1">
      <c r="A474" s="38"/>
      <c r="B474" s="39"/>
      <c r="C474" s="219" t="s">
        <v>772</v>
      </c>
      <c r="D474" s="219" t="s">
        <v>144</v>
      </c>
      <c r="E474" s="220" t="s">
        <v>773</v>
      </c>
      <c r="F474" s="221" t="s">
        <v>774</v>
      </c>
      <c r="G474" s="222" t="s">
        <v>775</v>
      </c>
      <c r="H474" s="223">
        <v>0</v>
      </c>
      <c r="I474" s="224"/>
      <c r="J474" s="225">
        <f>ROUND(I474*H474,2)</f>
        <v>0</v>
      </c>
      <c r="K474" s="226"/>
      <c r="L474" s="44"/>
      <c r="M474" s="227" t="s">
        <v>1</v>
      </c>
      <c r="N474" s="228" t="s">
        <v>43</v>
      </c>
      <c r="O474" s="91"/>
      <c r="P474" s="229">
        <f>O474*H474</f>
        <v>0</v>
      </c>
      <c r="Q474" s="229">
        <v>0</v>
      </c>
      <c r="R474" s="229">
        <f>Q474*H474</f>
        <v>0</v>
      </c>
      <c r="S474" s="229">
        <v>0</v>
      </c>
      <c r="T474" s="23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1" t="s">
        <v>766</v>
      </c>
      <c r="AT474" s="231" t="s">
        <v>144</v>
      </c>
      <c r="AU474" s="231" t="s">
        <v>86</v>
      </c>
      <c r="AY474" s="17" t="s">
        <v>141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7" t="s">
        <v>86</v>
      </c>
      <c r="BK474" s="232">
        <f>ROUND(I474*H474,2)</f>
        <v>0</v>
      </c>
      <c r="BL474" s="17" t="s">
        <v>766</v>
      </c>
      <c r="BM474" s="231" t="s">
        <v>776</v>
      </c>
    </row>
    <row r="475" spans="1:47" s="2" customFormat="1" ht="12">
      <c r="A475" s="38"/>
      <c r="B475" s="39"/>
      <c r="C475" s="40"/>
      <c r="D475" s="233" t="s">
        <v>150</v>
      </c>
      <c r="E475" s="40"/>
      <c r="F475" s="234" t="s">
        <v>774</v>
      </c>
      <c r="G475" s="40"/>
      <c r="H475" s="40"/>
      <c r="I475" s="235"/>
      <c r="J475" s="40"/>
      <c r="K475" s="40"/>
      <c r="L475" s="44"/>
      <c r="M475" s="236"/>
      <c r="N475" s="237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150</v>
      </c>
      <c r="AU475" s="17" t="s">
        <v>86</v>
      </c>
    </row>
    <row r="476" spans="1:47" s="2" customFormat="1" ht="12">
      <c r="A476" s="38"/>
      <c r="B476" s="39"/>
      <c r="C476" s="40"/>
      <c r="D476" s="233" t="s">
        <v>312</v>
      </c>
      <c r="E476" s="40"/>
      <c r="F476" s="271" t="s">
        <v>777</v>
      </c>
      <c r="G476" s="40"/>
      <c r="H476" s="40"/>
      <c r="I476" s="235"/>
      <c r="J476" s="40"/>
      <c r="K476" s="40"/>
      <c r="L476" s="44"/>
      <c r="M476" s="236"/>
      <c r="N476" s="237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312</v>
      </c>
      <c r="AU476" s="17" t="s">
        <v>86</v>
      </c>
    </row>
    <row r="477" spans="1:65" s="2" customFormat="1" ht="24.15" customHeight="1">
      <c r="A477" s="38"/>
      <c r="B477" s="39"/>
      <c r="C477" s="219" t="s">
        <v>778</v>
      </c>
      <c r="D477" s="219" t="s">
        <v>144</v>
      </c>
      <c r="E477" s="220" t="s">
        <v>779</v>
      </c>
      <c r="F477" s="221" t="s">
        <v>780</v>
      </c>
      <c r="G477" s="222" t="s">
        <v>775</v>
      </c>
      <c r="H477" s="223">
        <v>0</v>
      </c>
      <c r="I477" s="224"/>
      <c r="J477" s="225">
        <f>ROUND(I477*H477,2)</f>
        <v>0</v>
      </c>
      <c r="K477" s="226"/>
      <c r="L477" s="44"/>
      <c r="M477" s="227" t="s">
        <v>1</v>
      </c>
      <c r="N477" s="228" t="s">
        <v>43</v>
      </c>
      <c r="O477" s="91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31" t="s">
        <v>766</v>
      </c>
      <c r="AT477" s="231" t="s">
        <v>144</v>
      </c>
      <c r="AU477" s="231" t="s">
        <v>86</v>
      </c>
      <c r="AY477" s="17" t="s">
        <v>141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7" t="s">
        <v>86</v>
      </c>
      <c r="BK477" s="232">
        <f>ROUND(I477*H477,2)</f>
        <v>0</v>
      </c>
      <c r="BL477" s="17" t="s">
        <v>766</v>
      </c>
      <c r="BM477" s="231" t="s">
        <v>781</v>
      </c>
    </row>
    <row r="478" spans="1:47" s="2" customFormat="1" ht="12">
      <c r="A478" s="38"/>
      <c r="B478" s="39"/>
      <c r="C478" s="40"/>
      <c r="D478" s="233" t="s">
        <v>150</v>
      </c>
      <c r="E478" s="40"/>
      <c r="F478" s="234" t="s">
        <v>780</v>
      </c>
      <c r="G478" s="40"/>
      <c r="H478" s="40"/>
      <c r="I478" s="235"/>
      <c r="J478" s="40"/>
      <c r="K478" s="40"/>
      <c r="L478" s="44"/>
      <c r="M478" s="236"/>
      <c r="N478" s="237"/>
      <c r="O478" s="91"/>
      <c r="P478" s="91"/>
      <c r="Q478" s="91"/>
      <c r="R478" s="91"/>
      <c r="S478" s="91"/>
      <c r="T478" s="92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150</v>
      </c>
      <c r="AU478" s="17" t="s">
        <v>86</v>
      </c>
    </row>
    <row r="479" spans="1:47" s="2" customFormat="1" ht="12">
      <c r="A479" s="38"/>
      <c r="B479" s="39"/>
      <c r="C479" s="40"/>
      <c r="D479" s="233" t="s">
        <v>312</v>
      </c>
      <c r="E479" s="40"/>
      <c r="F479" s="271" t="s">
        <v>782</v>
      </c>
      <c r="G479" s="40"/>
      <c r="H479" s="40"/>
      <c r="I479" s="235"/>
      <c r="J479" s="40"/>
      <c r="K479" s="40"/>
      <c r="L479" s="44"/>
      <c r="M479" s="236"/>
      <c r="N479" s="237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312</v>
      </c>
      <c r="AU479" s="17" t="s">
        <v>86</v>
      </c>
    </row>
    <row r="480" spans="1:65" s="2" customFormat="1" ht="14.4" customHeight="1">
      <c r="A480" s="38"/>
      <c r="B480" s="39"/>
      <c r="C480" s="219" t="s">
        <v>783</v>
      </c>
      <c r="D480" s="219" t="s">
        <v>144</v>
      </c>
      <c r="E480" s="220" t="s">
        <v>784</v>
      </c>
      <c r="F480" s="221" t="s">
        <v>785</v>
      </c>
      <c r="G480" s="222" t="s">
        <v>775</v>
      </c>
      <c r="H480" s="223">
        <v>0</v>
      </c>
      <c r="I480" s="224"/>
      <c r="J480" s="225">
        <f>ROUND(I480*H480,2)</f>
        <v>0</v>
      </c>
      <c r="K480" s="226"/>
      <c r="L480" s="44"/>
      <c r="M480" s="227" t="s">
        <v>1</v>
      </c>
      <c r="N480" s="228" t="s">
        <v>43</v>
      </c>
      <c r="O480" s="91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1" t="s">
        <v>766</v>
      </c>
      <c r="AT480" s="231" t="s">
        <v>144</v>
      </c>
      <c r="AU480" s="231" t="s">
        <v>86</v>
      </c>
      <c r="AY480" s="17" t="s">
        <v>141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7" t="s">
        <v>86</v>
      </c>
      <c r="BK480" s="232">
        <f>ROUND(I480*H480,2)</f>
        <v>0</v>
      </c>
      <c r="BL480" s="17" t="s">
        <v>766</v>
      </c>
      <c r="BM480" s="231" t="s">
        <v>786</v>
      </c>
    </row>
    <row r="481" spans="1:47" s="2" customFormat="1" ht="12">
      <c r="A481" s="38"/>
      <c r="B481" s="39"/>
      <c r="C481" s="40"/>
      <c r="D481" s="233" t="s">
        <v>150</v>
      </c>
      <c r="E481" s="40"/>
      <c r="F481" s="234" t="s">
        <v>785</v>
      </c>
      <c r="G481" s="40"/>
      <c r="H481" s="40"/>
      <c r="I481" s="235"/>
      <c r="J481" s="40"/>
      <c r="K481" s="40"/>
      <c r="L481" s="44"/>
      <c r="M481" s="236"/>
      <c r="N481" s="237"/>
      <c r="O481" s="91"/>
      <c r="P481" s="91"/>
      <c r="Q481" s="91"/>
      <c r="R481" s="91"/>
      <c r="S481" s="91"/>
      <c r="T481" s="92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150</v>
      </c>
      <c r="AU481" s="17" t="s">
        <v>86</v>
      </c>
    </row>
    <row r="482" spans="1:47" s="2" customFormat="1" ht="12">
      <c r="A482" s="38"/>
      <c r="B482" s="39"/>
      <c r="C482" s="40"/>
      <c r="D482" s="233" t="s">
        <v>312</v>
      </c>
      <c r="E482" s="40"/>
      <c r="F482" s="271" t="s">
        <v>787</v>
      </c>
      <c r="G482" s="40"/>
      <c r="H482" s="40"/>
      <c r="I482" s="235"/>
      <c r="J482" s="40"/>
      <c r="K482" s="40"/>
      <c r="L482" s="44"/>
      <c r="M482" s="236"/>
      <c r="N482" s="237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312</v>
      </c>
      <c r="AU482" s="17" t="s">
        <v>86</v>
      </c>
    </row>
    <row r="483" spans="1:65" s="2" customFormat="1" ht="24.15" customHeight="1">
      <c r="A483" s="38"/>
      <c r="B483" s="39"/>
      <c r="C483" s="219" t="s">
        <v>788</v>
      </c>
      <c r="D483" s="219" t="s">
        <v>144</v>
      </c>
      <c r="E483" s="220" t="s">
        <v>789</v>
      </c>
      <c r="F483" s="221" t="s">
        <v>790</v>
      </c>
      <c r="G483" s="222" t="s">
        <v>775</v>
      </c>
      <c r="H483" s="223">
        <v>0</v>
      </c>
      <c r="I483" s="224"/>
      <c r="J483" s="225">
        <f>ROUND(I483*H483,2)</f>
        <v>0</v>
      </c>
      <c r="K483" s="226"/>
      <c r="L483" s="44"/>
      <c r="M483" s="227" t="s">
        <v>1</v>
      </c>
      <c r="N483" s="228" t="s">
        <v>43</v>
      </c>
      <c r="O483" s="91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31" t="s">
        <v>766</v>
      </c>
      <c r="AT483" s="231" t="s">
        <v>144</v>
      </c>
      <c r="AU483" s="231" t="s">
        <v>86</v>
      </c>
      <c r="AY483" s="17" t="s">
        <v>141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7" t="s">
        <v>86</v>
      </c>
      <c r="BK483" s="232">
        <f>ROUND(I483*H483,2)</f>
        <v>0</v>
      </c>
      <c r="BL483" s="17" t="s">
        <v>766</v>
      </c>
      <c r="BM483" s="231" t="s">
        <v>791</v>
      </c>
    </row>
    <row r="484" spans="1:47" s="2" customFormat="1" ht="12">
      <c r="A484" s="38"/>
      <c r="B484" s="39"/>
      <c r="C484" s="40"/>
      <c r="D484" s="233" t="s">
        <v>150</v>
      </c>
      <c r="E484" s="40"/>
      <c r="F484" s="234" t="s">
        <v>790</v>
      </c>
      <c r="G484" s="40"/>
      <c r="H484" s="40"/>
      <c r="I484" s="235"/>
      <c r="J484" s="40"/>
      <c r="K484" s="40"/>
      <c r="L484" s="44"/>
      <c r="M484" s="236"/>
      <c r="N484" s="237"/>
      <c r="O484" s="91"/>
      <c r="P484" s="91"/>
      <c r="Q484" s="91"/>
      <c r="R484" s="91"/>
      <c r="S484" s="91"/>
      <c r="T484" s="92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150</v>
      </c>
      <c r="AU484" s="17" t="s">
        <v>86</v>
      </c>
    </row>
    <row r="485" spans="1:65" s="2" customFormat="1" ht="14.4" customHeight="1">
      <c r="A485" s="38"/>
      <c r="B485" s="39"/>
      <c r="C485" s="219" t="s">
        <v>792</v>
      </c>
      <c r="D485" s="219" t="s">
        <v>144</v>
      </c>
      <c r="E485" s="220" t="s">
        <v>793</v>
      </c>
      <c r="F485" s="221" t="s">
        <v>794</v>
      </c>
      <c r="G485" s="222" t="s">
        <v>775</v>
      </c>
      <c r="H485" s="223">
        <v>0</v>
      </c>
      <c r="I485" s="224"/>
      <c r="J485" s="225">
        <f>ROUND(I485*H485,2)</f>
        <v>0</v>
      </c>
      <c r="K485" s="226"/>
      <c r="L485" s="44"/>
      <c r="M485" s="227" t="s">
        <v>1</v>
      </c>
      <c r="N485" s="228" t="s">
        <v>43</v>
      </c>
      <c r="O485" s="91"/>
      <c r="P485" s="229">
        <f>O485*H485</f>
        <v>0</v>
      </c>
      <c r="Q485" s="229">
        <v>0</v>
      </c>
      <c r="R485" s="229">
        <f>Q485*H485</f>
        <v>0</v>
      </c>
      <c r="S485" s="229">
        <v>0</v>
      </c>
      <c r="T485" s="230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1" t="s">
        <v>766</v>
      </c>
      <c r="AT485" s="231" t="s">
        <v>144</v>
      </c>
      <c r="AU485" s="231" t="s">
        <v>86</v>
      </c>
      <c r="AY485" s="17" t="s">
        <v>141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7" t="s">
        <v>86</v>
      </c>
      <c r="BK485" s="232">
        <f>ROUND(I485*H485,2)</f>
        <v>0</v>
      </c>
      <c r="BL485" s="17" t="s">
        <v>766</v>
      </c>
      <c r="BM485" s="231" t="s">
        <v>795</v>
      </c>
    </row>
    <row r="486" spans="1:47" s="2" customFormat="1" ht="12">
      <c r="A486" s="38"/>
      <c r="B486" s="39"/>
      <c r="C486" s="40"/>
      <c r="D486" s="233" t="s">
        <v>150</v>
      </c>
      <c r="E486" s="40"/>
      <c r="F486" s="234" t="s">
        <v>794</v>
      </c>
      <c r="G486" s="40"/>
      <c r="H486" s="40"/>
      <c r="I486" s="235"/>
      <c r="J486" s="40"/>
      <c r="K486" s="40"/>
      <c r="L486" s="44"/>
      <c r="M486" s="236"/>
      <c r="N486" s="237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150</v>
      </c>
      <c r="AU486" s="17" t="s">
        <v>86</v>
      </c>
    </row>
    <row r="487" spans="1:47" s="2" customFormat="1" ht="12">
      <c r="A487" s="38"/>
      <c r="B487" s="39"/>
      <c r="C487" s="40"/>
      <c r="D487" s="233" t="s">
        <v>312</v>
      </c>
      <c r="E487" s="40"/>
      <c r="F487" s="271" t="s">
        <v>796</v>
      </c>
      <c r="G487" s="40"/>
      <c r="H487" s="40"/>
      <c r="I487" s="235"/>
      <c r="J487" s="40"/>
      <c r="K487" s="40"/>
      <c r="L487" s="44"/>
      <c r="M487" s="236"/>
      <c r="N487" s="237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312</v>
      </c>
      <c r="AU487" s="17" t="s">
        <v>86</v>
      </c>
    </row>
    <row r="488" spans="1:63" s="12" customFormat="1" ht="25.9" customHeight="1">
      <c r="A488" s="12"/>
      <c r="B488" s="203"/>
      <c r="C488" s="204"/>
      <c r="D488" s="205" t="s">
        <v>77</v>
      </c>
      <c r="E488" s="206" t="s">
        <v>797</v>
      </c>
      <c r="F488" s="206" t="s">
        <v>798</v>
      </c>
      <c r="G488" s="204"/>
      <c r="H488" s="204"/>
      <c r="I488" s="207"/>
      <c r="J488" s="208">
        <f>BK488</f>
        <v>0</v>
      </c>
      <c r="K488" s="204"/>
      <c r="L488" s="209"/>
      <c r="M488" s="210"/>
      <c r="N488" s="211"/>
      <c r="O488" s="211"/>
      <c r="P488" s="212">
        <f>P489+SUM(P490:P495)+P501+P507+P510</f>
        <v>0</v>
      </c>
      <c r="Q488" s="211"/>
      <c r="R488" s="212">
        <f>R489+SUM(R490:R495)+R501+R507+R510</f>
        <v>0</v>
      </c>
      <c r="S488" s="211"/>
      <c r="T488" s="213">
        <f>T489+SUM(T490:T495)+T501+T507+T510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171</v>
      </c>
      <c r="AT488" s="215" t="s">
        <v>77</v>
      </c>
      <c r="AU488" s="215" t="s">
        <v>78</v>
      </c>
      <c r="AY488" s="214" t="s">
        <v>141</v>
      </c>
      <c r="BK488" s="216">
        <f>BK489+SUM(BK490:BK495)+BK501+BK507+BK510</f>
        <v>0</v>
      </c>
    </row>
    <row r="489" spans="1:65" s="2" customFormat="1" ht="14.4" customHeight="1">
      <c r="A489" s="38"/>
      <c r="B489" s="39"/>
      <c r="C489" s="219" t="s">
        <v>799</v>
      </c>
      <c r="D489" s="219" t="s">
        <v>144</v>
      </c>
      <c r="E489" s="220" t="s">
        <v>800</v>
      </c>
      <c r="F489" s="221" t="s">
        <v>801</v>
      </c>
      <c r="G489" s="222" t="s">
        <v>369</v>
      </c>
      <c r="H489" s="223">
        <v>120</v>
      </c>
      <c r="I489" s="224"/>
      <c r="J489" s="225">
        <f>ROUND(I489*H489,2)</f>
        <v>0</v>
      </c>
      <c r="K489" s="226"/>
      <c r="L489" s="44"/>
      <c r="M489" s="227" t="s">
        <v>1</v>
      </c>
      <c r="N489" s="228" t="s">
        <v>43</v>
      </c>
      <c r="O489" s="91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31" t="s">
        <v>148</v>
      </c>
      <c r="AT489" s="231" t="s">
        <v>144</v>
      </c>
      <c r="AU489" s="231" t="s">
        <v>86</v>
      </c>
      <c r="AY489" s="17" t="s">
        <v>141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7" t="s">
        <v>86</v>
      </c>
      <c r="BK489" s="232">
        <f>ROUND(I489*H489,2)</f>
        <v>0</v>
      </c>
      <c r="BL489" s="17" t="s">
        <v>148</v>
      </c>
      <c r="BM489" s="231" t="s">
        <v>802</v>
      </c>
    </row>
    <row r="490" spans="1:47" s="2" customFormat="1" ht="12">
      <c r="A490" s="38"/>
      <c r="B490" s="39"/>
      <c r="C490" s="40"/>
      <c r="D490" s="233" t="s">
        <v>150</v>
      </c>
      <c r="E490" s="40"/>
      <c r="F490" s="234" t="s">
        <v>801</v>
      </c>
      <c r="G490" s="40"/>
      <c r="H490" s="40"/>
      <c r="I490" s="235"/>
      <c r="J490" s="40"/>
      <c r="K490" s="40"/>
      <c r="L490" s="44"/>
      <c r="M490" s="236"/>
      <c r="N490" s="237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150</v>
      </c>
      <c r="AU490" s="17" t="s">
        <v>86</v>
      </c>
    </row>
    <row r="491" spans="1:65" s="2" customFormat="1" ht="14.4" customHeight="1">
      <c r="A491" s="38"/>
      <c r="B491" s="39"/>
      <c r="C491" s="219" t="s">
        <v>803</v>
      </c>
      <c r="D491" s="219" t="s">
        <v>144</v>
      </c>
      <c r="E491" s="220" t="s">
        <v>804</v>
      </c>
      <c r="F491" s="221" t="s">
        <v>805</v>
      </c>
      <c r="G491" s="222" t="s">
        <v>305</v>
      </c>
      <c r="H491" s="223">
        <v>14</v>
      </c>
      <c r="I491" s="224"/>
      <c r="J491" s="225">
        <f>ROUND(I491*H491,2)</f>
        <v>0</v>
      </c>
      <c r="K491" s="226"/>
      <c r="L491" s="44"/>
      <c r="M491" s="227" t="s">
        <v>1</v>
      </c>
      <c r="N491" s="228" t="s">
        <v>43</v>
      </c>
      <c r="O491" s="91"/>
      <c r="P491" s="229">
        <f>O491*H491</f>
        <v>0</v>
      </c>
      <c r="Q491" s="229">
        <v>0</v>
      </c>
      <c r="R491" s="229">
        <f>Q491*H491</f>
        <v>0</v>
      </c>
      <c r="S491" s="229">
        <v>0</v>
      </c>
      <c r="T491" s="230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1" t="s">
        <v>148</v>
      </c>
      <c r="AT491" s="231" t="s">
        <v>144</v>
      </c>
      <c r="AU491" s="231" t="s">
        <v>86</v>
      </c>
      <c r="AY491" s="17" t="s">
        <v>141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7" t="s">
        <v>86</v>
      </c>
      <c r="BK491" s="232">
        <f>ROUND(I491*H491,2)</f>
        <v>0</v>
      </c>
      <c r="BL491" s="17" t="s">
        <v>148</v>
      </c>
      <c r="BM491" s="231" t="s">
        <v>806</v>
      </c>
    </row>
    <row r="492" spans="1:47" s="2" customFormat="1" ht="12">
      <c r="A492" s="38"/>
      <c r="B492" s="39"/>
      <c r="C492" s="40"/>
      <c r="D492" s="233" t="s">
        <v>150</v>
      </c>
      <c r="E492" s="40"/>
      <c r="F492" s="234" t="s">
        <v>805</v>
      </c>
      <c r="G492" s="40"/>
      <c r="H492" s="40"/>
      <c r="I492" s="235"/>
      <c r="J492" s="40"/>
      <c r="K492" s="40"/>
      <c r="L492" s="44"/>
      <c r="M492" s="236"/>
      <c r="N492" s="237"/>
      <c r="O492" s="91"/>
      <c r="P492" s="91"/>
      <c r="Q492" s="91"/>
      <c r="R492" s="91"/>
      <c r="S492" s="91"/>
      <c r="T492" s="92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150</v>
      </c>
      <c r="AU492" s="17" t="s">
        <v>86</v>
      </c>
    </row>
    <row r="493" spans="1:65" s="2" customFormat="1" ht="14.4" customHeight="1">
      <c r="A493" s="38"/>
      <c r="B493" s="39"/>
      <c r="C493" s="219" t="s">
        <v>807</v>
      </c>
      <c r="D493" s="219" t="s">
        <v>144</v>
      </c>
      <c r="E493" s="220" t="s">
        <v>808</v>
      </c>
      <c r="F493" s="221" t="s">
        <v>809</v>
      </c>
      <c r="G493" s="222" t="s">
        <v>305</v>
      </c>
      <c r="H493" s="223">
        <v>12</v>
      </c>
      <c r="I493" s="224"/>
      <c r="J493" s="225">
        <f>ROUND(I493*H493,2)</f>
        <v>0</v>
      </c>
      <c r="K493" s="226"/>
      <c r="L493" s="44"/>
      <c r="M493" s="227" t="s">
        <v>1</v>
      </c>
      <c r="N493" s="228" t="s">
        <v>43</v>
      </c>
      <c r="O493" s="91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1" t="s">
        <v>148</v>
      </c>
      <c r="AT493" s="231" t="s">
        <v>144</v>
      </c>
      <c r="AU493" s="231" t="s">
        <v>86</v>
      </c>
      <c r="AY493" s="17" t="s">
        <v>141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17" t="s">
        <v>86</v>
      </c>
      <c r="BK493" s="232">
        <f>ROUND(I493*H493,2)</f>
        <v>0</v>
      </c>
      <c r="BL493" s="17" t="s">
        <v>148</v>
      </c>
      <c r="BM493" s="231" t="s">
        <v>810</v>
      </c>
    </row>
    <row r="494" spans="1:47" s="2" customFormat="1" ht="12">
      <c r="A494" s="38"/>
      <c r="B494" s="39"/>
      <c r="C494" s="40"/>
      <c r="D494" s="233" t="s">
        <v>150</v>
      </c>
      <c r="E494" s="40"/>
      <c r="F494" s="234" t="s">
        <v>809</v>
      </c>
      <c r="G494" s="40"/>
      <c r="H494" s="40"/>
      <c r="I494" s="235"/>
      <c r="J494" s="40"/>
      <c r="K494" s="40"/>
      <c r="L494" s="44"/>
      <c r="M494" s="236"/>
      <c r="N494" s="237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150</v>
      </c>
      <c r="AU494" s="17" t="s">
        <v>86</v>
      </c>
    </row>
    <row r="495" spans="1:63" s="12" customFormat="1" ht="22.8" customHeight="1">
      <c r="A495" s="12"/>
      <c r="B495" s="203"/>
      <c r="C495" s="204"/>
      <c r="D495" s="205" t="s">
        <v>77</v>
      </c>
      <c r="E495" s="217" t="s">
        <v>811</v>
      </c>
      <c r="F495" s="217" t="s">
        <v>812</v>
      </c>
      <c r="G495" s="204"/>
      <c r="H495" s="204"/>
      <c r="I495" s="207"/>
      <c r="J495" s="218">
        <f>BK495</f>
        <v>0</v>
      </c>
      <c r="K495" s="204"/>
      <c r="L495" s="209"/>
      <c r="M495" s="210"/>
      <c r="N495" s="211"/>
      <c r="O495" s="211"/>
      <c r="P495" s="212">
        <f>SUM(P496:P500)</f>
        <v>0</v>
      </c>
      <c r="Q495" s="211"/>
      <c r="R495" s="212">
        <f>SUM(R496:R500)</f>
        <v>0</v>
      </c>
      <c r="S495" s="211"/>
      <c r="T495" s="213">
        <f>SUM(T496:T500)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4" t="s">
        <v>171</v>
      </c>
      <c r="AT495" s="215" t="s">
        <v>77</v>
      </c>
      <c r="AU495" s="215" t="s">
        <v>86</v>
      </c>
      <c r="AY495" s="214" t="s">
        <v>141</v>
      </c>
      <c r="BK495" s="216">
        <f>SUM(BK496:BK500)</f>
        <v>0</v>
      </c>
    </row>
    <row r="496" spans="1:65" s="2" customFormat="1" ht="14.4" customHeight="1">
      <c r="A496" s="38"/>
      <c r="B496" s="39"/>
      <c r="C496" s="219" t="s">
        <v>813</v>
      </c>
      <c r="D496" s="219" t="s">
        <v>144</v>
      </c>
      <c r="E496" s="220" t="s">
        <v>814</v>
      </c>
      <c r="F496" s="221" t="s">
        <v>815</v>
      </c>
      <c r="G496" s="222" t="s">
        <v>369</v>
      </c>
      <c r="H496" s="223">
        <v>1</v>
      </c>
      <c r="I496" s="224"/>
      <c r="J496" s="225">
        <f>ROUND(I496*H496,2)</f>
        <v>0</v>
      </c>
      <c r="K496" s="226"/>
      <c r="L496" s="44"/>
      <c r="M496" s="227" t="s">
        <v>1</v>
      </c>
      <c r="N496" s="228" t="s">
        <v>43</v>
      </c>
      <c r="O496" s="91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31" t="s">
        <v>148</v>
      </c>
      <c r="AT496" s="231" t="s">
        <v>144</v>
      </c>
      <c r="AU496" s="231" t="s">
        <v>88</v>
      </c>
      <c r="AY496" s="17" t="s">
        <v>141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7" t="s">
        <v>86</v>
      </c>
      <c r="BK496" s="232">
        <f>ROUND(I496*H496,2)</f>
        <v>0</v>
      </c>
      <c r="BL496" s="17" t="s">
        <v>148</v>
      </c>
      <c r="BM496" s="231" t="s">
        <v>816</v>
      </c>
    </row>
    <row r="497" spans="1:47" s="2" customFormat="1" ht="12">
      <c r="A497" s="38"/>
      <c r="B497" s="39"/>
      <c r="C497" s="40"/>
      <c r="D497" s="233" t="s">
        <v>150</v>
      </c>
      <c r="E497" s="40"/>
      <c r="F497" s="234" t="s">
        <v>815</v>
      </c>
      <c r="G497" s="40"/>
      <c r="H497" s="40"/>
      <c r="I497" s="235"/>
      <c r="J497" s="40"/>
      <c r="K497" s="40"/>
      <c r="L497" s="44"/>
      <c r="M497" s="236"/>
      <c r="N497" s="237"/>
      <c r="O497" s="91"/>
      <c r="P497" s="91"/>
      <c r="Q497" s="91"/>
      <c r="R497" s="91"/>
      <c r="S497" s="91"/>
      <c r="T497" s="92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150</v>
      </c>
      <c r="AU497" s="17" t="s">
        <v>88</v>
      </c>
    </row>
    <row r="498" spans="1:47" s="2" customFormat="1" ht="12">
      <c r="A498" s="38"/>
      <c r="B498" s="39"/>
      <c r="C498" s="40"/>
      <c r="D498" s="233" t="s">
        <v>312</v>
      </c>
      <c r="E498" s="40"/>
      <c r="F498" s="271" t="s">
        <v>817</v>
      </c>
      <c r="G498" s="40"/>
      <c r="H498" s="40"/>
      <c r="I498" s="235"/>
      <c r="J498" s="40"/>
      <c r="K498" s="40"/>
      <c r="L498" s="44"/>
      <c r="M498" s="236"/>
      <c r="N498" s="237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312</v>
      </c>
      <c r="AU498" s="17" t="s">
        <v>88</v>
      </c>
    </row>
    <row r="499" spans="1:65" s="2" customFormat="1" ht="14.4" customHeight="1">
      <c r="A499" s="38"/>
      <c r="B499" s="39"/>
      <c r="C499" s="219" t="s">
        <v>818</v>
      </c>
      <c r="D499" s="219" t="s">
        <v>144</v>
      </c>
      <c r="E499" s="220" t="s">
        <v>819</v>
      </c>
      <c r="F499" s="221" t="s">
        <v>820</v>
      </c>
      <c r="G499" s="222" t="s">
        <v>821</v>
      </c>
      <c r="H499" s="223">
        <v>1</v>
      </c>
      <c r="I499" s="224"/>
      <c r="J499" s="225">
        <f>ROUND(I499*H499,2)</f>
        <v>0</v>
      </c>
      <c r="K499" s="226"/>
      <c r="L499" s="44"/>
      <c r="M499" s="227" t="s">
        <v>1</v>
      </c>
      <c r="N499" s="228" t="s">
        <v>43</v>
      </c>
      <c r="O499" s="91"/>
      <c r="P499" s="229">
        <f>O499*H499</f>
        <v>0</v>
      </c>
      <c r="Q499" s="229">
        <v>0</v>
      </c>
      <c r="R499" s="229">
        <f>Q499*H499</f>
        <v>0</v>
      </c>
      <c r="S499" s="229">
        <v>0</v>
      </c>
      <c r="T499" s="23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1" t="s">
        <v>148</v>
      </c>
      <c r="AT499" s="231" t="s">
        <v>144</v>
      </c>
      <c r="AU499" s="231" t="s">
        <v>88</v>
      </c>
      <c r="AY499" s="17" t="s">
        <v>141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17" t="s">
        <v>86</v>
      </c>
      <c r="BK499" s="232">
        <f>ROUND(I499*H499,2)</f>
        <v>0</v>
      </c>
      <c r="BL499" s="17" t="s">
        <v>148</v>
      </c>
      <c r="BM499" s="231" t="s">
        <v>822</v>
      </c>
    </row>
    <row r="500" spans="1:47" s="2" customFormat="1" ht="12">
      <c r="A500" s="38"/>
      <c r="B500" s="39"/>
      <c r="C500" s="40"/>
      <c r="D500" s="233" t="s">
        <v>150</v>
      </c>
      <c r="E500" s="40"/>
      <c r="F500" s="234" t="s">
        <v>820</v>
      </c>
      <c r="G500" s="40"/>
      <c r="H500" s="40"/>
      <c r="I500" s="235"/>
      <c r="J500" s="40"/>
      <c r="K500" s="40"/>
      <c r="L500" s="44"/>
      <c r="M500" s="236"/>
      <c r="N500" s="237"/>
      <c r="O500" s="91"/>
      <c r="P500" s="91"/>
      <c r="Q500" s="91"/>
      <c r="R500" s="91"/>
      <c r="S500" s="91"/>
      <c r="T500" s="92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150</v>
      </c>
      <c r="AU500" s="17" t="s">
        <v>88</v>
      </c>
    </row>
    <row r="501" spans="1:63" s="12" customFormat="1" ht="22.8" customHeight="1">
      <c r="A501" s="12"/>
      <c r="B501" s="203"/>
      <c r="C501" s="204"/>
      <c r="D501" s="205" t="s">
        <v>77</v>
      </c>
      <c r="E501" s="217" t="s">
        <v>823</v>
      </c>
      <c r="F501" s="217" t="s">
        <v>824</v>
      </c>
      <c r="G501" s="204"/>
      <c r="H501" s="204"/>
      <c r="I501" s="207"/>
      <c r="J501" s="218">
        <f>BK501</f>
        <v>0</v>
      </c>
      <c r="K501" s="204"/>
      <c r="L501" s="209"/>
      <c r="M501" s="210"/>
      <c r="N501" s="211"/>
      <c r="O501" s="211"/>
      <c r="P501" s="212">
        <f>SUM(P502:P506)</f>
        <v>0</v>
      </c>
      <c r="Q501" s="211"/>
      <c r="R501" s="212">
        <f>SUM(R502:R506)</f>
        <v>0</v>
      </c>
      <c r="S501" s="211"/>
      <c r="T501" s="213">
        <f>SUM(T502:T506)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4" t="s">
        <v>171</v>
      </c>
      <c r="AT501" s="215" t="s">
        <v>77</v>
      </c>
      <c r="AU501" s="215" t="s">
        <v>86</v>
      </c>
      <c r="AY501" s="214" t="s">
        <v>141</v>
      </c>
      <c r="BK501" s="216">
        <f>SUM(BK502:BK506)</f>
        <v>0</v>
      </c>
    </row>
    <row r="502" spans="1:65" s="2" customFormat="1" ht="14.4" customHeight="1">
      <c r="A502" s="38"/>
      <c r="B502" s="39"/>
      <c r="C502" s="219" t="s">
        <v>825</v>
      </c>
      <c r="D502" s="219" t="s">
        <v>144</v>
      </c>
      <c r="E502" s="220" t="s">
        <v>826</v>
      </c>
      <c r="F502" s="221" t="s">
        <v>827</v>
      </c>
      <c r="G502" s="222" t="s">
        <v>369</v>
      </c>
      <c r="H502" s="223">
        <v>1</v>
      </c>
      <c r="I502" s="224"/>
      <c r="J502" s="225">
        <f>ROUND(I502*H502,2)</f>
        <v>0</v>
      </c>
      <c r="K502" s="226"/>
      <c r="L502" s="44"/>
      <c r="M502" s="227" t="s">
        <v>1</v>
      </c>
      <c r="N502" s="228" t="s">
        <v>43</v>
      </c>
      <c r="O502" s="91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1" t="s">
        <v>148</v>
      </c>
      <c r="AT502" s="231" t="s">
        <v>144</v>
      </c>
      <c r="AU502" s="231" t="s">
        <v>88</v>
      </c>
      <c r="AY502" s="17" t="s">
        <v>141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7" t="s">
        <v>86</v>
      </c>
      <c r="BK502" s="232">
        <f>ROUND(I502*H502,2)</f>
        <v>0</v>
      </c>
      <c r="BL502" s="17" t="s">
        <v>148</v>
      </c>
      <c r="BM502" s="231" t="s">
        <v>828</v>
      </c>
    </row>
    <row r="503" spans="1:47" s="2" customFormat="1" ht="12">
      <c r="A503" s="38"/>
      <c r="B503" s="39"/>
      <c r="C503" s="40"/>
      <c r="D503" s="233" t="s">
        <v>150</v>
      </c>
      <c r="E503" s="40"/>
      <c r="F503" s="234" t="s">
        <v>827</v>
      </c>
      <c r="G503" s="40"/>
      <c r="H503" s="40"/>
      <c r="I503" s="235"/>
      <c r="J503" s="40"/>
      <c r="K503" s="40"/>
      <c r="L503" s="44"/>
      <c r="M503" s="236"/>
      <c r="N503" s="237"/>
      <c r="O503" s="91"/>
      <c r="P503" s="91"/>
      <c r="Q503" s="91"/>
      <c r="R503" s="91"/>
      <c r="S503" s="91"/>
      <c r="T503" s="92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150</v>
      </c>
      <c r="AU503" s="17" t="s">
        <v>88</v>
      </c>
    </row>
    <row r="504" spans="1:47" s="2" customFormat="1" ht="12">
      <c r="A504" s="38"/>
      <c r="B504" s="39"/>
      <c r="C504" s="40"/>
      <c r="D504" s="233" t="s">
        <v>312</v>
      </c>
      <c r="E504" s="40"/>
      <c r="F504" s="271" t="s">
        <v>829</v>
      </c>
      <c r="G504" s="40"/>
      <c r="H504" s="40"/>
      <c r="I504" s="235"/>
      <c r="J504" s="40"/>
      <c r="K504" s="40"/>
      <c r="L504" s="44"/>
      <c r="M504" s="236"/>
      <c r="N504" s="237"/>
      <c r="O504" s="91"/>
      <c r="P504" s="91"/>
      <c r="Q504" s="91"/>
      <c r="R504" s="91"/>
      <c r="S504" s="91"/>
      <c r="T504" s="92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312</v>
      </c>
      <c r="AU504" s="17" t="s">
        <v>88</v>
      </c>
    </row>
    <row r="505" spans="1:65" s="2" customFormat="1" ht="14.4" customHeight="1">
      <c r="A505" s="38"/>
      <c r="B505" s="39"/>
      <c r="C505" s="219" t="s">
        <v>830</v>
      </c>
      <c r="D505" s="219" t="s">
        <v>144</v>
      </c>
      <c r="E505" s="220" t="s">
        <v>831</v>
      </c>
      <c r="F505" s="221" t="s">
        <v>832</v>
      </c>
      <c r="G505" s="222" t="s">
        <v>331</v>
      </c>
      <c r="H505" s="223">
        <v>1</v>
      </c>
      <c r="I505" s="224"/>
      <c r="J505" s="225">
        <f>ROUND(I505*H505,2)</f>
        <v>0</v>
      </c>
      <c r="K505" s="226"/>
      <c r="L505" s="44"/>
      <c r="M505" s="227" t="s">
        <v>1</v>
      </c>
      <c r="N505" s="228" t="s">
        <v>43</v>
      </c>
      <c r="O505" s="91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31" t="s">
        <v>148</v>
      </c>
      <c r="AT505" s="231" t="s">
        <v>144</v>
      </c>
      <c r="AU505" s="231" t="s">
        <v>88</v>
      </c>
      <c r="AY505" s="17" t="s">
        <v>141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7" t="s">
        <v>86</v>
      </c>
      <c r="BK505" s="232">
        <f>ROUND(I505*H505,2)</f>
        <v>0</v>
      </c>
      <c r="BL505" s="17" t="s">
        <v>148</v>
      </c>
      <c r="BM505" s="231" t="s">
        <v>833</v>
      </c>
    </row>
    <row r="506" spans="1:47" s="2" customFormat="1" ht="12">
      <c r="A506" s="38"/>
      <c r="B506" s="39"/>
      <c r="C506" s="40"/>
      <c r="D506" s="233" t="s">
        <v>150</v>
      </c>
      <c r="E506" s="40"/>
      <c r="F506" s="234" t="s">
        <v>832</v>
      </c>
      <c r="G506" s="40"/>
      <c r="H506" s="40"/>
      <c r="I506" s="235"/>
      <c r="J506" s="40"/>
      <c r="K506" s="40"/>
      <c r="L506" s="44"/>
      <c r="M506" s="236"/>
      <c r="N506" s="237"/>
      <c r="O506" s="91"/>
      <c r="P506" s="91"/>
      <c r="Q506" s="91"/>
      <c r="R506" s="91"/>
      <c r="S506" s="91"/>
      <c r="T506" s="92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150</v>
      </c>
      <c r="AU506" s="17" t="s">
        <v>88</v>
      </c>
    </row>
    <row r="507" spans="1:63" s="12" customFormat="1" ht="22.8" customHeight="1">
      <c r="A507" s="12"/>
      <c r="B507" s="203"/>
      <c r="C507" s="204"/>
      <c r="D507" s="205" t="s">
        <v>77</v>
      </c>
      <c r="E507" s="217" t="s">
        <v>834</v>
      </c>
      <c r="F507" s="217" t="s">
        <v>835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SUM(P508:P509)</f>
        <v>0</v>
      </c>
      <c r="Q507" s="211"/>
      <c r="R507" s="212">
        <f>SUM(R508:R509)</f>
        <v>0</v>
      </c>
      <c r="S507" s="211"/>
      <c r="T507" s="213">
        <f>SUM(T508:T509)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171</v>
      </c>
      <c r="AT507" s="215" t="s">
        <v>77</v>
      </c>
      <c r="AU507" s="215" t="s">
        <v>86</v>
      </c>
      <c r="AY507" s="214" t="s">
        <v>141</v>
      </c>
      <c r="BK507" s="216">
        <f>SUM(BK508:BK509)</f>
        <v>0</v>
      </c>
    </row>
    <row r="508" spans="1:65" s="2" customFormat="1" ht="14.4" customHeight="1">
      <c r="A508" s="38"/>
      <c r="B508" s="39"/>
      <c r="C508" s="219" t="s">
        <v>836</v>
      </c>
      <c r="D508" s="219" t="s">
        <v>144</v>
      </c>
      <c r="E508" s="220" t="s">
        <v>837</v>
      </c>
      <c r="F508" s="221" t="s">
        <v>838</v>
      </c>
      <c r="G508" s="222" t="s">
        <v>405</v>
      </c>
      <c r="H508" s="223">
        <v>1</v>
      </c>
      <c r="I508" s="224"/>
      <c r="J508" s="225">
        <f>ROUND(I508*H508,2)</f>
        <v>0</v>
      </c>
      <c r="K508" s="226"/>
      <c r="L508" s="44"/>
      <c r="M508" s="227" t="s">
        <v>1</v>
      </c>
      <c r="N508" s="228" t="s">
        <v>43</v>
      </c>
      <c r="O508" s="91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1" t="s">
        <v>148</v>
      </c>
      <c r="AT508" s="231" t="s">
        <v>144</v>
      </c>
      <c r="AU508" s="231" t="s">
        <v>88</v>
      </c>
      <c r="AY508" s="17" t="s">
        <v>141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7" t="s">
        <v>86</v>
      </c>
      <c r="BK508" s="232">
        <f>ROUND(I508*H508,2)</f>
        <v>0</v>
      </c>
      <c r="BL508" s="17" t="s">
        <v>148</v>
      </c>
      <c r="BM508" s="231" t="s">
        <v>839</v>
      </c>
    </row>
    <row r="509" spans="1:47" s="2" customFormat="1" ht="12">
      <c r="A509" s="38"/>
      <c r="B509" s="39"/>
      <c r="C509" s="40"/>
      <c r="D509" s="233" t="s">
        <v>150</v>
      </c>
      <c r="E509" s="40"/>
      <c r="F509" s="234" t="s">
        <v>838</v>
      </c>
      <c r="G509" s="40"/>
      <c r="H509" s="40"/>
      <c r="I509" s="235"/>
      <c r="J509" s="40"/>
      <c r="K509" s="40"/>
      <c r="L509" s="44"/>
      <c r="M509" s="236"/>
      <c r="N509" s="237"/>
      <c r="O509" s="91"/>
      <c r="P509" s="91"/>
      <c r="Q509" s="91"/>
      <c r="R509" s="91"/>
      <c r="S509" s="91"/>
      <c r="T509" s="92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150</v>
      </c>
      <c r="AU509" s="17" t="s">
        <v>88</v>
      </c>
    </row>
    <row r="510" spans="1:63" s="12" customFormat="1" ht="22.8" customHeight="1">
      <c r="A510" s="12"/>
      <c r="B510" s="203"/>
      <c r="C510" s="204"/>
      <c r="D510" s="205" t="s">
        <v>77</v>
      </c>
      <c r="E510" s="217" t="s">
        <v>840</v>
      </c>
      <c r="F510" s="217" t="s">
        <v>841</v>
      </c>
      <c r="G510" s="204"/>
      <c r="H510" s="204"/>
      <c r="I510" s="207"/>
      <c r="J510" s="218">
        <f>BK510</f>
        <v>0</v>
      </c>
      <c r="K510" s="204"/>
      <c r="L510" s="209"/>
      <c r="M510" s="210"/>
      <c r="N510" s="211"/>
      <c r="O510" s="211"/>
      <c r="P510" s="212">
        <f>SUM(P511:P514)</f>
        <v>0</v>
      </c>
      <c r="Q510" s="211"/>
      <c r="R510" s="212">
        <f>SUM(R511:R514)</f>
        <v>0</v>
      </c>
      <c r="S510" s="211"/>
      <c r="T510" s="213">
        <f>SUM(T511:T514)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4" t="s">
        <v>171</v>
      </c>
      <c r="AT510" s="215" t="s">
        <v>77</v>
      </c>
      <c r="AU510" s="215" t="s">
        <v>86</v>
      </c>
      <c r="AY510" s="214" t="s">
        <v>141</v>
      </c>
      <c r="BK510" s="216">
        <f>SUM(BK511:BK514)</f>
        <v>0</v>
      </c>
    </row>
    <row r="511" spans="1:65" s="2" customFormat="1" ht="14.4" customHeight="1">
      <c r="A511" s="38"/>
      <c r="B511" s="39"/>
      <c r="C511" s="219" t="s">
        <v>842</v>
      </c>
      <c r="D511" s="219" t="s">
        <v>144</v>
      </c>
      <c r="E511" s="220" t="s">
        <v>843</v>
      </c>
      <c r="F511" s="221" t="s">
        <v>844</v>
      </c>
      <c r="G511" s="222" t="s">
        <v>369</v>
      </c>
      <c r="H511" s="223">
        <v>1</v>
      </c>
      <c r="I511" s="224"/>
      <c r="J511" s="225">
        <f>ROUND(I511*H511,2)</f>
        <v>0</v>
      </c>
      <c r="K511" s="226"/>
      <c r="L511" s="44"/>
      <c r="M511" s="227" t="s">
        <v>1</v>
      </c>
      <c r="N511" s="228" t="s">
        <v>43</v>
      </c>
      <c r="O511" s="91"/>
      <c r="P511" s="229">
        <f>O511*H511</f>
        <v>0</v>
      </c>
      <c r="Q511" s="229">
        <v>0</v>
      </c>
      <c r="R511" s="229">
        <f>Q511*H511</f>
        <v>0</v>
      </c>
      <c r="S511" s="229">
        <v>0</v>
      </c>
      <c r="T511" s="230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1" t="s">
        <v>148</v>
      </c>
      <c r="AT511" s="231" t="s">
        <v>144</v>
      </c>
      <c r="AU511" s="231" t="s">
        <v>88</v>
      </c>
      <c r="AY511" s="17" t="s">
        <v>141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7" t="s">
        <v>86</v>
      </c>
      <c r="BK511" s="232">
        <f>ROUND(I511*H511,2)</f>
        <v>0</v>
      </c>
      <c r="BL511" s="17" t="s">
        <v>148</v>
      </c>
      <c r="BM511" s="231" t="s">
        <v>845</v>
      </c>
    </row>
    <row r="512" spans="1:47" s="2" customFormat="1" ht="12">
      <c r="A512" s="38"/>
      <c r="B512" s="39"/>
      <c r="C512" s="40"/>
      <c r="D512" s="233" t="s">
        <v>150</v>
      </c>
      <c r="E512" s="40"/>
      <c r="F512" s="234" t="s">
        <v>844</v>
      </c>
      <c r="G512" s="40"/>
      <c r="H512" s="40"/>
      <c r="I512" s="235"/>
      <c r="J512" s="40"/>
      <c r="K512" s="40"/>
      <c r="L512" s="44"/>
      <c r="M512" s="236"/>
      <c r="N512" s="237"/>
      <c r="O512" s="91"/>
      <c r="P512" s="91"/>
      <c r="Q512" s="91"/>
      <c r="R512" s="91"/>
      <c r="S512" s="91"/>
      <c r="T512" s="92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150</v>
      </c>
      <c r="AU512" s="17" t="s">
        <v>88</v>
      </c>
    </row>
    <row r="513" spans="1:65" s="2" customFormat="1" ht="14.4" customHeight="1">
      <c r="A513" s="38"/>
      <c r="B513" s="39"/>
      <c r="C513" s="219" t="s">
        <v>846</v>
      </c>
      <c r="D513" s="219" t="s">
        <v>144</v>
      </c>
      <c r="E513" s="220" t="s">
        <v>847</v>
      </c>
      <c r="F513" s="221" t="s">
        <v>848</v>
      </c>
      <c r="G513" s="222" t="s">
        <v>331</v>
      </c>
      <c r="H513" s="223">
        <v>1</v>
      </c>
      <c r="I513" s="224"/>
      <c r="J513" s="225">
        <f>ROUND(I513*H513,2)</f>
        <v>0</v>
      </c>
      <c r="K513" s="226"/>
      <c r="L513" s="44"/>
      <c r="M513" s="227" t="s">
        <v>1</v>
      </c>
      <c r="N513" s="228" t="s">
        <v>43</v>
      </c>
      <c r="O513" s="91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31" t="s">
        <v>148</v>
      </c>
      <c r="AT513" s="231" t="s">
        <v>144</v>
      </c>
      <c r="AU513" s="231" t="s">
        <v>88</v>
      </c>
      <c r="AY513" s="17" t="s">
        <v>141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17" t="s">
        <v>86</v>
      </c>
      <c r="BK513" s="232">
        <f>ROUND(I513*H513,2)</f>
        <v>0</v>
      </c>
      <c r="BL513" s="17" t="s">
        <v>148</v>
      </c>
      <c r="BM513" s="231" t="s">
        <v>849</v>
      </c>
    </row>
    <row r="514" spans="1:47" s="2" customFormat="1" ht="12">
      <c r="A514" s="38"/>
      <c r="B514" s="39"/>
      <c r="C514" s="40"/>
      <c r="D514" s="233" t="s">
        <v>150</v>
      </c>
      <c r="E514" s="40"/>
      <c r="F514" s="234" t="s">
        <v>848</v>
      </c>
      <c r="G514" s="40"/>
      <c r="H514" s="40"/>
      <c r="I514" s="235"/>
      <c r="J514" s="40"/>
      <c r="K514" s="40"/>
      <c r="L514" s="44"/>
      <c r="M514" s="272"/>
      <c r="N514" s="273"/>
      <c r="O514" s="274"/>
      <c r="P514" s="274"/>
      <c r="Q514" s="274"/>
      <c r="R514" s="274"/>
      <c r="S514" s="274"/>
      <c r="T514" s="27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150</v>
      </c>
      <c r="AU514" s="17" t="s">
        <v>88</v>
      </c>
    </row>
    <row r="515" spans="1:31" s="2" customFormat="1" ht="6.95" customHeight="1">
      <c r="A515" s="38"/>
      <c r="B515" s="66"/>
      <c r="C515" s="67"/>
      <c r="D515" s="67"/>
      <c r="E515" s="67"/>
      <c r="F515" s="67"/>
      <c r="G515" s="67"/>
      <c r="H515" s="67"/>
      <c r="I515" s="67"/>
      <c r="J515" s="67"/>
      <c r="K515" s="67"/>
      <c r="L515" s="44"/>
      <c r="M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</row>
  </sheetData>
  <sheetProtection password="CC35" sheet="1" objects="1" scenarios="1" formatColumns="0" formatRows="0" autoFilter="0"/>
  <autoFilter ref="C137:K514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Trlicova PK3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850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ROUND((SUM(BE128:BE264)),2)</f>
        <v>0</v>
      </c>
      <c r="G33" s="38"/>
      <c r="H33" s="38"/>
      <c r="I33" s="155">
        <v>0.21</v>
      </c>
      <c r="J33" s="154">
        <f>ROUND(((SUM(BE128:BE264))*I33),2)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ROUND((SUM(BF128:BF264)),2)</f>
        <v>0</v>
      </c>
      <c r="G34" s="38"/>
      <c r="H34" s="38"/>
      <c r="I34" s="155">
        <v>0.15</v>
      </c>
      <c r="J34" s="154">
        <f>ROUND(((SUM(BF128:BF264))*I34),2)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ROUND((SUM(BG128:BG264)),2)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ROUND((SUM(BH128:BH264)),2)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ROUND((SUM(BI128:BI264)),2)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Trlicova PK3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84-19-6P32 - Plynová odběrná zařízení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Trlicova 1783/10,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Nový Jičín, Masarykovo nám. 1/1, 741 01 Nový</v>
      </c>
      <c r="G91" s="40"/>
      <c r="H91" s="40"/>
      <c r="I91" s="32" t="s">
        <v>30</v>
      </c>
      <c r="J91" s="36" t="str">
        <f>E21</f>
        <v>MIOT, s.r.o., Zelená 3062/30, 702 02 Ostrava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851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J152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J157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117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118</v>
      </c>
      <c r="E102" s="188"/>
      <c r="F102" s="188"/>
      <c r="G102" s="188"/>
      <c r="H102" s="188"/>
      <c r="I102" s="188"/>
      <c r="J102" s="189">
        <f>J193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120</v>
      </c>
      <c r="E103" s="182"/>
      <c r="F103" s="182"/>
      <c r="G103" s="182"/>
      <c r="H103" s="182"/>
      <c r="I103" s="182"/>
      <c r="J103" s="183">
        <f>J221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121</v>
      </c>
      <c r="E104" s="182"/>
      <c r="F104" s="182"/>
      <c r="G104" s="182"/>
      <c r="H104" s="182"/>
      <c r="I104" s="182"/>
      <c r="J104" s="183">
        <f>J236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122</v>
      </c>
      <c r="E105" s="188"/>
      <c r="F105" s="188"/>
      <c r="G105" s="188"/>
      <c r="H105" s="188"/>
      <c r="I105" s="188"/>
      <c r="J105" s="189">
        <f>J245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123</v>
      </c>
      <c r="E106" s="188"/>
      <c r="F106" s="188"/>
      <c r="G106" s="188"/>
      <c r="H106" s="188"/>
      <c r="I106" s="188"/>
      <c r="J106" s="189">
        <f>J251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124</v>
      </c>
      <c r="E107" s="188"/>
      <c r="F107" s="188"/>
      <c r="G107" s="188"/>
      <c r="H107" s="188"/>
      <c r="I107" s="188"/>
      <c r="J107" s="189">
        <f>J259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125</v>
      </c>
      <c r="E108" s="188"/>
      <c r="F108" s="188"/>
      <c r="G108" s="188"/>
      <c r="H108" s="188"/>
      <c r="I108" s="188"/>
      <c r="J108" s="189">
        <f>J262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Plynová kotelna Trlicova PK3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84-19-6P32 - Plynová odběrná zařízení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Trlicova 1783/10, 741 01 Nový Jičín</v>
      </c>
      <c r="G122" s="40"/>
      <c r="H122" s="40"/>
      <c r="I122" s="32" t="s">
        <v>22</v>
      </c>
      <c r="J122" s="79" t="str">
        <f>IF(J12="","",J12)</f>
        <v>17. 9. 2020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2" t="s">
        <v>24</v>
      </c>
      <c r="D124" s="40"/>
      <c r="E124" s="40"/>
      <c r="F124" s="27" t="str">
        <f>E15</f>
        <v>Město Nový Jičín, Masarykovo nám. 1/1, 741 01 Nový</v>
      </c>
      <c r="G124" s="40"/>
      <c r="H124" s="40"/>
      <c r="I124" s="32" t="s">
        <v>30</v>
      </c>
      <c r="J124" s="36" t="str">
        <f>E21</f>
        <v>MIOT, s.r.o., Zelená 3062/30, 702 02 Ostrava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34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127</v>
      </c>
      <c r="D127" s="194" t="s">
        <v>63</v>
      </c>
      <c r="E127" s="194" t="s">
        <v>59</v>
      </c>
      <c r="F127" s="194" t="s">
        <v>60</v>
      </c>
      <c r="G127" s="194" t="s">
        <v>128</v>
      </c>
      <c r="H127" s="194" t="s">
        <v>129</v>
      </c>
      <c r="I127" s="194" t="s">
        <v>130</v>
      </c>
      <c r="J127" s="195" t="s">
        <v>101</v>
      </c>
      <c r="K127" s="196" t="s">
        <v>131</v>
      </c>
      <c r="L127" s="197"/>
      <c r="M127" s="100" t="s">
        <v>1</v>
      </c>
      <c r="N127" s="101" t="s">
        <v>42</v>
      </c>
      <c r="O127" s="101" t="s">
        <v>132</v>
      </c>
      <c r="P127" s="101" t="s">
        <v>133</v>
      </c>
      <c r="Q127" s="101" t="s">
        <v>134</v>
      </c>
      <c r="R127" s="101" t="s">
        <v>135</v>
      </c>
      <c r="S127" s="101" t="s">
        <v>136</v>
      </c>
      <c r="T127" s="102" t="s">
        <v>137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138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P129+P221+P236</f>
        <v>0</v>
      </c>
      <c r="Q128" s="104"/>
      <c r="R128" s="200">
        <f>R129+R221+R236</f>
        <v>0.00216</v>
      </c>
      <c r="S128" s="104"/>
      <c r="T128" s="201">
        <f>T129+T221+T236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77</v>
      </c>
      <c r="AU128" s="17" t="s">
        <v>103</v>
      </c>
      <c r="BK128" s="202">
        <f>BK129+BK221+BK236</f>
        <v>0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215</v>
      </c>
      <c r="F129" s="206" t="s">
        <v>216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P130+P152+P157+P183+P193</f>
        <v>0</v>
      </c>
      <c r="Q129" s="211"/>
      <c r="R129" s="212">
        <f>R130+R152+R157+R183+R193</f>
        <v>0.00216</v>
      </c>
      <c r="S129" s="211"/>
      <c r="T129" s="213">
        <f>T130+T152+T157+T183+T193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88</v>
      </c>
      <c r="AT129" s="215" t="s">
        <v>77</v>
      </c>
      <c r="AU129" s="215" t="s">
        <v>78</v>
      </c>
      <c r="AY129" s="214" t="s">
        <v>141</v>
      </c>
      <c r="BK129" s="216">
        <f>BK130+BK152+BK157+BK183+BK193</f>
        <v>0</v>
      </c>
    </row>
    <row r="130" spans="1:63" s="12" customFormat="1" ht="22.8" customHeight="1">
      <c r="A130" s="12"/>
      <c r="B130" s="203"/>
      <c r="C130" s="204"/>
      <c r="D130" s="205" t="s">
        <v>77</v>
      </c>
      <c r="E130" s="217" t="s">
        <v>852</v>
      </c>
      <c r="F130" s="217" t="s">
        <v>853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SUM(P131:P151)</f>
        <v>0</v>
      </c>
      <c r="Q130" s="211"/>
      <c r="R130" s="212">
        <f>SUM(R131:R151)</f>
        <v>0.00216</v>
      </c>
      <c r="S130" s="211"/>
      <c r="T130" s="213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88</v>
      </c>
      <c r="AT130" s="215" t="s">
        <v>77</v>
      </c>
      <c r="AU130" s="215" t="s">
        <v>86</v>
      </c>
      <c r="AY130" s="214" t="s">
        <v>141</v>
      </c>
      <c r="BK130" s="216">
        <f>SUM(BK131:BK151)</f>
        <v>0</v>
      </c>
    </row>
    <row r="131" spans="1:65" s="2" customFormat="1" ht="14.4" customHeight="1">
      <c r="A131" s="38"/>
      <c r="B131" s="39"/>
      <c r="C131" s="219" t="s">
        <v>86</v>
      </c>
      <c r="D131" s="219" t="s">
        <v>144</v>
      </c>
      <c r="E131" s="220" t="s">
        <v>854</v>
      </c>
      <c r="F131" s="221" t="s">
        <v>855</v>
      </c>
      <c r="G131" s="222" t="s">
        <v>222</v>
      </c>
      <c r="H131" s="223">
        <v>31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277</v>
      </c>
      <c r="AT131" s="231" t="s">
        <v>144</v>
      </c>
      <c r="AU131" s="231" t="s">
        <v>88</v>
      </c>
      <c r="AY131" s="17" t="s">
        <v>141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277</v>
      </c>
      <c r="BM131" s="231" t="s">
        <v>856</v>
      </c>
    </row>
    <row r="132" spans="1:47" s="2" customFormat="1" ht="12">
      <c r="A132" s="38"/>
      <c r="B132" s="39"/>
      <c r="C132" s="40"/>
      <c r="D132" s="233" t="s">
        <v>150</v>
      </c>
      <c r="E132" s="40"/>
      <c r="F132" s="234" t="s">
        <v>857</v>
      </c>
      <c r="G132" s="40"/>
      <c r="H132" s="40"/>
      <c r="I132" s="235"/>
      <c r="J132" s="40"/>
      <c r="K132" s="40"/>
      <c r="L132" s="44"/>
      <c r="M132" s="236"/>
      <c r="N132" s="23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150</v>
      </c>
      <c r="AU132" s="17" t="s">
        <v>88</v>
      </c>
    </row>
    <row r="133" spans="1:51" s="13" customFormat="1" ht="12">
      <c r="A133" s="13"/>
      <c r="B133" s="238"/>
      <c r="C133" s="239"/>
      <c r="D133" s="233" t="s">
        <v>152</v>
      </c>
      <c r="E133" s="240" t="s">
        <v>1</v>
      </c>
      <c r="F133" s="241" t="s">
        <v>858</v>
      </c>
      <c r="G133" s="239"/>
      <c r="H133" s="242">
        <v>31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152</v>
      </c>
      <c r="AU133" s="248" t="s">
        <v>88</v>
      </c>
      <c r="AV133" s="13" t="s">
        <v>88</v>
      </c>
      <c r="AW133" s="13" t="s">
        <v>33</v>
      </c>
      <c r="AX133" s="13" t="s">
        <v>78</v>
      </c>
      <c r="AY133" s="248" t="s">
        <v>141</v>
      </c>
    </row>
    <row r="134" spans="1:51" s="14" customFormat="1" ht="12">
      <c r="A134" s="14"/>
      <c r="B134" s="249"/>
      <c r="C134" s="250"/>
      <c r="D134" s="233" t="s">
        <v>152</v>
      </c>
      <c r="E134" s="251" t="s">
        <v>1</v>
      </c>
      <c r="F134" s="252" t="s">
        <v>154</v>
      </c>
      <c r="G134" s="250"/>
      <c r="H134" s="253">
        <v>31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152</v>
      </c>
      <c r="AU134" s="259" t="s">
        <v>88</v>
      </c>
      <c r="AV134" s="14" t="s">
        <v>148</v>
      </c>
      <c r="AW134" s="14" t="s">
        <v>33</v>
      </c>
      <c r="AX134" s="14" t="s">
        <v>86</v>
      </c>
      <c r="AY134" s="259" t="s">
        <v>141</v>
      </c>
    </row>
    <row r="135" spans="1:65" s="2" customFormat="1" ht="14.4" customHeight="1">
      <c r="A135" s="38"/>
      <c r="B135" s="39"/>
      <c r="C135" s="219" t="s">
        <v>88</v>
      </c>
      <c r="D135" s="219" t="s">
        <v>144</v>
      </c>
      <c r="E135" s="220" t="s">
        <v>859</v>
      </c>
      <c r="F135" s="221" t="s">
        <v>860</v>
      </c>
      <c r="G135" s="222" t="s">
        <v>280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277</v>
      </c>
      <c r="AT135" s="231" t="s">
        <v>144</v>
      </c>
      <c r="AU135" s="231" t="s">
        <v>88</v>
      </c>
      <c r="AY135" s="17" t="s">
        <v>141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277</v>
      </c>
      <c r="BM135" s="231" t="s">
        <v>861</v>
      </c>
    </row>
    <row r="136" spans="1:47" s="2" customFormat="1" ht="12">
      <c r="A136" s="38"/>
      <c r="B136" s="39"/>
      <c r="C136" s="40"/>
      <c r="D136" s="233" t="s">
        <v>150</v>
      </c>
      <c r="E136" s="40"/>
      <c r="F136" s="234" t="s">
        <v>862</v>
      </c>
      <c r="G136" s="40"/>
      <c r="H136" s="40"/>
      <c r="I136" s="235"/>
      <c r="J136" s="40"/>
      <c r="K136" s="40"/>
      <c r="L136" s="44"/>
      <c r="M136" s="236"/>
      <c r="N136" s="237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150</v>
      </c>
      <c r="AU136" s="17" t="s">
        <v>88</v>
      </c>
    </row>
    <row r="137" spans="1:65" s="2" customFormat="1" ht="14.4" customHeight="1">
      <c r="A137" s="38"/>
      <c r="B137" s="39"/>
      <c r="C137" s="260" t="s">
        <v>159</v>
      </c>
      <c r="D137" s="260" t="s">
        <v>237</v>
      </c>
      <c r="E137" s="261" t="s">
        <v>863</v>
      </c>
      <c r="F137" s="262" t="s">
        <v>864</v>
      </c>
      <c r="G137" s="263" t="s">
        <v>369</v>
      </c>
      <c r="H137" s="264">
        <v>1</v>
      </c>
      <c r="I137" s="265"/>
      <c r="J137" s="266">
        <f>ROUND(I137*H137,2)</f>
        <v>0</v>
      </c>
      <c r="K137" s="267"/>
      <c r="L137" s="268"/>
      <c r="M137" s="269" t="s">
        <v>1</v>
      </c>
      <c r="N137" s="270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286</v>
      </c>
      <c r="AT137" s="231" t="s">
        <v>237</v>
      </c>
      <c r="AU137" s="231" t="s">
        <v>88</v>
      </c>
      <c r="AY137" s="17" t="s">
        <v>141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277</v>
      </c>
      <c r="BM137" s="231" t="s">
        <v>865</v>
      </c>
    </row>
    <row r="138" spans="1:47" s="2" customFormat="1" ht="12">
      <c r="A138" s="38"/>
      <c r="B138" s="39"/>
      <c r="C138" s="40"/>
      <c r="D138" s="233" t="s">
        <v>150</v>
      </c>
      <c r="E138" s="40"/>
      <c r="F138" s="234" t="s">
        <v>866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150</v>
      </c>
      <c r="AU138" s="17" t="s">
        <v>88</v>
      </c>
    </row>
    <row r="139" spans="1:65" s="2" customFormat="1" ht="14.4" customHeight="1">
      <c r="A139" s="38"/>
      <c r="B139" s="39"/>
      <c r="C139" s="219" t="s">
        <v>423</v>
      </c>
      <c r="D139" s="219" t="s">
        <v>144</v>
      </c>
      <c r="E139" s="220" t="s">
        <v>867</v>
      </c>
      <c r="F139" s="221" t="s">
        <v>868</v>
      </c>
      <c r="G139" s="222" t="s">
        <v>280</v>
      </c>
      <c r="H139" s="223">
        <v>9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43</v>
      </c>
      <c r="O139" s="91"/>
      <c r="P139" s="229">
        <f>O139*H139</f>
        <v>0</v>
      </c>
      <c r="Q139" s="229">
        <v>0.00024</v>
      </c>
      <c r="R139" s="229">
        <f>Q139*H139</f>
        <v>0.00216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148</v>
      </c>
      <c r="AT139" s="231" t="s">
        <v>144</v>
      </c>
      <c r="AU139" s="231" t="s">
        <v>88</v>
      </c>
      <c r="AY139" s="17" t="s">
        <v>141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148</v>
      </c>
      <c r="BM139" s="231" t="s">
        <v>869</v>
      </c>
    </row>
    <row r="140" spans="1:47" s="2" customFormat="1" ht="12">
      <c r="A140" s="38"/>
      <c r="B140" s="39"/>
      <c r="C140" s="40"/>
      <c r="D140" s="233" t="s">
        <v>150</v>
      </c>
      <c r="E140" s="40"/>
      <c r="F140" s="234" t="s">
        <v>870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150</v>
      </c>
      <c r="AU140" s="17" t="s">
        <v>88</v>
      </c>
    </row>
    <row r="141" spans="1:65" s="2" customFormat="1" ht="14.4" customHeight="1">
      <c r="A141" s="38"/>
      <c r="B141" s="39"/>
      <c r="C141" s="219" t="s">
        <v>148</v>
      </c>
      <c r="D141" s="219" t="s">
        <v>144</v>
      </c>
      <c r="E141" s="220" t="s">
        <v>871</v>
      </c>
      <c r="F141" s="221" t="s">
        <v>872</v>
      </c>
      <c r="G141" s="222" t="s">
        <v>280</v>
      </c>
      <c r="H141" s="223">
        <v>3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277</v>
      </c>
      <c r="AT141" s="231" t="s">
        <v>144</v>
      </c>
      <c r="AU141" s="231" t="s">
        <v>88</v>
      </c>
      <c r="AY141" s="17" t="s">
        <v>141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277</v>
      </c>
      <c r="BM141" s="231" t="s">
        <v>873</v>
      </c>
    </row>
    <row r="142" spans="1:47" s="2" customFormat="1" ht="12">
      <c r="A142" s="38"/>
      <c r="B142" s="39"/>
      <c r="C142" s="40"/>
      <c r="D142" s="233" t="s">
        <v>150</v>
      </c>
      <c r="E142" s="40"/>
      <c r="F142" s="234" t="s">
        <v>874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150</v>
      </c>
      <c r="AU142" s="17" t="s">
        <v>88</v>
      </c>
    </row>
    <row r="143" spans="1:65" s="2" customFormat="1" ht="14.4" customHeight="1">
      <c r="A143" s="38"/>
      <c r="B143" s="39"/>
      <c r="C143" s="219" t="s">
        <v>171</v>
      </c>
      <c r="D143" s="219" t="s">
        <v>144</v>
      </c>
      <c r="E143" s="220" t="s">
        <v>875</v>
      </c>
      <c r="F143" s="221" t="s">
        <v>876</v>
      </c>
      <c r="G143" s="222" t="s">
        <v>369</v>
      </c>
      <c r="H143" s="223">
        <v>3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43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277</v>
      </c>
      <c r="AT143" s="231" t="s">
        <v>144</v>
      </c>
      <c r="AU143" s="231" t="s">
        <v>88</v>
      </c>
      <c r="AY143" s="17" t="s">
        <v>141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86</v>
      </c>
      <c r="BK143" s="232">
        <f>ROUND(I143*H143,2)</f>
        <v>0</v>
      </c>
      <c r="BL143" s="17" t="s">
        <v>277</v>
      </c>
      <c r="BM143" s="231" t="s">
        <v>877</v>
      </c>
    </row>
    <row r="144" spans="1:47" s="2" customFormat="1" ht="12">
      <c r="A144" s="38"/>
      <c r="B144" s="39"/>
      <c r="C144" s="40"/>
      <c r="D144" s="233" t="s">
        <v>150</v>
      </c>
      <c r="E144" s="40"/>
      <c r="F144" s="234" t="s">
        <v>876</v>
      </c>
      <c r="G144" s="40"/>
      <c r="H144" s="40"/>
      <c r="I144" s="235"/>
      <c r="J144" s="40"/>
      <c r="K144" s="40"/>
      <c r="L144" s="44"/>
      <c r="M144" s="236"/>
      <c r="N144" s="23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150</v>
      </c>
      <c r="AU144" s="17" t="s">
        <v>88</v>
      </c>
    </row>
    <row r="145" spans="1:47" s="2" customFormat="1" ht="12">
      <c r="A145" s="38"/>
      <c r="B145" s="39"/>
      <c r="C145" s="40"/>
      <c r="D145" s="233" t="s">
        <v>312</v>
      </c>
      <c r="E145" s="40"/>
      <c r="F145" s="271" t="s">
        <v>878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312</v>
      </c>
      <c r="AU145" s="17" t="s">
        <v>88</v>
      </c>
    </row>
    <row r="146" spans="1:65" s="2" customFormat="1" ht="14.4" customHeight="1">
      <c r="A146" s="38"/>
      <c r="B146" s="39"/>
      <c r="C146" s="219" t="s">
        <v>179</v>
      </c>
      <c r="D146" s="219" t="s">
        <v>144</v>
      </c>
      <c r="E146" s="220" t="s">
        <v>879</v>
      </c>
      <c r="F146" s="221" t="s">
        <v>880</v>
      </c>
      <c r="G146" s="222" t="s">
        <v>405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277</v>
      </c>
      <c r="AT146" s="231" t="s">
        <v>144</v>
      </c>
      <c r="AU146" s="231" t="s">
        <v>88</v>
      </c>
      <c r="AY146" s="17" t="s">
        <v>141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277</v>
      </c>
      <c r="BM146" s="231" t="s">
        <v>881</v>
      </c>
    </row>
    <row r="147" spans="1:47" s="2" customFormat="1" ht="12">
      <c r="A147" s="38"/>
      <c r="B147" s="39"/>
      <c r="C147" s="40"/>
      <c r="D147" s="233" t="s">
        <v>150</v>
      </c>
      <c r="E147" s="40"/>
      <c r="F147" s="234" t="s">
        <v>880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150</v>
      </c>
      <c r="AU147" s="17" t="s">
        <v>88</v>
      </c>
    </row>
    <row r="148" spans="1:65" s="2" customFormat="1" ht="14.4" customHeight="1">
      <c r="A148" s="38"/>
      <c r="B148" s="39"/>
      <c r="C148" s="219" t="s">
        <v>187</v>
      </c>
      <c r="D148" s="219" t="s">
        <v>144</v>
      </c>
      <c r="E148" s="220" t="s">
        <v>882</v>
      </c>
      <c r="F148" s="221" t="s">
        <v>883</v>
      </c>
      <c r="G148" s="222" t="s">
        <v>369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277</v>
      </c>
      <c r="AT148" s="231" t="s">
        <v>144</v>
      </c>
      <c r="AU148" s="231" t="s">
        <v>88</v>
      </c>
      <c r="AY148" s="17" t="s">
        <v>141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277</v>
      </c>
      <c r="BM148" s="231" t="s">
        <v>884</v>
      </c>
    </row>
    <row r="149" spans="1:47" s="2" customFormat="1" ht="12">
      <c r="A149" s="38"/>
      <c r="B149" s="39"/>
      <c r="C149" s="40"/>
      <c r="D149" s="233" t="s">
        <v>150</v>
      </c>
      <c r="E149" s="40"/>
      <c r="F149" s="234" t="s">
        <v>883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150</v>
      </c>
      <c r="AU149" s="17" t="s">
        <v>88</v>
      </c>
    </row>
    <row r="150" spans="1:65" s="2" customFormat="1" ht="14.4" customHeight="1">
      <c r="A150" s="38"/>
      <c r="B150" s="39"/>
      <c r="C150" s="219" t="s">
        <v>193</v>
      </c>
      <c r="D150" s="219" t="s">
        <v>144</v>
      </c>
      <c r="E150" s="220" t="s">
        <v>885</v>
      </c>
      <c r="F150" s="221" t="s">
        <v>886</v>
      </c>
      <c r="G150" s="222" t="s">
        <v>166</v>
      </c>
      <c r="H150" s="223">
        <v>0.008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277</v>
      </c>
      <c r="AT150" s="231" t="s">
        <v>144</v>
      </c>
      <c r="AU150" s="231" t="s">
        <v>88</v>
      </c>
      <c r="AY150" s="17" t="s">
        <v>141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277</v>
      </c>
      <c r="BM150" s="231" t="s">
        <v>887</v>
      </c>
    </row>
    <row r="151" spans="1:47" s="2" customFormat="1" ht="12">
      <c r="A151" s="38"/>
      <c r="B151" s="39"/>
      <c r="C151" s="40"/>
      <c r="D151" s="233" t="s">
        <v>150</v>
      </c>
      <c r="E151" s="40"/>
      <c r="F151" s="234" t="s">
        <v>888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150</v>
      </c>
      <c r="AU151" s="17" t="s">
        <v>88</v>
      </c>
    </row>
    <row r="152" spans="1:63" s="12" customFormat="1" ht="22.8" customHeight="1">
      <c r="A152" s="12"/>
      <c r="B152" s="203"/>
      <c r="C152" s="204"/>
      <c r="D152" s="205" t="s">
        <v>77</v>
      </c>
      <c r="E152" s="217" t="s">
        <v>428</v>
      </c>
      <c r="F152" s="217" t="s">
        <v>429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88</v>
      </c>
      <c r="AT152" s="215" t="s">
        <v>77</v>
      </c>
      <c r="AU152" s="215" t="s">
        <v>86</v>
      </c>
      <c r="AY152" s="214" t="s">
        <v>141</v>
      </c>
      <c r="BK152" s="216">
        <f>SUM(BK153:BK156)</f>
        <v>0</v>
      </c>
    </row>
    <row r="153" spans="1:65" s="2" customFormat="1" ht="14.4" customHeight="1">
      <c r="A153" s="38"/>
      <c r="B153" s="39"/>
      <c r="C153" s="219" t="s">
        <v>198</v>
      </c>
      <c r="D153" s="219" t="s">
        <v>144</v>
      </c>
      <c r="E153" s="220" t="s">
        <v>441</v>
      </c>
      <c r="F153" s="221" t="s">
        <v>442</v>
      </c>
      <c r="G153" s="222" t="s">
        <v>331</v>
      </c>
      <c r="H153" s="223">
        <v>3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277</v>
      </c>
      <c r="AT153" s="231" t="s">
        <v>144</v>
      </c>
      <c r="AU153" s="231" t="s">
        <v>88</v>
      </c>
      <c r="AY153" s="17" t="s">
        <v>141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277</v>
      </c>
      <c r="BM153" s="231" t="s">
        <v>889</v>
      </c>
    </row>
    <row r="154" spans="1:47" s="2" customFormat="1" ht="12">
      <c r="A154" s="38"/>
      <c r="B154" s="39"/>
      <c r="C154" s="40"/>
      <c r="D154" s="233" t="s">
        <v>150</v>
      </c>
      <c r="E154" s="40"/>
      <c r="F154" s="234" t="s">
        <v>444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150</v>
      </c>
      <c r="AU154" s="17" t="s">
        <v>88</v>
      </c>
    </row>
    <row r="155" spans="1:65" s="2" customFormat="1" ht="14.4" customHeight="1">
      <c r="A155" s="38"/>
      <c r="B155" s="39"/>
      <c r="C155" s="260" t="s">
        <v>203</v>
      </c>
      <c r="D155" s="260" t="s">
        <v>237</v>
      </c>
      <c r="E155" s="261" t="s">
        <v>446</v>
      </c>
      <c r="F155" s="262" t="s">
        <v>447</v>
      </c>
      <c r="G155" s="263" t="s">
        <v>369</v>
      </c>
      <c r="H155" s="264">
        <v>3</v>
      </c>
      <c r="I155" s="265"/>
      <c r="J155" s="266">
        <f>ROUND(I155*H155,2)</f>
        <v>0</v>
      </c>
      <c r="K155" s="267"/>
      <c r="L155" s="268"/>
      <c r="M155" s="269" t="s">
        <v>1</v>
      </c>
      <c r="N155" s="270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286</v>
      </c>
      <c r="AT155" s="231" t="s">
        <v>237</v>
      </c>
      <c r="AU155" s="231" t="s">
        <v>88</v>
      </c>
      <c r="AY155" s="17" t="s">
        <v>141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277</v>
      </c>
      <c r="BM155" s="231" t="s">
        <v>890</v>
      </c>
    </row>
    <row r="156" spans="1:47" s="2" customFormat="1" ht="12">
      <c r="A156" s="38"/>
      <c r="B156" s="39"/>
      <c r="C156" s="40"/>
      <c r="D156" s="233" t="s">
        <v>150</v>
      </c>
      <c r="E156" s="40"/>
      <c r="F156" s="234" t="s">
        <v>447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150</v>
      </c>
      <c r="AU156" s="17" t="s">
        <v>88</v>
      </c>
    </row>
    <row r="157" spans="1:63" s="12" customFormat="1" ht="22.8" customHeight="1">
      <c r="A157" s="12"/>
      <c r="B157" s="203"/>
      <c r="C157" s="204"/>
      <c r="D157" s="205" t="s">
        <v>77</v>
      </c>
      <c r="E157" s="217" t="s">
        <v>517</v>
      </c>
      <c r="F157" s="217" t="s">
        <v>518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SUM(P158:P182)</f>
        <v>0</v>
      </c>
      <c r="Q157" s="211"/>
      <c r="R157" s="212">
        <f>SUM(R158:R182)</f>
        <v>0</v>
      </c>
      <c r="S157" s="211"/>
      <c r="T157" s="213">
        <f>SUM(T158:T182)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88</v>
      </c>
      <c r="AT157" s="215" t="s">
        <v>77</v>
      </c>
      <c r="AU157" s="215" t="s">
        <v>86</v>
      </c>
      <c r="AY157" s="214" t="s">
        <v>141</v>
      </c>
      <c r="BK157" s="216">
        <f>SUM(BK158:BK182)</f>
        <v>0</v>
      </c>
    </row>
    <row r="158" spans="1:65" s="2" customFormat="1" ht="14.4" customHeight="1">
      <c r="A158" s="38"/>
      <c r="B158" s="39"/>
      <c r="C158" s="219" t="s">
        <v>210</v>
      </c>
      <c r="D158" s="219" t="s">
        <v>144</v>
      </c>
      <c r="E158" s="220" t="s">
        <v>891</v>
      </c>
      <c r="F158" s="221" t="s">
        <v>892</v>
      </c>
      <c r="G158" s="222" t="s">
        <v>222</v>
      </c>
      <c r="H158" s="223">
        <v>8.4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277</v>
      </c>
      <c r="AT158" s="231" t="s">
        <v>144</v>
      </c>
      <c r="AU158" s="231" t="s">
        <v>88</v>
      </c>
      <c r="AY158" s="17" t="s">
        <v>141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277</v>
      </c>
      <c r="BM158" s="231" t="s">
        <v>893</v>
      </c>
    </row>
    <row r="159" spans="1:47" s="2" customFormat="1" ht="12">
      <c r="A159" s="38"/>
      <c r="B159" s="39"/>
      <c r="C159" s="40"/>
      <c r="D159" s="233" t="s">
        <v>150</v>
      </c>
      <c r="E159" s="40"/>
      <c r="F159" s="234" t="s">
        <v>894</v>
      </c>
      <c r="G159" s="40"/>
      <c r="H159" s="40"/>
      <c r="I159" s="235"/>
      <c r="J159" s="40"/>
      <c r="K159" s="40"/>
      <c r="L159" s="44"/>
      <c r="M159" s="236"/>
      <c r="N159" s="237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150</v>
      </c>
      <c r="AU159" s="17" t="s">
        <v>88</v>
      </c>
    </row>
    <row r="160" spans="1:51" s="13" customFormat="1" ht="12">
      <c r="A160" s="13"/>
      <c r="B160" s="238"/>
      <c r="C160" s="239"/>
      <c r="D160" s="233" t="s">
        <v>152</v>
      </c>
      <c r="E160" s="240" t="s">
        <v>1</v>
      </c>
      <c r="F160" s="241" t="s">
        <v>895</v>
      </c>
      <c r="G160" s="239"/>
      <c r="H160" s="242">
        <v>8.4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152</v>
      </c>
      <c r="AU160" s="248" t="s">
        <v>88</v>
      </c>
      <c r="AV160" s="13" t="s">
        <v>88</v>
      </c>
      <c r="AW160" s="13" t="s">
        <v>33</v>
      </c>
      <c r="AX160" s="13" t="s">
        <v>78</v>
      </c>
      <c r="AY160" s="248" t="s">
        <v>141</v>
      </c>
    </row>
    <row r="161" spans="1:51" s="14" customFormat="1" ht="12">
      <c r="A161" s="14"/>
      <c r="B161" s="249"/>
      <c r="C161" s="250"/>
      <c r="D161" s="233" t="s">
        <v>152</v>
      </c>
      <c r="E161" s="251" t="s">
        <v>1</v>
      </c>
      <c r="F161" s="252" t="s">
        <v>154</v>
      </c>
      <c r="G161" s="250"/>
      <c r="H161" s="253">
        <v>8.4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152</v>
      </c>
      <c r="AU161" s="259" t="s">
        <v>88</v>
      </c>
      <c r="AV161" s="14" t="s">
        <v>148</v>
      </c>
      <c r="AW161" s="14" t="s">
        <v>33</v>
      </c>
      <c r="AX161" s="14" t="s">
        <v>86</v>
      </c>
      <c r="AY161" s="259" t="s">
        <v>141</v>
      </c>
    </row>
    <row r="162" spans="1:65" s="2" customFormat="1" ht="14.4" customHeight="1">
      <c r="A162" s="38"/>
      <c r="B162" s="39"/>
      <c r="C162" s="219" t="s">
        <v>896</v>
      </c>
      <c r="D162" s="219" t="s">
        <v>144</v>
      </c>
      <c r="E162" s="220" t="s">
        <v>526</v>
      </c>
      <c r="F162" s="221" t="s">
        <v>527</v>
      </c>
      <c r="G162" s="222" t="s">
        <v>222</v>
      </c>
      <c r="H162" s="223">
        <v>6.3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277</v>
      </c>
      <c r="AT162" s="231" t="s">
        <v>144</v>
      </c>
      <c r="AU162" s="231" t="s">
        <v>88</v>
      </c>
      <c r="AY162" s="17" t="s">
        <v>141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277</v>
      </c>
      <c r="BM162" s="231" t="s">
        <v>897</v>
      </c>
    </row>
    <row r="163" spans="1:47" s="2" customFormat="1" ht="12">
      <c r="A163" s="38"/>
      <c r="B163" s="39"/>
      <c r="C163" s="40"/>
      <c r="D163" s="233" t="s">
        <v>150</v>
      </c>
      <c r="E163" s="40"/>
      <c r="F163" s="234" t="s">
        <v>529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150</v>
      </c>
      <c r="AU163" s="17" t="s">
        <v>88</v>
      </c>
    </row>
    <row r="164" spans="1:51" s="13" customFormat="1" ht="12">
      <c r="A164" s="13"/>
      <c r="B164" s="238"/>
      <c r="C164" s="239"/>
      <c r="D164" s="233" t="s">
        <v>152</v>
      </c>
      <c r="E164" s="240" t="s">
        <v>1</v>
      </c>
      <c r="F164" s="241" t="s">
        <v>524</v>
      </c>
      <c r="G164" s="239"/>
      <c r="H164" s="242">
        <v>6.3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152</v>
      </c>
      <c r="AU164" s="248" t="s">
        <v>88</v>
      </c>
      <c r="AV164" s="13" t="s">
        <v>88</v>
      </c>
      <c r="AW164" s="13" t="s">
        <v>33</v>
      </c>
      <c r="AX164" s="13" t="s">
        <v>78</v>
      </c>
      <c r="AY164" s="248" t="s">
        <v>141</v>
      </c>
    </row>
    <row r="165" spans="1:51" s="14" customFormat="1" ht="12">
      <c r="A165" s="14"/>
      <c r="B165" s="249"/>
      <c r="C165" s="250"/>
      <c r="D165" s="233" t="s">
        <v>152</v>
      </c>
      <c r="E165" s="251" t="s">
        <v>1</v>
      </c>
      <c r="F165" s="252" t="s">
        <v>154</v>
      </c>
      <c r="G165" s="250"/>
      <c r="H165" s="253">
        <v>6.3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152</v>
      </c>
      <c r="AU165" s="259" t="s">
        <v>88</v>
      </c>
      <c r="AV165" s="14" t="s">
        <v>148</v>
      </c>
      <c r="AW165" s="14" t="s">
        <v>33</v>
      </c>
      <c r="AX165" s="14" t="s">
        <v>86</v>
      </c>
      <c r="AY165" s="259" t="s">
        <v>141</v>
      </c>
    </row>
    <row r="166" spans="1:65" s="2" customFormat="1" ht="14.4" customHeight="1">
      <c r="A166" s="38"/>
      <c r="B166" s="39"/>
      <c r="C166" s="219" t="s">
        <v>898</v>
      </c>
      <c r="D166" s="219" t="s">
        <v>144</v>
      </c>
      <c r="E166" s="220" t="s">
        <v>538</v>
      </c>
      <c r="F166" s="221" t="s">
        <v>539</v>
      </c>
      <c r="G166" s="222" t="s">
        <v>222</v>
      </c>
      <c r="H166" s="223">
        <v>8.4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277</v>
      </c>
      <c r="AT166" s="231" t="s">
        <v>144</v>
      </c>
      <c r="AU166" s="231" t="s">
        <v>88</v>
      </c>
      <c r="AY166" s="17" t="s">
        <v>141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277</v>
      </c>
      <c r="BM166" s="231" t="s">
        <v>899</v>
      </c>
    </row>
    <row r="167" spans="1:47" s="2" customFormat="1" ht="12">
      <c r="A167" s="38"/>
      <c r="B167" s="39"/>
      <c r="C167" s="40"/>
      <c r="D167" s="233" t="s">
        <v>150</v>
      </c>
      <c r="E167" s="40"/>
      <c r="F167" s="234" t="s">
        <v>541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150</v>
      </c>
      <c r="AU167" s="17" t="s">
        <v>88</v>
      </c>
    </row>
    <row r="168" spans="1:51" s="13" customFormat="1" ht="12">
      <c r="A168" s="13"/>
      <c r="B168" s="238"/>
      <c r="C168" s="239"/>
      <c r="D168" s="233" t="s">
        <v>152</v>
      </c>
      <c r="E168" s="240" t="s">
        <v>1</v>
      </c>
      <c r="F168" s="241" t="s">
        <v>895</v>
      </c>
      <c r="G168" s="239"/>
      <c r="H168" s="242">
        <v>8.4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152</v>
      </c>
      <c r="AU168" s="248" t="s">
        <v>88</v>
      </c>
      <c r="AV168" s="13" t="s">
        <v>88</v>
      </c>
      <c r="AW168" s="13" t="s">
        <v>33</v>
      </c>
      <c r="AX168" s="13" t="s">
        <v>78</v>
      </c>
      <c r="AY168" s="248" t="s">
        <v>141</v>
      </c>
    </row>
    <row r="169" spans="1:51" s="14" customFormat="1" ht="12">
      <c r="A169" s="14"/>
      <c r="B169" s="249"/>
      <c r="C169" s="250"/>
      <c r="D169" s="233" t="s">
        <v>152</v>
      </c>
      <c r="E169" s="251" t="s">
        <v>1</v>
      </c>
      <c r="F169" s="252" t="s">
        <v>154</v>
      </c>
      <c r="G169" s="250"/>
      <c r="H169" s="253">
        <v>8.4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152</v>
      </c>
      <c r="AU169" s="259" t="s">
        <v>88</v>
      </c>
      <c r="AV169" s="14" t="s">
        <v>148</v>
      </c>
      <c r="AW169" s="14" t="s">
        <v>33</v>
      </c>
      <c r="AX169" s="14" t="s">
        <v>86</v>
      </c>
      <c r="AY169" s="259" t="s">
        <v>141</v>
      </c>
    </row>
    <row r="170" spans="1:65" s="2" customFormat="1" ht="14.4" customHeight="1">
      <c r="A170" s="38"/>
      <c r="B170" s="39"/>
      <c r="C170" s="219" t="s">
        <v>900</v>
      </c>
      <c r="D170" s="219" t="s">
        <v>144</v>
      </c>
      <c r="E170" s="220" t="s">
        <v>544</v>
      </c>
      <c r="F170" s="221" t="s">
        <v>545</v>
      </c>
      <c r="G170" s="222" t="s">
        <v>222</v>
      </c>
      <c r="H170" s="223">
        <v>9.45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277</v>
      </c>
      <c r="AT170" s="231" t="s">
        <v>144</v>
      </c>
      <c r="AU170" s="231" t="s">
        <v>88</v>
      </c>
      <c r="AY170" s="17" t="s">
        <v>141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277</v>
      </c>
      <c r="BM170" s="231" t="s">
        <v>901</v>
      </c>
    </row>
    <row r="171" spans="1:47" s="2" customFormat="1" ht="12">
      <c r="A171" s="38"/>
      <c r="B171" s="39"/>
      <c r="C171" s="40"/>
      <c r="D171" s="233" t="s">
        <v>150</v>
      </c>
      <c r="E171" s="40"/>
      <c r="F171" s="234" t="s">
        <v>547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150</v>
      </c>
      <c r="AU171" s="17" t="s">
        <v>88</v>
      </c>
    </row>
    <row r="172" spans="1:51" s="13" customFormat="1" ht="12">
      <c r="A172" s="13"/>
      <c r="B172" s="238"/>
      <c r="C172" s="239"/>
      <c r="D172" s="233" t="s">
        <v>152</v>
      </c>
      <c r="E172" s="240" t="s">
        <v>1</v>
      </c>
      <c r="F172" s="241" t="s">
        <v>902</v>
      </c>
      <c r="G172" s="239"/>
      <c r="H172" s="242">
        <v>9.45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152</v>
      </c>
      <c r="AU172" s="248" t="s">
        <v>88</v>
      </c>
      <c r="AV172" s="13" t="s">
        <v>88</v>
      </c>
      <c r="AW172" s="13" t="s">
        <v>33</v>
      </c>
      <c r="AX172" s="13" t="s">
        <v>78</v>
      </c>
      <c r="AY172" s="248" t="s">
        <v>141</v>
      </c>
    </row>
    <row r="173" spans="1:51" s="14" customFormat="1" ht="12">
      <c r="A173" s="14"/>
      <c r="B173" s="249"/>
      <c r="C173" s="250"/>
      <c r="D173" s="233" t="s">
        <v>152</v>
      </c>
      <c r="E173" s="251" t="s">
        <v>1</v>
      </c>
      <c r="F173" s="252" t="s">
        <v>154</v>
      </c>
      <c r="G173" s="250"/>
      <c r="H173" s="253">
        <v>9.45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152</v>
      </c>
      <c r="AU173" s="259" t="s">
        <v>88</v>
      </c>
      <c r="AV173" s="14" t="s">
        <v>148</v>
      </c>
      <c r="AW173" s="14" t="s">
        <v>33</v>
      </c>
      <c r="AX173" s="14" t="s">
        <v>86</v>
      </c>
      <c r="AY173" s="259" t="s">
        <v>141</v>
      </c>
    </row>
    <row r="174" spans="1:65" s="2" customFormat="1" ht="14.4" customHeight="1">
      <c r="A174" s="38"/>
      <c r="B174" s="39"/>
      <c r="C174" s="219" t="s">
        <v>8</v>
      </c>
      <c r="D174" s="219" t="s">
        <v>144</v>
      </c>
      <c r="E174" s="220" t="s">
        <v>549</v>
      </c>
      <c r="F174" s="221" t="s">
        <v>550</v>
      </c>
      <c r="G174" s="222" t="s">
        <v>222</v>
      </c>
      <c r="H174" s="223">
        <v>31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277</v>
      </c>
      <c r="AT174" s="231" t="s">
        <v>144</v>
      </c>
      <c r="AU174" s="231" t="s">
        <v>88</v>
      </c>
      <c r="AY174" s="17" t="s">
        <v>141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277</v>
      </c>
      <c r="BM174" s="231" t="s">
        <v>903</v>
      </c>
    </row>
    <row r="175" spans="1:47" s="2" customFormat="1" ht="12">
      <c r="A175" s="38"/>
      <c r="B175" s="39"/>
      <c r="C175" s="40"/>
      <c r="D175" s="233" t="s">
        <v>150</v>
      </c>
      <c r="E175" s="40"/>
      <c r="F175" s="234" t="s">
        <v>552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150</v>
      </c>
      <c r="AU175" s="17" t="s">
        <v>88</v>
      </c>
    </row>
    <row r="176" spans="1:51" s="13" customFormat="1" ht="12">
      <c r="A176" s="13"/>
      <c r="B176" s="238"/>
      <c r="C176" s="239"/>
      <c r="D176" s="233" t="s">
        <v>152</v>
      </c>
      <c r="E176" s="240" t="s">
        <v>1</v>
      </c>
      <c r="F176" s="241" t="s">
        <v>904</v>
      </c>
      <c r="G176" s="239"/>
      <c r="H176" s="242">
        <v>9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152</v>
      </c>
      <c r="AU176" s="248" t="s">
        <v>88</v>
      </c>
      <c r="AV176" s="13" t="s">
        <v>88</v>
      </c>
      <c r="AW176" s="13" t="s">
        <v>33</v>
      </c>
      <c r="AX176" s="13" t="s">
        <v>78</v>
      </c>
      <c r="AY176" s="248" t="s">
        <v>141</v>
      </c>
    </row>
    <row r="177" spans="1:51" s="13" customFormat="1" ht="12">
      <c r="A177" s="13"/>
      <c r="B177" s="238"/>
      <c r="C177" s="239"/>
      <c r="D177" s="233" t="s">
        <v>152</v>
      </c>
      <c r="E177" s="240" t="s">
        <v>1</v>
      </c>
      <c r="F177" s="241" t="s">
        <v>905</v>
      </c>
      <c r="G177" s="239"/>
      <c r="H177" s="242">
        <v>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152</v>
      </c>
      <c r="AU177" s="248" t="s">
        <v>88</v>
      </c>
      <c r="AV177" s="13" t="s">
        <v>88</v>
      </c>
      <c r="AW177" s="13" t="s">
        <v>33</v>
      </c>
      <c r="AX177" s="13" t="s">
        <v>78</v>
      </c>
      <c r="AY177" s="248" t="s">
        <v>141</v>
      </c>
    </row>
    <row r="178" spans="1:51" s="13" customFormat="1" ht="12">
      <c r="A178" s="13"/>
      <c r="B178" s="238"/>
      <c r="C178" s="239"/>
      <c r="D178" s="233" t="s">
        <v>152</v>
      </c>
      <c r="E178" s="240" t="s">
        <v>1</v>
      </c>
      <c r="F178" s="241" t="s">
        <v>906</v>
      </c>
      <c r="G178" s="239"/>
      <c r="H178" s="242">
        <v>6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152</v>
      </c>
      <c r="AU178" s="248" t="s">
        <v>88</v>
      </c>
      <c r="AV178" s="13" t="s">
        <v>88</v>
      </c>
      <c r="AW178" s="13" t="s">
        <v>33</v>
      </c>
      <c r="AX178" s="13" t="s">
        <v>78</v>
      </c>
      <c r="AY178" s="248" t="s">
        <v>141</v>
      </c>
    </row>
    <row r="179" spans="1:51" s="13" customFormat="1" ht="12">
      <c r="A179" s="13"/>
      <c r="B179" s="238"/>
      <c r="C179" s="239"/>
      <c r="D179" s="233" t="s">
        <v>152</v>
      </c>
      <c r="E179" s="240" t="s">
        <v>1</v>
      </c>
      <c r="F179" s="241" t="s">
        <v>907</v>
      </c>
      <c r="G179" s="239"/>
      <c r="H179" s="242">
        <v>8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152</v>
      </c>
      <c r="AU179" s="248" t="s">
        <v>88</v>
      </c>
      <c r="AV179" s="13" t="s">
        <v>88</v>
      </c>
      <c r="AW179" s="13" t="s">
        <v>33</v>
      </c>
      <c r="AX179" s="13" t="s">
        <v>78</v>
      </c>
      <c r="AY179" s="248" t="s">
        <v>141</v>
      </c>
    </row>
    <row r="180" spans="1:51" s="14" customFormat="1" ht="12">
      <c r="A180" s="14"/>
      <c r="B180" s="249"/>
      <c r="C180" s="250"/>
      <c r="D180" s="233" t="s">
        <v>152</v>
      </c>
      <c r="E180" s="251" t="s">
        <v>1</v>
      </c>
      <c r="F180" s="252" t="s">
        <v>154</v>
      </c>
      <c r="G180" s="250"/>
      <c r="H180" s="253">
        <v>31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152</v>
      </c>
      <c r="AU180" s="259" t="s">
        <v>88</v>
      </c>
      <c r="AV180" s="14" t="s">
        <v>148</v>
      </c>
      <c r="AW180" s="14" t="s">
        <v>33</v>
      </c>
      <c r="AX180" s="14" t="s">
        <v>86</v>
      </c>
      <c r="AY180" s="259" t="s">
        <v>141</v>
      </c>
    </row>
    <row r="181" spans="1:65" s="2" customFormat="1" ht="14.4" customHeight="1">
      <c r="A181" s="38"/>
      <c r="B181" s="39"/>
      <c r="C181" s="219" t="s">
        <v>277</v>
      </c>
      <c r="D181" s="219" t="s">
        <v>144</v>
      </c>
      <c r="E181" s="220" t="s">
        <v>567</v>
      </c>
      <c r="F181" s="221" t="s">
        <v>568</v>
      </c>
      <c r="G181" s="222" t="s">
        <v>166</v>
      </c>
      <c r="H181" s="223">
        <v>0.118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277</v>
      </c>
      <c r="AT181" s="231" t="s">
        <v>144</v>
      </c>
      <c r="AU181" s="231" t="s">
        <v>88</v>
      </c>
      <c r="AY181" s="17" t="s">
        <v>141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277</v>
      </c>
      <c r="BM181" s="231" t="s">
        <v>908</v>
      </c>
    </row>
    <row r="182" spans="1:47" s="2" customFormat="1" ht="12">
      <c r="A182" s="38"/>
      <c r="B182" s="39"/>
      <c r="C182" s="40"/>
      <c r="D182" s="233" t="s">
        <v>150</v>
      </c>
      <c r="E182" s="40"/>
      <c r="F182" s="234" t="s">
        <v>570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150</v>
      </c>
      <c r="AU182" s="17" t="s">
        <v>88</v>
      </c>
    </row>
    <row r="183" spans="1:63" s="12" customFormat="1" ht="22.8" customHeight="1">
      <c r="A183" s="12"/>
      <c r="B183" s="203"/>
      <c r="C183" s="204"/>
      <c r="D183" s="205" t="s">
        <v>77</v>
      </c>
      <c r="E183" s="217" t="s">
        <v>711</v>
      </c>
      <c r="F183" s="217" t="s">
        <v>712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SUM(P184:P192)</f>
        <v>0</v>
      </c>
      <c r="Q183" s="211"/>
      <c r="R183" s="212">
        <f>SUM(R184:R192)</f>
        <v>0</v>
      </c>
      <c r="S183" s="211"/>
      <c r="T183" s="213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88</v>
      </c>
      <c r="AT183" s="215" t="s">
        <v>77</v>
      </c>
      <c r="AU183" s="215" t="s">
        <v>86</v>
      </c>
      <c r="AY183" s="214" t="s">
        <v>141</v>
      </c>
      <c r="BK183" s="216">
        <f>SUM(BK184:BK192)</f>
        <v>0</v>
      </c>
    </row>
    <row r="184" spans="1:65" s="2" customFormat="1" ht="14.4" customHeight="1">
      <c r="A184" s="38"/>
      <c r="B184" s="39"/>
      <c r="C184" s="219" t="s">
        <v>283</v>
      </c>
      <c r="D184" s="219" t="s">
        <v>144</v>
      </c>
      <c r="E184" s="220" t="s">
        <v>714</v>
      </c>
      <c r="F184" s="221" t="s">
        <v>715</v>
      </c>
      <c r="G184" s="222" t="s">
        <v>716</v>
      </c>
      <c r="H184" s="223">
        <v>50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277</v>
      </c>
      <c r="AT184" s="231" t="s">
        <v>144</v>
      </c>
      <c r="AU184" s="231" t="s">
        <v>88</v>
      </c>
      <c r="AY184" s="17" t="s">
        <v>141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277</v>
      </c>
      <c r="BM184" s="231" t="s">
        <v>909</v>
      </c>
    </row>
    <row r="185" spans="1:47" s="2" customFormat="1" ht="12">
      <c r="A185" s="38"/>
      <c r="B185" s="39"/>
      <c r="C185" s="40"/>
      <c r="D185" s="233" t="s">
        <v>150</v>
      </c>
      <c r="E185" s="40"/>
      <c r="F185" s="234" t="s">
        <v>718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150</v>
      </c>
      <c r="AU185" s="17" t="s">
        <v>88</v>
      </c>
    </row>
    <row r="186" spans="1:51" s="15" customFormat="1" ht="12">
      <c r="A186" s="15"/>
      <c r="B186" s="276"/>
      <c r="C186" s="277"/>
      <c r="D186" s="233" t="s">
        <v>152</v>
      </c>
      <c r="E186" s="278" t="s">
        <v>1</v>
      </c>
      <c r="F186" s="279" t="s">
        <v>910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5" t="s">
        <v>152</v>
      </c>
      <c r="AU186" s="285" t="s">
        <v>88</v>
      </c>
      <c r="AV186" s="15" t="s">
        <v>86</v>
      </c>
      <c r="AW186" s="15" t="s">
        <v>33</v>
      </c>
      <c r="AX186" s="15" t="s">
        <v>78</v>
      </c>
      <c r="AY186" s="285" t="s">
        <v>141</v>
      </c>
    </row>
    <row r="187" spans="1:51" s="13" customFormat="1" ht="12">
      <c r="A187" s="13"/>
      <c r="B187" s="238"/>
      <c r="C187" s="239"/>
      <c r="D187" s="233" t="s">
        <v>152</v>
      </c>
      <c r="E187" s="240" t="s">
        <v>1</v>
      </c>
      <c r="F187" s="241" t="s">
        <v>454</v>
      </c>
      <c r="G187" s="239"/>
      <c r="H187" s="242">
        <v>50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152</v>
      </c>
      <c r="AU187" s="248" t="s">
        <v>88</v>
      </c>
      <c r="AV187" s="13" t="s">
        <v>88</v>
      </c>
      <c r="AW187" s="13" t="s">
        <v>33</v>
      </c>
      <c r="AX187" s="13" t="s">
        <v>78</v>
      </c>
      <c r="AY187" s="248" t="s">
        <v>141</v>
      </c>
    </row>
    <row r="188" spans="1:51" s="14" customFormat="1" ht="12">
      <c r="A188" s="14"/>
      <c r="B188" s="249"/>
      <c r="C188" s="250"/>
      <c r="D188" s="233" t="s">
        <v>152</v>
      </c>
      <c r="E188" s="251" t="s">
        <v>1</v>
      </c>
      <c r="F188" s="252" t="s">
        <v>154</v>
      </c>
      <c r="G188" s="250"/>
      <c r="H188" s="253">
        <v>50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9" t="s">
        <v>152</v>
      </c>
      <c r="AU188" s="259" t="s">
        <v>88</v>
      </c>
      <c r="AV188" s="14" t="s">
        <v>148</v>
      </c>
      <c r="AW188" s="14" t="s">
        <v>33</v>
      </c>
      <c r="AX188" s="14" t="s">
        <v>86</v>
      </c>
      <c r="AY188" s="259" t="s">
        <v>141</v>
      </c>
    </row>
    <row r="189" spans="1:65" s="2" customFormat="1" ht="14.4" customHeight="1">
      <c r="A189" s="38"/>
      <c r="B189" s="39"/>
      <c r="C189" s="260" t="s">
        <v>288</v>
      </c>
      <c r="D189" s="260" t="s">
        <v>237</v>
      </c>
      <c r="E189" s="261" t="s">
        <v>720</v>
      </c>
      <c r="F189" s="262" t="s">
        <v>721</v>
      </c>
      <c r="G189" s="263" t="s">
        <v>716</v>
      </c>
      <c r="H189" s="264">
        <v>50</v>
      </c>
      <c r="I189" s="265"/>
      <c r="J189" s="266">
        <f>ROUND(I189*H189,2)</f>
        <v>0</v>
      </c>
      <c r="K189" s="267"/>
      <c r="L189" s="268"/>
      <c r="M189" s="269" t="s">
        <v>1</v>
      </c>
      <c r="N189" s="270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286</v>
      </c>
      <c r="AT189" s="231" t="s">
        <v>237</v>
      </c>
      <c r="AU189" s="231" t="s">
        <v>88</v>
      </c>
      <c r="AY189" s="17" t="s">
        <v>141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277</v>
      </c>
      <c r="BM189" s="231" t="s">
        <v>911</v>
      </c>
    </row>
    <row r="190" spans="1:47" s="2" customFormat="1" ht="12">
      <c r="A190" s="38"/>
      <c r="B190" s="39"/>
      <c r="C190" s="40"/>
      <c r="D190" s="233" t="s">
        <v>150</v>
      </c>
      <c r="E190" s="40"/>
      <c r="F190" s="234" t="s">
        <v>721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150</v>
      </c>
      <c r="AU190" s="17" t="s">
        <v>88</v>
      </c>
    </row>
    <row r="191" spans="1:65" s="2" customFormat="1" ht="14.4" customHeight="1">
      <c r="A191" s="38"/>
      <c r="B191" s="39"/>
      <c r="C191" s="219" t="s">
        <v>302</v>
      </c>
      <c r="D191" s="219" t="s">
        <v>144</v>
      </c>
      <c r="E191" s="220" t="s">
        <v>724</v>
      </c>
      <c r="F191" s="221" t="s">
        <v>725</v>
      </c>
      <c r="G191" s="222" t="s">
        <v>166</v>
      </c>
      <c r="H191" s="223">
        <v>0.053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277</v>
      </c>
      <c r="AT191" s="231" t="s">
        <v>144</v>
      </c>
      <c r="AU191" s="231" t="s">
        <v>88</v>
      </c>
      <c r="AY191" s="17" t="s">
        <v>141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277</v>
      </c>
      <c r="BM191" s="231" t="s">
        <v>912</v>
      </c>
    </row>
    <row r="192" spans="1:47" s="2" customFormat="1" ht="12">
      <c r="A192" s="38"/>
      <c r="B192" s="39"/>
      <c r="C192" s="40"/>
      <c r="D192" s="233" t="s">
        <v>150</v>
      </c>
      <c r="E192" s="40"/>
      <c r="F192" s="234" t="s">
        <v>727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150</v>
      </c>
      <c r="AU192" s="17" t="s">
        <v>88</v>
      </c>
    </row>
    <row r="193" spans="1:63" s="12" customFormat="1" ht="22.8" customHeight="1">
      <c r="A193" s="12"/>
      <c r="B193" s="203"/>
      <c r="C193" s="204"/>
      <c r="D193" s="205" t="s">
        <v>77</v>
      </c>
      <c r="E193" s="217" t="s">
        <v>728</v>
      </c>
      <c r="F193" s="217" t="s">
        <v>729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SUM(P194:P220)</f>
        <v>0</v>
      </c>
      <c r="Q193" s="211"/>
      <c r="R193" s="212">
        <f>SUM(R194:R220)</f>
        <v>0</v>
      </c>
      <c r="S193" s="211"/>
      <c r="T193" s="213">
        <f>SUM(T194:T220)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88</v>
      </c>
      <c r="AT193" s="215" t="s">
        <v>77</v>
      </c>
      <c r="AU193" s="215" t="s">
        <v>86</v>
      </c>
      <c r="AY193" s="214" t="s">
        <v>141</v>
      </c>
      <c r="BK193" s="216">
        <f>SUM(BK194:BK220)</f>
        <v>0</v>
      </c>
    </row>
    <row r="194" spans="1:65" s="2" customFormat="1" ht="14.4" customHeight="1">
      <c r="A194" s="38"/>
      <c r="B194" s="39"/>
      <c r="C194" s="219" t="s">
        <v>307</v>
      </c>
      <c r="D194" s="219" t="s">
        <v>144</v>
      </c>
      <c r="E194" s="220" t="s">
        <v>731</v>
      </c>
      <c r="F194" s="221" t="s">
        <v>732</v>
      </c>
      <c r="G194" s="222" t="s">
        <v>174</v>
      </c>
      <c r="H194" s="223">
        <v>1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277</v>
      </c>
      <c r="AT194" s="231" t="s">
        <v>144</v>
      </c>
      <c r="AU194" s="231" t="s">
        <v>88</v>
      </c>
      <c r="AY194" s="17" t="s">
        <v>141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277</v>
      </c>
      <c r="BM194" s="231" t="s">
        <v>913</v>
      </c>
    </row>
    <row r="195" spans="1:47" s="2" customFormat="1" ht="12">
      <c r="A195" s="38"/>
      <c r="B195" s="39"/>
      <c r="C195" s="40"/>
      <c r="D195" s="233" t="s">
        <v>150</v>
      </c>
      <c r="E195" s="40"/>
      <c r="F195" s="234" t="s">
        <v>734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150</v>
      </c>
      <c r="AU195" s="17" t="s">
        <v>88</v>
      </c>
    </row>
    <row r="196" spans="1:65" s="2" customFormat="1" ht="14.4" customHeight="1">
      <c r="A196" s="38"/>
      <c r="B196" s="39"/>
      <c r="C196" s="219" t="s">
        <v>7</v>
      </c>
      <c r="D196" s="219" t="s">
        <v>144</v>
      </c>
      <c r="E196" s="220" t="s">
        <v>736</v>
      </c>
      <c r="F196" s="221" t="s">
        <v>737</v>
      </c>
      <c r="G196" s="222" t="s">
        <v>174</v>
      </c>
      <c r="H196" s="223">
        <v>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277</v>
      </c>
      <c r="AT196" s="231" t="s">
        <v>144</v>
      </c>
      <c r="AU196" s="231" t="s">
        <v>88</v>
      </c>
      <c r="AY196" s="17" t="s">
        <v>141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277</v>
      </c>
      <c r="BM196" s="231" t="s">
        <v>914</v>
      </c>
    </row>
    <row r="197" spans="1:47" s="2" customFormat="1" ht="12">
      <c r="A197" s="38"/>
      <c r="B197" s="39"/>
      <c r="C197" s="40"/>
      <c r="D197" s="233" t="s">
        <v>150</v>
      </c>
      <c r="E197" s="40"/>
      <c r="F197" s="234" t="s">
        <v>739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150</v>
      </c>
      <c r="AU197" s="17" t="s">
        <v>88</v>
      </c>
    </row>
    <row r="198" spans="1:65" s="2" customFormat="1" ht="14.4" customHeight="1">
      <c r="A198" s="38"/>
      <c r="B198" s="39"/>
      <c r="C198" s="219" t="s">
        <v>318</v>
      </c>
      <c r="D198" s="219" t="s">
        <v>144</v>
      </c>
      <c r="E198" s="220" t="s">
        <v>741</v>
      </c>
      <c r="F198" s="221" t="s">
        <v>742</v>
      </c>
      <c r="G198" s="222" t="s">
        <v>174</v>
      </c>
      <c r="H198" s="223">
        <v>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277</v>
      </c>
      <c r="AT198" s="231" t="s">
        <v>144</v>
      </c>
      <c r="AU198" s="231" t="s">
        <v>88</v>
      </c>
      <c r="AY198" s="17" t="s">
        <v>141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277</v>
      </c>
      <c r="BM198" s="231" t="s">
        <v>915</v>
      </c>
    </row>
    <row r="199" spans="1:47" s="2" customFormat="1" ht="12">
      <c r="A199" s="38"/>
      <c r="B199" s="39"/>
      <c r="C199" s="40"/>
      <c r="D199" s="233" t="s">
        <v>150</v>
      </c>
      <c r="E199" s="40"/>
      <c r="F199" s="234" t="s">
        <v>744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150</v>
      </c>
      <c r="AU199" s="17" t="s">
        <v>88</v>
      </c>
    </row>
    <row r="200" spans="1:65" s="2" customFormat="1" ht="14.4" customHeight="1">
      <c r="A200" s="38"/>
      <c r="B200" s="39"/>
      <c r="C200" s="219" t="s">
        <v>323</v>
      </c>
      <c r="D200" s="219" t="s">
        <v>144</v>
      </c>
      <c r="E200" s="220" t="s">
        <v>746</v>
      </c>
      <c r="F200" s="221" t="s">
        <v>747</v>
      </c>
      <c r="G200" s="222" t="s">
        <v>222</v>
      </c>
      <c r="H200" s="223">
        <v>29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43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277</v>
      </c>
      <c r="AT200" s="231" t="s">
        <v>144</v>
      </c>
      <c r="AU200" s="231" t="s">
        <v>88</v>
      </c>
      <c r="AY200" s="17" t="s">
        <v>141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277</v>
      </c>
      <c r="BM200" s="231" t="s">
        <v>916</v>
      </c>
    </row>
    <row r="201" spans="1:47" s="2" customFormat="1" ht="12">
      <c r="A201" s="38"/>
      <c r="B201" s="39"/>
      <c r="C201" s="40"/>
      <c r="D201" s="233" t="s">
        <v>150</v>
      </c>
      <c r="E201" s="40"/>
      <c r="F201" s="234" t="s">
        <v>749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150</v>
      </c>
      <c r="AU201" s="17" t="s">
        <v>88</v>
      </c>
    </row>
    <row r="202" spans="1:51" s="13" customFormat="1" ht="12">
      <c r="A202" s="13"/>
      <c r="B202" s="238"/>
      <c r="C202" s="239"/>
      <c r="D202" s="233" t="s">
        <v>152</v>
      </c>
      <c r="E202" s="240" t="s">
        <v>1</v>
      </c>
      <c r="F202" s="241" t="s">
        <v>917</v>
      </c>
      <c r="G202" s="239"/>
      <c r="H202" s="242">
        <v>8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152</v>
      </c>
      <c r="AU202" s="248" t="s">
        <v>88</v>
      </c>
      <c r="AV202" s="13" t="s">
        <v>88</v>
      </c>
      <c r="AW202" s="13" t="s">
        <v>33</v>
      </c>
      <c r="AX202" s="13" t="s">
        <v>78</v>
      </c>
      <c r="AY202" s="248" t="s">
        <v>141</v>
      </c>
    </row>
    <row r="203" spans="1:51" s="13" customFormat="1" ht="12">
      <c r="A203" s="13"/>
      <c r="B203" s="238"/>
      <c r="C203" s="239"/>
      <c r="D203" s="233" t="s">
        <v>152</v>
      </c>
      <c r="E203" s="240" t="s">
        <v>1</v>
      </c>
      <c r="F203" s="241" t="s">
        <v>918</v>
      </c>
      <c r="G203" s="239"/>
      <c r="H203" s="242">
        <v>6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152</v>
      </c>
      <c r="AU203" s="248" t="s">
        <v>88</v>
      </c>
      <c r="AV203" s="13" t="s">
        <v>88</v>
      </c>
      <c r="AW203" s="13" t="s">
        <v>33</v>
      </c>
      <c r="AX203" s="13" t="s">
        <v>78</v>
      </c>
      <c r="AY203" s="248" t="s">
        <v>141</v>
      </c>
    </row>
    <row r="204" spans="1:51" s="13" customFormat="1" ht="12">
      <c r="A204" s="13"/>
      <c r="B204" s="238"/>
      <c r="C204" s="239"/>
      <c r="D204" s="233" t="s">
        <v>152</v>
      </c>
      <c r="E204" s="240" t="s">
        <v>1</v>
      </c>
      <c r="F204" s="241" t="s">
        <v>919</v>
      </c>
      <c r="G204" s="239"/>
      <c r="H204" s="242">
        <v>6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152</v>
      </c>
      <c r="AU204" s="248" t="s">
        <v>88</v>
      </c>
      <c r="AV204" s="13" t="s">
        <v>88</v>
      </c>
      <c r="AW204" s="13" t="s">
        <v>33</v>
      </c>
      <c r="AX204" s="13" t="s">
        <v>78</v>
      </c>
      <c r="AY204" s="248" t="s">
        <v>141</v>
      </c>
    </row>
    <row r="205" spans="1:51" s="13" customFormat="1" ht="12">
      <c r="A205" s="13"/>
      <c r="B205" s="238"/>
      <c r="C205" s="239"/>
      <c r="D205" s="233" t="s">
        <v>152</v>
      </c>
      <c r="E205" s="240" t="s">
        <v>1</v>
      </c>
      <c r="F205" s="241" t="s">
        <v>904</v>
      </c>
      <c r="G205" s="239"/>
      <c r="H205" s="242">
        <v>9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152</v>
      </c>
      <c r="AU205" s="248" t="s">
        <v>88</v>
      </c>
      <c r="AV205" s="13" t="s">
        <v>88</v>
      </c>
      <c r="AW205" s="13" t="s">
        <v>33</v>
      </c>
      <c r="AX205" s="13" t="s">
        <v>78</v>
      </c>
      <c r="AY205" s="248" t="s">
        <v>141</v>
      </c>
    </row>
    <row r="206" spans="1:51" s="14" customFormat="1" ht="12">
      <c r="A206" s="14"/>
      <c r="B206" s="249"/>
      <c r="C206" s="250"/>
      <c r="D206" s="233" t="s">
        <v>152</v>
      </c>
      <c r="E206" s="251" t="s">
        <v>1</v>
      </c>
      <c r="F206" s="252" t="s">
        <v>154</v>
      </c>
      <c r="G206" s="250"/>
      <c r="H206" s="253">
        <v>29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152</v>
      </c>
      <c r="AU206" s="259" t="s">
        <v>88</v>
      </c>
      <c r="AV206" s="14" t="s">
        <v>148</v>
      </c>
      <c r="AW206" s="14" t="s">
        <v>33</v>
      </c>
      <c r="AX206" s="14" t="s">
        <v>86</v>
      </c>
      <c r="AY206" s="259" t="s">
        <v>141</v>
      </c>
    </row>
    <row r="207" spans="1:65" s="2" customFormat="1" ht="14.4" customHeight="1">
      <c r="A207" s="38"/>
      <c r="B207" s="39"/>
      <c r="C207" s="219" t="s">
        <v>328</v>
      </c>
      <c r="D207" s="219" t="s">
        <v>144</v>
      </c>
      <c r="E207" s="220" t="s">
        <v>752</v>
      </c>
      <c r="F207" s="221" t="s">
        <v>753</v>
      </c>
      <c r="G207" s="222" t="s">
        <v>222</v>
      </c>
      <c r="H207" s="223">
        <v>29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277</v>
      </c>
      <c r="AT207" s="231" t="s">
        <v>144</v>
      </c>
      <c r="AU207" s="231" t="s">
        <v>88</v>
      </c>
      <c r="AY207" s="17" t="s">
        <v>141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277</v>
      </c>
      <c r="BM207" s="231" t="s">
        <v>920</v>
      </c>
    </row>
    <row r="208" spans="1:47" s="2" customFormat="1" ht="12">
      <c r="A208" s="38"/>
      <c r="B208" s="39"/>
      <c r="C208" s="40"/>
      <c r="D208" s="233" t="s">
        <v>150</v>
      </c>
      <c r="E208" s="40"/>
      <c r="F208" s="234" t="s">
        <v>755</v>
      </c>
      <c r="G208" s="40"/>
      <c r="H208" s="40"/>
      <c r="I208" s="235"/>
      <c r="J208" s="40"/>
      <c r="K208" s="40"/>
      <c r="L208" s="44"/>
      <c r="M208" s="236"/>
      <c r="N208" s="237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150</v>
      </c>
      <c r="AU208" s="17" t="s">
        <v>88</v>
      </c>
    </row>
    <row r="209" spans="1:51" s="13" customFormat="1" ht="12">
      <c r="A209" s="13"/>
      <c r="B209" s="238"/>
      <c r="C209" s="239"/>
      <c r="D209" s="233" t="s">
        <v>152</v>
      </c>
      <c r="E209" s="240" t="s">
        <v>1</v>
      </c>
      <c r="F209" s="241" t="s">
        <v>917</v>
      </c>
      <c r="G209" s="239"/>
      <c r="H209" s="242">
        <v>8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152</v>
      </c>
      <c r="AU209" s="248" t="s">
        <v>88</v>
      </c>
      <c r="AV209" s="13" t="s">
        <v>88</v>
      </c>
      <c r="AW209" s="13" t="s">
        <v>33</v>
      </c>
      <c r="AX209" s="13" t="s">
        <v>78</v>
      </c>
      <c r="AY209" s="248" t="s">
        <v>141</v>
      </c>
    </row>
    <row r="210" spans="1:51" s="13" customFormat="1" ht="12">
      <c r="A210" s="13"/>
      <c r="B210" s="238"/>
      <c r="C210" s="239"/>
      <c r="D210" s="233" t="s">
        <v>152</v>
      </c>
      <c r="E210" s="240" t="s">
        <v>1</v>
      </c>
      <c r="F210" s="241" t="s">
        <v>918</v>
      </c>
      <c r="G210" s="239"/>
      <c r="H210" s="242">
        <v>6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152</v>
      </c>
      <c r="AU210" s="248" t="s">
        <v>88</v>
      </c>
      <c r="AV210" s="13" t="s">
        <v>88</v>
      </c>
      <c r="AW210" s="13" t="s">
        <v>33</v>
      </c>
      <c r="AX210" s="13" t="s">
        <v>78</v>
      </c>
      <c r="AY210" s="248" t="s">
        <v>141</v>
      </c>
    </row>
    <row r="211" spans="1:51" s="13" customFormat="1" ht="12">
      <c r="A211" s="13"/>
      <c r="B211" s="238"/>
      <c r="C211" s="239"/>
      <c r="D211" s="233" t="s">
        <v>152</v>
      </c>
      <c r="E211" s="240" t="s">
        <v>1</v>
      </c>
      <c r="F211" s="241" t="s">
        <v>919</v>
      </c>
      <c r="G211" s="239"/>
      <c r="H211" s="242">
        <v>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152</v>
      </c>
      <c r="AU211" s="248" t="s">
        <v>88</v>
      </c>
      <c r="AV211" s="13" t="s">
        <v>88</v>
      </c>
      <c r="AW211" s="13" t="s">
        <v>33</v>
      </c>
      <c r="AX211" s="13" t="s">
        <v>78</v>
      </c>
      <c r="AY211" s="248" t="s">
        <v>141</v>
      </c>
    </row>
    <row r="212" spans="1:51" s="13" customFormat="1" ht="12">
      <c r="A212" s="13"/>
      <c r="B212" s="238"/>
      <c r="C212" s="239"/>
      <c r="D212" s="233" t="s">
        <v>152</v>
      </c>
      <c r="E212" s="240" t="s">
        <v>1</v>
      </c>
      <c r="F212" s="241" t="s">
        <v>904</v>
      </c>
      <c r="G212" s="239"/>
      <c r="H212" s="242">
        <v>9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152</v>
      </c>
      <c r="AU212" s="248" t="s">
        <v>88</v>
      </c>
      <c r="AV212" s="13" t="s">
        <v>88</v>
      </c>
      <c r="AW212" s="13" t="s">
        <v>33</v>
      </c>
      <c r="AX212" s="13" t="s">
        <v>78</v>
      </c>
      <c r="AY212" s="248" t="s">
        <v>141</v>
      </c>
    </row>
    <row r="213" spans="1:51" s="14" customFormat="1" ht="12">
      <c r="A213" s="14"/>
      <c r="B213" s="249"/>
      <c r="C213" s="250"/>
      <c r="D213" s="233" t="s">
        <v>152</v>
      </c>
      <c r="E213" s="251" t="s">
        <v>1</v>
      </c>
      <c r="F213" s="252" t="s">
        <v>154</v>
      </c>
      <c r="G213" s="250"/>
      <c r="H213" s="253">
        <v>29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152</v>
      </c>
      <c r="AU213" s="259" t="s">
        <v>88</v>
      </c>
      <c r="AV213" s="14" t="s">
        <v>148</v>
      </c>
      <c r="AW213" s="14" t="s">
        <v>33</v>
      </c>
      <c r="AX213" s="14" t="s">
        <v>86</v>
      </c>
      <c r="AY213" s="259" t="s">
        <v>141</v>
      </c>
    </row>
    <row r="214" spans="1:65" s="2" customFormat="1" ht="14.4" customHeight="1">
      <c r="A214" s="38"/>
      <c r="B214" s="39"/>
      <c r="C214" s="219" t="s">
        <v>334</v>
      </c>
      <c r="D214" s="219" t="s">
        <v>144</v>
      </c>
      <c r="E214" s="220" t="s">
        <v>757</v>
      </c>
      <c r="F214" s="221" t="s">
        <v>758</v>
      </c>
      <c r="G214" s="222" t="s">
        <v>222</v>
      </c>
      <c r="H214" s="223">
        <v>29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277</v>
      </c>
      <c r="AT214" s="231" t="s">
        <v>144</v>
      </c>
      <c r="AU214" s="231" t="s">
        <v>88</v>
      </c>
      <c r="AY214" s="17" t="s">
        <v>141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277</v>
      </c>
      <c r="BM214" s="231" t="s">
        <v>921</v>
      </c>
    </row>
    <row r="215" spans="1:47" s="2" customFormat="1" ht="12">
      <c r="A215" s="38"/>
      <c r="B215" s="39"/>
      <c r="C215" s="40"/>
      <c r="D215" s="233" t="s">
        <v>150</v>
      </c>
      <c r="E215" s="40"/>
      <c r="F215" s="234" t="s">
        <v>760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150</v>
      </c>
      <c r="AU215" s="17" t="s">
        <v>88</v>
      </c>
    </row>
    <row r="216" spans="1:51" s="13" customFormat="1" ht="12">
      <c r="A216" s="13"/>
      <c r="B216" s="238"/>
      <c r="C216" s="239"/>
      <c r="D216" s="233" t="s">
        <v>152</v>
      </c>
      <c r="E216" s="240" t="s">
        <v>1</v>
      </c>
      <c r="F216" s="241" t="s">
        <v>917</v>
      </c>
      <c r="G216" s="239"/>
      <c r="H216" s="242">
        <v>8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152</v>
      </c>
      <c r="AU216" s="248" t="s">
        <v>88</v>
      </c>
      <c r="AV216" s="13" t="s">
        <v>88</v>
      </c>
      <c r="AW216" s="13" t="s">
        <v>33</v>
      </c>
      <c r="AX216" s="13" t="s">
        <v>78</v>
      </c>
      <c r="AY216" s="248" t="s">
        <v>141</v>
      </c>
    </row>
    <row r="217" spans="1:51" s="13" customFormat="1" ht="12">
      <c r="A217" s="13"/>
      <c r="B217" s="238"/>
      <c r="C217" s="239"/>
      <c r="D217" s="233" t="s">
        <v>152</v>
      </c>
      <c r="E217" s="240" t="s">
        <v>1</v>
      </c>
      <c r="F217" s="241" t="s">
        <v>918</v>
      </c>
      <c r="G217" s="239"/>
      <c r="H217" s="242">
        <v>6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152</v>
      </c>
      <c r="AU217" s="248" t="s">
        <v>88</v>
      </c>
      <c r="AV217" s="13" t="s">
        <v>88</v>
      </c>
      <c r="AW217" s="13" t="s">
        <v>33</v>
      </c>
      <c r="AX217" s="13" t="s">
        <v>78</v>
      </c>
      <c r="AY217" s="248" t="s">
        <v>141</v>
      </c>
    </row>
    <row r="218" spans="1:51" s="13" customFormat="1" ht="12">
      <c r="A218" s="13"/>
      <c r="B218" s="238"/>
      <c r="C218" s="239"/>
      <c r="D218" s="233" t="s">
        <v>152</v>
      </c>
      <c r="E218" s="240" t="s">
        <v>1</v>
      </c>
      <c r="F218" s="241" t="s">
        <v>919</v>
      </c>
      <c r="G218" s="239"/>
      <c r="H218" s="242">
        <v>6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152</v>
      </c>
      <c r="AU218" s="248" t="s">
        <v>88</v>
      </c>
      <c r="AV218" s="13" t="s">
        <v>88</v>
      </c>
      <c r="AW218" s="13" t="s">
        <v>33</v>
      </c>
      <c r="AX218" s="13" t="s">
        <v>78</v>
      </c>
      <c r="AY218" s="248" t="s">
        <v>141</v>
      </c>
    </row>
    <row r="219" spans="1:51" s="13" customFormat="1" ht="12">
      <c r="A219" s="13"/>
      <c r="B219" s="238"/>
      <c r="C219" s="239"/>
      <c r="D219" s="233" t="s">
        <v>152</v>
      </c>
      <c r="E219" s="240" t="s">
        <v>1</v>
      </c>
      <c r="F219" s="241" t="s">
        <v>904</v>
      </c>
      <c r="G219" s="239"/>
      <c r="H219" s="242">
        <v>9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152</v>
      </c>
      <c r="AU219" s="248" t="s">
        <v>88</v>
      </c>
      <c r="AV219" s="13" t="s">
        <v>88</v>
      </c>
      <c r="AW219" s="13" t="s">
        <v>33</v>
      </c>
      <c r="AX219" s="13" t="s">
        <v>78</v>
      </c>
      <c r="AY219" s="248" t="s">
        <v>141</v>
      </c>
    </row>
    <row r="220" spans="1:51" s="14" customFormat="1" ht="12">
      <c r="A220" s="14"/>
      <c r="B220" s="249"/>
      <c r="C220" s="250"/>
      <c r="D220" s="233" t="s">
        <v>152</v>
      </c>
      <c r="E220" s="251" t="s">
        <v>1</v>
      </c>
      <c r="F220" s="252" t="s">
        <v>154</v>
      </c>
      <c r="G220" s="250"/>
      <c r="H220" s="253">
        <v>29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152</v>
      </c>
      <c r="AU220" s="259" t="s">
        <v>88</v>
      </c>
      <c r="AV220" s="14" t="s">
        <v>148</v>
      </c>
      <c r="AW220" s="14" t="s">
        <v>33</v>
      </c>
      <c r="AX220" s="14" t="s">
        <v>86</v>
      </c>
      <c r="AY220" s="259" t="s">
        <v>141</v>
      </c>
    </row>
    <row r="221" spans="1:63" s="12" customFormat="1" ht="25.9" customHeight="1">
      <c r="A221" s="12"/>
      <c r="B221" s="203"/>
      <c r="C221" s="204"/>
      <c r="D221" s="205" t="s">
        <v>77</v>
      </c>
      <c r="E221" s="206" t="s">
        <v>770</v>
      </c>
      <c r="F221" s="206" t="s">
        <v>771</v>
      </c>
      <c r="G221" s="204"/>
      <c r="H221" s="204"/>
      <c r="I221" s="207"/>
      <c r="J221" s="208">
        <f>BK221</f>
        <v>0</v>
      </c>
      <c r="K221" s="204"/>
      <c r="L221" s="209"/>
      <c r="M221" s="210"/>
      <c r="N221" s="211"/>
      <c r="O221" s="211"/>
      <c r="P221" s="212">
        <f>SUM(P222:P235)</f>
        <v>0</v>
      </c>
      <c r="Q221" s="211"/>
      <c r="R221" s="212">
        <f>SUM(R222:R235)</f>
        <v>0</v>
      </c>
      <c r="S221" s="211"/>
      <c r="T221" s="213">
        <f>SUM(T222:T235)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148</v>
      </c>
      <c r="AT221" s="215" t="s">
        <v>77</v>
      </c>
      <c r="AU221" s="215" t="s">
        <v>78</v>
      </c>
      <c r="AY221" s="214" t="s">
        <v>141</v>
      </c>
      <c r="BK221" s="216">
        <f>SUM(BK222:BK235)</f>
        <v>0</v>
      </c>
    </row>
    <row r="222" spans="1:65" s="2" customFormat="1" ht="14.4" customHeight="1">
      <c r="A222" s="38"/>
      <c r="B222" s="39"/>
      <c r="C222" s="219" t="s">
        <v>339</v>
      </c>
      <c r="D222" s="219" t="s">
        <v>144</v>
      </c>
      <c r="E222" s="220" t="s">
        <v>773</v>
      </c>
      <c r="F222" s="221" t="s">
        <v>774</v>
      </c>
      <c r="G222" s="222" t="s">
        <v>775</v>
      </c>
      <c r="H222" s="223">
        <v>0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43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766</v>
      </c>
      <c r="AT222" s="231" t="s">
        <v>144</v>
      </c>
      <c r="AU222" s="231" t="s">
        <v>86</v>
      </c>
      <c r="AY222" s="17" t="s">
        <v>141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86</v>
      </c>
      <c r="BK222" s="232">
        <f>ROUND(I222*H222,2)</f>
        <v>0</v>
      </c>
      <c r="BL222" s="17" t="s">
        <v>766</v>
      </c>
      <c r="BM222" s="231" t="s">
        <v>922</v>
      </c>
    </row>
    <row r="223" spans="1:47" s="2" customFormat="1" ht="12">
      <c r="A223" s="38"/>
      <c r="B223" s="39"/>
      <c r="C223" s="40"/>
      <c r="D223" s="233" t="s">
        <v>150</v>
      </c>
      <c r="E223" s="40"/>
      <c r="F223" s="234" t="s">
        <v>774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150</v>
      </c>
      <c r="AU223" s="17" t="s">
        <v>86</v>
      </c>
    </row>
    <row r="224" spans="1:47" s="2" customFormat="1" ht="12">
      <c r="A224" s="38"/>
      <c r="B224" s="39"/>
      <c r="C224" s="40"/>
      <c r="D224" s="233" t="s">
        <v>312</v>
      </c>
      <c r="E224" s="40"/>
      <c r="F224" s="271" t="s">
        <v>777</v>
      </c>
      <c r="G224" s="40"/>
      <c r="H224" s="40"/>
      <c r="I224" s="235"/>
      <c r="J224" s="40"/>
      <c r="K224" s="40"/>
      <c r="L224" s="44"/>
      <c r="M224" s="236"/>
      <c r="N224" s="23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312</v>
      </c>
      <c r="AU224" s="17" t="s">
        <v>86</v>
      </c>
    </row>
    <row r="225" spans="1:65" s="2" customFormat="1" ht="24.15" customHeight="1">
      <c r="A225" s="38"/>
      <c r="B225" s="39"/>
      <c r="C225" s="219" t="s">
        <v>346</v>
      </c>
      <c r="D225" s="219" t="s">
        <v>144</v>
      </c>
      <c r="E225" s="220" t="s">
        <v>779</v>
      </c>
      <c r="F225" s="221" t="s">
        <v>780</v>
      </c>
      <c r="G225" s="222" t="s">
        <v>775</v>
      </c>
      <c r="H225" s="223">
        <v>0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43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766</v>
      </c>
      <c r="AT225" s="231" t="s">
        <v>144</v>
      </c>
      <c r="AU225" s="231" t="s">
        <v>86</v>
      </c>
      <c r="AY225" s="17" t="s">
        <v>141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86</v>
      </c>
      <c r="BK225" s="232">
        <f>ROUND(I225*H225,2)</f>
        <v>0</v>
      </c>
      <c r="BL225" s="17" t="s">
        <v>766</v>
      </c>
      <c r="BM225" s="231" t="s">
        <v>923</v>
      </c>
    </row>
    <row r="226" spans="1:47" s="2" customFormat="1" ht="12">
      <c r="A226" s="38"/>
      <c r="B226" s="39"/>
      <c r="C226" s="40"/>
      <c r="D226" s="233" t="s">
        <v>150</v>
      </c>
      <c r="E226" s="40"/>
      <c r="F226" s="234" t="s">
        <v>780</v>
      </c>
      <c r="G226" s="40"/>
      <c r="H226" s="40"/>
      <c r="I226" s="235"/>
      <c r="J226" s="40"/>
      <c r="K226" s="40"/>
      <c r="L226" s="44"/>
      <c r="M226" s="236"/>
      <c r="N226" s="237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150</v>
      </c>
      <c r="AU226" s="17" t="s">
        <v>86</v>
      </c>
    </row>
    <row r="227" spans="1:47" s="2" customFormat="1" ht="12">
      <c r="A227" s="38"/>
      <c r="B227" s="39"/>
      <c r="C227" s="40"/>
      <c r="D227" s="233" t="s">
        <v>312</v>
      </c>
      <c r="E227" s="40"/>
      <c r="F227" s="271" t="s">
        <v>782</v>
      </c>
      <c r="G227" s="40"/>
      <c r="H227" s="40"/>
      <c r="I227" s="235"/>
      <c r="J227" s="40"/>
      <c r="K227" s="40"/>
      <c r="L227" s="44"/>
      <c r="M227" s="236"/>
      <c r="N227" s="23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312</v>
      </c>
      <c r="AU227" s="17" t="s">
        <v>86</v>
      </c>
    </row>
    <row r="228" spans="1:65" s="2" customFormat="1" ht="14.4" customHeight="1">
      <c r="A228" s="38"/>
      <c r="B228" s="39"/>
      <c r="C228" s="219" t="s">
        <v>351</v>
      </c>
      <c r="D228" s="219" t="s">
        <v>144</v>
      </c>
      <c r="E228" s="220" t="s">
        <v>784</v>
      </c>
      <c r="F228" s="221" t="s">
        <v>785</v>
      </c>
      <c r="G228" s="222" t="s">
        <v>775</v>
      </c>
      <c r="H228" s="223">
        <v>0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766</v>
      </c>
      <c r="AT228" s="231" t="s">
        <v>144</v>
      </c>
      <c r="AU228" s="231" t="s">
        <v>86</v>
      </c>
      <c r="AY228" s="17" t="s">
        <v>141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766</v>
      </c>
      <c r="BM228" s="231" t="s">
        <v>924</v>
      </c>
    </row>
    <row r="229" spans="1:47" s="2" customFormat="1" ht="12">
      <c r="A229" s="38"/>
      <c r="B229" s="39"/>
      <c r="C229" s="40"/>
      <c r="D229" s="233" t="s">
        <v>150</v>
      </c>
      <c r="E229" s="40"/>
      <c r="F229" s="234" t="s">
        <v>785</v>
      </c>
      <c r="G229" s="40"/>
      <c r="H229" s="40"/>
      <c r="I229" s="235"/>
      <c r="J229" s="40"/>
      <c r="K229" s="40"/>
      <c r="L229" s="44"/>
      <c r="M229" s="236"/>
      <c r="N229" s="23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150</v>
      </c>
      <c r="AU229" s="17" t="s">
        <v>86</v>
      </c>
    </row>
    <row r="230" spans="1:47" s="2" customFormat="1" ht="12">
      <c r="A230" s="38"/>
      <c r="B230" s="39"/>
      <c r="C230" s="40"/>
      <c r="D230" s="233" t="s">
        <v>312</v>
      </c>
      <c r="E230" s="40"/>
      <c r="F230" s="271" t="s">
        <v>787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312</v>
      </c>
      <c r="AU230" s="17" t="s">
        <v>86</v>
      </c>
    </row>
    <row r="231" spans="1:65" s="2" customFormat="1" ht="24.15" customHeight="1">
      <c r="A231" s="38"/>
      <c r="B231" s="39"/>
      <c r="C231" s="219" t="s">
        <v>355</v>
      </c>
      <c r="D231" s="219" t="s">
        <v>144</v>
      </c>
      <c r="E231" s="220" t="s">
        <v>789</v>
      </c>
      <c r="F231" s="221" t="s">
        <v>790</v>
      </c>
      <c r="G231" s="222" t="s">
        <v>775</v>
      </c>
      <c r="H231" s="223">
        <v>0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43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766</v>
      </c>
      <c r="AT231" s="231" t="s">
        <v>144</v>
      </c>
      <c r="AU231" s="231" t="s">
        <v>86</v>
      </c>
      <c r="AY231" s="17" t="s">
        <v>141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86</v>
      </c>
      <c r="BK231" s="232">
        <f>ROUND(I231*H231,2)</f>
        <v>0</v>
      </c>
      <c r="BL231" s="17" t="s">
        <v>766</v>
      </c>
      <c r="BM231" s="231" t="s">
        <v>925</v>
      </c>
    </row>
    <row r="232" spans="1:47" s="2" customFormat="1" ht="12">
      <c r="A232" s="38"/>
      <c r="B232" s="39"/>
      <c r="C232" s="40"/>
      <c r="D232" s="233" t="s">
        <v>150</v>
      </c>
      <c r="E232" s="40"/>
      <c r="F232" s="234" t="s">
        <v>790</v>
      </c>
      <c r="G232" s="40"/>
      <c r="H232" s="40"/>
      <c r="I232" s="235"/>
      <c r="J232" s="40"/>
      <c r="K232" s="40"/>
      <c r="L232" s="44"/>
      <c r="M232" s="236"/>
      <c r="N232" s="237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150</v>
      </c>
      <c r="AU232" s="17" t="s">
        <v>86</v>
      </c>
    </row>
    <row r="233" spans="1:65" s="2" customFormat="1" ht="14.4" customHeight="1">
      <c r="A233" s="38"/>
      <c r="B233" s="39"/>
      <c r="C233" s="219" t="s">
        <v>372</v>
      </c>
      <c r="D233" s="219" t="s">
        <v>144</v>
      </c>
      <c r="E233" s="220" t="s">
        <v>793</v>
      </c>
      <c r="F233" s="221" t="s">
        <v>794</v>
      </c>
      <c r="G233" s="222" t="s">
        <v>775</v>
      </c>
      <c r="H233" s="223">
        <v>0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43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766</v>
      </c>
      <c r="AT233" s="231" t="s">
        <v>144</v>
      </c>
      <c r="AU233" s="231" t="s">
        <v>86</v>
      </c>
      <c r="AY233" s="17" t="s">
        <v>141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86</v>
      </c>
      <c r="BK233" s="232">
        <f>ROUND(I233*H233,2)</f>
        <v>0</v>
      </c>
      <c r="BL233" s="17" t="s">
        <v>766</v>
      </c>
      <c r="BM233" s="231" t="s">
        <v>926</v>
      </c>
    </row>
    <row r="234" spans="1:47" s="2" customFormat="1" ht="12">
      <c r="A234" s="38"/>
      <c r="B234" s="39"/>
      <c r="C234" s="40"/>
      <c r="D234" s="233" t="s">
        <v>150</v>
      </c>
      <c r="E234" s="40"/>
      <c r="F234" s="234" t="s">
        <v>794</v>
      </c>
      <c r="G234" s="40"/>
      <c r="H234" s="40"/>
      <c r="I234" s="235"/>
      <c r="J234" s="40"/>
      <c r="K234" s="40"/>
      <c r="L234" s="44"/>
      <c r="M234" s="236"/>
      <c r="N234" s="237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150</v>
      </c>
      <c r="AU234" s="17" t="s">
        <v>86</v>
      </c>
    </row>
    <row r="235" spans="1:47" s="2" customFormat="1" ht="12">
      <c r="A235" s="38"/>
      <c r="B235" s="39"/>
      <c r="C235" s="40"/>
      <c r="D235" s="233" t="s">
        <v>312</v>
      </c>
      <c r="E235" s="40"/>
      <c r="F235" s="271" t="s">
        <v>796</v>
      </c>
      <c r="G235" s="40"/>
      <c r="H235" s="40"/>
      <c r="I235" s="235"/>
      <c r="J235" s="40"/>
      <c r="K235" s="40"/>
      <c r="L235" s="44"/>
      <c r="M235" s="236"/>
      <c r="N235" s="23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312</v>
      </c>
      <c r="AU235" s="17" t="s">
        <v>86</v>
      </c>
    </row>
    <row r="236" spans="1:63" s="12" customFormat="1" ht="25.9" customHeight="1">
      <c r="A236" s="12"/>
      <c r="B236" s="203"/>
      <c r="C236" s="204"/>
      <c r="D236" s="205" t="s">
        <v>77</v>
      </c>
      <c r="E236" s="206" t="s">
        <v>797</v>
      </c>
      <c r="F236" s="206" t="s">
        <v>798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P237+SUM(P238:P245)+P251+P259+P262</f>
        <v>0</v>
      </c>
      <c r="Q236" s="211"/>
      <c r="R236" s="212">
        <f>R237+SUM(R238:R245)+R251+R259+R262</f>
        <v>0</v>
      </c>
      <c r="S236" s="211"/>
      <c r="T236" s="213">
        <f>T237+SUM(T238:T245)+T251+T259+T262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171</v>
      </c>
      <c r="AT236" s="215" t="s">
        <v>77</v>
      </c>
      <c r="AU236" s="215" t="s">
        <v>78</v>
      </c>
      <c r="AY236" s="214" t="s">
        <v>141</v>
      </c>
      <c r="BK236" s="216">
        <f>BK237+SUM(BK238:BK245)+BK251+BK259+BK262</f>
        <v>0</v>
      </c>
    </row>
    <row r="237" spans="1:65" s="2" customFormat="1" ht="14.4" customHeight="1">
      <c r="A237" s="38"/>
      <c r="B237" s="39"/>
      <c r="C237" s="219" t="s">
        <v>362</v>
      </c>
      <c r="D237" s="219" t="s">
        <v>144</v>
      </c>
      <c r="E237" s="220" t="s">
        <v>800</v>
      </c>
      <c r="F237" s="221" t="s">
        <v>801</v>
      </c>
      <c r="G237" s="222" t="s">
        <v>369</v>
      </c>
      <c r="H237" s="223">
        <v>25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43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148</v>
      </c>
      <c r="AT237" s="231" t="s">
        <v>144</v>
      </c>
      <c r="AU237" s="231" t="s">
        <v>86</v>
      </c>
      <c r="AY237" s="17" t="s">
        <v>141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86</v>
      </c>
      <c r="BK237" s="232">
        <f>ROUND(I237*H237,2)</f>
        <v>0</v>
      </c>
      <c r="BL237" s="17" t="s">
        <v>148</v>
      </c>
      <c r="BM237" s="231" t="s">
        <v>927</v>
      </c>
    </row>
    <row r="238" spans="1:47" s="2" customFormat="1" ht="12">
      <c r="A238" s="38"/>
      <c r="B238" s="39"/>
      <c r="C238" s="40"/>
      <c r="D238" s="233" t="s">
        <v>150</v>
      </c>
      <c r="E238" s="40"/>
      <c r="F238" s="234" t="s">
        <v>801</v>
      </c>
      <c r="G238" s="40"/>
      <c r="H238" s="40"/>
      <c r="I238" s="235"/>
      <c r="J238" s="40"/>
      <c r="K238" s="40"/>
      <c r="L238" s="44"/>
      <c r="M238" s="236"/>
      <c r="N238" s="237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150</v>
      </c>
      <c r="AU238" s="17" t="s">
        <v>86</v>
      </c>
    </row>
    <row r="239" spans="1:65" s="2" customFormat="1" ht="14.4" customHeight="1">
      <c r="A239" s="38"/>
      <c r="B239" s="39"/>
      <c r="C239" s="219" t="s">
        <v>286</v>
      </c>
      <c r="D239" s="219" t="s">
        <v>144</v>
      </c>
      <c r="E239" s="220" t="s">
        <v>804</v>
      </c>
      <c r="F239" s="221" t="s">
        <v>805</v>
      </c>
      <c r="G239" s="222" t="s">
        <v>369</v>
      </c>
      <c r="H239" s="223">
        <v>1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43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148</v>
      </c>
      <c r="AT239" s="231" t="s">
        <v>144</v>
      </c>
      <c r="AU239" s="231" t="s">
        <v>86</v>
      </c>
      <c r="AY239" s="17" t="s">
        <v>141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86</v>
      </c>
      <c r="BK239" s="232">
        <f>ROUND(I239*H239,2)</f>
        <v>0</v>
      </c>
      <c r="BL239" s="17" t="s">
        <v>148</v>
      </c>
      <c r="BM239" s="231" t="s">
        <v>928</v>
      </c>
    </row>
    <row r="240" spans="1:47" s="2" customFormat="1" ht="12">
      <c r="A240" s="38"/>
      <c r="B240" s="39"/>
      <c r="C240" s="40"/>
      <c r="D240" s="233" t="s">
        <v>150</v>
      </c>
      <c r="E240" s="40"/>
      <c r="F240" s="234" t="s">
        <v>805</v>
      </c>
      <c r="G240" s="40"/>
      <c r="H240" s="40"/>
      <c r="I240" s="235"/>
      <c r="J240" s="40"/>
      <c r="K240" s="40"/>
      <c r="L240" s="44"/>
      <c r="M240" s="236"/>
      <c r="N240" s="237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150</v>
      </c>
      <c r="AU240" s="17" t="s">
        <v>86</v>
      </c>
    </row>
    <row r="241" spans="1:65" s="2" customFormat="1" ht="14.4" customHeight="1">
      <c r="A241" s="38"/>
      <c r="B241" s="39"/>
      <c r="C241" s="219" t="s">
        <v>377</v>
      </c>
      <c r="D241" s="219" t="s">
        <v>144</v>
      </c>
      <c r="E241" s="220" t="s">
        <v>808</v>
      </c>
      <c r="F241" s="221" t="s">
        <v>809</v>
      </c>
      <c r="G241" s="222" t="s">
        <v>369</v>
      </c>
      <c r="H241" s="223">
        <v>1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43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148</v>
      </c>
      <c r="AT241" s="231" t="s">
        <v>144</v>
      </c>
      <c r="AU241" s="231" t="s">
        <v>86</v>
      </c>
      <c r="AY241" s="17" t="s">
        <v>141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86</v>
      </c>
      <c r="BK241" s="232">
        <f>ROUND(I241*H241,2)</f>
        <v>0</v>
      </c>
      <c r="BL241" s="17" t="s">
        <v>148</v>
      </c>
      <c r="BM241" s="231" t="s">
        <v>929</v>
      </c>
    </row>
    <row r="242" spans="1:47" s="2" customFormat="1" ht="12">
      <c r="A242" s="38"/>
      <c r="B242" s="39"/>
      <c r="C242" s="40"/>
      <c r="D242" s="233" t="s">
        <v>150</v>
      </c>
      <c r="E242" s="40"/>
      <c r="F242" s="234" t="s">
        <v>809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150</v>
      </c>
      <c r="AU242" s="17" t="s">
        <v>86</v>
      </c>
    </row>
    <row r="243" spans="1:65" s="2" customFormat="1" ht="14.4" customHeight="1">
      <c r="A243" s="38"/>
      <c r="B243" s="39"/>
      <c r="C243" s="219" t="s">
        <v>382</v>
      </c>
      <c r="D243" s="219" t="s">
        <v>144</v>
      </c>
      <c r="E243" s="220" t="s">
        <v>930</v>
      </c>
      <c r="F243" s="221" t="s">
        <v>931</v>
      </c>
      <c r="G243" s="222" t="s">
        <v>369</v>
      </c>
      <c r="H243" s="223">
        <v>1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43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148</v>
      </c>
      <c r="AT243" s="231" t="s">
        <v>144</v>
      </c>
      <c r="AU243" s="231" t="s">
        <v>86</v>
      </c>
      <c r="AY243" s="17" t="s">
        <v>141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86</v>
      </c>
      <c r="BK243" s="232">
        <f>ROUND(I243*H243,2)</f>
        <v>0</v>
      </c>
      <c r="BL243" s="17" t="s">
        <v>148</v>
      </c>
      <c r="BM243" s="231" t="s">
        <v>932</v>
      </c>
    </row>
    <row r="244" spans="1:47" s="2" customFormat="1" ht="12">
      <c r="A244" s="38"/>
      <c r="B244" s="39"/>
      <c r="C244" s="40"/>
      <c r="D244" s="233" t="s">
        <v>150</v>
      </c>
      <c r="E244" s="40"/>
      <c r="F244" s="234" t="s">
        <v>931</v>
      </c>
      <c r="G244" s="40"/>
      <c r="H244" s="40"/>
      <c r="I244" s="235"/>
      <c r="J244" s="40"/>
      <c r="K244" s="40"/>
      <c r="L244" s="44"/>
      <c r="M244" s="236"/>
      <c r="N244" s="23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150</v>
      </c>
      <c r="AU244" s="17" t="s">
        <v>86</v>
      </c>
    </row>
    <row r="245" spans="1:63" s="12" customFormat="1" ht="22.8" customHeight="1">
      <c r="A245" s="12"/>
      <c r="B245" s="203"/>
      <c r="C245" s="204"/>
      <c r="D245" s="205" t="s">
        <v>77</v>
      </c>
      <c r="E245" s="217" t="s">
        <v>811</v>
      </c>
      <c r="F245" s="217" t="s">
        <v>812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SUM(P246:P250)</f>
        <v>0</v>
      </c>
      <c r="Q245" s="211"/>
      <c r="R245" s="212">
        <f>SUM(R246:R250)</f>
        <v>0</v>
      </c>
      <c r="S245" s="211"/>
      <c r="T245" s="213">
        <f>SUM(T246:T250)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171</v>
      </c>
      <c r="AT245" s="215" t="s">
        <v>77</v>
      </c>
      <c r="AU245" s="215" t="s">
        <v>86</v>
      </c>
      <c r="AY245" s="214" t="s">
        <v>141</v>
      </c>
      <c r="BK245" s="216">
        <f>SUM(BK246:BK250)</f>
        <v>0</v>
      </c>
    </row>
    <row r="246" spans="1:65" s="2" customFormat="1" ht="14.4" customHeight="1">
      <c r="A246" s="38"/>
      <c r="B246" s="39"/>
      <c r="C246" s="219" t="s">
        <v>386</v>
      </c>
      <c r="D246" s="219" t="s">
        <v>144</v>
      </c>
      <c r="E246" s="220" t="s">
        <v>814</v>
      </c>
      <c r="F246" s="221" t="s">
        <v>815</v>
      </c>
      <c r="G246" s="222" t="s">
        <v>933</v>
      </c>
      <c r="H246" s="223">
        <v>1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43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148</v>
      </c>
      <c r="AT246" s="231" t="s">
        <v>144</v>
      </c>
      <c r="AU246" s="231" t="s">
        <v>88</v>
      </c>
      <c r="AY246" s="17" t="s">
        <v>141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86</v>
      </c>
      <c r="BK246" s="232">
        <f>ROUND(I246*H246,2)</f>
        <v>0</v>
      </c>
      <c r="BL246" s="17" t="s">
        <v>148</v>
      </c>
      <c r="BM246" s="231" t="s">
        <v>934</v>
      </c>
    </row>
    <row r="247" spans="1:47" s="2" customFormat="1" ht="12">
      <c r="A247" s="38"/>
      <c r="B247" s="39"/>
      <c r="C247" s="40"/>
      <c r="D247" s="233" t="s">
        <v>150</v>
      </c>
      <c r="E247" s="40"/>
      <c r="F247" s="234" t="s">
        <v>815</v>
      </c>
      <c r="G247" s="40"/>
      <c r="H247" s="40"/>
      <c r="I247" s="235"/>
      <c r="J247" s="40"/>
      <c r="K247" s="40"/>
      <c r="L247" s="44"/>
      <c r="M247" s="236"/>
      <c r="N247" s="237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150</v>
      </c>
      <c r="AU247" s="17" t="s">
        <v>88</v>
      </c>
    </row>
    <row r="248" spans="1:47" s="2" customFormat="1" ht="12">
      <c r="A248" s="38"/>
      <c r="B248" s="39"/>
      <c r="C248" s="40"/>
      <c r="D248" s="233" t="s">
        <v>312</v>
      </c>
      <c r="E248" s="40"/>
      <c r="F248" s="271" t="s">
        <v>817</v>
      </c>
      <c r="G248" s="40"/>
      <c r="H248" s="40"/>
      <c r="I248" s="235"/>
      <c r="J248" s="40"/>
      <c r="K248" s="40"/>
      <c r="L248" s="44"/>
      <c r="M248" s="236"/>
      <c r="N248" s="237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312</v>
      </c>
      <c r="AU248" s="17" t="s">
        <v>88</v>
      </c>
    </row>
    <row r="249" spans="1:65" s="2" customFormat="1" ht="14.4" customHeight="1">
      <c r="A249" s="38"/>
      <c r="B249" s="39"/>
      <c r="C249" s="219" t="s">
        <v>390</v>
      </c>
      <c r="D249" s="219" t="s">
        <v>144</v>
      </c>
      <c r="E249" s="220" t="s">
        <v>819</v>
      </c>
      <c r="F249" s="221" t="s">
        <v>820</v>
      </c>
      <c r="G249" s="222" t="s">
        <v>821</v>
      </c>
      <c r="H249" s="223">
        <v>1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43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148</v>
      </c>
      <c r="AT249" s="231" t="s">
        <v>144</v>
      </c>
      <c r="AU249" s="231" t="s">
        <v>88</v>
      </c>
      <c r="AY249" s="17" t="s">
        <v>141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86</v>
      </c>
      <c r="BK249" s="232">
        <f>ROUND(I249*H249,2)</f>
        <v>0</v>
      </c>
      <c r="BL249" s="17" t="s">
        <v>148</v>
      </c>
      <c r="BM249" s="231" t="s">
        <v>935</v>
      </c>
    </row>
    <row r="250" spans="1:47" s="2" customFormat="1" ht="12">
      <c r="A250" s="38"/>
      <c r="B250" s="39"/>
      <c r="C250" s="40"/>
      <c r="D250" s="233" t="s">
        <v>150</v>
      </c>
      <c r="E250" s="40"/>
      <c r="F250" s="234" t="s">
        <v>820</v>
      </c>
      <c r="G250" s="40"/>
      <c r="H250" s="40"/>
      <c r="I250" s="235"/>
      <c r="J250" s="40"/>
      <c r="K250" s="40"/>
      <c r="L250" s="44"/>
      <c r="M250" s="236"/>
      <c r="N250" s="237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150</v>
      </c>
      <c r="AU250" s="17" t="s">
        <v>88</v>
      </c>
    </row>
    <row r="251" spans="1:63" s="12" customFormat="1" ht="22.8" customHeight="1">
      <c r="A251" s="12"/>
      <c r="B251" s="203"/>
      <c r="C251" s="204"/>
      <c r="D251" s="205" t="s">
        <v>77</v>
      </c>
      <c r="E251" s="217" t="s">
        <v>823</v>
      </c>
      <c r="F251" s="217" t="s">
        <v>824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SUM(P252:P258)</f>
        <v>0</v>
      </c>
      <c r="Q251" s="211"/>
      <c r="R251" s="212">
        <f>SUM(R252:R258)</f>
        <v>0</v>
      </c>
      <c r="S251" s="211"/>
      <c r="T251" s="213">
        <f>SUM(T252:T258)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171</v>
      </c>
      <c r="AT251" s="215" t="s">
        <v>77</v>
      </c>
      <c r="AU251" s="215" t="s">
        <v>86</v>
      </c>
      <c r="AY251" s="214" t="s">
        <v>141</v>
      </c>
      <c r="BK251" s="216">
        <f>SUM(BK252:BK258)</f>
        <v>0</v>
      </c>
    </row>
    <row r="252" spans="1:65" s="2" customFormat="1" ht="14.4" customHeight="1">
      <c r="A252" s="38"/>
      <c r="B252" s="39"/>
      <c r="C252" s="219" t="s">
        <v>394</v>
      </c>
      <c r="D252" s="219" t="s">
        <v>144</v>
      </c>
      <c r="E252" s="220" t="s">
        <v>936</v>
      </c>
      <c r="F252" s="221" t="s">
        <v>937</v>
      </c>
      <c r="G252" s="222" t="s">
        <v>369</v>
      </c>
      <c r="H252" s="223">
        <v>1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43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148</v>
      </c>
      <c r="AT252" s="231" t="s">
        <v>144</v>
      </c>
      <c r="AU252" s="231" t="s">
        <v>88</v>
      </c>
      <c r="AY252" s="17" t="s">
        <v>141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86</v>
      </c>
      <c r="BK252" s="232">
        <f>ROUND(I252*H252,2)</f>
        <v>0</v>
      </c>
      <c r="BL252" s="17" t="s">
        <v>148</v>
      </c>
      <c r="BM252" s="231" t="s">
        <v>938</v>
      </c>
    </row>
    <row r="253" spans="1:47" s="2" customFormat="1" ht="12">
      <c r="A253" s="38"/>
      <c r="B253" s="39"/>
      <c r="C253" s="40"/>
      <c r="D253" s="233" t="s">
        <v>150</v>
      </c>
      <c r="E253" s="40"/>
      <c r="F253" s="234" t="s">
        <v>937</v>
      </c>
      <c r="G253" s="40"/>
      <c r="H253" s="40"/>
      <c r="I253" s="235"/>
      <c r="J253" s="40"/>
      <c r="K253" s="40"/>
      <c r="L253" s="44"/>
      <c r="M253" s="236"/>
      <c r="N253" s="237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150</v>
      </c>
      <c r="AU253" s="17" t="s">
        <v>88</v>
      </c>
    </row>
    <row r="254" spans="1:65" s="2" customFormat="1" ht="14.4" customHeight="1">
      <c r="A254" s="38"/>
      <c r="B254" s="39"/>
      <c r="C254" s="219" t="s">
        <v>398</v>
      </c>
      <c r="D254" s="219" t="s">
        <v>144</v>
      </c>
      <c r="E254" s="220" t="s">
        <v>939</v>
      </c>
      <c r="F254" s="221" t="s">
        <v>940</v>
      </c>
      <c r="G254" s="222" t="s">
        <v>369</v>
      </c>
      <c r="H254" s="223">
        <v>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43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148</v>
      </c>
      <c r="AT254" s="231" t="s">
        <v>144</v>
      </c>
      <c r="AU254" s="231" t="s">
        <v>88</v>
      </c>
      <c r="AY254" s="17" t="s">
        <v>141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86</v>
      </c>
      <c r="BK254" s="232">
        <f>ROUND(I254*H254,2)</f>
        <v>0</v>
      </c>
      <c r="BL254" s="17" t="s">
        <v>148</v>
      </c>
      <c r="BM254" s="231" t="s">
        <v>941</v>
      </c>
    </row>
    <row r="255" spans="1:47" s="2" customFormat="1" ht="12">
      <c r="A255" s="38"/>
      <c r="B255" s="39"/>
      <c r="C255" s="40"/>
      <c r="D255" s="233" t="s">
        <v>150</v>
      </c>
      <c r="E255" s="40"/>
      <c r="F255" s="234" t="s">
        <v>940</v>
      </c>
      <c r="G255" s="40"/>
      <c r="H255" s="40"/>
      <c r="I255" s="235"/>
      <c r="J255" s="40"/>
      <c r="K255" s="40"/>
      <c r="L255" s="44"/>
      <c r="M255" s="236"/>
      <c r="N255" s="237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150</v>
      </c>
      <c r="AU255" s="17" t="s">
        <v>88</v>
      </c>
    </row>
    <row r="256" spans="1:47" s="2" customFormat="1" ht="12">
      <c r="A256" s="38"/>
      <c r="B256" s="39"/>
      <c r="C256" s="40"/>
      <c r="D256" s="233" t="s">
        <v>312</v>
      </c>
      <c r="E256" s="40"/>
      <c r="F256" s="271" t="s">
        <v>942</v>
      </c>
      <c r="G256" s="40"/>
      <c r="H256" s="40"/>
      <c r="I256" s="235"/>
      <c r="J256" s="40"/>
      <c r="K256" s="40"/>
      <c r="L256" s="44"/>
      <c r="M256" s="236"/>
      <c r="N256" s="23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312</v>
      </c>
      <c r="AU256" s="17" t="s">
        <v>88</v>
      </c>
    </row>
    <row r="257" spans="1:65" s="2" customFormat="1" ht="14.4" customHeight="1">
      <c r="A257" s="38"/>
      <c r="B257" s="39"/>
      <c r="C257" s="219" t="s">
        <v>402</v>
      </c>
      <c r="D257" s="219" t="s">
        <v>144</v>
      </c>
      <c r="E257" s="220" t="s">
        <v>831</v>
      </c>
      <c r="F257" s="221" t="s">
        <v>832</v>
      </c>
      <c r="G257" s="222" t="s">
        <v>369</v>
      </c>
      <c r="H257" s="223">
        <v>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148</v>
      </c>
      <c r="AT257" s="231" t="s">
        <v>144</v>
      </c>
      <c r="AU257" s="231" t="s">
        <v>88</v>
      </c>
      <c r="AY257" s="17" t="s">
        <v>141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148</v>
      </c>
      <c r="BM257" s="231" t="s">
        <v>943</v>
      </c>
    </row>
    <row r="258" spans="1:47" s="2" customFormat="1" ht="12">
      <c r="A258" s="38"/>
      <c r="B258" s="39"/>
      <c r="C258" s="40"/>
      <c r="D258" s="233" t="s">
        <v>150</v>
      </c>
      <c r="E258" s="40"/>
      <c r="F258" s="234" t="s">
        <v>832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150</v>
      </c>
      <c r="AU258" s="17" t="s">
        <v>88</v>
      </c>
    </row>
    <row r="259" spans="1:63" s="12" customFormat="1" ht="22.8" customHeight="1">
      <c r="A259" s="12"/>
      <c r="B259" s="203"/>
      <c r="C259" s="204"/>
      <c r="D259" s="205" t="s">
        <v>77</v>
      </c>
      <c r="E259" s="217" t="s">
        <v>834</v>
      </c>
      <c r="F259" s="217" t="s">
        <v>835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SUM(P260:P261)</f>
        <v>0</v>
      </c>
      <c r="Q259" s="211"/>
      <c r="R259" s="212">
        <f>SUM(R260:R261)</f>
        <v>0</v>
      </c>
      <c r="S259" s="211"/>
      <c r="T259" s="213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171</v>
      </c>
      <c r="AT259" s="215" t="s">
        <v>77</v>
      </c>
      <c r="AU259" s="215" t="s">
        <v>86</v>
      </c>
      <c r="AY259" s="214" t="s">
        <v>141</v>
      </c>
      <c r="BK259" s="216">
        <f>SUM(BK260:BK261)</f>
        <v>0</v>
      </c>
    </row>
    <row r="260" spans="1:65" s="2" customFormat="1" ht="14.4" customHeight="1">
      <c r="A260" s="38"/>
      <c r="B260" s="39"/>
      <c r="C260" s="219" t="s">
        <v>407</v>
      </c>
      <c r="D260" s="219" t="s">
        <v>144</v>
      </c>
      <c r="E260" s="220" t="s">
        <v>837</v>
      </c>
      <c r="F260" s="221" t="s">
        <v>838</v>
      </c>
      <c r="G260" s="222" t="s">
        <v>405</v>
      </c>
      <c r="H260" s="223">
        <v>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148</v>
      </c>
      <c r="AT260" s="231" t="s">
        <v>144</v>
      </c>
      <c r="AU260" s="231" t="s">
        <v>88</v>
      </c>
      <c r="AY260" s="17" t="s">
        <v>141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148</v>
      </c>
      <c r="BM260" s="231" t="s">
        <v>944</v>
      </c>
    </row>
    <row r="261" spans="1:47" s="2" customFormat="1" ht="12">
      <c r="A261" s="38"/>
      <c r="B261" s="39"/>
      <c r="C261" s="40"/>
      <c r="D261" s="233" t="s">
        <v>150</v>
      </c>
      <c r="E261" s="40"/>
      <c r="F261" s="234" t="s">
        <v>838</v>
      </c>
      <c r="G261" s="40"/>
      <c r="H261" s="40"/>
      <c r="I261" s="235"/>
      <c r="J261" s="40"/>
      <c r="K261" s="40"/>
      <c r="L261" s="44"/>
      <c r="M261" s="236"/>
      <c r="N261" s="237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150</v>
      </c>
      <c r="AU261" s="17" t="s">
        <v>88</v>
      </c>
    </row>
    <row r="262" spans="1:63" s="12" customFormat="1" ht="22.8" customHeight="1">
      <c r="A262" s="12"/>
      <c r="B262" s="203"/>
      <c r="C262" s="204"/>
      <c r="D262" s="205" t="s">
        <v>77</v>
      </c>
      <c r="E262" s="217" t="s">
        <v>840</v>
      </c>
      <c r="F262" s="217" t="s">
        <v>841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SUM(P263:P264)</f>
        <v>0</v>
      </c>
      <c r="Q262" s="211"/>
      <c r="R262" s="212">
        <f>SUM(R263:R264)</f>
        <v>0</v>
      </c>
      <c r="S262" s="211"/>
      <c r="T262" s="213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171</v>
      </c>
      <c r="AT262" s="215" t="s">
        <v>77</v>
      </c>
      <c r="AU262" s="215" t="s">
        <v>86</v>
      </c>
      <c r="AY262" s="214" t="s">
        <v>141</v>
      </c>
      <c r="BK262" s="216">
        <f>SUM(BK263:BK264)</f>
        <v>0</v>
      </c>
    </row>
    <row r="263" spans="1:65" s="2" customFormat="1" ht="14.4" customHeight="1">
      <c r="A263" s="38"/>
      <c r="B263" s="39"/>
      <c r="C263" s="219" t="s">
        <v>411</v>
      </c>
      <c r="D263" s="219" t="s">
        <v>144</v>
      </c>
      <c r="E263" s="220" t="s">
        <v>847</v>
      </c>
      <c r="F263" s="221" t="s">
        <v>848</v>
      </c>
      <c r="G263" s="222" t="s">
        <v>305</v>
      </c>
      <c r="H263" s="223">
        <v>5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43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148</v>
      </c>
      <c r="AT263" s="231" t="s">
        <v>144</v>
      </c>
      <c r="AU263" s="231" t="s">
        <v>88</v>
      </c>
      <c r="AY263" s="17" t="s">
        <v>141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86</v>
      </c>
      <c r="BK263" s="232">
        <f>ROUND(I263*H263,2)</f>
        <v>0</v>
      </c>
      <c r="BL263" s="17" t="s">
        <v>148</v>
      </c>
      <c r="BM263" s="231" t="s">
        <v>945</v>
      </c>
    </row>
    <row r="264" spans="1:47" s="2" customFormat="1" ht="12">
      <c r="A264" s="38"/>
      <c r="B264" s="39"/>
      <c r="C264" s="40"/>
      <c r="D264" s="233" t="s">
        <v>150</v>
      </c>
      <c r="E264" s="40"/>
      <c r="F264" s="234" t="s">
        <v>848</v>
      </c>
      <c r="G264" s="40"/>
      <c r="H264" s="40"/>
      <c r="I264" s="235"/>
      <c r="J264" s="40"/>
      <c r="K264" s="40"/>
      <c r="L264" s="44"/>
      <c r="M264" s="272"/>
      <c r="N264" s="273"/>
      <c r="O264" s="274"/>
      <c r="P264" s="274"/>
      <c r="Q264" s="274"/>
      <c r="R264" s="274"/>
      <c r="S264" s="274"/>
      <c r="T264" s="27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150</v>
      </c>
      <c r="AU264" s="17" t="s">
        <v>88</v>
      </c>
    </row>
    <row r="265" spans="1:31" s="2" customFormat="1" ht="6.95" customHeight="1">
      <c r="A265" s="38"/>
      <c r="B265" s="66"/>
      <c r="C265" s="67"/>
      <c r="D265" s="67"/>
      <c r="E265" s="67"/>
      <c r="F265" s="67"/>
      <c r="G265" s="67"/>
      <c r="H265" s="67"/>
      <c r="I265" s="67"/>
      <c r="J265" s="67"/>
      <c r="K265" s="67"/>
      <c r="L265" s="44"/>
      <c r="M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</row>
  </sheetData>
  <sheetProtection password="CC35" sheet="1" objects="1" scenarios="1" formatColumns="0" formatRows="0" autoFilter="0"/>
  <autoFilter ref="C127:K26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Trlicova PK3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946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ROUND((SUM(BE126:BE316)),2)</f>
        <v>0</v>
      </c>
      <c r="G33" s="38"/>
      <c r="H33" s="38"/>
      <c r="I33" s="155">
        <v>0.21</v>
      </c>
      <c r="J33" s="154">
        <f>ROUND(((SUM(BE126:BE316))*I33),2)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ROUND((SUM(BF126:BF316)),2)</f>
        <v>0</v>
      </c>
      <c r="G34" s="38"/>
      <c r="H34" s="38"/>
      <c r="I34" s="155">
        <v>0.15</v>
      </c>
      <c r="J34" s="154">
        <f>ROUND(((SUM(BF126:BF316))*I34),2)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ROUND((SUM(BG126:BG316)),2)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ROUND((SUM(BH126:BH316)),2)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ROUND((SUM(BI126:BI316)),2)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Trlicova PK3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84-19-6P33 - Elektroinstalace a MaR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Trlicova 1783/10,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Nový Jičín, Masarykovo nám. 1/1, 741 01 Nový</v>
      </c>
      <c r="G91" s="40"/>
      <c r="H91" s="40"/>
      <c r="I91" s="32" t="s">
        <v>30</v>
      </c>
      <c r="J91" s="36" t="str">
        <f>E21</f>
        <v>MIOT, s.r.o., Zelená 3062/30, 702 02 Ostrava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947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948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949</v>
      </c>
      <c r="E100" s="188"/>
      <c r="F100" s="188"/>
      <c r="G100" s="188"/>
      <c r="H100" s="188"/>
      <c r="I100" s="188"/>
      <c r="J100" s="189">
        <f>J153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950</v>
      </c>
      <c r="E101" s="188"/>
      <c r="F101" s="188"/>
      <c r="G101" s="188"/>
      <c r="H101" s="188"/>
      <c r="I101" s="188"/>
      <c r="J101" s="189">
        <f>J159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951</v>
      </c>
      <c r="E102" s="188"/>
      <c r="F102" s="188"/>
      <c r="G102" s="188"/>
      <c r="H102" s="188"/>
      <c r="I102" s="188"/>
      <c r="J102" s="189">
        <f>J192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952</v>
      </c>
      <c r="E103" s="188"/>
      <c r="F103" s="188"/>
      <c r="G103" s="188"/>
      <c r="H103" s="188"/>
      <c r="I103" s="188"/>
      <c r="J103" s="189">
        <f>J213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953</v>
      </c>
      <c r="E104" s="188"/>
      <c r="F104" s="188"/>
      <c r="G104" s="188"/>
      <c r="H104" s="188"/>
      <c r="I104" s="188"/>
      <c r="J104" s="189">
        <f>J256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954</v>
      </c>
      <c r="E105" s="188"/>
      <c r="F105" s="188"/>
      <c r="G105" s="188"/>
      <c r="H105" s="188"/>
      <c r="I105" s="188"/>
      <c r="J105" s="189">
        <f>J266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120</v>
      </c>
      <c r="E106" s="182"/>
      <c r="F106" s="182"/>
      <c r="G106" s="182"/>
      <c r="H106" s="182"/>
      <c r="I106" s="182"/>
      <c r="J106" s="183">
        <f>J302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Plynová kotelna Trlicova PK3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84-19-6P33 - Elektroinstalace a MaR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Trlicova 1783/10, 741 01 Nový Jičín</v>
      </c>
      <c r="G120" s="40"/>
      <c r="H120" s="40"/>
      <c r="I120" s="32" t="s">
        <v>22</v>
      </c>
      <c r="J120" s="79" t="str">
        <f>IF(J12="","",J12)</f>
        <v>17. 9. 2020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E15</f>
        <v>Město Nový Jičín, Masarykovo nám. 1/1, 741 01 Nový</v>
      </c>
      <c r="G122" s="40"/>
      <c r="H122" s="40"/>
      <c r="I122" s="32" t="s">
        <v>30</v>
      </c>
      <c r="J122" s="36" t="str">
        <f>E21</f>
        <v>MIOT, s.r.o., Zelená 3062/30, 702 02 Ostrava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34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127</v>
      </c>
      <c r="D125" s="194" t="s">
        <v>63</v>
      </c>
      <c r="E125" s="194" t="s">
        <v>59</v>
      </c>
      <c r="F125" s="194" t="s">
        <v>60</v>
      </c>
      <c r="G125" s="194" t="s">
        <v>128</v>
      </c>
      <c r="H125" s="194" t="s">
        <v>129</v>
      </c>
      <c r="I125" s="194" t="s">
        <v>130</v>
      </c>
      <c r="J125" s="195" t="s">
        <v>101</v>
      </c>
      <c r="K125" s="196" t="s">
        <v>131</v>
      </c>
      <c r="L125" s="197"/>
      <c r="M125" s="100" t="s">
        <v>1</v>
      </c>
      <c r="N125" s="101" t="s">
        <v>42</v>
      </c>
      <c r="O125" s="101" t="s">
        <v>132</v>
      </c>
      <c r="P125" s="101" t="s">
        <v>133</v>
      </c>
      <c r="Q125" s="101" t="s">
        <v>134</v>
      </c>
      <c r="R125" s="101" t="s">
        <v>135</v>
      </c>
      <c r="S125" s="101" t="s">
        <v>136</v>
      </c>
      <c r="T125" s="102" t="s">
        <v>137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138</v>
      </c>
      <c r="D126" s="40"/>
      <c r="E126" s="40"/>
      <c r="F126" s="40"/>
      <c r="G126" s="40"/>
      <c r="H126" s="40"/>
      <c r="I126" s="40"/>
      <c r="J126" s="198">
        <f>BK126</f>
        <v>0</v>
      </c>
      <c r="K126" s="40"/>
      <c r="L126" s="44"/>
      <c r="M126" s="103"/>
      <c r="N126" s="199"/>
      <c r="O126" s="104"/>
      <c r="P126" s="200">
        <f>P127+P302</f>
        <v>0</v>
      </c>
      <c r="Q126" s="104"/>
      <c r="R126" s="200">
        <f>R127+R302</f>
        <v>0</v>
      </c>
      <c r="S126" s="104"/>
      <c r="T126" s="201">
        <f>T127+T302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103</v>
      </c>
      <c r="BK126" s="202">
        <f>BK127+BK302</f>
        <v>0</v>
      </c>
    </row>
    <row r="127" spans="1:63" s="12" customFormat="1" ht="25.9" customHeight="1">
      <c r="A127" s="12"/>
      <c r="B127" s="203"/>
      <c r="C127" s="204"/>
      <c r="D127" s="205" t="s">
        <v>77</v>
      </c>
      <c r="E127" s="206" t="s">
        <v>215</v>
      </c>
      <c r="F127" s="206" t="s">
        <v>216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P128+P153+P159+P192+P213+P256+P266</f>
        <v>0</v>
      </c>
      <c r="Q127" s="211"/>
      <c r="R127" s="212">
        <f>R128+R153+R159+R192+R213+R256+R266</f>
        <v>0</v>
      </c>
      <c r="S127" s="211"/>
      <c r="T127" s="213">
        <f>T128+T153+T159+T192+T213+T256+T266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78</v>
      </c>
      <c r="AY127" s="214" t="s">
        <v>141</v>
      </c>
      <c r="BK127" s="216">
        <f>BK128+BK153+BK159+BK192+BK213+BK256+BK266</f>
        <v>0</v>
      </c>
    </row>
    <row r="128" spans="1:63" s="12" customFormat="1" ht="22.8" customHeight="1">
      <c r="A128" s="12"/>
      <c r="B128" s="203"/>
      <c r="C128" s="204"/>
      <c r="D128" s="205" t="s">
        <v>77</v>
      </c>
      <c r="E128" s="217" t="s">
        <v>955</v>
      </c>
      <c r="F128" s="217" t="s">
        <v>956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P129</f>
        <v>0</v>
      </c>
      <c r="Q128" s="211"/>
      <c r="R128" s="212">
        <f>R129</f>
        <v>0</v>
      </c>
      <c r="S128" s="211"/>
      <c r="T128" s="213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86</v>
      </c>
      <c r="AT128" s="215" t="s">
        <v>77</v>
      </c>
      <c r="AU128" s="215" t="s">
        <v>86</v>
      </c>
      <c r="AY128" s="214" t="s">
        <v>141</v>
      </c>
      <c r="BK128" s="216">
        <f>BK129</f>
        <v>0</v>
      </c>
    </row>
    <row r="129" spans="1:63" s="12" customFormat="1" ht="20.85" customHeight="1">
      <c r="A129" s="12"/>
      <c r="B129" s="203"/>
      <c r="C129" s="204"/>
      <c r="D129" s="205" t="s">
        <v>77</v>
      </c>
      <c r="E129" s="217" t="s">
        <v>957</v>
      </c>
      <c r="F129" s="217" t="s">
        <v>958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SUM(P130:P152)</f>
        <v>0</v>
      </c>
      <c r="Q129" s="211"/>
      <c r="R129" s="212">
        <f>SUM(R130:R152)</f>
        <v>0</v>
      </c>
      <c r="S129" s="211"/>
      <c r="T129" s="213">
        <f>SUM(T130:T152)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88</v>
      </c>
      <c r="AY129" s="214" t="s">
        <v>141</v>
      </c>
      <c r="BK129" s="216">
        <f>SUM(BK130:BK152)</f>
        <v>0</v>
      </c>
    </row>
    <row r="130" spans="1:65" s="2" customFormat="1" ht="14.4" customHeight="1">
      <c r="A130" s="38"/>
      <c r="B130" s="39"/>
      <c r="C130" s="219" t="s">
        <v>504</v>
      </c>
      <c r="D130" s="219" t="s">
        <v>144</v>
      </c>
      <c r="E130" s="220" t="s">
        <v>959</v>
      </c>
      <c r="F130" s="221" t="s">
        <v>960</v>
      </c>
      <c r="G130" s="222" t="s">
        <v>369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148</v>
      </c>
      <c r="AT130" s="231" t="s">
        <v>144</v>
      </c>
      <c r="AU130" s="231" t="s">
        <v>159</v>
      </c>
      <c r="AY130" s="17" t="s">
        <v>141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148</v>
      </c>
      <c r="BM130" s="231" t="s">
        <v>961</v>
      </c>
    </row>
    <row r="131" spans="1:47" s="2" customFormat="1" ht="12">
      <c r="A131" s="38"/>
      <c r="B131" s="39"/>
      <c r="C131" s="40"/>
      <c r="D131" s="233" t="s">
        <v>150</v>
      </c>
      <c r="E131" s="40"/>
      <c r="F131" s="234" t="s">
        <v>960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150</v>
      </c>
      <c r="AU131" s="17" t="s">
        <v>159</v>
      </c>
    </row>
    <row r="132" spans="1:65" s="2" customFormat="1" ht="14.4" customHeight="1">
      <c r="A132" s="38"/>
      <c r="B132" s="39"/>
      <c r="C132" s="219" t="s">
        <v>509</v>
      </c>
      <c r="D132" s="219" t="s">
        <v>144</v>
      </c>
      <c r="E132" s="220" t="s">
        <v>962</v>
      </c>
      <c r="F132" s="221" t="s">
        <v>963</v>
      </c>
      <c r="G132" s="222" t="s">
        <v>369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148</v>
      </c>
      <c r="AT132" s="231" t="s">
        <v>144</v>
      </c>
      <c r="AU132" s="231" t="s">
        <v>159</v>
      </c>
      <c r="AY132" s="17" t="s">
        <v>141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148</v>
      </c>
      <c r="BM132" s="231" t="s">
        <v>964</v>
      </c>
    </row>
    <row r="133" spans="1:47" s="2" customFormat="1" ht="12">
      <c r="A133" s="38"/>
      <c r="B133" s="39"/>
      <c r="C133" s="40"/>
      <c r="D133" s="233" t="s">
        <v>150</v>
      </c>
      <c r="E133" s="40"/>
      <c r="F133" s="234" t="s">
        <v>963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150</v>
      </c>
      <c r="AU133" s="17" t="s">
        <v>159</v>
      </c>
    </row>
    <row r="134" spans="1:65" s="2" customFormat="1" ht="14.4" customHeight="1">
      <c r="A134" s="38"/>
      <c r="B134" s="39"/>
      <c r="C134" s="219" t="s">
        <v>142</v>
      </c>
      <c r="D134" s="219" t="s">
        <v>144</v>
      </c>
      <c r="E134" s="220" t="s">
        <v>965</v>
      </c>
      <c r="F134" s="221" t="s">
        <v>966</v>
      </c>
      <c r="G134" s="222" t="s">
        <v>369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148</v>
      </c>
      <c r="AT134" s="231" t="s">
        <v>144</v>
      </c>
      <c r="AU134" s="231" t="s">
        <v>159</v>
      </c>
      <c r="AY134" s="17" t="s">
        <v>141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148</v>
      </c>
      <c r="BM134" s="231" t="s">
        <v>967</v>
      </c>
    </row>
    <row r="135" spans="1:47" s="2" customFormat="1" ht="12">
      <c r="A135" s="38"/>
      <c r="B135" s="39"/>
      <c r="C135" s="40"/>
      <c r="D135" s="233" t="s">
        <v>150</v>
      </c>
      <c r="E135" s="40"/>
      <c r="F135" s="234" t="s">
        <v>966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150</v>
      </c>
      <c r="AU135" s="17" t="s">
        <v>159</v>
      </c>
    </row>
    <row r="136" spans="1:65" s="2" customFormat="1" ht="14.4" customHeight="1">
      <c r="A136" s="38"/>
      <c r="B136" s="39"/>
      <c r="C136" s="219" t="s">
        <v>519</v>
      </c>
      <c r="D136" s="219" t="s">
        <v>144</v>
      </c>
      <c r="E136" s="220" t="s">
        <v>968</v>
      </c>
      <c r="F136" s="221" t="s">
        <v>969</v>
      </c>
      <c r="G136" s="222" t="s">
        <v>369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148</v>
      </c>
      <c r="AT136" s="231" t="s">
        <v>144</v>
      </c>
      <c r="AU136" s="231" t="s">
        <v>159</v>
      </c>
      <c r="AY136" s="17" t="s">
        <v>141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148</v>
      </c>
      <c r="BM136" s="231" t="s">
        <v>970</v>
      </c>
    </row>
    <row r="137" spans="1:47" s="2" customFormat="1" ht="12">
      <c r="A137" s="38"/>
      <c r="B137" s="39"/>
      <c r="C137" s="40"/>
      <c r="D137" s="233" t="s">
        <v>150</v>
      </c>
      <c r="E137" s="40"/>
      <c r="F137" s="234" t="s">
        <v>969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150</v>
      </c>
      <c r="AU137" s="17" t="s">
        <v>159</v>
      </c>
    </row>
    <row r="138" spans="1:65" s="2" customFormat="1" ht="14.4" customHeight="1">
      <c r="A138" s="38"/>
      <c r="B138" s="39"/>
      <c r="C138" s="219" t="s">
        <v>525</v>
      </c>
      <c r="D138" s="219" t="s">
        <v>144</v>
      </c>
      <c r="E138" s="220" t="s">
        <v>971</v>
      </c>
      <c r="F138" s="221" t="s">
        <v>972</v>
      </c>
      <c r="G138" s="222" t="s">
        <v>369</v>
      </c>
      <c r="H138" s="223">
        <v>2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148</v>
      </c>
      <c r="AT138" s="231" t="s">
        <v>144</v>
      </c>
      <c r="AU138" s="231" t="s">
        <v>159</v>
      </c>
      <c r="AY138" s="17" t="s">
        <v>141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148</v>
      </c>
      <c r="BM138" s="231" t="s">
        <v>973</v>
      </c>
    </row>
    <row r="139" spans="1:47" s="2" customFormat="1" ht="12">
      <c r="A139" s="38"/>
      <c r="B139" s="39"/>
      <c r="C139" s="40"/>
      <c r="D139" s="233" t="s">
        <v>150</v>
      </c>
      <c r="E139" s="40"/>
      <c r="F139" s="234" t="s">
        <v>972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150</v>
      </c>
      <c r="AU139" s="17" t="s">
        <v>159</v>
      </c>
    </row>
    <row r="140" spans="1:65" s="2" customFormat="1" ht="14.4" customHeight="1">
      <c r="A140" s="38"/>
      <c r="B140" s="39"/>
      <c r="C140" s="219" t="s">
        <v>531</v>
      </c>
      <c r="D140" s="219" t="s">
        <v>144</v>
      </c>
      <c r="E140" s="220" t="s">
        <v>974</v>
      </c>
      <c r="F140" s="221" t="s">
        <v>975</v>
      </c>
      <c r="G140" s="222" t="s">
        <v>369</v>
      </c>
      <c r="H140" s="223">
        <v>3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148</v>
      </c>
      <c r="AT140" s="231" t="s">
        <v>144</v>
      </c>
      <c r="AU140" s="231" t="s">
        <v>159</v>
      </c>
      <c r="AY140" s="17" t="s">
        <v>141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148</v>
      </c>
      <c r="BM140" s="231" t="s">
        <v>976</v>
      </c>
    </row>
    <row r="141" spans="1:47" s="2" customFormat="1" ht="12">
      <c r="A141" s="38"/>
      <c r="B141" s="39"/>
      <c r="C141" s="40"/>
      <c r="D141" s="233" t="s">
        <v>150</v>
      </c>
      <c r="E141" s="40"/>
      <c r="F141" s="234" t="s">
        <v>975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150</v>
      </c>
      <c r="AU141" s="17" t="s">
        <v>159</v>
      </c>
    </row>
    <row r="142" spans="1:65" s="2" customFormat="1" ht="14.4" customHeight="1">
      <c r="A142" s="38"/>
      <c r="B142" s="39"/>
      <c r="C142" s="219" t="s">
        <v>537</v>
      </c>
      <c r="D142" s="219" t="s">
        <v>144</v>
      </c>
      <c r="E142" s="220" t="s">
        <v>977</v>
      </c>
      <c r="F142" s="221" t="s">
        <v>978</v>
      </c>
      <c r="G142" s="222" t="s">
        <v>369</v>
      </c>
      <c r="H142" s="223">
        <v>3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148</v>
      </c>
      <c r="AT142" s="231" t="s">
        <v>144</v>
      </c>
      <c r="AU142" s="231" t="s">
        <v>159</v>
      </c>
      <c r="AY142" s="17" t="s">
        <v>141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148</v>
      </c>
      <c r="BM142" s="231" t="s">
        <v>979</v>
      </c>
    </row>
    <row r="143" spans="1:47" s="2" customFormat="1" ht="12">
      <c r="A143" s="38"/>
      <c r="B143" s="39"/>
      <c r="C143" s="40"/>
      <c r="D143" s="233" t="s">
        <v>150</v>
      </c>
      <c r="E143" s="40"/>
      <c r="F143" s="234" t="s">
        <v>978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150</v>
      </c>
      <c r="AU143" s="17" t="s">
        <v>159</v>
      </c>
    </row>
    <row r="144" spans="1:65" s="2" customFormat="1" ht="14.4" customHeight="1">
      <c r="A144" s="38"/>
      <c r="B144" s="39"/>
      <c r="C144" s="219" t="s">
        <v>543</v>
      </c>
      <c r="D144" s="219" t="s">
        <v>144</v>
      </c>
      <c r="E144" s="220" t="s">
        <v>980</v>
      </c>
      <c r="F144" s="221" t="s">
        <v>981</v>
      </c>
      <c r="G144" s="222" t="s">
        <v>369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148</v>
      </c>
      <c r="AT144" s="231" t="s">
        <v>144</v>
      </c>
      <c r="AU144" s="231" t="s">
        <v>159</v>
      </c>
      <c r="AY144" s="17" t="s">
        <v>141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148</v>
      </c>
      <c r="BM144" s="231" t="s">
        <v>982</v>
      </c>
    </row>
    <row r="145" spans="1:47" s="2" customFormat="1" ht="12">
      <c r="A145" s="38"/>
      <c r="B145" s="39"/>
      <c r="C145" s="40"/>
      <c r="D145" s="233" t="s">
        <v>150</v>
      </c>
      <c r="E145" s="40"/>
      <c r="F145" s="234" t="s">
        <v>981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150</v>
      </c>
      <c r="AU145" s="17" t="s">
        <v>159</v>
      </c>
    </row>
    <row r="146" spans="1:65" s="2" customFormat="1" ht="14.4" customHeight="1">
      <c r="A146" s="38"/>
      <c r="B146" s="39"/>
      <c r="C146" s="219" t="s">
        <v>548</v>
      </c>
      <c r="D146" s="219" t="s">
        <v>144</v>
      </c>
      <c r="E146" s="220" t="s">
        <v>983</v>
      </c>
      <c r="F146" s="221" t="s">
        <v>984</v>
      </c>
      <c r="G146" s="222" t="s">
        <v>369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148</v>
      </c>
      <c r="AT146" s="231" t="s">
        <v>144</v>
      </c>
      <c r="AU146" s="231" t="s">
        <v>159</v>
      </c>
      <c r="AY146" s="17" t="s">
        <v>141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148</v>
      </c>
      <c r="BM146" s="231" t="s">
        <v>985</v>
      </c>
    </row>
    <row r="147" spans="1:47" s="2" customFormat="1" ht="12">
      <c r="A147" s="38"/>
      <c r="B147" s="39"/>
      <c r="C147" s="40"/>
      <c r="D147" s="233" t="s">
        <v>150</v>
      </c>
      <c r="E147" s="40"/>
      <c r="F147" s="234" t="s">
        <v>984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150</v>
      </c>
      <c r="AU147" s="17" t="s">
        <v>159</v>
      </c>
    </row>
    <row r="148" spans="1:65" s="2" customFormat="1" ht="14.4" customHeight="1">
      <c r="A148" s="38"/>
      <c r="B148" s="39"/>
      <c r="C148" s="219" t="s">
        <v>562</v>
      </c>
      <c r="D148" s="219" t="s">
        <v>144</v>
      </c>
      <c r="E148" s="220" t="s">
        <v>986</v>
      </c>
      <c r="F148" s="221" t="s">
        <v>987</v>
      </c>
      <c r="G148" s="222" t="s">
        <v>369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148</v>
      </c>
      <c r="AT148" s="231" t="s">
        <v>144</v>
      </c>
      <c r="AU148" s="231" t="s">
        <v>159</v>
      </c>
      <c r="AY148" s="17" t="s">
        <v>141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148</v>
      </c>
      <c r="BM148" s="231" t="s">
        <v>988</v>
      </c>
    </row>
    <row r="149" spans="1:47" s="2" customFormat="1" ht="12">
      <c r="A149" s="38"/>
      <c r="B149" s="39"/>
      <c r="C149" s="40"/>
      <c r="D149" s="233" t="s">
        <v>150</v>
      </c>
      <c r="E149" s="40"/>
      <c r="F149" s="234" t="s">
        <v>984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150</v>
      </c>
      <c r="AU149" s="17" t="s">
        <v>159</v>
      </c>
    </row>
    <row r="150" spans="1:65" s="2" customFormat="1" ht="24.15" customHeight="1">
      <c r="A150" s="38"/>
      <c r="B150" s="39"/>
      <c r="C150" s="219" t="s">
        <v>171</v>
      </c>
      <c r="D150" s="219" t="s">
        <v>144</v>
      </c>
      <c r="E150" s="220" t="s">
        <v>989</v>
      </c>
      <c r="F150" s="221" t="s">
        <v>990</v>
      </c>
      <c r="G150" s="222" t="s">
        <v>369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148</v>
      </c>
      <c r="AT150" s="231" t="s">
        <v>144</v>
      </c>
      <c r="AU150" s="231" t="s">
        <v>159</v>
      </c>
      <c r="AY150" s="17" t="s">
        <v>141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148</v>
      </c>
      <c r="BM150" s="231" t="s">
        <v>991</v>
      </c>
    </row>
    <row r="151" spans="1:47" s="2" customFormat="1" ht="12">
      <c r="A151" s="38"/>
      <c r="B151" s="39"/>
      <c r="C151" s="40"/>
      <c r="D151" s="233" t="s">
        <v>150</v>
      </c>
      <c r="E151" s="40"/>
      <c r="F151" s="234" t="s">
        <v>990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150</v>
      </c>
      <c r="AU151" s="17" t="s">
        <v>159</v>
      </c>
    </row>
    <row r="152" spans="1:47" s="2" customFormat="1" ht="12">
      <c r="A152" s="38"/>
      <c r="B152" s="39"/>
      <c r="C152" s="40"/>
      <c r="D152" s="233" t="s">
        <v>312</v>
      </c>
      <c r="E152" s="40"/>
      <c r="F152" s="271" t="s">
        <v>992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312</v>
      </c>
      <c r="AU152" s="17" t="s">
        <v>159</v>
      </c>
    </row>
    <row r="153" spans="1:63" s="12" customFormat="1" ht="22.8" customHeight="1">
      <c r="A153" s="12"/>
      <c r="B153" s="203"/>
      <c r="C153" s="204"/>
      <c r="D153" s="205" t="s">
        <v>77</v>
      </c>
      <c r="E153" s="217" t="s">
        <v>993</v>
      </c>
      <c r="F153" s="217" t="s">
        <v>994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SUM(P154:P158)</f>
        <v>0</v>
      </c>
      <c r="Q153" s="211"/>
      <c r="R153" s="212">
        <f>SUM(R154:R158)</f>
        <v>0</v>
      </c>
      <c r="S153" s="211"/>
      <c r="T153" s="213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77</v>
      </c>
      <c r="AU153" s="215" t="s">
        <v>86</v>
      </c>
      <c r="AY153" s="214" t="s">
        <v>141</v>
      </c>
      <c r="BK153" s="216">
        <f>SUM(BK154:BK158)</f>
        <v>0</v>
      </c>
    </row>
    <row r="154" spans="1:65" s="2" customFormat="1" ht="14.4" customHeight="1">
      <c r="A154" s="38"/>
      <c r="B154" s="39"/>
      <c r="C154" s="219" t="s">
        <v>187</v>
      </c>
      <c r="D154" s="219" t="s">
        <v>144</v>
      </c>
      <c r="E154" s="220" t="s">
        <v>995</v>
      </c>
      <c r="F154" s="221" t="s">
        <v>996</v>
      </c>
      <c r="G154" s="222" t="s">
        <v>369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148</v>
      </c>
      <c r="AT154" s="231" t="s">
        <v>144</v>
      </c>
      <c r="AU154" s="231" t="s">
        <v>88</v>
      </c>
      <c r="AY154" s="17" t="s">
        <v>141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148</v>
      </c>
      <c r="BM154" s="231" t="s">
        <v>997</v>
      </c>
    </row>
    <row r="155" spans="1:47" s="2" customFormat="1" ht="12">
      <c r="A155" s="38"/>
      <c r="B155" s="39"/>
      <c r="C155" s="40"/>
      <c r="D155" s="233" t="s">
        <v>150</v>
      </c>
      <c r="E155" s="40"/>
      <c r="F155" s="234" t="s">
        <v>996</v>
      </c>
      <c r="G155" s="40"/>
      <c r="H155" s="40"/>
      <c r="I155" s="235"/>
      <c r="J155" s="40"/>
      <c r="K155" s="40"/>
      <c r="L155" s="44"/>
      <c r="M155" s="236"/>
      <c r="N155" s="23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150</v>
      </c>
      <c r="AU155" s="17" t="s">
        <v>88</v>
      </c>
    </row>
    <row r="156" spans="1:47" s="2" customFormat="1" ht="12">
      <c r="A156" s="38"/>
      <c r="B156" s="39"/>
      <c r="C156" s="40"/>
      <c r="D156" s="233" t="s">
        <v>312</v>
      </c>
      <c r="E156" s="40"/>
      <c r="F156" s="271" t="s">
        <v>998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312</v>
      </c>
      <c r="AU156" s="17" t="s">
        <v>88</v>
      </c>
    </row>
    <row r="157" spans="1:65" s="2" customFormat="1" ht="37.8" customHeight="1">
      <c r="A157" s="38"/>
      <c r="B157" s="39"/>
      <c r="C157" s="219" t="s">
        <v>179</v>
      </c>
      <c r="D157" s="219" t="s">
        <v>144</v>
      </c>
      <c r="E157" s="220" t="s">
        <v>999</v>
      </c>
      <c r="F157" s="221" t="s">
        <v>1000</v>
      </c>
      <c r="G157" s="222" t="s">
        <v>1</v>
      </c>
      <c r="H157" s="223">
        <v>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148</v>
      </c>
      <c r="AT157" s="231" t="s">
        <v>144</v>
      </c>
      <c r="AU157" s="231" t="s">
        <v>88</v>
      </c>
      <c r="AY157" s="17" t="s">
        <v>141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148</v>
      </c>
      <c r="BM157" s="231" t="s">
        <v>1001</v>
      </c>
    </row>
    <row r="158" spans="1:47" s="2" customFormat="1" ht="12">
      <c r="A158" s="38"/>
      <c r="B158" s="39"/>
      <c r="C158" s="40"/>
      <c r="D158" s="233" t="s">
        <v>150</v>
      </c>
      <c r="E158" s="40"/>
      <c r="F158" s="234" t="s">
        <v>1000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150</v>
      </c>
      <c r="AU158" s="17" t="s">
        <v>88</v>
      </c>
    </row>
    <row r="159" spans="1:63" s="12" customFormat="1" ht="22.8" customHeight="1">
      <c r="A159" s="12"/>
      <c r="B159" s="203"/>
      <c r="C159" s="204"/>
      <c r="D159" s="205" t="s">
        <v>77</v>
      </c>
      <c r="E159" s="217" t="s">
        <v>1002</v>
      </c>
      <c r="F159" s="217" t="s">
        <v>1003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SUM(P160:P191)</f>
        <v>0</v>
      </c>
      <c r="Q159" s="211"/>
      <c r="R159" s="212">
        <f>SUM(R160:R191)</f>
        <v>0</v>
      </c>
      <c r="S159" s="211"/>
      <c r="T159" s="213">
        <f>SUM(T160:T191)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86</v>
      </c>
      <c r="AT159" s="215" t="s">
        <v>77</v>
      </c>
      <c r="AU159" s="215" t="s">
        <v>86</v>
      </c>
      <c r="AY159" s="214" t="s">
        <v>141</v>
      </c>
      <c r="BK159" s="216">
        <f>SUM(BK160:BK191)</f>
        <v>0</v>
      </c>
    </row>
    <row r="160" spans="1:65" s="2" customFormat="1" ht="14.4" customHeight="1">
      <c r="A160" s="38"/>
      <c r="B160" s="39"/>
      <c r="C160" s="219" t="s">
        <v>198</v>
      </c>
      <c r="D160" s="219" t="s">
        <v>144</v>
      </c>
      <c r="E160" s="220" t="s">
        <v>1004</v>
      </c>
      <c r="F160" s="221" t="s">
        <v>1005</v>
      </c>
      <c r="G160" s="222" t="s">
        <v>222</v>
      </c>
      <c r="H160" s="223">
        <v>116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148</v>
      </c>
      <c r="AT160" s="231" t="s">
        <v>144</v>
      </c>
      <c r="AU160" s="231" t="s">
        <v>88</v>
      </c>
      <c r="AY160" s="17" t="s">
        <v>141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148</v>
      </c>
      <c r="BM160" s="231" t="s">
        <v>1006</v>
      </c>
    </row>
    <row r="161" spans="1:47" s="2" customFormat="1" ht="12">
      <c r="A161" s="38"/>
      <c r="B161" s="39"/>
      <c r="C161" s="40"/>
      <c r="D161" s="233" t="s">
        <v>150</v>
      </c>
      <c r="E161" s="40"/>
      <c r="F161" s="234" t="s">
        <v>1005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150</v>
      </c>
      <c r="AU161" s="17" t="s">
        <v>88</v>
      </c>
    </row>
    <row r="162" spans="1:47" s="2" customFormat="1" ht="12">
      <c r="A162" s="38"/>
      <c r="B162" s="39"/>
      <c r="C162" s="40"/>
      <c r="D162" s="233" t="s">
        <v>312</v>
      </c>
      <c r="E162" s="40"/>
      <c r="F162" s="271" t="s">
        <v>1007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312</v>
      </c>
      <c r="AU162" s="17" t="s">
        <v>88</v>
      </c>
    </row>
    <row r="163" spans="1:65" s="2" customFormat="1" ht="14.4" customHeight="1">
      <c r="A163" s="38"/>
      <c r="B163" s="39"/>
      <c r="C163" s="219" t="s">
        <v>203</v>
      </c>
      <c r="D163" s="219" t="s">
        <v>144</v>
      </c>
      <c r="E163" s="220" t="s">
        <v>1008</v>
      </c>
      <c r="F163" s="221" t="s">
        <v>1009</v>
      </c>
      <c r="G163" s="222" t="s">
        <v>222</v>
      </c>
      <c r="H163" s="223">
        <v>102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148</v>
      </c>
      <c r="AT163" s="231" t="s">
        <v>144</v>
      </c>
      <c r="AU163" s="231" t="s">
        <v>88</v>
      </c>
      <c r="AY163" s="17" t="s">
        <v>141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148</v>
      </c>
      <c r="BM163" s="231" t="s">
        <v>1010</v>
      </c>
    </row>
    <row r="164" spans="1:47" s="2" customFormat="1" ht="12">
      <c r="A164" s="38"/>
      <c r="B164" s="39"/>
      <c r="C164" s="40"/>
      <c r="D164" s="233" t="s">
        <v>150</v>
      </c>
      <c r="E164" s="40"/>
      <c r="F164" s="234" t="s">
        <v>1009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150</v>
      </c>
      <c r="AU164" s="17" t="s">
        <v>88</v>
      </c>
    </row>
    <row r="165" spans="1:47" s="2" customFormat="1" ht="12">
      <c r="A165" s="38"/>
      <c r="B165" s="39"/>
      <c r="C165" s="40"/>
      <c r="D165" s="233" t="s">
        <v>312</v>
      </c>
      <c r="E165" s="40"/>
      <c r="F165" s="271" t="s">
        <v>1007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312</v>
      </c>
      <c r="AU165" s="17" t="s">
        <v>88</v>
      </c>
    </row>
    <row r="166" spans="1:65" s="2" customFormat="1" ht="14.4" customHeight="1">
      <c r="A166" s="38"/>
      <c r="B166" s="39"/>
      <c r="C166" s="219" t="s">
        <v>210</v>
      </c>
      <c r="D166" s="219" t="s">
        <v>144</v>
      </c>
      <c r="E166" s="220" t="s">
        <v>1011</v>
      </c>
      <c r="F166" s="221" t="s">
        <v>1012</v>
      </c>
      <c r="G166" s="222" t="s">
        <v>222</v>
      </c>
      <c r="H166" s="223">
        <v>30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148</v>
      </c>
      <c r="AT166" s="231" t="s">
        <v>144</v>
      </c>
      <c r="AU166" s="231" t="s">
        <v>88</v>
      </c>
      <c r="AY166" s="17" t="s">
        <v>141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148</v>
      </c>
      <c r="BM166" s="231" t="s">
        <v>1013</v>
      </c>
    </row>
    <row r="167" spans="1:47" s="2" customFormat="1" ht="12">
      <c r="A167" s="38"/>
      <c r="B167" s="39"/>
      <c r="C167" s="40"/>
      <c r="D167" s="233" t="s">
        <v>150</v>
      </c>
      <c r="E167" s="40"/>
      <c r="F167" s="234" t="s">
        <v>1012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150</v>
      </c>
      <c r="AU167" s="17" t="s">
        <v>88</v>
      </c>
    </row>
    <row r="168" spans="1:47" s="2" customFormat="1" ht="12">
      <c r="A168" s="38"/>
      <c r="B168" s="39"/>
      <c r="C168" s="40"/>
      <c r="D168" s="233" t="s">
        <v>312</v>
      </c>
      <c r="E168" s="40"/>
      <c r="F168" s="271" t="s">
        <v>1007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312</v>
      </c>
      <c r="AU168" s="17" t="s">
        <v>88</v>
      </c>
    </row>
    <row r="169" spans="1:65" s="2" customFormat="1" ht="14.4" customHeight="1">
      <c r="A169" s="38"/>
      <c r="B169" s="39"/>
      <c r="C169" s="219" t="s">
        <v>896</v>
      </c>
      <c r="D169" s="219" t="s">
        <v>144</v>
      </c>
      <c r="E169" s="220" t="s">
        <v>1014</v>
      </c>
      <c r="F169" s="221" t="s">
        <v>1015</v>
      </c>
      <c r="G169" s="222" t="s">
        <v>222</v>
      </c>
      <c r="H169" s="223">
        <v>66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148</v>
      </c>
      <c r="AT169" s="231" t="s">
        <v>144</v>
      </c>
      <c r="AU169" s="231" t="s">
        <v>88</v>
      </c>
      <c r="AY169" s="17" t="s">
        <v>141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148</v>
      </c>
      <c r="BM169" s="231" t="s">
        <v>1016</v>
      </c>
    </row>
    <row r="170" spans="1:47" s="2" customFormat="1" ht="12">
      <c r="A170" s="38"/>
      <c r="B170" s="39"/>
      <c r="C170" s="40"/>
      <c r="D170" s="233" t="s">
        <v>150</v>
      </c>
      <c r="E170" s="40"/>
      <c r="F170" s="234" t="s">
        <v>1015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150</v>
      </c>
      <c r="AU170" s="17" t="s">
        <v>88</v>
      </c>
    </row>
    <row r="171" spans="1:47" s="2" customFormat="1" ht="12">
      <c r="A171" s="38"/>
      <c r="B171" s="39"/>
      <c r="C171" s="40"/>
      <c r="D171" s="233" t="s">
        <v>312</v>
      </c>
      <c r="E171" s="40"/>
      <c r="F171" s="271" t="s">
        <v>1007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312</v>
      </c>
      <c r="AU171" s="17" t="s">
        <v>88</v>
      </c>
    </row>
    <row r="172" spans="1:65" s="2" customFormat="1" ht="14.4" customHeight="1">
      <c r="A172" s="38"/>
      <c r="B172" s="39"/>
      <c r="C172" s="219" t="s">
        <v>898</v>
      </c>
      <c r="D172" s="219" t="s">
        <v>144</v>
      </c>
      <c r="E172" s="220" t="s">
        <v>1017</v>
      </c>
      <c r="F172" s="221" t="s">
        <v>1018</v>
      </c>
      <c r="G172" s="222" t="s">
        <v>222</v>
      </c>
      <c r="H172" s="223">
        <v>58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148</v>
      </c>
      <c r="AT172" s="231" t="s">
        <v>144</v>
      </c>
      <c r="AU172" s="231" t="s">
        <v>88</v>
      </c>
      <c r="AY172" s="17" t="s">
        <v>141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148</v>
      </c>
      <c r="BM172" s="231" t="s">
        <v>1019</v>
      </c>
    </row>
    <row r="173" spans="1:47" s="2" customFormat="1" ht="12">
      <c r="A173" s="38"/>
      <c r="B173" s="39"/>
      <c r="C173" s="40"/>
      <c r="D173" s="233" t="s">
        <v>150</v>
      </c>
      <c r="E173" s="40"/>
      <c r="F173" s="234" t="s">
        <v>1018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150</v>
      </c>
      <c r="AU173" s="17" t="s">
        <v>88</v>
      </c>
    </row>
    <row r="174" spans="1:47" s="2" customFormat="1" ht="12">
      <c r="A174" s="38"/>
      <c r="B174" s="39"/>
      <c r="C174" s="40"/>
      <c r="D174" s="233" t="s">
        <v>312</v>
      </c>
      <c r="E174" s="40"/>
      <c r="F174" s="271" t="s">
        <v>1007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312</v>
      </c>
      <c r="AU174" s="17" t="s">
        <v>88</v>
      </c>
    </row>
    <row r="175" spans="1:65" s="2" customFormat="1" ht="14.4" customHeight="1">
      <c r="A175" s="38"/>
      <c r="B175" s="39"/>
      <c r="C175" s="219" t="s">
        <v>900</v>
      </c>
      <c r="D175" s="219" t="s">
        <v>144</v>
      </c>
      <c r="E175" s="220" t="s">
        <v>1020</v>
      </c>
      <c r="F175" s="221" t="s">
        <v>1021</v>
      </c>
      <c r="G175" s="222" t="s">
        <v>222</v>
      </c>
      <c r="H175" s="223">
        <v>589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148</v>
      </c>
      <c r="AT175" s="231" t="s">
        <v>144</v>
      </c>
      <c r="AU175" s="231" t="s">
        <v>88</v>
      </c>
      <c r="AY175" s="17" t="s">
        <v>141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148</v>
      </c>
      <c r="BM175" s="231" t="s">
        <v>1022</v>
      </c>
    </row>
    <row r="176" spans="1:47" s="2" customFormat="1" ht="12">
      <c r="A176" s="38"/>
      <c r="B176" s="39"/>
      <c r="C176" s="40"/>
      <c r="D176" s="233" t="s">
        <v>150</v>
      </c>
      <c r="E176" s="40"/>
      <c r="F176" s="234" t="s">
        <v>1021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150</v>
      </c>
      <c r="AU176" s="17" t="s">
        <v>88</v>
      </c>
    </row>
    <row r="177" spans="1:47" s="2" customFormat="1" ht="12">
      <c r="A177" s="38"/>
      <c r="B177" s="39"/>
      <c r="C177" s="40"/>
      <c r="D177" s="233" t="s">
        <v>312</v>
      </c>
      <c r="E177" s="40"/>
      <c r="F177" s="271" t="s">
        <v>1007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312</v>
      </c>
      <c r="AU177" s="17" t="s">
        <v>88</v>
      </c>
    </row>
    <row r="178" spans="1:65" s="2" customFormat="1" ht="14.4" customHeight="1">
      <c r="A178" s="38"/>
      <c r="B178" s="39"/>
      <c r="C178" s="219" t="s">
        <v>8</v>
      </c>
      <c r="D178" s="219" t="s">
        <v>144</v>
      </c>
      <c r="E178" s="220" t="s">
        <v>1023</v>
      </c>
      <c r="F178" s="221" t="s">
        <v>1024</v>
      </c>
      <c r="G178" s="222" t="s">
        <v>222</v>
      </c>
      <c r="H178" s="223">
        <v>232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148</v>
      </c>
      <c r="AT178" s="231" t="s">
        <v>144</v>
      </c>
      <c r="AU178" s="231" t="s">
        <v>88</v>
      </c>
      <c r="AY178" s="17" t="s">
        <v>141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148</v>
      </c>
      <c r="BM178" s="231" t="s">
        <v>1025</v>
      </c>
    </row>
    <row r="179" spans="1:47" s="2" customFormat="1" ht="12">
      <c r="A179" s="38"/>
      <c r="B179" s="39"/>
      <c r="C179" s="40"/>
      <c r="D179" s="233" t="s">
        <v>150</v>
      </c>
      <c r="E179" s="40"/>
      <c r="F179" s="234" t="s">
        <v>1024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150</v>
      </c>
      <c r="AU179" s="17" t="s">
        <v>88</v>
      </c>
    </row>
    <row r="180" spans="1:47" s="2" customFormat="1" ht="12">
      <c r="A180" s="38"/>
      <c r="B180" s="39"/>
      <c r="C180" s="40"/>
      <c r="D180" s="233" t="s">
        <v>312</v>
      </c>
      <c r="E180" s="40"/>
      <c r="F180" s="271" t="s">
        <v>1007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312</v>
      </c>
      <c r="AU180" s="17" t="s">
        <v>88</v>
      </c>
    </row>
    <row r="181" spans="1:65" s="2" customFormat="1" ht="14.4" customHeight="1">
      <c r="A181" s="38"/>
      <c r="B181" s="39"/>
      <c r="C181" s="219" t="s">
        <v>277</v>
      </c>
      <c r="D181" s="219" t="s">
        <v>144</v>
      </c>
      <c r="E181" s="220" t="s">
        <v>1026</v>
      </c>
      <c r="F181" s="221" t="s">
        <v>1027</v>
      </c>
      <c r="G181" s="222" t="s">
        <v>222</v>
      </c>
      <c r="H181" s="223">
        <v>68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148</v>
      </c>
      <c r="AT181" s="231" t="s">
        <v>144</v>
      </c>
      <c r="AU181" s="231" t="s">
        <v>88</v>
      </c>
      <c r="AY181" s="17" t="s">
        <v>141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148</v>
      </c>
      <c r="BM181" s="231" t="s">
        <v>1028</v>
      </c>
    </row>
    <row r="182" spans="1:47" s="2" customFormat="1" ht="12">
      <c r="A182" s="38"/>
      <c r="B182" s="39"/>
      <c r="C182" s="40"/>
      <c r="D182" s="233" t="s">
        <v>150</v>
      </c>
      <c r="E182" s="40"/>
      <c r="F182" s="234" t="s">
        <v>1027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150</v>
      </c>
      <c r="AU182" s="17" t="s">
        <v>88</v>
      </c>
    </row>
    <row r="183" spans="1:47" s="2" customFormat="1" ht="12">
      <c r="A183" s="38"/>
      <c r="B183" s="39"/>
      <c r="C183" s="40"/>
      <c r="D183" s="233" t="s">
        <v>312</v>
      </c>
      <c r="E183" s="40"/>
      <c r="F183" s="271" t="s">
        <v>1007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312</v>
      </c>
      <c r="AU183" s="17" t="s">
        <v>88</v>
      </c>
    </row>
    <row r="184" spans="1:65" s="2" customFormat="1" ht="14.4" customHeight="1">
      <c r="A184" s="38"/>
      <c r="B184" s="39"/>
      <c r="C184" s="219" t="s">
        <v>283</v>
      </c>
      <c r="D184" s="219" t="s">
        <v>144</v>
      </c>
      <c r="E184" s="220" t="s">
        <v>1029</v>
      </c>
      <c r="F184" s="221" t="s">
        <v>1030</v>
      </c>
      <c r="G184" s="222" t="s">
        <v>222</v>
      </c>
      <c r="H184" s="223">
        <v>250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148</v>
      </c>
      <c r="AT184" s="231" t="s">
        <v>144</v>
      </c>
      <c r="AU184" s="231" t="s">
        <v>88</v>
      </c>
      <c r="AY184" s="17" t="s">
        <v>141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148</v>
      </c>
      <c r="BM184" s="231" t="s">
        <v>1031</v>
      </c>
    </row>
    <row r="185" spans="1:47" s="2" customFormat="1" ht="12">
      <c r="A185" s="38"/>
      <c r="B185" s="39"/>
      <c r="C185" s="40"/>
      <c r="D185" s="233" t="s">
        <v>150</v>
      </c>
      <c r="E185" s="40"/>
      <c r="F185" s="234" t="s">
        <v>1030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150</v>
      </c>
      <c r="AU185" s="17" t="s">
        <v>88</v>
      </c>
    </row>
    <row r="186" spans="1:47" s="2" customFormat="1" ht="12">
      <c r="A186" s="38"/>
      <c r="B186" s="39"/>
      <c r="C186" s="40"/>
      <c r="D186" s="233" t="s">
        <v>312</v>
      </c>
      <c r="E186" s="40"/>
      <c r="F186" s="271" t="s">
        <v>1007</v>
      </c>
      <c r="G186" s="40"/>
      <c r="H186" s="40"/>
      <c r="I186" s="235"/>
      <c r="J186" s="40"/>
      <c r="K186" s="40"/>
      <c r="L186" s="44"/>
      <c r="M186" s="236"/>
      <c r="N186" s="23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312</v>
      </c>
      <c r="AU186" s="17" t="s">
        <v>88</v>
      </c>
    </row>
    <row r="187" spans="1:65" s="2" customFormat="1" ht="14.4" customHeight="1">
      <c r="A187" s="38"/>
      <c r="B187" s="39"/>
      <c r="C187" s="219" t="s">
        <v>288</v>
      </c>
      <c r="D187" s="219" t="s">
        <v>144</v>
      </c>
      <c r="E187" s="220" t="s">
        <v>1032</v>
      </c>
      <c r="F187" s="221" t="s">
        <v>1033</v>
      </c>
      <c r="G187" s="222" t="s">
        <v>222</v>
      </c>
      <c r="H187" s="223">
        <v>150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148</v>
      </c>
      <c r="AT187" s="231" t="s">
        <v>144</v>
      </c>
      <c r="AU187" s="231" t="s">
        <v>88</v>
      </c>
      <c r="AY187" s="17" t="s">
        <v>141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148</v>
      </c>
      <c r="BM187" s="231" t="s">
        <v>1034</v>
      </c>
    </row>
    <row r="188" spans="1:47" s="2" customFormat="1" ht="12">
      <c r="A188" s="38"/>
      <c r="B188" s="39"/>
      <c r="C188" s="40"/>
      <c r="D188" s="233" t="s">
        <v>150</v>
      </c>
      <c r="E188" s="40"/>
      <c r="F188" s="234" t="s">
        <v>1033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150</v>
      </c>
      <c r="AU188" s="17" t="s">
        <v>88</v>
      </c>
    </row>
    <row r="189" spans="1:47" s="2" customFormat="1" ht="12">
      <c r="A189" s="38"/>
      <c r="B189" s="39"/>
      <c r="C189" s="40"/>
      <c r="D189" s="233" t="s">
        <v>312</v>
      </c>
      <c r="E189" s="40"/>
      <c r="F189" s="271" t="s">
        <v>1007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312</v>
      </c>
      <c r="AU189" s="17" t="s">
        <v>88</v>
      </c>
    </row>
    <row r="190" spans="1:65" s="2" customFormat="1" ht="37.8" customHeight="1">
      <c r="A190" s="38"/>
      <c r="B190" s="39"/>
      <c r="C190" s="219" t="s">
        <v>193</v>
      </c>
      <c r="D190" s="219" t="s">
        <v>144</v>
      </c>
      <c r="E190" s="220" t="s">
        <v>1035</v>
      </c>
      <c r="F190" s="221" t="s">
        <v>1036</v>
      </c>
      <c r="G190" s="222" t="s">
        <v>1</v>
      </c>
      <c r="H190" s="223">
        <v>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43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148</v>
      </c>
      <c r="AT190" s="231" t="s">
        <v>144</v>
      </c>
      <c r="AU190" s="231" t="s">
        <v>88</v>
      </c>
      <c r="AY190" s="17" t="s">
        <v>141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86</v>
      </c>
      <c r="BK190" s="232">
        <f>ROUND(I190*H190,2)</f>
        <v>0</v>
      </c>
      <c r="BL190" s="17" t="s">
        <v>148</v>
      </c>
      <c r="BM190" s="231" t="s">
        <v>1037</v>
      </c>
    </row>
    <row r="191" spans="1:47" s="2" customFormat="1" ht="12">
      <c r="A191" s="38"/>
      <c r="B191" s="39"/>
      <c r="C191" s="40"/>
      <c r="D191" s="233" t="s">
        <v>150</v>
      </c>
      <c r="E191" s="40"/>
      <c r="F191" s="234" t="s">
        <v>1038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150</v>
      </c>
      <c r="AU191" s="17" t="s">
        <v>88</v>
      </c>
    </row>
    <row r="192" spans="1:63" s="12" customFormat="1" ht="22.8" customHeight="1">
      <c r="A192" s="12"/>
      <c r="B192" s="203"/>
      <c r="C192" s="204"/>
      <c r="D192" s="205" t="s">
        <v>77</v>
      </c>
      <c r="E192" s="217" t="s">
        <v>1039</v>
      </c>
      <c r="F192" s="217" t="s">
        <v>1040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SUM(P193:P212)</f>
        <v>0</v>
      </c>
      <c r="Q192" s="211"/>
      <c r="R192" s="212">
        <f>SUM(R193:R212)</f>
        <v>0</v>
      </c>
      <c r="S192" s="211"/>
      <c r="T192" s="213">
        <f>SUM(T193:T212)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86</v>
      </c>
      <c r="AT192" s="215" t="s">
        <v>77</v>
      </c>
      <c r="AU192" s="215" t="s">
        <v>86</v>
      </c>
      <c r="AY192" s="214" t="s">
        <v>141</v>
      </c>
      <c r="BK192" s="216">
        <f>SUM(BK193:BK212)</f>
        <v>0</v>
      </c>
    </row>
    <row r="193" spans="1:65" s="2" customFormat="1" ht="14.4" customHeight="1">
      <c r="A193" s="38"/>
      <c r="B193" s="39"/>
      <c r="C193" s="219" t="s">
        <v>307</v>
      </c>
      <c r="D193" s="219" t="s">
        <v>144</v>
      </c>
      <c r="E193" s="220" t="s">
        <v>1041</v>
      </c>
      <c r="F193" s="221" t="s">
        <v>1042</v>
      </c>
      <c r="G193" s="222" t="s">
        <v>222</v>
      </c>
      <c r="H193" s="223">
        <v>18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43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148</v>
      </c>
      <c r="AT193" s="231" t="s">
        <v>144</v>
      </c>
      <c r="AU193" s="231" t="s">
        <v>88</v>
      </c>
      <c r="AY193" s="17" t="s">
        <v>141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86</v>
      </c>
      <c r="BK193" s="232">
        <f>ROUND(I193*H193,2)</f>
        <v>0</v>
      </c>
      <c r="BL193" s="17" t="s">
        <v>148</v>
      </c>
      <c r="BM193" s="231" t="s">
        <v>1043</v>
      </c>
    </row>
    <row r="194" spans="1:47" s="2" customFormat="1" ht="12">
      <c r="A194" s="38"/>
      <c r="B194" s="39"/>
      <c r="C194" s="40"/>
      <c r="D194" s="233" t="s">
        <v>150</v>
      </c>
      <c r="E194" s="40"/>
      <c r="F194" s="234" t="s">
        <v>1042</v>
      </c>
      <c r="G194" s="40"/>
      <c r="H194" s="40"/>
      <c r="I194" s="235"/>
      <c r="J194" s="40"/>
      <c r="K194" s="40"/>
      <c r="L194" s="44"/>
      <c r="M194" s="236"/>
      <c r="N194" s="237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150</v>
      </c>
      <c r="AU194" s="17" t="s">
        <v>88</v>
      </c>
    </row>
    <row r="195" spans="1:47" s="2" customFormat="1" ht="12">
      <c r="A195" s="38"/>
      <c r="B195" s="39"/>
      <c r="C195" s="40"/>
      <c r="D195" s="233" t="s">
        <v>312</v>
      </c>
      <c r="E195" s="40"/>
      <c r="F195" s="271" t="s">
        <v>1044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312</v>
      </c>
      <c r="AU195" s="17" t="s">
        <v>88</v>
      </c>
    </row>
    <row r="196" spans="1:65" s="2" customFormat="1" ht="14.4" customHeight="1">
      <c r="A196" s="38"/>
      <c r="B196" s="39"/>
      <c r="C196" s="219" t="s">
        <v>7</v>
      </c>
      <c r="D196" s="219" t="s">
        <v>144</v>
      </c>
      <c r="E196" s="220" t="s">
        <v>1045</v>
      </c>
      <c r="F196" s="221" t="s">
        <v>1046</v>
      </c>
      <c r="G196" s="222" t="s">
        <v>222</v>
      </c>
      <c r="H196" s="223">
        <v>6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148</v>
      </c>
      <c r="AT196" s="231" t="s">
        <v>144</v>
      </c>
      <c r="AU196" s="231" t="s">
        <v>88</v>
      </c>
      <c r="AY196" s="17" t="s">
        <v>141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148</v>
      </c>
      <c r="BM196" s="231" t="s">
        <v>1047</v>
      </c>
    </row>
    <row r="197" spans="1:47" s="2" customFormat="1" ht="12">
      <c r="A197" s="38"/>
      <c r="B197" s="39"/>
      <c r="C197" s="40"/>
      <c r="D197" s="233" t="s">
        <v>150</v>
      </c>
      <c r="E197" s="40"/>
      <c r="F197" s="234" t="s">
        <v>1046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150</v>
      </c>
      <c r="AU197" s="17" t="s">
        <v>88</v>
      </c>
    </row>
    <row r="198" spans="1:47" s="2" customFormat="1" ht="12">
      <c r="A198" s="38"/>
      <c r="B198" s="39"/>
      <c r="C198" s="40"/>
      <c r="D198" s="233" t="s">
        <v>312</v>
      </c>
      <c r="E198" s="40"/>
      <c r="F198" s="271" t="s">
        <v>1044</v>
      </c>
      <c r="G198" s="40"/>
      <c r="H198" s="40"/>
      <c r="I198" s="235"/>
      <c r="J198" s="40"/>
      <c r="K198" s="40"/>
      <c r="L198" s="44"/>
      <c r="M198" s="236"/>
      <c r="N198" s="237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312</v>
      </c>
      <c r="AU198" s="17" t="s">
        <v>88</v>
      </c>
    </row>
    <row r="199" spans="1:65" s="2" customFormat="1" ht="14.4" customHeight="1">
      <c r="A199" s="38"/>
      <c r="B199" s="39"/>
      <c r="C199" s="219" t="s">
        <v>318</v>
      </c>
      <c r="D199" s="219" t="s">
        <v>144</v>
      </c>
      <c r="E199" s="220" t="s">
        <v>1048</v>
      </c>
      <c r="F199" s="221" t="s">
        <v>1049</v>
      </c>
      <c r="G199" s="222" t="s">
        <v>222</v>
      </c>
      <c r="H199" s="223">
        <v>250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43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148</v>
      </c>
      <c r="AT199" s="231" t="s">
        <v>144</v>
      </c>
      <c r="AU199" s="231" t="s">
        <v>88</v>
      </c>
      <c r="AY199" s="17" t="s">
        <v>141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148</v>
      </c>
      <c r="BM199" s="231" t="s">
        <v>1050</v>
      </c>
    </row>
    <row r="200" spans="1:47" s="2" customFormat="1" ht="12">
      <c r="A200" s="38"/>
      <c r="B200" s="39"/>
      <c r="C200" s="40"/>
      <c r="D200" s="233" t="s">
        <v>150</v>
      </c>
      <c r="E200" s="40"/>
      <c r="F200" s="234" t="s">
        <v>1049</v>
      </c>
      <c r="G200" s="40"/>
      <c r="H200" s="40"/>
      <c r="I200" s="235"/>
      <c r="J200" s="40"/>
      <c r="K200" s="40"/>
      <c r="L200" s="44"/>
      <c r="M200" s="236"/>
      <c r="N200" s="237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150</v>
      </c>
      <c r="AU200" s="17" t="s">
        <v>88</v>
      </c>
    </row>
    <row r="201" spans="1:47" s="2" customFormat="1" ht="12">
      <c r="A201" s="38"/>
      <c r="B201" s="39"/>
      <c r="C201" s="40"/>
      <c r="D201" s="233" t="s">
        <v>312</v>
      </c>
      <c r="E201" s="40"/>
      <c r="F201" s="271" t="s">
        <v>1051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312</v>
      </c>
      <c r="AU201" s="17" t="s">
        <v>88</v>
      </c>
    </row>
    <row r="202" spans="1:65" s="2" customFormat="1" ht="14.4" customHeight="1">
      <c r="A202" s="38"/>
      <c r="B202" s="39"/>
      <c r="C202" s="219" t="s">
        <v>323</v>
      </c>
      <c r="D202" s="219" t="s">
        <v>144</v>
      </c>
      <c r="E202" s="220" t="s">
        <v>1052</v>
      </c>
      <c r="F202" s="221" t="s">
        <v>1053</v>
      </c>
      <c r="G202" s="222" t="s">
        <v>222</v>
      </c>
      <c r="H202" s="223">
        <v>150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43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148</v>
      </c>
      <c r="AT202" s="231" t="s">
        <v>144</v>
      </c>
      <c r="AU202" s="231" t="s">
        <v>88</v>
      </c>
      <c r="AY202" s="17" t="s">
        <v>141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86</v>
      </c>
      <c r="BK202" s="232">
        <f>ROUND(I202*H202,2)</f>
        <v>0</v>
      </c>
      <c r="BL202" s="17" t="s">
        <v>148</v>
      </c>
      <c r="BM202" s="231" t="s">
        <v>1054</v>
      </c>
    </row>
    <row r="203" spans="1:47" s="2" customFormat="1" ht="12">
      <c r="A203" s="38"/>
      <c r="B203" s="39"/>
      <c r="C203" s="40"/>
      <c r="D203" s="233" t="s">
        <v>150</v>
      </c>
      <c r="E203" s="40"/>
      <c r="F203" s="234" t="s">
        <v>1053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150</v>
      </c>
      <c r="AU203" s="17" t="s">
        <v>88</v>
      </c>
    </row>
    <row r="204" spans="1:47" s="2" customFormat="1" ht="12">
      <c r="A204" s="38"/>
      <c r="B204" s="39"/>
      <c r="C204" s="40"/>
      <c r="D204" s="233" t="s">
        <v>312</v>
      </c>
      <c r="E204" s="40"/>
      <c r="F204" s="271" t="s">
        <v>1051</v>
      </c>
      <c r="G204" s="40"/>
      <c r="H204" s="40"/>
      <c r="I204" s="235"/>
      <c r="J204" s="40"/>
      <c r="K204" s="40"/>
      <c r="L204" s="44"/>
      <c r="M204" s="236"/>
      <c r="N204" s="23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312</v>
      </c>
      <c r="AU204" s="17" t="s">
        <v>88</v>
      </c>
    </row>
    <row r="205" spans="1:65" s="2" customFormat="1" ht="24.15" customHeight="1">
      <c r="A205" s="38"/>
      <c r="B205" s="39"/>
      <c r="C205" s="219" t="s">
        <v>328</v>
      </c>
      <c r="D205" s="219" t="s">
        <v>144</v>
      </c>
      <c r="E205" s="220" t="s">
        <v>1055</v>
      </c>
      <c r="F205" s="221" t="s">
        <v>1056</v>
      </c>
      <c r="G205" s="222" t="s">
        <v>369</v>
      </c>
      <c r="H205" s="223">
        <v>20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43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148</v>
      </c>
      <c r="AT205" s="231" t="s">
        <v>144</v>
      </c>
      <c r="AU205" s="231" t="s">
        <v>88</v>
      </c>
      <c r="AY205" s="17" t="s">
        <v>141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148</v>
      </c>
      <c r="BM205" s="231" t="s">
        <v>1057</v>
      </c>
    </row>
    <row r="206" spans="1:47" s="2" customFormat="1" ht="12">
      <c r="A206" s="38"/>
      <c r="B206" s="39"/>
      <c r="C206" s="40"/>
      <c r="D206" s="233" t="s">
        <v>150</v>
      </c>
      <c r="E206" s="40"/>
      <c r="F206" s="234" t="s">
        <v>1056</v>
      </c>
      <c r="G206" s="40"/>
      <c r="H206" s="40"/>
      <c r="I206" s="235"/>
      <c r="J206" s="40"/>
      <c r="K206" s="40"/>
      <c r="L206" s="44"/>
      <c r="M206" s="236"/>
      <c r="N206" s="23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150</v>
      </c>
      <c r="AU206" s="17" t="s">
        <v>88</v>
      </c>
    </row>
    <row r="207" spans="1:47" s="2" customFormat="1" ht="12">
      <c r="A207" s="38"/>
      <c r="B207" s="39"/>
      <c r="C207" s="40"/>
      <c r="D207" s="233" t="s">
        <v>312</v>
      </c>
      <c r="E207" s="40"/>
      <c r="F207" s="271" t="s">
        <v>1058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312</v>
      </c>
      <c r="AU207" s="17" t="s">
        <v>88</v>
      </c>
    </row>
    <row r="208" spans="1:65" s="2" customFormat="1" ht="14.4" customHeight="1">
      <c r="A208" s="38"/>
      <c r="B208" s="39"/>
      <c r="C208" s="219" t="s">
        <v>334</v>
      </c>
      <c r="D208" s="219" t="s">
        <v>144</v>
      </c>
      <c r="E208" s="220" t="s">
        <v>1059</v>
      </c>
      <c r="F208" s="221" t="s">
        <v>1060</v>
      </c>
      <c r="G208" s="222" t="s">
        <v>369</v>
      </c>
      <c r="H208" s="223">
        <v>1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43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148</v>
      </c>
      <c r="AT208" s="231" t="s">
        <v>144</v>
      </c>
      <c r="AU208" s="231" t="s">
        <v>88</v>
      </c>
      <c r="AY208" s="17" t="s">
        <v>141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86</v>
      </c>
      <c r="BK208" s="232">
        <f>ROUND(I208*H208,2)</f>
        <v>0</v>
      </c>
      <c r="BL208" s="17" t="s">
        <v>148</v>
      </c>
      <c r="BM208" s="231" t="s">
        <v>1061</v>
      </c>
    </row>
    <row r="209" spans="1:47" s="2" customFormat="1" ht="12">
      <c r="A209" s="38"/>
      <c r="B209" s="39"/>
      <c r="C209" s="40"/>
      <c r="D209" s="233" t="s">
        <v>150</v>
      </c>
      <c r="E209" s="40"/>
      <c r="F209" s="234" t="s">
        <v>1060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150</v>
      </c>
      <c r="AU209" s="17" t="s">
        <v>88</v>
      </c>
    </row>
    <row r="210" spans="1:47" s="2" customFormat="1" ht="12">
      <c r="A210" s="38"/>
      <c r="B210" s="39"/>
      <c r="C210" s="40"/>
      <c r="D210" s="233" t="s">
        <v>312</v>
      </c>
      <c r="E210" s="40"/>
      <c r="F210" s="271" t="s">
        <v>1058</v>
      </c>
      <c r="G210" s="40"/>
      <c r="H210" s="40"/>
      <c r="I210" s="235"/>
      <c r="J210" s="40"/>
      <c r="K210" s="40"/>
      <c r="L210" s="44"/>
      <c r="M210" s="236"/>
      <c r="N210" s="23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312</v>
      </c>
      <c r="AU210" s="17" t="s">
        <v>88</v>
      </c>
    </row>
    <row r="211" spans="1:65" s="2" customFormat="1" ht="24.15" customHeight="1">
      <c r="A211" s="38"/>
      <c r="B211" s="39"/>
      <c r="C211" s="219" t="s">
        <v>302</v>
      </c>
      <c r="D211" s="219" t="s">
        <v>144</v>
      </c>
      <c r="E211" s="220" t="s">
        <v>1062</v>
      </c>
      <c r="F211" s="221" t="s">
        <v>1063</v>
      </c>
      <c r="G211" s="222" t="s">
        <v>1</v>
      </c>
      <c r="H211" s="223">
        <v>0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43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148</v>
      </c>
      <c r="AT211" s="231" t="s">
        <v>144</v>
      </c>
      <c r="AU211" s="231" t="s">
        <v>88</v>
      </c>
      <c r="AY211" s="17" t="s">
        <v>141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86</v>
      </c>
      <c r="BK211" s="232">
        <f>ROUND(I211*H211,2)</f>
        <v>0</v>
      </c>
      <c r="BL211" s="17" t="s">
        <v>148</v>
      </c>
      <c r="BM211" s="231" t="s">
        <v>1064</v>
      </c>
    </row>
    <row r="212" spans="1:47" s="2" customFormat="1" ht="12">
      <c r="A212" s="38"/>
      <c r="B212" s="39"/>
      <c r="C212" s="40"/>
      <c r="D212" s="233" t="s">
        <v>150</v>
      </c>
      <c r="E212" s="40"/>
      <c r="F212" s="234" t="s">
        <v>1063</v>
      </c>
      <c r="G212" s="40"/>
      <c r="H212" s="40"/>
      <c r="I212" s="235"/>
      <c r="J212" s="40"/>
      <c r="K212" s="40"/>
      <c r="L212" s="44"/>
      <c r="M212" s="236"/>
      <c r="N212" s="237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150</v>
      </c>
      <c r="AU212" s="17" t="s">
        <v>88</v>
      </c>
    </row>
    <row r="213" spans="1:63" s="12" customFormat="1" ht="22.8" customHeight="1">
      <c r="A213" s="12"/>
      <c r="B213" s="203"/>
      <c r="C213" s="204"/>
      <c r="D213" s="205" t="s">
        <v>77</v>
      </c>
      <c r="E213" s="217" t="s">
        <v>1065</v>
      </c>
      <c r="F213" s="217" t="s">
        <v>1066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SUM(P214:P255)</f>
        <v>0</v>
      </c>
      <c r="Q213" s="211"/>
      <c r="R213" s="212">
        <f>SUM(R214:R255)</f>
        <v>0</v>
      </c>
      <c r="S213" s="211"/>
      <c r="T213" s="213">
        <f>SUM(T214:T255)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86</v>
      </c>
      <c r="AT213" s="215" t="s">
        <v>77</v>
      </c>
      <c r="AU213" s="215" t="s">
        <v>86</v>
      </c>
      <c r="AY213" s="214" t="s">
        <v>141</v>
      </c>
      <c r="BK213" s="216">
        <f>SUM(BK214:BK255)</f>
        <v>0</v>
      </c>
    </row>
    <row r="214" spans="1:65" s="2" customFormat="1" ht="14.4" customHeight="1">
      <c r="A214" s="38"/>
      <c r="B214" s="39"/>
      <c r="C214" s="219" t="s">
        <v>339</v>
      </c>
      <c r="D214" s="219" t="s">
        <v>144</v>
      </c>
      <c r="E214" s="220" t="s">
        <v>1067</v>
      </c>
      <c r="F214" s="221" t="s">
        <v>1068</v>
      </c>
      <c r="G214" s="222" t="s">
        <v>369</v>
      </c>
      <c r="H214" s="223">
        <v>8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148</v>
      </c>
      <c r="AT214" s="231" t="s">
        <v>144</v>
      </c>
      <c r="AU214" s="231" t="s">
        <v>88</v>
      </c>
      <c r="AY214" s="17" t="s">
        <v>141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148</v>
      </c>
      <c r="BM214" s="231" t="s">
        <v>1069</v>
      </c>
    </row>
    <row r="215" spans="1:47" s="2" customFormat="1" ht="12">
      <c r="A215" s="38"/>
      <c r="B215" s="39"/>
      <c r="C215" s="40"/>
      <c r="D215" s="233" t="s">
        <v>150</v>
      </c>
      <c r="E215" s="40"/>
      <c r="F215" s="234" t="s">
        <v>1068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150</v>
      </c>
      <c r="AU215" s="17" t="s">
        <v>88</v>
      </c>
    </row>
    <row r="216" spans="1:47" s="2" customFormat="1" ht="12">
      <c r="A216" s="38"/>
      <c r="B216" s="39"/>
      <c r="C216" s="40"/>
      <c r="D216" s="233" t="s">
        <v>312</v>
      </c>
      <c r="E216" s="40"/>
      <c r="F216" s="271" t="s">
        <v>1070</v>
      </c>
      <c r="G216" s="40"/>
      <c r="H216" s="40"/>
      <c r="I216" s="235"/>
      <c r="J216" s="40"/>
      <c r="K216" s="40"/>
      <c r="L216" s="44"/>
      <c r="M216" s="236"/>
      <c r="N216" s="237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312</v>
      </c>
      <c r="AU216" s="17" t="s">
        <v>88</v>
      </c>
    </row>
    <row r="217" spans="1:65" s="2" customFormat="1" ht="14.4" customHeight="1">
      <c r="A217" s="38"/>
      <c r="B217" s="39"/>
      <c r="C217" s="219" t="s">
        <v>346</v>
      </c>
      <c r="D217" s="219" t="s">
        <v>144</v>
      </c>
      <c r="E217" s="220" t="s">
        <v>1071</v>
      </c>
      <c r="F217" s="221" t="s">
        <v>1072</v>
      </c>
      <c r="G217" s="222" t="s">
        <v>369</v>
      </c>
      <c r="H217" s="223">
        <v>4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43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148</v>
      </c>
      <c r="AT217" s="231" t="s">
        <v>144</v>
      </c>
      <c r="AU217" s="231" t="s">
        <v>88</v>
      </c>
      <c r="AY217" s="17" t="s">
        <v>141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86</v>
      </c>
      <c r="BK217" s="232">
        <f>ROUND(I217*H217,2)</f>
        <v>0</v>
      </c>
      <c r="BL217" s="17" t="s">
        <v>148</v>
      </c>
      <c r="BM217" s="231" t="s">
        <v>1073</v>
      </c>
    </row>
    <row r="218" spans="1:47" s="2" customFormat="1" ht="12">
      <c r="A218" s="38"/>
      <c r="B218" s="39"/>
      <c r="C218" s="40"/>
      <c r="D218" s="233" t="s">
        <v>150</v>
      </c>
      <c r="E218" s="40"/>
      <c r="F218" s="234" t="s">
        <v>1072</v>
      </c>
      <c r="G218" s="40"/>
      <c r="H218" s="40"/>
      <c r="I218" s="235"/>
      <c r="J218" s="40"/>
      <c r="K218" s="40"/>
      <c r="L218" s="44"/>
      <c r="M218" s="236"/>
      <c r="N218" s="237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150</v>
      </c>
      <c r="AU218" s="17" t="s">
        <v>88</v>
      </c>
    </row>
    <row r="219" spans="1:47" s="2" customFormat="1" ht="12">
      <c r="A219" s="38"/>
      <c r="B219" s="39"/>
      <c r="C219" s="40"/>
      <c r="D219" s="233" t="s">
        <v>312</v>
      </c>
      <c r="E219" s="40"/>
      <c r="F219" s="271" t="s">
        <v>1070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312</v>
      </c>
      <c r="AU219" s="17" t="s">
        <v>88</v>
      </c>
    </row>
    <row r="220" spans="1:65" s="2" customFormat="1" ht="24.15" customHeight="1">
      <c r="A220" s="38"/>
      <c r="B220" s="39"/>
      <c r="C220" s="219" t="s">
        <v>351</v>
      </c>
      <c r="D220" s="219" t="s">
        <v>144</v>
      </c>
      <c r="E220" s="220" t="s">
        <v>1074</v>
      </c>
      <c r="F220" s="221" t="s">
        <v>1075</v>
      </c>
      <c r="G220" s="222" t="s">
        <v>369</v>
      </c>
      <c r="H220" s="223">
        <v>2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148</v>
      </c>
      <c r="AT220" s="231" t="s">
        <v>144</v>
      </c>
      <c r="AU220" s="231" t="s">
        <v>88</v>
      </c>
      <c r="AY220" s="17" t="s">
        <v>141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148</v>
      </c>
      <c r="BM220" s="231" t="s">
        <v>1076</v>
      </c>
    </row>
    <row r="221" spans="1:47" s="2" customFormat="1" ht="12">
      <c r="A221" s="38"/>
      <c r="B221" s="39"/>
      <c r="C221" s="40"/>
      <c r="D221" s="233" t="s">
        <v>150</v>
      </c>
      <c r="E221" s="40"/>
      <c r="F221" s="234" t="s">
        <v>1075</v>
      </c>
      <c r="G221" s="40"/>
      <c r="H221" s="40"/>
      <c r="I221" s="235"/>
      <c r="J221" s="40"/>
      <c r="K221" s="40"/>
      <c r="L221" s="44"/>
      <c r="M221" s="236"/>
      <c r="N221" s="237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150</v>
      </c>
      <c r="AU221" s="17" t="s">
        <v>88</v>
      </c>
    </row>
    <row r="222" spans="1:47" s="2" customFormat="1" ht="12">
      <c r="A222" s="38"/>
      <c r="B222" s="39"/>
      <c r="C222" s="40"/>
      <c r="D222" s="233" t="s">
        <v>312</v>
      </c>
      <c r="E222" s="40"/>
      <c r="F222" s="271" t="s">
        <v>1070</v>
      </c>
      <c r="G222" s="40"/>
      <c r="H222" s="40"/>
      <c r="I222" s="235"/>
      <c r="J222" s="40"/>
      <c r="K222" s="40"/>
      <c r="L222" s="44"/>
      <c r="M222" s="236"/>
      <c r="N222" s="237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312</v>
      </c>
      <c r="AU222" s="17" t="s">
        <v>88</v>
      </c>
    </row>
    <row r="223" spans="1:65" s="2" customFormat="1" ht="14.4" customHeight="1">
      <c r="A223" s="38"/>
      <c r="B223" s="39"/>
      <c r="C223" s="219" t="s">
        <v>355</v>
      </c>
      <c r="D223" s="219" t="s">
        <v>144</v>
      </c>
      <c r="E223" s="220" t="s">
        <v>1077</v>
      </c>
      <c r="F223" s="221" t="s">
        <v>1078</v>
      </c>
      <c r="G223" s="222" t="s">
        <v>369</v>
      </c>
      <c r="H223" s="223">
        <v>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148</v>
      </c>
      <c r="AT223" s="231" t="s">
        <v>144</v>
      </c>
      <c r="AU223" s="231" t="s">
        <v>88</v>
      </c>
      <c r="AY223" s="17" t="s">
        <v>141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148</v>
      </c>
      <c r="BM223" s="231" t="s">
        <v>1079</v>
      </c>
    </row>
    <row r="224" spans="1:47" s="2" customFormat="1" ht="12">
      <c r="A224" s="38"/>
      <c r="B224" s="39"/>
      <c r="C224" s="40"/>
      <c r="D224" s="233" t="s">
        <v>150</v>
      </c>
      <c r="E224" s="40"/>
      <c r="F224" s="234" t="s">
        <v>1078</v>
      </c>
      <c r="G224" s="40"/>
      <c r="H224" s="40"/>
      <c r="I224" s="235"/>
      <c r="J224" s="40"/>
      <c r="K224" s="40"/>
      <c r="L224" s="44"/>
      <c r="M224" s="236"/>
      <c r="N224" s="23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150</v>
      </c>
      <c r="AU224" s="17" t="s">
        <v>88</v>
      </c>
    </row>
    <row r="225" spans="1:47" s="2" customFormat="1" ht="12">
      <c r="A225" s="38"/>
      <c r="B225" s="39"/>
      <c r="C225" s="40"/>
      <c r="D225" s="233" t="s">
        <v>312</v>
      </c>
      <c r="E225" s="40"/>
      <c r="F225" s="271" t="s">
        <v>1070</v>
      </c>
      <c r="G225" s="40"/>
      <c r="H225" s="40"/>
      <c r="I225" s="235"/>
      <c r="J225" s="40"/>
      <c r="K225" s="40"/>
      <c r="L225" s="44"/>
      <c r="M225" s="236"/>
      <c r="N225" s="23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312</v>
      </c>
      <c r="AU225" s="17" t="s">
        <v>88</v>
      </c>
    </row>
    <row r="226" spans="1:65" s="2" customFormat="1" ht="14.4" customHeight="1">
      <c r="A226" s="38"/>
      <c r="B226" s="39"/>
      <c r="C226" s="219" t="s">
        <v>372</v>
      </c>
      <c r="D226" s="219" t="s">
        <v>144</v>
      </c>
      <c r="E226" s="220" t="s">
        <v>1080</v>
      </c>
      <c r="F226" s="221" t="s">
        <v>1081</v>
      </c>
      <c r="G226" s="222" t="s">
        <v>369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148</v>
      </c>
      <c r="AT226" s="231" t="s">
        <v>144</v>
      </c>
      <c r="AU226" s="231" t="s">
        <v>88</v>
      </c>
      <c r="AY226" s="17" t="s">
        <v>141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148</v>
      </c>
      <c r="BM226" s="231" t="s">
        <v>1082</v>
      </c>
    </row>
    <row r="227" spans="1:47" s="2" customFormat="1" ht="12">
      <c r="A227" s="38"/>
      <c r="B227" s="39"/>
      <c r="C227" s="40"/>
      <c r="D227" s="233" t="s">
        <v>150</v>
      </c>
      <c r="E227" s="40"/>
      <c r="F227" s="234" t="s">
        <v>1081</v>
      </c>
      <c r="G227" s="40"/>
      <c r="H227" s="40"/>
      <c r="I227" s="235"/>
      <c r="J227" s="40"/>
      <c r="K227" s="40"/>
      <c r="L227" s="44"/>
      <c r="M227" s="236"/>
      <c r="N227" s="23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150</v>
      </c>
      <c r="AU227" s="17" t="s">
        <v>88</v>
      </c>
    </row>
    <row r="228" spans="1:47" s="2" customFormat="1" ht="12">
      <c r="A228" s="38"/>
      <c r="B228" s="39"/>
      <c r="C228" s="40"/>
      <c r="D228" s="233" t="s">
        <v>312</v>
      </c>
      <c r="E228" s="40"/>
      <c r="F228" s="271" t="s">
        <v>1070</v>
      </c>
      <c r="G228" s="40"/>
      <c r="H228" s="40"/>
      <c r="I228" s="235"/>
      <c r="J228" s="40"/>
      <c r="K228" s="40"/>
      <c r="L228" s="44"/>
      <c r="M228" s="236"/>
      <c r="N228" s="237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312</v>
      </c>
      <c r="AU228" s="17" t="s">
        <v>88</v>
      </c>
    </row>
    <row r="229" spans="1:65" s="2" customFormat="1" ht="37.8" customHeight="1">
      <c r="A229" s="38"/>
      <c r="B229" s="39"/>
      <c r="C229" s="219" t="s">
        <v>362</v>
      </c>
      <c r="D229" s="219" t="s">
        <v>144</v>
      </c>
      <c r="E229" s="220" t="s">
        <v>1083</v>
      </c>
      <c r="F229" s="221" t="s">
        <v>1084</v>
      </c>
      <c r="G229" s="222" t="s">
        <v>369</v>
      </c>
      <c r="H229" s="223">
        <v>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148</v>
      </c>
      <c r="AT229" s="231" t="s">
        <v>144</v>
      </c>
      <c r="AU229" s="231" t="s">
        <v>88</v>
      </c>
      <c r="AY229" s="17" t="s">
        <v>141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148</v>
      </c>
      <c r="BM229" s="231" t="s">
        <v>1085</v>
      </c>
    </row>
    <row r="230" spans="1:47" s="2" customFormat="1" ht="12">
      <c r="A230" s="38"/>
      <c r="B230" s="39"/>
      <c r="C230" s="40"/>
      <c r="D230" s="233" t="s">
        <v>150</v>
      </c>
      <c r="E230" s="40"/>
      <c r="F230" s="234" t="s">
        <v>1084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150</v>
      </c>
      <c r="AU230" s="17" t="s">
        <v>88</v>
      </c>
    </row>
    <row r="231" spans="1:47" s="2" customFormat="1" ht="12">
      <c r="A231" s="38"/>
      <c r="B231" s="39"/>
      <c r="C231" s="40"/>
      <c r="D231" s="233" t="s">
        <v>312</v>
      </c>
      <c r="E231" s="40"/>
      <c r="F231" s="271" t="s">
        <v>1070</v>
      </c>
      <c r="G231" s="40"/>
      <c r="H231" s="40"/>
      <c r="I231" s="235"/>
      <c r="J231" s="40"/>
      <c r="K231" s="40"/>
      <c r="L231" s="44"/>
      <c r="M231" s="236"/>
      <c r="N231" s="237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312</v>
      </c>
      <c r="AU231" s="17" t="s">
        <v>88</v>
      </c>
    </row>
    <row r="232" spans="1:65" s="2" customFormat="1" ht="14.4" customHeight="1">
      <c r="A232" s="38"/>
      <c r="B232" s="39"/>
      <c r="C232" s="219" t="s">
        <v>286</v>
      </c>
      <c r="D232" s="219" t="s">
        <v>144</v>
      </c>
      <c r="E232" s="220" t="s">
        <v>1086</v>
      </c>
      <c r="F232" s="221" t="s">
        <v>1087</v>
      </c>
      <c r="G232" s="222" t="s">
        <v>369</v>
      </c>
      <c r="H232" s="223">
        <v>1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43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148</v>
      </c>
      <c r="AT232" s="231" t="s">
        <v>144</v>
      </c>
      <c r="AU232" s="231" t="s">
        <v>88</v>
      </c>
      <c r="AY232" s="17" t="s">
        <v>141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86</v>
      </c>
      <c r="BK232" s="232">
        <f>ROUND(I232*H232,2)</f>
        <v>0</v>
      </c>
      <c r="BL232" s="17" t="s">
        <v>148</v>
      </c>
      <c r="BM232" s="231" t="s">
        <v>1088</v>
      </c>
    </row>
    <row r="233" spans="1:47" s="2" customFormat="1" ht="12">
      <c r="A233" s="38"/>
      <c r="B233" s="39"/>
      <c r="C233" s="40"/>
      <c r="D233" s="233" t="s">
        <v>150</v>
      </c>
      <c r="E233" s="40"/>
      <c r="F233" s="234" t="s">
        <v>1087</v>
      </c>
      <c r="G233" s="40"/>
      <c r="H233" s="40"/>
      <c r="I233" s="235"/>
      <c r="J233" s="40"/>
      <c r="K233" s="40"/>
      <c r="L233" s="44"/>
      <c r="M233" s="236"/>
      <c r="N233" s="237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150</v>
      </c>
      <c r="AU233" s="17" t="s">
        <v>88</v>
      </c>
    </row>
    <row r="234" spans="1:47" s="2" customFormat="1" ht="12">
      <c r="A234" s="38"/>
      <c r="B234" s="39"/>
      <c r="C234" s="40"/>
      <c r="D234" s="233" t="s">
        <v>312</v>
      </c>
      <c r="E234" s="40"/>
      <c r="F234" s="271" t="s">
        <v>1070</v>
      </c>
      <c r="G234" s="40"/>
      <c r="H234" s="40"/>
      <c r="I234" s="235"/>
      <c r="J234" s="40"/>
      <c r="K234" s="40"/>
      <c r="L234" s="44"/>
      <c r="M234" s="236"/>
      <c r="N234" s="237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312</v>
      </c>
      <c r="AU234" s="17" t="s">
        <v>88</v>
      </c>
    </row>
    <row r="235" spans="1:65" s="2" customFormat="1" ht="24.15" customHeight="1">
      <c r="A235" s="38"/>
      <c r="B235" s="39"/>
      <c r="C235" s="219" t="s">
        <v>377</v>
      </c>
      <c r="D235" s="219" t="s">
        <v>144</v>
      </c>
      <c r="E235" s="220" t="s">
        <v>1089</v>
      </c>
      <c r="F235" s="221" t="s">
        <v>1090</v>
      </c>
      <c r="G235" s="222" t="s">
        <v>369</v>
      </c>
      <c r="H235" s="223">
        <v>1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43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148</v>
      </c>
      <c r="AT235" s="231" t="s">
        <v>144</v>
      </c>
      <c r="AU235" s="231" t="s">
        <v>88</v>
      </c>
      <c r="AY235" s="17" t="s">
        <v>141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148</v>
      </c>
      <c r="BM235" s="231" t="s">
        <v>1091</v>
      </c>
    </row>
    <row r="236" spans="1:47" s="2" customFormat="1" ht="12">
      <c r="A236" s="38"/>
      <c r="B236" s="39"/>
      <c r="C236" s="40"/>
      <c r="D236" s="233" t="s">
        <v>150</v>
      </c>
      <c r="E236" s="40"/>
      <c r="F236" s="234" t="s">
        <v>1090</v>
      </c>
      <c r="G236" s="40"/>
      <c r="H236" s="40"/>
      <c r="I236" s="235"/>
      <c r="J236" s="40"/>
      <c r="K236" s="40"/>
      <c r="L236" s="44"/>
      <c r="M236" s="236"/>
      <c r="N236" s="237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150</v>
      </c>
      <c r="AU236" s="17" t="s">
        <v>88</v>
      </c>
    </row>
    <row r="237" spans="1:47" s="2" customFormat="1" ht="12">
      <c r="A237" s="38"/>
      <c r="B237" s="39"/>
      <c r="C237" s="40"/>
      <c r="D237" s="233" t="s">
        <v>312</v>
      </c>
      <c r="E237" s="40"/>
      <c r="F237" s="271" t="s">
        <v>1070</v>
      </c>
      <c r="G237" s="40"/>
      <c r="H237" s="40"/>
      <c r="I237" s="235"/>
      <c r="J237" s="40"/>
      <c r="K237" s="40"/>
      <c r="L237" s="44"/>
      <c r="M237" s="236"/>
      <c r="N237" s="23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312</v>
      </c>
      <c r="AU237" s="17" t="s">
        <v>88</v>
      </c>
    </row>
    <row r="238" spans="1:65" s="2" customFormat="1" ht="24.15" customHeight="1">
      <c r="A238" s="38"/>
      <c r="B238" s="39"/>
      <c r="C238" s="219" t="s">
        <v>382</v>
      </c>
      <c r="D238" s="219" t="s">
        <v>144</v>
      </c>
      <c r="E238" s="220" t="s">
        <v>1092</v>
      </c>
      <c r="F238" s="221" t="s">
        <v>1093</v>
      </c>
      <c r="G238" s="222" t="s">
        <v>369</v>
      </c>
      <c r="H238" s="223">
        <v>2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43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148</v>
      </c>
      <c r="AT238" s="231" t="s">
        <v>144</v>
      </c>
      <c r="AU238" s="231" t="s">
        <v>88</v>
      </c>
      <c r="AY238" s="17" t="s">
        <v>141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86</v>
      </c>
      <c r="BK238" s="232">
        <f>ROUND(I238*H238,2)</f>
        <v>0</v>
      </c>
      <c r="BL238" s="17" t="s">
        <v>148</v>
      </c>
      <c r="BM238" s="231" t="s">
        <v>1094</v>
      </c>
    </row>
    <row r="239" spans="1:47" s="2" customFormat="1" ht="12">
      <c r="A239" s="38"/>
      <c r="B239" s="39"/>
      <c r="C239" s="40"/>
      <c r="D239" s="233" t="s">
        <v>150</v>
      </c>
      <c r="E239" s="40"/>
      <c r="F239" s="234" t="s">
        <v>1093</v>
      </c>
      <c r="G239" s="40"/>
      <c r="H239" s="40"/>
      <c r="I239" s="235"/>
      <c r="J239" s="40"/>
      <c r="K239" s="40"/>
      <c r="L239" s="44"/>
      <c r="M239" s="236"/>
      <c r="N239" s="23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150</v>
      </c>
      <c r="AU239" s="17" t="s">
        <v>88</v>
      </c>
    </row>
    <row r="240" spans="1:47" s="2" customFormat="1" ht="12">
      <c r="A240" s="38"/>
      <c r="B240" s="39"/>
      <c r="C240" s="40"/>
      <c r="D240" s="233" t="s">
        <v>312</v>
      </c>
      <c r="E240" s="40"/>
      <c r="F240" s="271" t="s">
        <v>1070</v>
      </c>
      <c r="G240" s="40"/>
      <c r="H240" s="40"/>
      <c r="I240" s="235"/>
      <c r="J240" s="40"/>
      <c r="K240" s="40"/>
      <c r="L240" s="44"/>
      <c r="M240" s="236"/>
      <c r="N240" s="237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312</v>
      </c>
      <c r="AU240" s="17" t="s">
        <v>88</v>
      </c>
    </row>
    <row r="241" spans="1:65" s="2" customFormat="1" ht="24.15" customHeight="1">
      <c r="A241" s="38"/>
      <c r="B241" s="39"/>
      <c r="C241" s="219" t="s">
        <v>386</v>
      </c>
      <c r="D241" s="219" t="s">
        <v>144</v>
      </c>
      <c r="E241" s="220" t="s">
        <v>1095</v>
      </c>
      <c r="F241" s="221" t="s">
        <v>1096</v>
      </c>
      <c r="G241" s="222" t="s">
        <v>369</v>
      </c>
      <c r="H241" s="223">
        <v>4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43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148</v>
      </c>
      <c r="AT241" s="231" t="s">
        <v>144</v>
      </c>
      <c r="AU241" s="231" t="s">
        <v>88</v>
      </c>
      <c r="AY241" s="17" t="s">
        <v>141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86</v>
      </c>
      <c r="BK241" s="232">
        <f>ROUND(I241*H241,2)</f>
        <v>0</v>
      </c>
      <c r="BL241" s="17" t="s">
        <v>148</v>
      </c>
      <c r="BM241" s="231" t="s">
        <v>1097</v>
      </c>
    </row>
    <row r="242" spans="1:47" s="2" customFormat="1" ht="12">
      <c r="A242" s="38"/>
      <c r="B242" s="39"/>
      <c r="C242" s="40"/>
      <c r="D242" s="233" t="s">
        <v>150</v>
      </c>
      <c r="E242" s="40"/>
      <c r="F242" s="234" t="s">
        <v>1096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150</v>
      </c>
      <c r="AU242" s="17" t="s">
        <v>88</v>
      </c>
    </row>
    <row r="243" spans="1:47" s="2" customFormat="1" ht="12">
      <c r="A243" s="38"/>
      <c r="B243" s="39"/>
      <c r="C243" s="40"/>
      <c r="D243" s="233" t="s">
        <v>312</v>
      </c>
      <c r="E243" s="40"/>
      <c r="F243" s="271" t="s">
        <v>1070</v>
      </c>
      <c r="G243" s="40"/>
      <c r="H243" s="40"/>
      <c r="I243" s="235"/>
      <c r="J243" s="40"/>
      <c r="K243" s="40"/>
      <c r="L243" s="44"/>
      <c r="M243" s="236"/>
      <c r="N243" s="237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312</v>
      </c>
      <c r="AU243" s="17" t="s">
        <v>88</v>
      </c>
    </row>
    <row r="244" spans="1:65" s="2" customFormat="1" ht="24.15" customHeight="1">
      <c r="A244" s="38"/>
      <c r="B244" s="39"/>
      <c r="C244" s="219" t="s">
        <v>390</v>
      </c>
      <c r="D244" s="219" t="s">
        <v>144</v>
      </c>
      <c r="E244" s="220" t="s">
        <v>1098</v>
      </c>
      <c r="F244" s="221" t="s">
        <v>1099</v>
      </c>
      <c r="G244" s="222" t="s">
        <v>369</v>
      </c>
      <c r="H244" s="223">
        <v>1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43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148</v>
      </c>
      <c r="AT244" s="231" t="s">
        <v>144</v>
      </c>
      <c r="AU244" s="231" t="s">
        <v>88</v>
      </c>
      <c r="AY244" s="17" t="s">
        <v>141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86</v>
      </c>
      <c r="BK244" s="232">
        <f>ROUND(I244*H244,2)</f>
        <v>0</v>
      </c>
      <c r="BL244" s="17" t="s">
        <v>148</v>
      </c>
      <c r="BM244" s="231" t="s">
        <v>1100</v>
      </c>
    </row>
    <row r="245" spans="1:47" s="2" customFormat="1" ht="12">
      <c r="A245" s="38"/>
      <c r="B245" s="39"/>
      <c r="C245" s="40"/>
      <c r="D245" s="233" t="s">
        <v>150</v>
      </c>
      <c r="E245" s="40"/>
      <c r="F245" s="234" t="s">
        <v>1099</v>
      </c>
      <c r="G245" s="40"/>
      <c r="H245" s="40"/>
      <c r="I245" s="235"/>
      <c r="J245" s="40"/>
      <c r="K245" s="40"/>
      <c r="L245" s="44"/>
      <c r="M245" s="236"/>
      <c r="N245" s="237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150</v>
      </c>
      <c r="AU245" s="17" t="s">
        <v>88</v>
      </c>
    </row>
    <row r="246" spans="1:47" s="2" customFormat="1" ht="12">
      <c r="A246" s="38"/>
      <c r="B246" s="39"/>
      <c r="C246" s="40"/>
      <c r="D246" s="233" t="s">
        <v>312</v>
      </c>
      <c r="E246" s="40"/>
      <c r="F246" s="271" t="s">
        <v>1070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312</v>
      </c>
      <c r="AU246" s="17" t="s">
        <v>88</v>
      </c>
    </row>
    <row r="247" spans="1:65" s="2" customFormat="1" ht="24.15" customHeight="1">
      <c r="A247" s="38"/>
      <c r="B247" s="39"/>
      <c r="C247" s="219" t="s">
        <v>394</v>
      </c>
      <c r="D247" s="219" t="s">
        <v>144</v>
      </c>
      <c r="E247" s="220" t="s">
        <v>1101</v>
      </c>
      <c r="F247" s="221" t="s">
        <v>1102</v>
      </c>
      <c r="G247" s="222" t="s">
        <v>369</v>
      </c>
      <c r="H247" s="223">
        <v>1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43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148</v>
      </c>
      <c r="AT247" s="231" t="s">
        <v>144</v>
      </c>
      <c r="AU247" s="231" t="s">
        <v>88</v>
      </c>
      <c r="AY247" s="17" t="s">
        <v>141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86</v>
      </c>
      <c r="BK247" s="232">
        <f>ROUND(I247*H247,2)</f>
        <v>0</v>
      </c>
      <c r="BL247" s="17" t="s">
        <v>148</v>
      </c>
      <c r="BM247" s="231" t="s">
        <v>1103</v>
      </c>
    </row>
    <row r="248" spans="1:47" s="2" customFormat="1" ht="12">
      <c r="A248" s="38"/>
      <c r="B248" s="39"/>
      <c r="C248" s="40"/>
      <c r="D248" s="233" t="s">
        <v>150</v>
      </c>
      <c r="E248" s="40"/>
      <c r="F248" s="234" t="s">
        <v>1102</v>
      </c>
      <c r="G248" s="40"/>
      <c r="H248" s="40"/>
      <c r="I248" s="235"/>
      <c r="J248" s="40"/>
      <c r="K248" s="40"/>
      <c r="L248" s="44"/>
      <c r="M248" s="236"/>
      <c r="N248" s="237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150</v>
      </c>
      <c r="AU248" s="17" t="s">
        <v>88</v>
      </c>
    </row>
    <row r="249" spans="1:47" s="2" customFormat="1" ht="12">
      <c r="A249" s="38"/>
      <c r="B249" s="39"/>
      <c r="C249" s="40"/>
      <c r="D249" s="233" t="s">
        <v>312</v>
      </c>
      <c r="E249" s="40"/>
      <c r="F249" s="271" t="s">
        <v>1070</v>
      </c>
      <c r="G249" s="40"/>
      <c r="H249" s="40"/>
      <c r="I249" s="235"/>
      <c r="J249" s="40"/>
      <c r="K249" s="40"/>
      <c r="L249" s="44"/>
      <c r="M249" s="236"/>
      <c r="N249" s="237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312</v>
      </c>
      <c r="AU249" s="17" t="s">
        <v>88</v>
      </c>
    </row>
    <row r="250" spans="1:65" s="2" customFormat="1" ht="14.4" customHeight="1">
      <c r="A250" s="38"/>
      <c r="B250" s="39"/>
      <c r="C250" s="219" t="s">
        <v>398</v>
      </c>
      <c r="D250" s="219" t="s">
        <v>144</v>
      </c>
      <c r="E250" s="220" t="s">
        <v>1104</v>
      </c>
      <c r="F250" s="221" t="s">
        <v>1105</v>
      </c>
      <c r="G250" s="222" t="s">
        <v>369</v>
      </c>
      <c r="H250" s="223">
        <v>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43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148</v>
      </c>
      <c r="AT250" s="231" t="s">
        <v>144</v>
      </c>
      <c r="AU250" s="231" t="s">
        <v>88</v>
      </c>
      <c r="AY250" s="17" t="s">
        <v>141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86</v>
      </c>
      <c r="BK250" s="232">
        <f>ROUND(I250*H250,2)</f>
        <v>0</v>
      </c>
      <c r="BL250" s="17" t="s">
        <v>148</v>
      </c>
      <c r="BM250" s="231" t="s">
        <v>1106</v>
      </c>
    </row>
    <row r="251" spans="1:47" s="2" customFormat="1" ht="12">
      <c r="A251" s="38"/>
      <c r="B251" s="39"/>
      <c r="C251" s="40"/>
      <c r="D251" s="233" t="s">
        <v>150</v>
      </c>
      <c r="E251" s="40"/>
      <c r="F251" s="234" t="s">
        <v>1105</v>
      </c>
      <c r="G251" s="40"/>
      <c r="H251" s="40"/>
      <c r="I251" s="235"/>
      <c r="J251" s="40"/>
      <c r="K251" s="40"/>
      <c r="L251" s="44"/>
      <c r="M251" s="236"/>
      <c r="N251" s="237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150</v>
      </c>
      <c r="AU251" s="17" t="s">
        <v>88</v>
      </c>
    </row>
    <row r="252" spans="1:47" s="2" customFormat="1" ht="12">
      <c r="A252" s="38"/>
      <c r="B252" s="39"/>
      <c r="C252" s="40"/>
      <c r="D252" s="233" t="s">
        <v>312</v>
      </c>
      <c r="E252" s="40"/>
      <c r="F252" s="271" t="s">
        <v>1070</v>
      </c>
      <c r="G252" s="40"/>
      <c r="H252" s="40"/>
      <c r="I252" s="235"/>
      <c r="J252" s="40"/>
      <c r="K252" s="40"/>
      <c r="L252" s="44"/>
      <c r="M252" s="236"/>
      <c r="N252" s="23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312</v>
      </c>
      <c r="AU252" s="17" t="s">
        <v>88</v>
      </c>
    </row>
    <row r="253" spans="1:65" s="2" customFormat="1" ht="37.8" customHeight="1">
      <c r="A253" s="38"/>
      <c r="B253" s="39"/>
      <c r="C253" s="219" t="s">
        <v>402</v>
      </c>
      <c r="D253" s="219" t="s">
        <v>144</v>
      </c>
      <c r="E253" s="220" t="s">
        <v>1107</v>
      </c>
      <c r="F253" s="221" t="s">
        <v>1108</v>
      </c>
      <c r="G253" s="222" t="s">
        <v>369</v>
      </c>
      <c r="H253" s="223">
        <v>1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43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148</v>
      </c>
      <c r="AT253" s="231" t="s">
        <v>144</v>
      </c>
      <c r="AU253" s="231" t="s">
        <v>88</v>
      </c>
      <c r="AY253" s="17" t="s">
        <v>141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148</v>
      </c>
      <c r="BM253" s="231" t="s">
        <v>1109</v>
      </c>
    </row>
    <row r="254" spans="1:47" s="2" customFormat="1" ht="12">
      <c r="A254" s="38"/>
      <c r="B254" s="39"/>
      <c r="C254" s="40"/>
      <c r="D254" s="233" t="s">
        <v>150</v>
      </c>
      <c r="E254" s="40"/>
      <c r="F254" s="234" t="s">
        <v>1108</v>
      </c>
      <c r="G254" s="40"/>
      <c r="H254" s="40"/>
      <c r="I254" s="235"/>
      <c r="J254" s="40"/>
      <c r="K254" s="40"/>
      <c r="L254" s="44"/>
      <c r="M254" s="236"/>
      <c r="N254" s="23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150</v>
      </c>
      <c r="AU254" s="17" t="s">
        <v>88</v>
      </c>
    </row>
    <row r="255" spans="1:47" s="2" customFormat="1" ht="12">
      <c r="A255" s="38"/>
      <c r="B255" s="39"/>
      <c r="C255" s="40"/>
      <c r="D255" s="233" t="s">
        <v>312</v>
      </c>
      <c r="E255" s="40"/>
      <c r="F255" s="271" t="s">
        <v>1070</v>
      </c>
      <c r="G255" s="40"/>
      <c r="H255" s="40"/>
      <c r="I255" s="235"/>
      <c r="J255" s="40"/>
      <c r="K255" s="40"/>
      <c r="L255" s="44"/>
      <c r="M255" s="236"/>
      <c r="N255" s="237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312</v>
      </c>
      <c r="AU255" s="17" t="s">
        <v>88</v>
      </c>
    </row>
    <row r="256" spans="1:63" s="12" customFormat="1" ht="22.8" customHeight="1">
      <c r="A256" s="12"/>
      <c r="B256" s="203"/>
      <c r="C256" s="204"/>
      <c r="D256" s="205" t="s">
        <v>77</v>
      </c>
      <c r="E256" s="217" t="s">
        <v>1110</v>
      </c>
      <c r="F256" s="217" t="s">
        <v>1111</v>
      </c>
      <c r="G256" s="204"/>
      <c r="H256" s="204"/>
      <c r="I256" s="207"/>
      <c r="J256" s="218">
        <f>BK256</f>
        <v>0</v>
      </c>
      <c r="K256" s="204"/>
      <c r="L256" s="209"/>
      <c r="M256" s="210"/>
      <c r="N256" s="211"/>
      <c r="O256" s="211"/>
      <c r="P256" s="212">
        <f>SUM(P257:P265)</f>
        <v>0</v>
      </c>
      <c r="Q256" s="211"/>
      <c r="R256" s="212">
        <f>SUM(R257:R265)</f>
        <v>0</v>
      </c>
      <c r="S256" s="211"/>
      <c r="T256" s="213">
        <f>SUM(T257:T265)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4" t="s">
        <v>86</v>
      </c>
      <c r="AT256" s="215" t="s">
        <v>77</v>
      </c>
      <c r="AU256" s="215" t="s">
        <v>86</v>
      </c>
      <c r="AY256" s="214" t="s">
        <v>141</v>
      </c>
      <c r="BK256" s="216">
        <f>SUM(BK257:BK265)</f>
        <v>0</v>
      </c>
    </row>
    <row r="257" spans="1:65" s="2" customFormat="1" ht="14.4" customHeight="1">
      <c r="A257" s="38"/>
      <c r="B257" s="39"/>
      <c r="C257" s="219" t="s">
        <v>566</v>
      </c>
      <c r="D257" s="219" t="s">
        <v>144</v>
      </c>
      <c r="E257" s="220" t="s">
        <v>1112</v>
      </c>
      <c r="F257" s="221" t="s">
        <v>1113</v>
      </c>
      <c r="G257" s="222" t="s">
        <v>369</v>
      </c>
      <c r="H257" s="223">
        <v>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148</v>
      </c>
      <c r="AT257" s="231" t="s">
        <v>144</v>
      </c>
      <c r="AU257" s="231" t="s">
        <v>88</v>
      </c>
      <c r="AY257" s="17" t="s">
        <v>141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148</v>
      </c>
      <c r="BM257" s="231" t="s">
        <v>1114</v>
      </c>
    </row>
    <row r="258" spans="1:47" s="2" customFormat="1" ht="12">
      <c r="A258" s="38"/>
      <c r="B258" s="39"/>
      <c r="C258" s="40"/>
      <c r="D258" s="233" t="s">
        <v>150</v>
      </c>
      <c r="E258" s="40"/>
      <c r="F258" s="234" t="s">
        <v>1113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150</v>
      </c>
      <c r="AU258" s="17" t="s">
        <v>88</v>
      </c>
    </row>
    <row r="259" spans="1:47" s="2" customFormat="1" ht="12">
      <c r="A259" s="38"/>
      <c r="B259" s="39"/>
      <c r="C259" s="40"/>
      <c r="D259" s="233" t="s">
        <v>312</v>
      </c>
      <c r="E259" s="40"/>
      <c r="F259" s="271" t="s">
        <v>1115</v>
      </c>
      <c r="G259" s="40"/>
      <c r="H259" s="40"/>
      <c r="I259" s="235"/>
      <c r="J259" s="40"/>
      <c r="K259" s="40"/>
      <c r="L259" s="44"/>
      <c r="M259" s="236"/>
      <c r="N259" s="237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312</v>
      </c>
      <c r="AU259" s="17" t="s">
        <v>88</v>
      </c>
    </row>
    <row r="260" spans="1:65" s="2" customFormat="1" ht="14.4" customHeight="1">
      <c r="A260" s="38"/>
      <c r="B260" s="39"/>
      <c r="C260" s="219" t="s">
        <v>573</v>
      </c>
      <c r="D260" s="219" t="s">
        <v>144</v>
      </c>
      <c r="E260" s="220" t="s">
        <v>1116</v>
      </c>
      <c r="F260" s="221" t="s">
        <v>1117</v>
      </c>
      <c r="G260" s="222" t="s">
        <v>369</v>
      </c>
      <c r="H260" s="223">
        <v>3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148</v>
      </c>
      <c r="AT260" s="231" t="s">
        <v>144</v>
      </c>
      <c r="AU260" s="231" t="s">
        <v>88</v>
      </c>
      <c r="AY260" s="17" t="s">
        <v>141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148</v>
      </c>
      <c r="BM260" s="231" t="s">
        <v>1118</v>
      </c>
    </row>
    <row r="261" spans="1:47" s="2" customFormat="1" ht="12">
      <c r="A261" s="38"/>
      <c r="B261" s="39"/>
      <c r="C261" s="40"/>
      <c r="D261" s="233" t="s">
        <v>150</v>
      </c>
      <c r="E261" s="40"/>
      <c r="F261" s="234" t="s">
        <v>1117</v>
      </c>
      <c r="G261" s="40"/>
      <c r="H261" s="40"/>
      <c r="I261" s="235"/>
      <c r="J261" s="40"/>
      <c r="K261" s="40"/>
      <c r="L261" s="44"/>
      <c r="M261" s="236"/>
      <c r="N261" s="237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150</v>
      </c>
      <c r="AU261" s="17" t="s">
        <v>88</v>
      </c>
    </row>
    <row r="262" spans="1:65" s="2" customFormat="1" ht="14.4" customHeight="1">
      <c r="A262" s="38"/>
      <c r="B262" s="39"/>
      <c r="C262" s="219" t="s">
        <v>578</v>
      </c>
      <c r="D262" s="219" t="s">
        <v>144</v>
      </c>
      <c r="E262" s="220" t="s">
        <v>1119</v>
      </c>
      <c r="F262" s="221" t="s">
        <v>1120</v>
      </c>
      <c r="G262" s="222" t="s">
        <v>369</v>
      </c>
      <c r="H262" s="223">
        <v>61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43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148</v>
      </c>
      <c r="AT262" s="231" t="s">
        <v>144</v>
      </c>
      <c r="AU262" s="231" t="s">
        <v>88</v>
      </c>
      <c r="AY262" s="17" t="s">
        <v>141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86</v>
      </c>
      <c r="BK262" s="232">
        <f>ROUND(I262*H262,2)</f>
        <v>0</v>
      </c>
      <c r="BL262" s="17" t="s">
        <v>148</v>
      </c>
      <c r="BM262" s="231" t="s">
        <v>1121</v>
      </c>
    </row>
    <row r="263" spans="1:47" s="2" customFormat="1" ht="12">
      <c r="A263" s="38"/>
      <c r="B263" s="39"/>
      <c r="C263" s="40"/>
      <c r="D263" s="233" t="s">
        <v>150</v>
      </c>
      <c r="E263" s="40"/>
      <c r="F263" s="234" t="s">
        <v>1120</v>
      </c>
      <c r="G263" s="40"/>
      <c r="H263" s="40"/>
      <c r="I263" s="235"/>
      <c r="J263" s="40"/>
      <c r="K263" s="40"/>
      <c r="L263" s="44"/>
      <c r="M263" s="236"/>
      <c r="N263" s="237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150</v>
      </c>
      <c r="AU263" s="17" t="s">
        <v>88</v>
      </c>
    </row>
    <row r="264" spans="1:65" s="2" customFormat="1" ht="14.4" customHeight="1">
      <c r="A264" s="38"/>
      <c r="B264" s="39"/>
      <c r="C264" s="219" t="s">
        <v>583</v>
      </c>
      <c r="D264" s="219" t="s">
        <v>144</v>
      </c>
      <c r="E264" s="220" t="s">
        <v>1122</v>
      </c>
      <c r="F264" s="221" t="s">
        <v>1123</v>
      </c>
      <c r="G264" s="222" t="s">
        <v>369</v>
      </c>
      <c r="H264" s="223">
        <v>61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43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148</v>
      </c>
      <c r="AT264" s="231" t="s">
        <v>144</v>
      </c>
      <c r="AU264" s="231" t="s">
        <v>88</v>
      </c>
      <c r="AY264" s="17" t="s">
        <v>141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86</v>
      </c>
      <c r="BK264" s="232">
        <f>ROUND(I264*H264,2)</f>
        <v>0</v>
      </c>
      <c r="BL264" s="17" t="s">
        <v>148</v>
      </c>
      <c r="BM264" s="231" t="s">
        <v>1124</v>
      </c>
    </row>
    <row r="265" spans="1:47" s="2" customFormat="1" ht="12">
      <c r="A265" s="38"/>
      <c r="B265" s="39"/>
      <c r="C265" s="40"/>
      <c r="D265" s="233" t="s">
        <v>150</v>
      </c>
      <c r="E265" s="40"/>
      <c r="F265" s="234" t="s">
        <v>1120</v>
      </c>
      <c r="G265" s="40"/>
      <c r="H265" s="40"/>
      <c r="I265" s="235"/>
      <c r="J265" s="40"/>
      <c r="K265" s="40"/>
      <c r="L265" s="44"/>
      <c r="M265" s="236"/>
      <c r="N265" s="237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150</v>
      </c>
      <c r="AU265" s="17" t="s">
        <v>88</v>
      </c>
    </row>
    <row r="266" spans="1:63" s="12" customFormat="1" ht="22.8" customHeight="1">
      <c r="A266" s="12"/>
      <c r="B266" s="203"/>
      <c r="C266" s="204"/>
      <c r="D266" s="205" t="s">
        <v>77</v>
      </c>
      <c r="E266" s="217" t="s">
        <v>1125</v>
      </c>
      <c r="F266" s="217" t="s">
        <v>1126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SUM(P267:P301)</f>
        <v>0</v>
      </c>
      <c r="Q266" s="211"/>
      <c r="R266" s="212">
        <f>SUM(R267:R301)</f>
        <v>0</v>
      </c>
      <c r="S266" s="211"/>
      <c r="T266" s="213">
        <f>SUM(T267:T301)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86</v>
      </c>
      <c r="AT266" s="215" t="s">
        <v>77</v>
      </c>
      <c r="AU266" s="215" t="s">
        <v>86</v>
      </c>
      <c r="AY266" s="214" t="s">
        <v>141</v>
      </c>
      <c r="BK266" s="216">
        <f>SUM(BK267:BK301)</f>
        <v>0</v>
      </c>
    </row>
    <row r="267" spans="1:65" s="2" customFormat="1" ht="14.4" customHeight="1">
      <c r="A267" s="38"/>
      <c r="B267" s="39"/>
      <c r="C267" s="219" t="s">
        <v>419</v>
      </c>
      <c r="D267" s="219" t="s">
        <v>144</v>
      </c>
      <c r="E267" s="220" t="s">
        <v>1127</v>
      </c>
      <c r="F267" s="221" t="s">
        <v>1128</v>
      </c>
      <c r="G267" s="222" t="s">
        <v>1129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43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148</v>
      </c>
      <c r="AT267" s="231" t="s">
        <v>144</v>
      </c>
      <c r="AU267" s="231" t="s">
        <v>88</v>
      </c>
      <c r="AY267" s="17" t="s">
        <v>141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86</v>
      </c>
      <c r="BK267" s="232">
        <f>ROUND(I267*H267,2)</f>
        <v>0</v>
      </c>
      <c r="BL267" s="17" t="s">
        <v>148</v>
      </c>
      <c r="BM267" s="231" t="s">
        <v>1130</v>
      </c>
    </row>
    <row r="268" spans="1:47" s="2" customFormat="1" ht="12">
      <c r="A268" s="38"/>
      <c r="B268" s="39"/>
      <c r="C268" s="40"/>
      <c r="D268" s="233" t="s">
        <v>150</v>
      </c>
      <c r="E268" s="40"/>
      <c r="F268" s="234" t="s">
        <v>1128</v>
      </c>
      <c r="G268" s="40"/>
      <c r="H268" s="40"/>
      <c r="I268" s="235"/>
      <c r="J268" s="40"/>
      <c r="K268" s="40"/>
      <c r="L268" s="44"/>
      <c r="M268" s="236"/>
      <c r="N268" s="237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150</v>
      </c>
      <c r="AU268" s="17" t="s">
        <v>88</v>
      </c>
    </row>
    <row r="269" spans="1:47" s="2" customFormat="1" ht="12">
      <c r="A269" s="38"/>
      <c r="B269" s="39"/>
      <c r="C269" s="40"/>
      <c r="D269" s="233" t="s">
        <v>312</v>
      </c>
      <c r="E269" s="40"/>
      <c r="F269" s="271" t="s">
        <v>1131</v>
      </c>
      <c r="G269" s="40"/>
      <c r="H269" s="40"/>
      <c r="I269" s="235"/>
      <c r="J269" s="40"/>
      <c r="K269" s="40"/>
      <c r="L269" s="44"/>
      <c r="M269" s="236"/>
      <c r="N269" s="237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312</v>
      </c>
      <c r="AU269" s="17" t="s">
        <v>88</v>
      </c>
    </row>
    <row r="270" spans="1:65" s="2" customFormat="1" ht="24.15" customHeight="1">
      <c r="A270" s="38"/>
      <c r="B270" s="39"/>
      <c r="C270" s="219" t="s">
        <v>430</v>
      </c>
      <c r="D270" s="219" t="s">
        <v>144</v>
      </c>
      <c r="E270" s="220" t="s">
        <v>1132</v>
      </c>
      <c r="F270" s="221" t="s">
        <v>1133</v>
      </c>
      <c r="G270" s="222" t="s">
        <v>305</v>
      </c>
      <c r="H270" s="223">
        <v>32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43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148</v>
      </c>
      <c r="AT270" s="231" t="s">
        <v>144</v>
      </c>
      <c r="AU270" s="231" t="s">
        <v>88</v>
      </c>
      <c r="AY270" s="17" t="s">
        <v>141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86</v>
      </c>
      <c r="BK270" s="232">
        <f>ROUND(I270*H270,2)</f>
        <v>0</v>
      </c>
      <c r="BL270" s="17" t="s">
        <v>148</v>
      </c>
      <c r="BM270" s="231" t="s">
        <v>1134</v>
      </c>
    </row>
    <row r="271" spans="1:47" s="2" customFormat="1" ht="12">
      <c r="A271" s="38"/>
      <c r="B271" s="39"/>
      <c r="C271" s="40"/>
      <c r="D271" s="233" t="s">
        <v>150</v>
      </c>
      <c r="E271" s="40"/>
      <c r="F271" s="234" t="s">
        <v>1133</v>
      </c>
      <c r="G271" s="40"/>
      <c r="H271" s="40"/>
      <c r="I271" s="235"/>
      <c r="J271" s="40"/>
      <c r="K271" s="40"/>
      <c r="L271" s="44"/>
      <c r="M271" s="236"/>
      <c r="N271" s="237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150</v>
      </c>
      <c r="AU271" s="17" t="s">
        <v>88</v>
      </c>
    </row>
    <row r="272" spans="1:47" s="2" customFormat="1" ht="12">
      <c r="A272" s="38"/>
      <c r="B272" s="39"/>
      <c r="C272" s="40"/>
      <c r="D272" s="233" t="s">
        <v>312</v>
      </c>
      <c r="E272" s="40"/>
      <c r="F272" s="271" t="s">
        <v>1131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312</v>
      </c>
      <c r="AU272" s="17" t="s">
        <v>88</v>
      </c>
    </row>
    <row r="273" spans="1:65" s="2" customFormat="1" ht="14.4" customHeight="1">
      <c r="A273" s="38"/>
      <c r="B273" s="39"/>
      <c r="C273" s="219" t="s">
        <v>435</v>
      </c>
      <c r="D273" s="219" t="s">
        <v>144</v>
      </c>
      <c r="E273" s="220" t="s">
        <v>1135</v>
      </c>
      <c r="F273" s="221" t="s">
        <v>1136</v>
      </c>
      <c r="G273" s="222" t="s">
        <v>1129</v>
      </c>
      <c r="H273" s="223">
        <v>16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43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148</v>
      </c>
      <c r="AT273" s="231" t="s">
        <v>144</v>
      </c>
      <c r="AU273" s="231" t="s">
        <v>88</v>
      </c>
      <c r="AY273" s="17" t="s">
        <v>141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86</v>
      </c>
      <c r="BK273" s="232">
        <f>ROUND(I273*H273,2)</f>
        <v>0</v>
      </c>
      <c r="BL273" s="17" t="s">
        <v>148</v>
      </c>
      <c r="BM273" s="231" t="s">
        <v>1137</v>
      </c>
    </row>
    <row r="274" spans="1:47" s="2" customFormat="1" ht="12">
      <c r="A274" s="38"/>
      <c r="B274" s="39"/>
      <c r="C274" s="40"/>
      <c r="D274" s="233" t="s">
        <v>150</v>
      </c>
      <c r="E274" s="40"/>
      <c r="F274" s="234" t="s">
        <v>1136</v>
      </c>
      <c r="G274" s="40"/>
      <c r="H274" s="40"/>
      <c r="I274" s="235"/>
      <c r="J274" s="40"/>
      <c r="K274" s="40"/>
      <c r="L274" s="44"/>
      <c r="M274" s="236"/>
      <c r="N274" s="237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150</v>
      </c>
      <c r="AU274" s="17" t="s">
        <v>88</v>
      </c>
    </row>
    <row r="275" spans="1:47" s="2" customFormat="1" ht="12">
      <c r="A275" s="38"/>
      <c r="B275" s="39"/>
      <c r="C275" s="40"/>
      <c r="D275" s="233" t="s">
        <v>312</v>
      </c>
      <c r="E275" s="40"/>
      <c r="F275" s="271" t="s">
        <v>1131</v>
      </c>
      <c r="G275" s="40"/>
      <c r="H275" s="40"/>
      <c r="I275" s="235"/>
      <c r="J275" s="40"/>
      <c r="K275" s="40"/>
      <c r="L275" s="44"/>
      <c r="M275" s="236"/>
      <c r="N275" s="237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312</v>
      </c>
      <c r="AU275" s="17" t="s">
        <v>88</v>
      </c>
    </row>
    <row r="276" spans="1:65" s="2" customFormat="1" ht="24.15" customHeight="1">
      <c r="A276" s="38"/>
      <c r="B276" s="39"/>
      <c r="C276" s="219" t="s">
        <v>440</v>
      </c>
      <c r="D276" s="219" t="s">
        <v>144</v>
      </c>
      <c r="E276" s="220" t="s">
        <v>1138</v>
      </c>
      <c r="F276" s="221" t="s">
        <v>1139</v>
      </c>
      <c r="G276" s="222" t="s">
        <v>305</v>
      </c>
      <c r="H276" s="223">
        <v>20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43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148</v>
      </c>
      <c r="AT276" s="231" t="s">
        <v>144</v>
      </c>
      <c r="AU276" s="231" t="s">
        <v>88</v>
      </c>
      <c r="AY276" s="17" t="s">
        <v>141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86</v>
      </c>
      <c r="BK276" s="232">
        <f>ROUND(I276*H276,2)</f>
        <v>0</v>
      </c>
      <c r="BL276" s="17" t="s">
        <v>148</v>
      </c>
      <c r="BM276" s="231" t="s">
        <v>1140</v>
      </c>
    </row>
    <row r="277" spans="1:47" s="2" customFormat="1" ht="12">
      <c r="A277" s="38"/>
      <c r="B277" s="39"/>
      <c r="C277" s="40"/>
      <c r="D277" s="233" t="s">
        <v>150</v>
      </c>
      <c r="E277" s="40"/>
      <c r="F277" s="234" t="s">
        <v>1139</v>
      </c>
      <c r="G277" s="40"/>
      <c r="H277" s="40"/>
      <c r="I277" s="235"/>
      <c r="J277" s="40"/>
      <c r="K277" s="40"/>
      <c r="L277" s="44"/>
      <c r="M277" s="236"/>
      <c r="N277" s="237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150</v>
      </c>
      <c r="AU277" s="17" t="s">
        <v>88</v>
      </c>
    </row>
    <row r="278" spans="1:47" s="2" customFormat="1" ht="12">
      <c r="A278" s="38"/>
      <c r="B278" s="39"/>
      <c r="C278" s="40"/>
      <c r="D278" s="233" t="s">
        <v>312</v>
      </c>
      <c r="E278" s="40"/>
      <c r="F278" s="271" t="s">
        <v>1131</v>
      </c>
      <c r="G278" s="40"/>
      <c r="H278" s="40"/>
      <c r="I278" s="235"/>
      <c r="J278" s="40"/>
      <c r="K278" s="40"/>
      <c r="L278" s="44"/>
      <c r="M278" s="236"/>
      <c r="N278" s="237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312</v>
      </c>
      <c r="AU278" s="17" t="s">
        <v>88</v>
      </c>
    </row>
    <row r="279" spans="1:65" s="2" customFormat="1" ht="14.4" customHeight="1">
      <c r="A279" s="38"/>
      <c r="B279" s="39"/>
      <c r="C279" s="219" t="s">
        <v>445</v>
      </c>
      <c r="D279" s="219" t="s">
        <v>144</v>
      </c>
      <c r="E279" s="220" t="s">
        <v>1141</v>
      </c>
      <c r="F279" s="221" t="s">
        <v>824</v>
      </c>
      <c r="G279" s="222" t="s">
        <v>305</v>
      </c>
      <c r="H279" s="223">
        <v>12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43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148</v>
      </c>
      <c r="AT279" s="231" t="s">
        <v>144</v>
      </c>
      <c r="AU279" s="231" t="s">
        <v>88</v>
      </c>
      <c r="AY279" s="17" t="s">
        <v>141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86</v>
      </c>
      <c r="BK279" s="232">
        <f>ROUND(I279*H279,2)</f>
        <v>0</v>
      </c>
      <c r="BL279" s="17" t="s">
        <v>148</v>
      </c>
      <c r="BM279" s="231" t="s">
        <v>1142</v>
      </c>
    </row>
    <row r="280" spans="1:47" s="2" customFormat="1" ht="12">
      <c r="A280" s="38"/>
      <c r="B280" s="39"/>
      <c r="C280" s="40"/>
      <c r="D280" s="233" t="s">
        <v>150</v>
      </c>
      <c r="E280" s="40"/>
      <c r="F280" s="234" t="s">
        <v>824</v>
      </c>
      <c r="G280" s="40"/>
      <c r="H280" s="40"/>
      <c r="I280" s="235"/>
      <c r="J280" s="40"/>
      <c r="K280" s="40"/>
      <c r="L280" s="44"/>
      <c r="M280" s="236"/>
      <c r="N280" s="237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150</v>
      </c>
      <c r="AU280" s="17" t="s">
        <v>88</v>
      </c>
    </row>
    <row r="281" spans="1:47" s="2" customFormat="1" ht="12">
      <c r="A281" s="38"/>
      <c r="B281" s="39"/>
      <c r="C281" s="40"/>
      <c r="D281" s="233" t="s">
        <v>312</v>
      </c>
      <c r="E281" s="40"/>
      <c r="F281" s="271" t="s">
        <v>1131</v>
      </c>
      <c r="G281" s="40"/>
      <c r="H281" s="40"/>
      <c r="I281" s="235"/>
      <c r="J281" s="40"/>
      <c r="K281" s="40"/>
      <c r="L281" s="44"/>
      <c r="M281" s="236"/>
      <c r="N281" s="237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312</v>
      </c>
      <c r="AU281" s="17" t="s">
        <v>88</v>
      </c>
    </row>
    <row r="282" spans="1:65" s="2" customFormat="1" ht="14.4" customHeight="1">
      <c r="A282" s="38"/>
      <c r="B282" s="39"/>
      <c r="C282" s="219" t="s">
        <v>449</v>
      </c>
      <c r="D282" s="219" t="s">
        <v>144</v>
      </c>
      <c r="E282" s="220" t="s">
        <v>1143</v>
      </c>
      <c r="F282" s="221" t="s">
        <v>1144</v>
      </c>
      <c r="G282" s="222" t="s">
        <v>305</v>
      </c>
      <c r="H282" s="223">
        <v>18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43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148</v>
      </c>
      <c r="AT282" s="231" t="s">
        <v>144</v>
      </c>
      <c r="AU282" s="231" t="s">
        <v>88</v>
      </c>
      <c r="AY282" s="17" t="s">
        <v>141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86</v>
      </c>
      <c r="BK282" s="232">
        <f>ROUND(I282*H282,2)</f>
        <v>0</v>
      </c>
      <c r="BL282" s="17" t="s">
        <v>148</v>
      </c>
      <c r="BM282" s="231" t="s">
        <v>1145</v>
      </c>
    </row>
    <row r="283" spans="1:47" s="2" customFormat="1" ht="12">
      <c r="A283" s="38"/>
      <c r="B283" s="39"/>
      <c r="C283" s="40"/>
      <c r="D283" s="233" t="s">
        <v>150</v>
      </c>
      <c r="E283" s="40"/>
      <c r="F283" s="234" t="s">
        <v>1144</v>
      </c>
      <c r="G283" s="40"/>
      <c r="H283" s="40"/>
      <c r="I283" s="235"/>
      <c r="J283" s="40"/>
      <c r="K283" s="40"/>
      <c r="L283" s="44"/>
      <c r="M283" s="236"/>
      <c r="N283" s="237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150</v>
      </c>
      <c r="AU283" s="17" t="s">
        <v>88</v>
      </c>
    </row>
    <row r="284" spans="1:47" s="2" customFormat="1" ht="12">
      <c r="A284" s="38"/>
      <c r="B284" s="39"/>
      <c r="C284" s="40"/>
      <c r="D284" s="233" t="s">
        <v>312</v>
      </c>
      <c r="E284" s="40"/>
      <c r="F284" s="271" t="s">
        <v>1131</v>
      </c>
      <c r="G284" s="40"/>
      <c r="H284" s="40"/>
      <c r="I284" s="235"/>
      <c r="J284" s="40"/>
      <c r="K284" s="40"/>
      <c r="L284" s="44"/>
      <c r="M284" s="236"/>
      <c r="N284" s="237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312</v>
      </c>
      <c r="AU284" s="17" t="s">
        <v>88</v>
      </c>
    </row>
    <row r="285" spans="1:65" s="2" customFormat="1" ht="14.4" customHeight="1">
      <c r="A285" s="38"/>
      <c r="B285" s="39"/>
      <c r="C285" s="219" t="s">
        <v>454</v>
      </c>
      <c r="D285" s="219" t="s">
        <v>144</v>
      </c>
      <c r="E285" s="220" t="s">
        <v>1146</v>
      </c>
      <c r="F285" s="221" t="s">
        <v>1147</v>
      </c>
      <c r="G285" s="222" t="s">
        <v>305</v>
      </c>
      <c r="H285" s="223">
        <v>6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43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148</v>
      </c>
      <c r="AT285" s="231" t="s">
        <v>144</v>
      </c>
      <c r="AU285" s="231" t="s">
        <v>88</v>
      </c>
      <c r="AY285" s="17" t="s">
        <v>141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86</v>
      </c>
      <c r="BK285" s="232">
        <f>ROUND(I285*H285,2)</f>
        <v>0</v>
      </c>
      <c r="BL285" s="17" t="s">
        <v>148</v>
      </c>
      <c r="BM285" s="231" t="s">
        <v>1148</v>
      </c>
    </row>
    <row r="286" spans="1:47" s="2" customFormat="1" ht="12">
      <c r="A286" s="38"/>
      <c r="B286" s="39"/>
      <c r="C286" s="40"/>
      <c r="D286" s="233" t="s">
        <v>150</v>
      </c>
      <c r="E286" s="40"/>
      <c r="F286" s="234" t="s">
        <v>1147</v>
      </c>
      <c r="G286" s="40"/>
      <c r="H286" s="40"/>
      <c r="I286" s="235"/>
      <c r="J286" s="40"/>
      <c r="K286" s="40"/>
      <c r="L286" s="44"/>
      <c r="M286" s="236"/>
      <c r="N286" s="237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150</v>
      </c>
      <c r="AU286" s="17" t="s">
        <v>88</v>
      </c>
    </row>
    <row r="287" spans="1:47" s="2" customFormat="1" ht="12">
      <c r="A287" s="38"/>
      <c r="B287" s="39"/>
      <c r="C287" s="40"/>
      <c r="D287" s="233" t="s">
        <v>312</v>
      </c>
      <c r="E287" s="40"/>
      <c r="F287" s="271" t="s">
        <v>1131</v>
      </c>
      <c r="G287" s="40"/>
      <c r="H287" s="40"/>
      <c r="I287" s="235"/>
      <c r="J287" s="40"/>
      <c r="K287" s="40"/>
      <c r="L287" s="44"/>
      <c r="M287" s="236"/>
      <c r="N287" s="237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312</v>
      </c>
      <c r="AU287" s="17" t="s">
        <v>88</v>
      </c>
    </row>
    <row r="288" spans="1:65" s="2" customFormat="1" ht="14.4" customHeight="1">
      <c r="A288" s="38"/>
      <c r="B288" s="39"/>
      <c r="C288" s="219" t="s">
        <v>459</v>
      </c>
      <c r="D288" s="219" t="s">
        <v>144</v>
      </c>
      <c r="E288" s="220" t="s">
        <v>1149</v>
      </c>
      <c r="F288" s="221" t="s">
        <v>1150</v>
      </c>
      <c r="G288" s="222" t="s">
        <v>305</v>
      </c>
      <c r="H288" s="223">
        <v>12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148</v>
      </c>
      <c r="AT288" s="231" t="s">
        <v>144</v>
      </c>
      <c r="AU288" s="231" t="s">
        <v>88</v>
      </c>
      <c r="AY288" s="17" t="s">
        <v>141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148</v>
      </c>
      <c r="BM288" s="231" t="s">
        <v>1151</v>
      </c>
    </row>
    <row r="289" spans="1:47" s="2" customFormat="1" ht="12">
      <c r="A289" s="38"/>
      <c r="B289" s="39"/>
      <c r="C289" s="40"/>
      <c r="D289" s="233" t="s">
        <v>150</v>
      </c>
      <c r="E289" s="40"/>
      <c r="F289" s="234" t="s">
        <v>1150</v>
      </c>
      <c r="G289" s="40"/>
      <c r="H289" s="40"/>
      <c r="I289" s="235"/>
      <c r="J289" s="40"/>
      <c r="K289" s="40"/>
      <c r="L289" s="44"/>
      <c r="M289" s="236"/>
      <c r="N289" s="237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150</v>
      </c>
      <c r="AU289" s="17" t="s">
        <v>88</v>
      </c>
    </row>
    <row r="290" spans="1:47" s="2" customFormat="1" ht="12">
      <c r="A290" s="38"/>
      <c r="B290" s="39"/>
      <c r="C290" s="40"/>
      <c r="D290" s="233" t="s">
        <v>312</v>
      </c>
      <c r="E290" s="40"/>
      <c r="F290" s="271" t="s">
        <v>1131</v>
      </c>
      <c r="G290" s="40"/>
      <c r="H290" s="40"/>
      <c r="I290" s="235"/>
      <c r="J290" s="40"/>
      <c r="K290" s="40"/>
      <c r="L290" s="44"/>
      <c r="M290" s="236"/>
      <c r="N290" s="237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312</v>
      </c>
      <c r="AU290" s="17" t="s">
        <v>88</v>
      </c>
    </row>
    <row r="291" spans="1:65" s="2" customFormat="1" ht="14.4" customHeight="1">
      <c r="A291" s="38"/>
      <c r="B291" s="39"/>
      <c r="C291" s="219" t="s">
        <v>463</v>
      </c>
      <c r="D291" s="219" t="s">
        <v>144</v>
      </c>
      <c r="E291" s="220" t="s">
        <v>1152</v>
      </c>
      <c r="F291" s="221" t="s">
        <v>1153</v>
      </c>
      <c r="G291" s="222" t="s">
        <v>1129</v>
      </c>
      <c r="H291" s="223">
        <v>1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43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148</v>
      </c>
      <c r="AT291" s="231" t="s">
        <v>144</v>
      </c>
      <c r="AU291" s="231" t="s">
        <v>88</v>
      </c>
      <c r="AY291" s="17" t="s">
        <v>141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86</v>
      </c>
      <c r="BK291" s="232">
        <f>ROUND(I291*H291,2)</f>
        <v>0</v>
      </c>
      <c r="BL291" s="17" t="s">
        <v>148</v>
      </c>
      <c r="BM291" s="231" t="s">
        <v>1154</v>
      </c>
    </row>
    <row r="292" spans="1:47" s="2" customFormat="1" ht="12">
      <c r="A292" s="38"/>
      <c r="B292" s="39"/>
      <c r="C292" s="40"/>
      <c r="D292" s="233" t="s">
        <v>150</v>
      </c>
      <c r="E292" s="40"/>
      <c r="F292" s="234" t="s">
        <v>1153</v>
      </c>
      <c r="G292" s="40"/>
      <c r="H292" s="40"/>
      <c r="I292" s="235"/>
      <c r="J292" s="40"/>
      <c r="K292" s="40"/>
      <c r="L292" s="44"/>
      <c r="M292" s="236"/>
      <c r="N292" s="237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150</v>
      </c>
      <c r="AU292" s="17" t="s">
        <v>88</v>
      </c>
    </row>
    <row r="293" spans="1:47" s="2" customFormat="1" ht="12">
      <c r="A293" s="38"/>
      <c r="B293" s="39"/>
      <c r="C293" s="40"/>
      <c r="D293" s="233" t="s">
        <v>312</v>
      </c>
      <c r="E293" s="40"/>
      <c r="F293" s="271" t="s">
        <v>1131</v>
      </c>
      <c r="G293" s="40"/>
      <c r="H293" s="40"/>
      <c r="I293" s="235"/>
      <c r="J293" s="40"/>
      <c r="K293" s="40"/>
      <c r="L293" s="44"/>
      <c r="M293" s="236"/>
      <c r="N293" s="237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312</v>
      </c>
      <c r="AU293" s="17" t="s">
        <v>88</v>
      </c>
    </row>
    <row r="294" spans="1:65" s="2" customFormat="1" ht="14.4" customHeight="1">
      <c r="A294" s="38"/>
      <c r="B294" s="39"/>
      <c r="C294" s="219" t="s">
        <v>468</v>
      </c>
      <c r="D294" s="219" t="s">
        <v>144</v>
      </c>
      <c r="E294" s="220" t="s">
        <v>1155</v>
      </c>
      <c r="F294" s="221" t="s">
        <v>1156</v>
      </c>
      <c r="G294" s="222" t="s">
        <v>1129</v>
      </c>
      <c r="H294" s="223">
        <v>1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43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148</v>
      </c>
      <c r="AT294" s="231" t="s">
        <v>144</v>
      </c>
      <c r="AU294" s="231" t="s">
        <v>88</v>
      </c>
      <c r="AY294" s="17" t="s">
        <v>141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86</v>
      </c>
      <c r="BK294" s="232">
        <f>ROUND(I294*H294,2)</f>
        <v>0</v>
      </c>
      <c r="BL294" s="17" t="s">
        <v>148</v>
      </c>
      <c r="BM294" s="231" t="s">
        <v>1157</v>
      </c>
    </row>
    <row r="295" spans="1:47" s="2" customFormat="1" ht="12">
      <c r="A295" s="38"/>
      <c r="B295" s="39"/>
      <c r="C295" s="40"/>
      <c r="D295" s="233" t="s">
        <v>150</v>
      </c>
      <c r="E295" s="40"/>
      <c r="F295" s="234" t="s">
        <v>1156</v>
      </c>
      <c r="G295" s="40"/>
      <c r="H295" s="40"/>
      <c r="I295" s="235"/>
      <c r="J295" s="40"/>
      <c r="K295" s="40"/>
      <c r="L295" s="44"/>
      <c r="M295" s="236"/>
      <c r="N295" s="237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150</v>
      </c>
      <c r="AU295" s="17" t="s">
        <v>88</v>
      </c>
    </row>
    <row r="296" spans="1:47" s="2" customFormat="1" ht="12">
      <c r="A296" s="38"/>
      <c r="B296" s="39"/>
      <c r="C296" s="40"/>
      <c r="D296" s="233" t="s">
        <v>312</v>
      </c>
      <c r="E296" s="40"/>
      <c r="F296" s="271" t="s">
        <v>1131</v>
      </c>
      <c r="G296" s="40"/>
      <c r="H296" s="40"/>
      <c r="I296" s="235"/>
      <c r="J296" s="40"/>
      <c r="K296" s="40"/>
      <c r="L296" s="44"/>
      <c r="M296" s="236"/>
      <c r="N296" s="237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312</v>
      </c>
      <c r="AU296" s="17" t="s">
        <v>88</v>
      </c>
    </row>
    <row r="297" spans="1:65" s="2" customFormat="1" ht="14.4" customHeight="1">
      <c r="A297" s="38"/>
      <c r="B297" s="39"/>
      <c r="C297" s="219" t="s">
        <v>473</v>
      </c>
      <c r="D297" s="219" t="s">
        <v>144</v>
      </c>
      <c r="E297" s="220" t="s">
        <v>1158</v>
      </c>
      <c r="F297" s="221" t="s">
        <v>820</v>
      </c>
      <c r="G297" s="222" t="s">
        <v>1129</v>
      </c>
      <c r="H297" s="223">
        <v>1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148</v>
      </c>
      <c r="AT297" s="231" t="s">
        <v>144</v>
      </c>
      <c r="AU297" s="231" t="s">
        <v>88</v>
      </c>
      <c r="AY297" s="17" t="s">
        <v>141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148</v>
      </c>
      <c r="BM297" s="231" t="s">
        <v>1159</v>
      </c>
    </row>
    <row r="298" spans="1:47" s="2" customFormat="1" ht="12">
      <c r="A298" s="38"/>
      <c r="B298" s="39"/>
      <c r="C298" s="40"/>
      <c r="D298" s="233" t="s">
        <v>150</v>
      </c>
      <c r="E298" s="40"/>
      <c r="F298" s="234" t="s">
        <v>820</v>
      </c>
      <c r="G298" s="40"/>
      <c r="H298" s="40"/>
      <c r="I298" s="235"/>
      <c r="J298" s="40"/>
      <c r="K298" s="40"/>
      <c r="L298" s="44"/>
      <c r="M298" s="236"/>
      <c r="N298" s="237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150</v>
      </c>
      <c r="AU298" s="17" t="s">
        <v>88</v>
      </c>
    </row>
    <row r="299" spans="1:47" s="2" customFormat="1" ht="12">
      <c r="A299" s="38"/>
      <c r="B299" s="39"/>
      <c r="C299" s="40"/>
      <c r="D299" s="233" t="s">
        <v>312</v>
      </c>
      <c r="E299" s="40"/>
      <c r="F299" s="271" t="s">
        <v>1131</v>
      </c>
      <c r="G299" s="40"/>
      <c r="H299" s="40"/>
      <c r="I299" s="235"/>
      <c r="J299" s="40"/>
      <c r="K299" s="40"/>
      <c r="L299" s="44"/>
      <c r="M299" s="236"/>
      <c r="N299" s="237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312</v>
      </c>
      <c r="AU299" s="17" t="s">
        <v>88</v>
      </c>
    </row>
    <row r="300" spans="1:65" s="2" customFormat="1" ht="24.15" customHeight="1">
      <c r="A300" s="38"/>
      <c r="B300" s="39"/>
      <c r="C300" s="219" t="s">
        <v>478</v>
      </c>
      <c r="D300" s="219" t="s">
        <v>144</v>
      </c>
      <c r="E300" s="220" t="s">
        <v>1160</v>
      </c>
      <c r="F300" s="221" t="s">
        <v>1161</v>
      </c>
      <c r="G300" s="222" t="s">
        <v>1</v>
      </c>
      <c r="H300" s="223">
        <v>0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43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148</v>
      </c>
      <c r="AT300" s="231" t="s">
        <v>144</v>
      </c>
      <c r="AU300" s="231" t="s">
        <v>88</v>
      </c>
      <c r="AY300" s="17" t="s">
        <v>141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86</v>
      </c>
      <c r="BK300" s="232">
        <f>ROUND(I300*H300,2)</f>
        <v>0</v>
      </c>
      <c r="BL300" s="17" t="s">
        <v>148</v>
      </c>
      <c r="BM300" s="231" t="s">
        <v>1162</v>
      </c>
    </row>
    <row r="301" spans="1:47" s="2" customFormat="1" ht="12">
      <c r="A301" s="38"/>
      <c r="B301" s="39"/>
      <c r="C301" s="40"/>
      <c r="D301" s="233" t="s">
        <v>150</v>
      </c>
      <c r="E301" s="40"/>
      <c r="F301" s="234" t="s">
        <v>1161</v>
      </c>
      <c r="G301" s="40"/>
      <c r="H301" s="40"/>
      <c r="I301" s="235"/>
      <c r="J301" s="40"/>
      <c r="K301" s="40"/>
      <c r="L301" s="44"/>
      <c r="M301" s="236"/>
      <c r="N301" s="237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150</v>
      </c>
      <c r="AU301" s="17" t="s">
        <v>88</v>
      </c>
    </row>
    <row r="302" spans="1:63" s="12" customFormat="1" ht="25.9" customHeight="1">
      <c r="A302" s="12"/>
      <c r="B302" s="203"/>
      <c r="C302" s="204"/>
      <c r="D302" s="205" t="s">
        <v>77</v>
      </c>
      <c r="E302" s="206" t="s">
        <v>770</v>
      </c>
      <c r="F302" s="206" t="s">
        <v>771</v>
      </c>
      <c r="G302" s="204"/>
      <c r="H302" s="204"/>
      <c r="I302" s="207"/>
      <c r="J302" s="208">
        <f>BK302</f>
        <v>0</v>
      </c>
      <c r="K302" s="204"/>
      <c r="L302" s="209"/>
      <c r="M302" s="210"/>
      <c r="N302" s="211"/>
      <c r="O302" s="211"/>
      <c r="P302" s="212">
        <f>SUM(P303:P316)</f>
        <v>0</v>
      </c>
      <c r="Q302" s="211"/>
      <c r="R302" s="212">
        <f>SUM(R303:R316)</f>
        <v>0</v>
      </c>
      <c r="S302" s="211"/>
      <c r="T302" s="213">
        <f>SUM(T303:T316)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148</v>
      </c>
      <c r="AT302" s="215" t="s">
        <v>77</v>
      </c>
      <c r="AU302" s="215" t="s">
        <v>78</v>
      </c>
      <c r="AY302" s="214" t="s">
        <v>141</v>
      </c>
      <c r="BK302" s="216">
        <f>SUM(BK303:BK316)</f>
        <v>0</v>
      </c>
    </row>
    <row r="303" spans="1:65" s="2" customFormat="1" ht="14.4" customHeight="1">
      <c r="A303" s="38"/>
      <c r="B303" s="39"/>
      <c r="C303" s="219" t="s">
        <v>480</v>
      </c>
      <c r="D303" s="219" t="s">
        <v>144</v>
      </c>
      <c r="E303" s="220" t="s">
        <v>1163</v>
      </c>
      <c r="F303" s="221" t="s">
        <v>774</v>
      </c>
      <c r="G303" s="222" t="s">
        <v>775</v>
      </c>
      <c r="H303" s="223">
        <v>0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43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766</v>
      </c>
      <c r="AT303" s="231" t="s">
        <v>144</v>
      </c>
      <c r="AU303" s="231" t="s">
        <v>86</v>
      </c>
      <c r="AY303" s="17" t="s">
        <v>141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86</v>
      </c>
      <c r="BK303" s="232">
        <f>ROUND(I303*H303,2)</f>
        <v>0</v>
      </c>
      <c r="BL303" s="17" t="s">
        <v>766</v>
      </c>
      <c r="BM303" s="231" t="s">
        <v>1164</v>
      </c>
    </row>
    <row r="304" spans="1:47" s="2" customFormat="1" ht="12">
      <c r="A304" s="38"/>
      <c r="B304" s="39"/>
      <c r="C304" s="40"/>
      <c r="D304" s="233" t="s">
        <v>150</v>
      </c>
      <c r="E304" s="40"/>
      <c r="F304" s="234" t="s">
        <v>774</v>
      </c>
      <c r="G304" s="40"/>
      <c r="H304" s="40"/>
      <c r="I304" s="235"/>
      <c r="J304" s="40"/>
      <c r="K304" s="40"/>
      <c r="L304" s="44"/>
      <c r="M304" s="236"/>
      <c r="N304" s="237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150</v>
      </c>
      <c r="AU304" s="17" t="s">
        <v>86</v>
      </c>
    </row>
    <row r="305" spans="1:47" s="2" customFormat="1" ht="12">
      <c r="A305" s="38"/>
      <c r="B305" s="39"/>
      <c r="C305" s="40"/>
      <c r="D305" s="233" t="s">
        <v>312</v>
      </c>
      <c r="E305" s="40"/>
      <c r="F305" s="271" t="s">
        <v>777</v>
      </c>
      <c r="G305" s="40"/>
      <c r="H305" s="40"/>
      <c r="I305" s="235"/>
      <c r="J305" s="40"/>
      <c r="K305" s="40"/>
      <c r="L305" s="44"/>
      <c r="M305" s="236"/>
      <c r="N305" s="237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312</v>
      </c>
      <c r="AU305" s="17" t="s">
        <v>86</v>
      </c>
    </row>
    <row r="306" spans="1:65" s="2" customFormat="1" ht="24.15" customHeight="1">
      <c r="A306" s="38"/>
      <c r="B306" s="39"/>
      <c r="C306" s="219" t="s">
        <v>485</v>
      </c>
      <c r="D306" s="219" t="s">
        <v>144</v>
      </c>
      <c r="E306" s="220" t="s">
        <v>1165</v>
      </c>
      <c r="F306" s="221" t="s">
        <v>780</v>
      </c>
      <c r="G306" s="222" t="s">
        <v>775</v>
      </c>
      <c r="H306" s="223">
        <v>0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766</v>
      </c>
      <c r="AT306" s="231" t="s">
        <v>144</v>
      </c>
      <c r="AU306" s="231" t="s">
        <v>86</v>
      </c>
      <c r="AY306" s="17" t="s">
        <v>141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766</v>
      </c>
      <c r="BM306" s="231" t="s">
        <v>1166</v>
      </c>
    </row>
    <row r="307" spans="1:47" s="2" customFormat="1" ht="12">
      <c r="A307" s="38"/>
      <c r="B307" s="39"/>
      <c r="C307" s="40"/>
      <c r="D307" s="233" t="s">
        <v>150</v>
      </c>
      <c r="E307" s="40"/>
      <c r="F307" s="234" t="s">
        <v>780</v>
      </c>
      <c r="G307" s="40"/>
      <c r="H307" s="40"/>
      <c r="I307" s="235"/>
      <c r="J307" s="40"/>
      <c r="K307" s="40"/>
      <c r="L307" s="44"/>
      <c r="M307" s="236"/>
      <c r="N307" s="237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150</v>
      </c>
      <c r="AU307" s="17" t="s">
        <v>86</v>
      </c>
    </row>
    <row r="308" spans="1:47" s="2" customFormat="1" ht="12">
      <c r="A308" s="38"/>
      <c r="B308" s="39"/>
      <c r="C308" s="40"/>
      <c r="D308" s="233" t="s">
        <v>312</v>
      </c>
      <c r="E308" s="40"/>
      <c r="F308" s="271" t="s">
        <v>782</v>
      </c>
      <c r="G308" s="40"/>
      <c r="H308" s="40"/>
      <c r="I308" s="235"/>
      <c r="J308" s="40"/>
      <c r="K308" s="40"/>
      <c r="L308" s="44"/>
      <c r="M308" s="236"/>
      <c r="N308" s="237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312</v>
      </c>
      <c r="AU308" s="17" t="s">
        <v>86</v>
      </c>
    </row>
    <row r="309" spans="1:65" s="2" customFormat="1" ht="14.4" customHeight="1">
      <c r="A309" s="38"/>
      <c r="B309" s="39"/>
      <c r="C309" s="219" t="s">
        <v>490</v>
      </c>
      <c r="D309" s="219" t="s">
        <v>144</v>
      </c>
      <c r="E309" s="220" t="s">
        <v>1167</v>
      </c>
      <c r="F309" s="221" t="s">
        <v>785</v>
      </c>
      <c r="G309" s="222" t="s">
        <v>775</v>
      </c>
      <c r="H309" s="223">
        <v>0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43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766</v>
      </c>
      <c r="AT309" s="231" t="s">
        <v>144</v>
      </c>
      <c r="AU309" s="231" t="s">
        <v>86</v>
      </c>
      <c r="AY309" s="17" t="s">
        <v>141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86</v>
      </c>
      <c r="BK309" s="232">
        <f>ROUND(I309*H309,2)</f>
        <v>0</v>
      </c>
      <c r="BL309" s="17" t="s">
        <v>766</v>
      </c>
      <c r="BM309" s="231" t="s">
        <v>1168</v>
      </c>
    </row>
    <row r="310" spans="1:47" s="2" customFormat="1" ht="12">
      <c r="A310" s="38"/>
      <c r="B310" s="39"/>
      <c r="C310" s="40"/>
      <c r="D310" s="233" t="s">
        <v>150</v>
      </c>
      <c r="E310" s="40"/>
      <c r="F310" s="234" t="s">
        <v>785</v>
      </c>
      <c r="G310" s="40"/>
      <c r="H310" s="40"/>
      <c r="I310" s="235"/>
      <c r="J310" s="40"/>
      <c r="K310" s="40"/>
      <c r="L310" s="44"/>
      <c r="M310" s="236"/>
      <c r="N310" s="237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150</v>
      </c>
      <c r="AU310" s="17" t="s">
        <v>86</v>
      </c>
    </row>
    <row r="311" spans="1:47" s="2" customFormat="1" ht="12">
      <c r="A311" s="38"/>
      <c r="B311" s="39"/>
      <c r="C311" s="40"/>
      <c r="D311" s="233" t="s">
        <v>312</v>
      </c>
      <c r="E311" s="40"/>
      <c r="F311" s="271" t="s">
        <v>787</v>
      </c>
      <c r="G311" s="40"/>
      <c r="H311" s="40"/>
      <c r="I311" s="235"/>
      <c r="J311" s="40"/>
      <c r="K311" s="40"/>
      <c r="L311" s="44"/>
      <c r="M311" s="236"/>
      <c r="N311" s="237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312</v>
      </c>
      <c r="AU311" s="17" t="s">
        <v>86</v>
      </c>
    </row>
    <row r="312" spans="1:65" s="2" customFormat="1" ht="24.15" customHeight="1">
      <c r="A312" s="38"/>
      <c r="B312" s="39"/>
      <c r="C312" s="219" t="s">
        <v>495</v>
      </c>
      <c r="D312" s="219" t="s">
        <v>144</v>
      </c>
      <c r="E312" s="220" t="s">
        <v>1169</v>
      </c>
      <c r="F312" s="221" t="s">
        <v>790</v>
      </c>
      <c r="G312" s="222" t="s">
        <v>775</v>
      </c>
      <c r="H312" s="223">
        <v>0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43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766</v>
      </c>
      <c r="AT312" s="231" t="s">
        <v>144</v>
      </c>
      <c r="AU312" s="231" t="s">
        <v>86</v>
      </c>
      <c r="AY312" s="17" t="s">
        <v>141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86</v>
      </c>
      <c r="BK312" s="232">
        <f>ROUND(I312*H312,2)</f>
        <v>0</v>
      </c>
      <c r="BL312" s="17" t="s">
        <v>766</v>
      </c>
      <c r="BM312" s="231" t="s">
        <v>1170</v>
      </c>
    </row>
    <row r="313" spans="1:47" s="2" customFormat="1" ht="12">
      <c r="A313" s="38"/>
      <c r="B313" s="39"/>
      <c r="C313" s="40"/>
      <c r="D313" s="233" t="s">
        <v>150</v>
      </c>
      <c r="E313" s="40"/>
      <c r="F313" s="234" t="s">
        <v>790</v>
      </c>
      <c r="G313" s="40"/>
      <c r="H313" s="40"/>
      <c r="I313" s="235"/>
      <c r="J313" s="40"/>
      <c r="K313" s="40"/>
      <c r="L313" s="44"/>
      <c r="M313" s="236"/>
      <c r="N313" s="237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150</v>
      </c>
      <c r="AU313" s="17" t="s">
        <v>86</v>
      </c>
    </row>
    <row r="314" spans="1:65" s="2" customFormat="1" ht="14.4" customHeight="1">
      <c r="A314" s="38"/>
      <c r="B314" s="39"/>
      <c r="C314" s="219" t="s">
        <v>500</v>
      </c>
      <c r="D314" s="219" t="s">
        <v>144</v>
      </c>
      <c r="E314" s="220" t="s">
        <v>793</v>
      </c>
      <c r="F314" s="221" t="s">
        <v>794</v>
      </c>
      <c r="G314" s="222" t="s">
        <v>775</v>
      </c>
      <c r="H314" s="223">
        <v>0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43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766</v>
      </c>
      <c r="AT314" s="231" t="s">
        <v>144</v>
      </c>
      <c r="AU314" s="231" t="s">
        <v>86</v>
      </c>
      <c r="AY314" s="17" t="s">
        <v>141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86</v>
      </c>
      <c r="BK314" s="232">
        <f>ROUND(I314*H314,2)</f>
        <v>0</v>
      </c>
      <c r="BL314" s="17" t="s">
        <v>766</v>
      </c>
      <c r="BM314" s="231" t="s">
        <v>1171</v>
      </c>
    </row>
    <row r="315" spans="1:47" s="2" customFormat="1" ht="12">
      <c r="A315" s="38"/>
      <c r="B315" s="39"/>
      <c r="C315" s="40"/>
      <c r="D315" s="233" t="s">
        <v>150</v>
      </c>
      <c r="E315" s="40"/>
      <c r="F315" s="234" t="s">
        <v>794</v>
      </c>
      <c r="G315" s="40"/>
      <c r="H315" s="40"/>
      <c r="I315" s="235"/>
      <c r="J315" s="40"/>
      <c r="K315" s="40"/>
      <c r="L315" s="44"/>
      <c r="M315" s="236"/>
      <c r="N315" s="237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150</v>
      </c>
      <c r="AU315" s="17" t="s">
        <v>86</v>
      </c>
    </row>
    <row r="316" spans="1:47" s="2" customFormat="1" ht="12">
      <c r="A316" s="38"/>
      <c r="B316" s="39"/>
      <c r="C316" s="40"/>
      <c r="D316" s="233" t="s">
        <v>312</v>
      </c>
      <c r="E316" s="40"/>
      <c r="F316" s="271" t="s">
        <v>796</v>
      </c>
      <c r="G316" s="40"/>
      <c r="H316" s="40"/>
      <c r="I316" s="235"/>
      <c r="J316" s="40"/>
      <c r="K316" s="40"/>
      <c r="L316" s="44"/>
      <c r="M316" s="272"/>
      <c r="N316" s="273"/>
      <c r="O316" s="274"/>
      <c r="P316" s="274"/>
      <c r="Q316" s="274"/>
      <c r="R316" s="274"/>
      <c r="S316" s="274"/>
      <c r="T316" s="27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312</v>
      </c>
      <c r="AU316" s="17" t="s">
        <v>86</v>
      </c>
    </row>
    <row r="317" spans="1:31" s="2" customFormat="1" ht="6.95" customHeight="1">
      <c r="A317" s="38"/>
      <c r="B317" s="66"/>
      <c r="C317" s="67"/>
      <c r="D317" s="67"/>
      <c r="E317" s="67"/>
      <c r="F317" s="67"/>
      <c r="G317" s="67"/>
      <c r="H317" s="67"/>
      <c r="I317" s="67"/>
      <c r="J317" s="67"/>
      <c r="K317" s="67"/>
      <c r="L317" s="44"/>
      <c r="M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</row>
  </sheetData>
  <sheetProtection password="CC35" sheet="1" objects="1" scenarios="1" formatColumns="0" formatRows="0" autoFilter="0"/>
  <autoFilter ref="C125:K31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NB1-3D\MIOT</dc:creator>
  <cp:keywords/>
  <dc:description/>
  <cp:lastModifiedBy>NB1-3D\MIOT</cp:lastModifiedBy>
  <dcterms:created xsi:type="dcterms:W3CDTF">2021-04-06T09:54:52Z</dcterms:created>
  <dcterms:modified xsi:type="dcterms:W3CDTF">2021-04-06T09:54:57Z</dcterms:modified>
  <cp:category/>
  <cp:version/>
  <cp:contentType/>
  <cp:contentStatus/>
</cp:coreProperties>
</file>