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0_0371_Cyklostezka NJ_Hostasovice\PDPS\Soupisy\21_04_16\"/>
    </mc:Choice>
  </mc:AlternateContent>
  <bookViews>
    <workbookView xWindow="28680" yWindow="-120" windowWidth="29040" windowHeight="15840" activeTab="6"/>
  </bookViews>
  <sheets>
    <sheet name="Pokyny pro vyplnění" sheetId="11" r:id="rId1"/>
    <sheet name="Stavba" sheetId="1" r:id="rId2"/>
    <sheet name="VzorPolozky" sheetId="10" state="hidden" r:id="rId3"/>
    <sheet name="SO 000 SO 001 Pol" sheetId="12" r:id="rId4"/>
    <sheet name="SO 101 1 Pol" sheetId="13" r:id="rId5"/>
    <sheet name="SO 103 1 Pol" sheetId="14" r:id="rId6"/>
    <sheet name="SO 201 1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000 SO 001 Pol'!$1:$7</definedName>
    <definedName name="_xlnm.Print_Titles" localSheetId="4">'SO 101 1 Pol'!$1:$7</definedName>
    <definedName name="_xlnm.Print_Titles" localSheetId="5">'SO 103 1 Pol'!$1:$7</definedName>
    <definedName name="_xlnm.Print_Titles" localSheetId="6">'SO 201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000 SO 001 Pol'!$A$1:$X$52</definedName>
    <definedName name="_xlnm.Print_Area" localSheetId="4">'SO 101 1 Pol'!$A$1:$X$99</definedName>
    <definedName name="_xlnm.Print_Area" localSheetId="5">'SO 103 1 Pol'!$A$1:$X$61</definedName>
    <definedName name="_xlnm.Print_Area" localSheetId="6">'SO 201 1 Pol'!$A$1:$X$364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58" i="15"/>
  <c r="BA353" i="15"/>
  <c r="BA348" i="15"/>
  <c r="BA278" i="15"/>
  <c r="BA272" i="15"/>
  <c r="BA268" i="15"/>
  <c r="BA131" i="15"/>
  <c r="BA103" i="15"/>
  <c r="BA92" i="15"/>
  <c r="BA74" i="15"/>
  <c r="BA66" i="15"/>
  <c r="BA52" i="15"/>
  <c r="BA44" i="15"/>
  <c r="BA40" i="15"/>
  <c r="BA29" i="15"/>
  <c r="BA21" i="15"/>
  <c r="BA13" i="15"/>
  <c r="G9" i="15"/>
  <c r="G8" i="15" s="1"/>
  <c r="I9" i="15"/>
  <c r="I8" i="15" s="1"/>
  <c r="K9" i="15"/>
  <c r="O9" i="15"/>
  <c r="Q9" i="15"/>
  <c r="V9" i="15"/>
  <c r="V8" i="15" s="1"/>
  <c r="G12" i="15"/>
  <c r="M12" i="15" s="1"/>
  <c r="I12" i="15"/>
  <c r="K12" i="15"/>
  <c r="K8" i="15" s="1"/>
  <c r="O12" i="15"/>
  <c r="O8" i="15" s="1"/>
  <c r="Q12" i="15"/>
  <c r="V12" i="15"/>
  <c r="G20" i="15"/>
  <c r="M20" i="15" s="1"/>
  <c r="I20" i="15"/>
  <c r="K20" i="15"/>
  <c r="O20" i="15"/>
  <c r="Q20" i="15"/>
  <c r="V20" i="15"/>
  <c r="G28" i="15"/>
  <c r="I28" i="15"/>
  <c r="K28" i="15"/>
  <c r="M28" i="15"/>
  <c r="O28" i="15"/>
  <c r="Q28" i="15"/>
  <c r="V28" i="15"/>
  <c r="G31" i="15"/>
  <c r="I31" i="15"/>
  <c r="K31" i="15"/>
  <c r="M31" i="15"/>
  <c r="O31" i="15"/>
  <c r="Q31" i="15"/>
  <c r="V31" i="15"/>
  <c r="G35" i="15"/>
  <c r="I35" i="15"/>
  <c r="K35" i="15"/>
  <c r="M35" i="15"/>
  <c r="O35" i="15"/>
  <c r="Q35" i="15"/>
  <c r="V35" i="15"/>
  <c r="G39" i="15"/>
  <c r="I39" i="15"/>
  <c r="K39" i="15"/>
  <c r="M39" i="15"/>
  <c r="O39" i="15"/>
  <c r="Q39" i="15"/>
  <c r="Q8" i="15" s="1"/>
  <c r="V39" i="15"/>
  <c r="G43" i="15"/>
  <c r="M43" i="15" s="1"/>
  <c r="I43" i="15"/>
  <c r="K43" i="15"/>
  <c r="O43" i="15"/>
  <c r="Q43" i="15"/>
  <c r="V43" i="15"/>
  <c r="G48" i="15"/>
  <c r="M48" i="15" s="1"/>
  <c r="I48" i="15"/>
  <c r="K48" i="15"/>
  <c r="O48" i="15"/>
  <c r="Q48" i="15"/>
  <c r="V48" i="15"/>
  <c r="G51" i="15"/>
  <c r="M51" i="15" s="1"/>
  <c r="I51" i="15"/>
  <c r="I50" i="15" s="1"/>
  <c r="K51" i="15"/>
  <c r="K50" i="15" s="1"/>
  <c r="O51" i="15"/>
  <c r="Q51" i="15"/>
  <c r="Q50" i="15" s="1"/>
  <c r="V51" i="15"/>
  <c r="G55" i="15"/>
  <c r="I55" i="15"/>
  <c r="K55" i="15"/>
  <c r="M55" i="15"/>
  <c r="O55" i="15"/>
  <c r="O50" i="15" s="1"/>
  <c r="Q55" i="15"/>
  <c r="V55" i="15"/>
  <c r="V50" i="15" s="1"/>
  <c r="G57" i="15"/>
  <c r="I57" i="15"/>
  <c r="K57" i="15"/>
  <c r="M57" i="15"/>
  <c r="O57" i="15"/>
  <c r="Q57" i="15"/>
  <c r="V57" i="15"/>
  <c r="G61" i="15"/>
  <c r="I61" i="15"/>
  <c r="K61" i="15"/>
  <c r="M61" i="15"/>
  <c r="O61" i="15"/>
  <c r="Q61" i="15"/>
  <c r="V61" i="15"/>
  <c r="G65" i="15"/>
  <c r="I65" i="15"/>
  <c r="K65" i="15"/>
  <c r="M65" i="15"/>
  <c r="O65" i="15"/>
  <c r="Q65" i="15"/>
  <c r="V65" i="15"/>
  <c r="G73" i="15"/>
  <c r="M73" i="15" s="1"/>
  <c r="I73" i="15"/>
  <c r="K73" i="15"/>
  <c r="O73" i="15"/>
  <c r="Q73" i="15"/>
  <c r="V73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4" i="15"/>
  <c r="M84" i="15" s="1"/>
  <c r="I84" i="15"/>
  <c r="K84" i="15"/>
  <c r="O84" i="15"/>
  <c r="Q84" i="15"/>
  <c r="V84" i="15"/>
  <c r="G91" i="15"/>
  <c r="I91" i="15"/>
  <c r="K91" i="15"/>
  <c r="M91" i="15"/>
  <c r="O91" i="15"/>
  <c r="Q91" i="15"/>
  <c r="V91" i="15"/>
  <c r="G102" i="15"/>
  <c r="I102" i="15"/>
  <c r="K102" i="15"/>
  <c r="M102" i="15"/>
  <c r="O102" i="15"/>
  <c r="Q102" i="15"/>
  <c r="V102" i="15"/>
  <c r="G106" i="15"/>
  <c r="I106" i="15"/>
  <c r="K106" i="15"/>
  <c r="M106" i="15"/>
  <c r="O106" i="15"/>
  <c r="Q106" i="15"/>
  <c r="V106" i="15"/>
  <c r="G111" i="15"/>
  <c r="M111" i="15" s="1"/>
  <c r="I111" i="15"/>
  <c r="K111" i="15"/>
  <c r="O111" i="15"/>
  <c r="Q111" i="15"/>
  <c r="V111" i="15"/>
  <c r="G118" i="15"/>
  <c r="M118" i="15" s="1"/>
  <c r="I118" i="15"/>
  <c r="K118" i="15"/>
  <c r="O118" i="15"/>
  <c r="Q118" i="15"/>
  <c r="V118" i="15"/>
  <c r="V120" i="15"/>
  <c r="G121" i="15"/>
  <c r="M121" i="15" s="1"/>
  <c r="M120" i="15" s="1"/>
  <c r="I121" i="15"/>
  <c r="I120" i="15" s="1"/>
  <c r="K121" i="15"/>
  <c r="K120" i="15" s="1"/>
  <c r="O121" i="15"/>
  <c r="O120" i="15" s="1"/>
  <c r="Q121" i="15"/>
  <c r="V121" i="15"/>
  <c r="G124" i="15"/>
  <c r="M124" i="15" s="1"/>
  <c r="I124" i="15"/>
  <c r="K124" i="15"/>
  <c r="O124" i="15"/>
  <c r="Q124" i="15"/>
  <c r="Q120" i="15" s="1"/>
  <c r="V124" i="15"/>
  <c r="G127" i="15"/>
  <c r="I127" i="15"/>
  <c r="K127" i="15"/>
  <c r="M127" i="15"/>
  <c r="O127" i="15"/>
  <c r="Q127" i="15"/>
  <c r="V127" i="15"/>
  <c r="G130" i="15"/>
  <c r="I130" i="15"/>
  <c r="I129" i="15" s="1"/>
  <c r="K130" i="15"/>
  <c r="M130" i="15"/>
  <c r="O130" i="15"/>
  <c r="O129" i="15" s="1"/>
  <c r="Q130" i="15"/>
  <c r="Q129" i="15" s="1"/>
  <c r="V130" i="15"/>
  <c r="V129" i="15" s="1"/>
  <c r="G134" i="15"/>
  <c r="M134" i="15" s="1"/>
  <c r="I134" i="15"/>
  <c r="K134" i="15"/>
  <c r="K129" i="15" s="1"/>
  <c r="O134" i="15"/>
  <c r="Q134" i="15"/>
  <c r="V134" i="15"/>
  <c r="G137" i="15"/>
  <c r="I137" i="15"/>
  <c r="K137" i="15"/>
  <c r="M137" i="15"/>
  <c r="O137" i="15"/>
  <c r="Q137" i="15"/>
  <c r="V137" i="15"/>
  <c r="G139" i="15"/>
  <c r="M139" i="15" s="1"/>
  <c r="I139" i="15"/>
  <c r="K139" i="15"/>
  <c r="O139" i="15"/>
  <c r="Q139" i="15"/>
  <c r="V139" i="15"/>
  <c r="G141" i="15"/>
  <c r="M141" i="15" s="1"/>
  <c r="I141" i="15"/>
  <c r="K141" i="15"/>
  <c r="O141" i="15"/>
  <c r="Q141" i="15"/>
  <c r="V141" i="15"/>
  <c r="G144" i="15"/>
  <c r="M144" i="15" s="1"/>
  <c r="I144" i="15"/>
  <c r="K144" i="15"/>
  <c r="O144" i="15"/>
  <c r="Q144" i="15"/>
  <c r="V144" i="15"/>
  <c r="G148" i="15"/>
  <c r="I148" i="15"/>
  <c r="K148" i="15"/>
  <c r="M148" i="15"/>
  <c r="O148" i="15"/>
  <c r="Q148" i="15"/>
  <c r="V148" i="15"/>
  <c r="G152" i="15"/>
  <c r="G153" i="15"/>
  <c r="I153" i="15"/>
  <c r="I152" i="15" s="1"/>
  <c r="K153" i="15"/>
  <c r="M153" i="15"/>
  <c r="O153" i="15"/>
  <c r="O152" i="15" s="1"/>
  <c r="Q153" i="15"/>
  <c r="Q152" i="15" s="1"/>
  <c r="V153" i="15"/>
  <c r="V152" i="15" s="1"/>
  <c r="G155" i="15"/>
  <c r="M155" i="15" s="1"/>
  <c r="M152" i="15" s="1"/>
  <c r="I155" i="15"/>
  <c r="K155" i="15"/>
  <c r="K152" i="15" s="1"/>
  <c r="O155" i="15"/>
  <c r="Q155" i="15"/>
  <c r="V155" i="15"/>
  <c r="G157" i="15"/>
  <c r="I157" i="15"/>
  <c r="K157" i="15"/>
  <c r="M157" i="15"/>
  <c r="O157" i="15"/>
  <c r="Q157" i="15"/>
  <c r="V157" i="15"/>
  <c r="O159" i="15"/>
  <c r="V159" i="15"/>
  <c r="G160" i="15"/>
  <c r="M160" i="15" s="1"/>
  <c r="M159" i="15" s="1"/>
  <c r="I160" i="15"/>
  <c r="I159" i="15" s="1"/>
  <c r="K160" i="15"/>
  <c r="K159" i="15" s="1"/>
  <c r="O160" i="15"/>
  <c r="Q160" i="15"/>
  <c r="Q159" i="15" s="1"/>
  <c r="V160" i="15"/>
  <c r="G165" i="15"/>
  <c r="I165" i="15"/>
  <c r="G166" i="15"/>
  <c r="I166" i="15"/>
  <c r="K166" i="15"/>
  <c r="K165" i="15" s="1"/>
  <c r="M166" i="15"/>
  <c r="O166" i="15"/>
  <c r="O165" i="15" s="1"/>
  <c r="Q166" i="15"/>
  <c r="Q165" i="15" s="1"/>
  <c r="V166" i="15"/>
  <c r="G168" i="15"/>
  <c r="I168" i="15"/>
  <c r="K168" i="15"/>
  <c r="M168" i="15"/>
  <c r="O168" i="15"/>
  <c r="Q168" i="15"/>
  <c r="V168" i="15"/>
  <c r="G172" i="15"/>
  <c r="I172" i="15"/>
  <c r="K172" i="15"/>
  <c r="M172" i="15"/>
  <c r="O172" i="15"/>
  <c r="Q172" i="15"/>
  <c r="V172" i="15"/>
  <c r="G176" i="15"/>
  <c r="M176" i="15" s="1"/>
  <c r="I176" i="15"/>
  <c r="K176" i="15"/>
  <c r="O176" i="15"/>
  <c r="Q176" i="15"/>
  <c r="V176" i="15"/>
  <c r="G180" i="15"/>
  <c r="I180" i="15"/>
  <c r="K180" i="15"/>
  <c r="M180" i="15"/>
  <c r="O180" i="15"/>
  <c r="Q180" i="15"/>
  <c r="V180" i="15"/>
  <c r="V165" i="15" s="1"/>
  <c r="G184" i="15"/>
  <c r="M184" i="15" s="1"/>
  <c r="I184" i="15"/>
  <c r="K184" i="15"/>
  <c r="O184" i="15"/>
  <c r="Q184" i="15"/>
  <c r="V184" i="15"/>
  <c r="G186" i="15"/>
  <c r="Q186" i="15"/>
  <c r="G187" i="15"/>
  <c r="M187" i="15" s="1"/>
  <c r="M186" i="15" s="1"/>
  <c r="I187" i="15"/>
  <c r="I186" i="15" s="1"/>
  <c r="K187" i="15"/>
  <c r="K186" i="15" s="1"/>
  <c r="O187" i="15"/>
  <c r="O186" i="15" s="1"/>
  <c r="Q187" i="15"/>
  <c r="V187" i="15"/>
  <c r="V186" i="15" s="1"/>
  <c r="G189" i="15"/>
  <c r="I189" i="15"/>
  <c r="K189" i="15"/>
  <c r="M189" i="15"/>
  <c r="O189" i="15"/>
  <c r="Q189" i="15"/>
  <c r="V189" i="15"/>
  <c r="K191" i="15"/>
  <c r="G192" i="15"/>
  <c r="I192" i="15"/>
  <c r="I191" i="15" s="1"/>
  <c r="K192" i="15"/>
  <c r="M192" i="15"/>
  <c r="O192" i="15"/>
  <c r="O191" i="15" s="1"/>
  <c r="Q192" i="15"/>
  <c r="Q191" i="15" s="1"/>
  <c r="V192" i="15"/>
  <c r="G195" i="15"/>
  <c r="M195" i="15" s="1"/>
  <c r="I195" i="15"/>
  <c r="K195" i="15"/>
  <c r="O195" i="15"/>
  <c r="Q195" i="15"/>
  <c r="V195" i="15"/>
  <c r="V191" i="15" s="1"/>
  <c r="G198" i="15"/>
  <c r="I198" i="15"/>
  <c r="K198" i="15"/>
  <c r="M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M202" i="15" s="1"/>
  <c r="I202" i="15"/>
  <c r="K202" i="15"/>
  <c r="O202" i="15"/>
  <c r="Q202" i="15"/>
  <c r="V202" i="15"/>
  <c r="G204" i="15"/>
  <c r="I204" i="15"/>
  <c r="V204" i="15"/>
  <c r="G205" i="15"/>
  <c r="I205" i="15"/>
  <c r="K205" i="15"/>
  <c r="K204" i="15" s="1"/>
  <c r="M205" i="15"/>
  <c r="M204" i="15" s="1"/>
  <c r="O205" i="15"/>
  <c r="Q205" i="15"/>
  <c r="Q204" i="15" s="1"/>
  <c r="V205" i="15"/>
  <c r="G209" i="15"/>
  <c r="I209" i="15"/>
  <c r="K209" i="15"/>
  <c r="M209" i="15"/>
  <c r="O209" i="15"/>
  <c r="O204" i="15" s="1"/>
  <c r="Q209" i="15"/>
  <c r="V209" i="15"/>
  <c r="I215" i="15"/>
  <c r="O215" i="15"/>
  <c r="G216" i="15"/>
  <c r="M216" i="15" s="1"/>
  <c r="I216" i="15"/>
  <c r="K216" i="15"/>
  <c r="K215" i="15" s="1"/>
  <c r="O216" i="15"/>
  <c r="Q216" i="15"/>
  <c r="Q215" i="15" s="1"/>
  <c r="V216" i="15"/>
  <c r="V215" i="15" s="1"/>
  <c r="G221" i="15"/>
  <c r="I221" i="15"/>
  <c r="K221" i="15"/>
  <c r="M221" i="15"/>
  <c r="O221" i="15"/>
  <c r="Q221" i="15"/>
  <c r="V221" i="15"/>
  <c r="G223" i="15"/>
  <c r="I223" i="15"/>
  <c r="K223" i="15"/>
  <c r="M223" i="15"/>
  <c r="O223" i="15"/>
  <c r="Q223" i="15"/>
  <c r="V223" i="15"/>
  <c r="G225" i="15"/>
  <c r="M225" i="15" s="1"/>
  <c r="I225" i="15"/>
  <c r="K225" i="15"/>
  <c r="O225" i="15"/>
  <c r="Q225" i="15"/>
  <c r="V225" i="15"/>
  <c r="I227" i="15"/>
  <c r="G228" i="15"/>
  <c r="I228" i="15"/>
  <c r="K228" i="15"/>
  <c r="K227" i="15" s="1"/>
  <c r="M228" i="15"/>
  <c r="M227" i="15" s="1"/>
  <c r="O228" i="15"/>
  <c r="Q228" i="15"/>
  <c r="V228" i="15"/>
  <c r="V227" i="15" s="1"/>
  <c r="G237" i="15"/>
  <c r="I237" i="15"/>
  <c r="K237" i="15"/>
  <c r="M237" i="15"/>
  <c r="O237" i="15"/>
  <c r="O227" i="15" s="1"/>
  <c r="Q237" i="15"/>
  <c r="V237" i="15"/>
  <c r="G242" i="15"/>
  <c r="I242" i="15"/>
  <c r="K242" i="15"/>
  <c r="M242" i="15"/>
  <c r="O242" i="15"/>
  <c r="Q242" i="15"/>
  <c r="V242" i="15"/>
  <c r="G244" i="15"/>
  <c r="M244" i="15" s="1"/>
  <c r="I244" i="15"/>
  <c r="K244" i="15"/>
  <c r="O244" i="15"/>
  <c r="Q244" i="15"/>
  <c r="Q227" i="15" s="1"/>
  <c r="V244" i="15"/>
  <c r="G247" i="15"/>
  <c r="I247" i="15"/>
  <c r="K247" i="15"/>
  <c r="M247" i="15"/>
  <c r="O247" i="15"/>
  <c r="Q247" i="15"/>
  <c r="V247" i="15"/>
  <c r="G250" i="15"/>
  <c r="I250" i="15"/>
  <c r="K250" i="15"/>
  <c r="M250" i="15"/>
  <c r="O250" i="15"/>
  <c r="Q250" i="15"/>
  <c r="V250" i="15"/>
  <c r="G253" i="15"/>
  <c r="M253" i="15" s="1"/>
  <c r="I253" i="15"/>
  <c r="K253" i="15"/>
  <c r="O253" i="15"/>
  <c r="Q253" i="15"/>
  <c r="V253" i="15"/>
  <c r="G255" i="15"/>
  <c r="I255" i="15"/>
  <c r="O255" i="15"/>
  <c r="Q255" i="15"/>
  <c r="G256" i="15"/>
  <c r="I256" i="15"/>
  <c r="K256" i="15"/>
  <c r="K255" i="15" s="1"/>
  <c r="M256" i="15"/>
  <c r="M255" i="15" s="1"/>
  <c r="O256" i="15"/>
  <c r="Q256" i="15"/>
  <c r="V256" i="15"/>
  <c r="V255" i="15" s="1"/>
  <c r="G259" i="15"/>
  <c r="K259" i="15"/>
  <c r="G260" i="15"/>
  <c r="I260" i="15"/>
  <c r="I259" i="15" s="1"/>
  <c r="K260" i="15"/>
  <c r="M260" i="15"/>
  <c r="O260" i="15"/>
  <c r="O259" i="15" s="1"/>
  <c r="Q260" i="15"/>
  <c r="Q259" i="15" s="1"/>
  <c r="V260" i="15"/>
  <c r="G262" i="15"/>
  <c r="M262" i="15" s="1"/>
  <c r="M259" i="15" s="1"/>
  <c r="I262" i="15"/>
  <c r="K262" i="15"/>
  <c r="O262" i="15"/>
  <c r="Q262" i="15"/>
  <c r="V262" i="15"/>
  <c r="V259" i="15" s="1"/>
  <c r="K264" i="15"/>
  <c r="Q264" i="15"/>
  <c r="V264" i="15"/>
  <c r="G265" i="15"/>
  <c r="G264" i="15" s="1"/>
  <c r="I265" i="15"/>
  <c r="I264" i="15" s="1"/>
  <c r="K265" i="15"/>
  <c r="M265" i="15"/>
  <c r="O265" i="15"/>
  <c r="O264" i="15" s="1"/>
  <c r="Q265" i="15"/>
  <c r="V265" i="15"/>
  <c r="G267" i="15"/>
  <c r="M267" i="15" s="1"/>
  <c r="M264" i="15" s="1"/>
  <c r="I267" i="15"/>
  <c r="K267" i="15"/>
  <c r="O267" i="15"/>
  <c r="Q267" i="15"/>
  <c r="V267" i="15"/>
  <c r="G270" i="15"/>
  <c r="I270" i="15"/>
  <c r="Q270" i="15"/>
  <c r="V270" i="15"/>
  <c r="G271" i="15"/>
  <c r="I271" i="15"/>
  <c r="K271" i="15"/>
  <c r="K270" i="15" s="1"/>
  <c r="M271" i="15"/>
  <c r="M270" i="15" s="1"/>
  <c r="O271" i="15"/>
  <c r="O270" i="15" s="1"/>
  <c r="Q271" i="15"/>
  <c r="V271" i="15"/>
  <c r="G277" i="15"/>
  <c r="I277" i="15"/>
  <c r="K277" i="15"/>
  <c r="M277" i="15"/>
  <c r="O277" i="15"/>
  <c r="Q277" i="15"/>
  <c r="V277" i="15"/>
  <c r="O283" i="15"/>
  <c r="G284" i="15"/>
  <c r="M284" i="15" s="1"/>
  <c r="M283" i="15" s="1"/>
  <c r="I284" i="15"/>
  <c r="I283" i="15" s="1"/>
  <c r="K284" i="15"/>
  <c r="K283" i="15" s="1"/>
  <c r="O284" i="15"/>
  <c r="Q284" i="15"/>
  <c r="Q283" i="15" s="1"/>
  <c r="V284" i="15"/>
  <c r="V283" i="15" s="1"/>
  <c r="G294" i="15"/>
  <c r="I294" i="15"/>
  <c r="K294" i="15"/>
  <c r="M294" i="15"/>
  <c r="O294" i="15"/>
  <c r="Q294" i="15"/>
  <c r="V294" i="15"/>
  <c r="G296" i="15"/>
  <c r="I296" i="15"/>
  <c r="K296" i="15"/>
  <c r="M296" i="15"/>
  <c r="O296" i="15"/>
  <c r="Q296" i="15"/>
  <c r="V296" i="15"/>
  <c r="G298" i="15"/>
  <c r="M298" i="15" s="1"/>
  <c r="I298" i="15"/>
  <c r="K298" i="15"/>
  <c r="O298" i="15"/>
  <c r="Q298" i="15"/>
  <c r="V298" i="15"/>
  <c r="G302" i="15"/>
  <c r="M302" i="15" s="1"/>
  <c r="I302" i="15"/>
  <c r="K302" i="15"/>
  <c r="O302" i="15"/>
  <c r="Q302" i="15"/>
  <c r="V302" i="15"/>
  <c r="I304" i="15"/>
  <c r="K304" i="15"/>
  <c r="V304" i="15"/>
  <c r="G305" i="15"/>
  <c r="G304" i="15" s="1"/>
  <c r="I305" i="15"/>
  <c r="K305" i="15"/>
  <c r="M305" i="15"/>
  <c r="M304" i="15" s="1"/>
  <c r="O305" i="15"/>
  <c r="O304" i="15" s="1"/>
  <c r="Q305" i="15"/>
  <c r="V305" i="15"/>
  <c r="G307" i="15"/>
  <c r="I307" i="15"/>
  <c r="K307" i="15"/>
  <c r="M307" i="15"/>
  <c r="O307" i="15"/>
  <c r="Q307" i="15"/>
  <c r="Q304" i="15" s="1"/>
  <c r="V307" i="15"/>
  <c r="O309" i="15"/>
  <c r="Q309" i="15"/>
  <c r="G310" i="15"/>
  <c r="I310" i="15"/>
  <c r="K310" i="15"/>
  <c r="K309" i="15" s="1"/>
  <c r="M310" i="15"/>
  <c r="O310" i="15"/>
  <c r="Q310" i="15"/>
  <c r="V310" i="15"/>
  <c r="V309" i="15" s="1"/>
  <c r="G314" i="15"/>
  <c r="I314" i="15"/>
  <c r="K314" i="15"/>
  <c r="M314" i="15"/>
  <c r="O314" i="15"/>
  <c r="Q314" i="15"/>
  <c r="V314" i="15"/>
  <c r="G317" i="15"/>
  <c r="G309" i="15" s="1"/>
  <c r="I317" i="15"/>
  <c r="K317" i="15"/>
  <c r="O317" i="15"/>
  <c r="Q317" i="15"/>
  <c r="V317" i="15"/>
  <c r="G319" i="15"/>
  <c r="M319" i="15" s="1"/>
  <c r="I319" i="15"/>
  <c r="I309" i="15" s="1"/>
  <c r="K319" i="15"/>
  <c r="O319" i="15"/>
  <c r="Q319" i="15"/>
  <c r="V319" i="15"/>
  <c r="I321" i="15"/>
  <c r="K321" i="15"/>
  <c r="G322" i="15"/>
  <c r="G321" i="15" s="1"/>
  <c r="I322" i="15"/>
  <c r="K322" i="15"/>
  <c r="M322" i="15"/>
  <c r="O322" i="15"/>
  <c r="O321" i="15" s="1"/>
  <c r="Q322" i="15"/>
  <c r="V322" i="15"/>
  <c r="G324" i="15"/>
  <c r="I324" i="15"/>
  <c r="K324" i="15"/>
  <c r="M324" i="15"/>
  <c r="O324" i="15"/>
  <c r="Q324" i="15"/>
  <c r="V324" i="15"/>
  <c r="G328" i="15"/>
  <c r="M328" i="15" s="1"/>
  <c r="I328" i="15"/>
  <c r="K328" i="15"/>
  <c r="O328" i="15"/>
  <c r="Q328" i="15"/>
  <c r="Q321" i="15" s="1"/>
  <c r="V328" i="15"/>
  <c r="G330" i="15"/>
  <c r="I330" i="15"/>
  <c r="K330" i="15"/>
  <c r="M330" i="15"/>
  <c r="O330" i="15"/>
  <c r="Q330" i="15"/>
  <c r="V330" i="15"/>
  <c r="V321" i="15" s="1"/>
  <c r="G339" i="15"/>
  <c r="I339" i="15"/>
  <c r="K339" i="15"/>
  <c r="M339" i="15"/>
  <c r="O339" i="15"/>
  <c r="Q339" i="15"/>
  <c r="V339" i="15"/>
  <c r="G341" i="15"/>
  <c r="M341" i="15" s="1"/>
  <c r="I341" i="15"/>
  <c r="K341" i="15"/>
  <c r="O341" i="15"/>
  <c r="Q341" i="15"/>
  <c r="V341" i="15"/>
  <c r="G343" i="15"/>
  <c r="I343" i="15"/>
  <c r="O343" i="15"/>
  <c r="Q343" i="15"/>
  <c r="G344" i="15"/>
  <c r="M344" i="15" s="1"/>
  <c r="M343" i="15" s="1"/>
  <c r="I344" i="15"/>
  <c r="K344" i="15"/>
  <c r="K343" i="15" s="1"/>
  <c r="O344" i="15"/>
  <c r="Q344" i="15"/>
  <c r="V344" i="15"/>
  <c r="V343" i="15" s="1"/>
  <c r="K346" i="15"/>
  <c r="V346" i="15"/>
  <c r="G347" i="15"/>
  <c r="G346" i="15" s="1"/>
  <c r="I347" i="15"/>
  <c r="I346" i="15" s="1"/>
  <c r="K347" i="15"/>
  <c r="M347" i="15"/>
  <c r="O347" i="15"/>
  <c r="O346" i="15" s="1"/>
  <c r="Q347" i="15"/>
  <c r="Q346" i="15" s="1"/>
  <c r="V347" i="15"/>
  <c r="G352" i="15"/>
  <c r="M352" i="15" s="1"/>
  <c r="M346" i="15" s="1"/>
  <c r="I352" i="15"/>
  <c r="K352" i="15"/>
  <c r="O352" i="15"/>
  <c r="Q352" i="15"/>
  <c r="V352" i="15"/>
  <c r="AE358" i="15"/>
  <c r="G55" i="14"/>
  <c r="BA53" i="14"/>
  <c r="BA52" i="14"/>
  <c r="BA50" i="14"/>
  <c r="BA49" i="14"/>
  <c r="G9" i="14"/>
  <c r="G8" i="14" s="1"/>
  <c r="I9" i="14"/>
  <c r="I8" i="14" s="1"/>
  <c r="K9" i="14"/>
  <c r="K8" i="14" s="1"/>
  <c r="O9" i="14"/>
  <c r="O8" i="14" s="1"/>
  <c r="Q9" i="14"/>
  <c r="V9" i="14"/>
  <c r="G11" i="14"/>
  <c r="I11" i="14"/>
  <c r="K11" i="14"/>
  <c r="M11" i="14"/>
  <c r="O11" i="14"/>
  <c r="Q11" i="14"/>
  <c r="Q8" i="14" s="1"/>
  <c r="V11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V8" i="14" s="1"/>
  <c r="G20" i="14"/>
  <c r="I20" i="14"/>
  <c r="K20" i="14"/>
  <c r="M20" i="14"/>
  <c r="O20" i="14"/>
  <c r="Q20" i="14"/>
  <c r="V20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41" i="14"/>
  <c r="I41" i="14"/>
  <c r="K41" i="14"/>
  <c r="M41" i="14"/>
  <c r="O41" i="14"/>
  <c r="Q41" i="14"/>
  <c r="V41" i="14"/>
  <c r="K43" i="14"/>
  <c r="G44" i="14"/>
  <c r="G43" i="14" s="1"/>
  <c r="I44" i="14"/>
  <c r="I43" i="14" s="1"/>
  <c r="K44" i="14"/>
  <c r="O44" i="14"/>
  <c r="O43" i="14" s="1"/>
  <c r="Q44" i="14"/>
  <c r="Q43" i="14" s="1"/>
  <c r="V44" i="14"/>
  <c r="V43" i="14" s="1"/>
  <c r="G47" i="14"/>
  <c r="O47" i="14"/>
  <c r="Q47" i="14"/>
  <c r="G48" i="14"/>
  <c r="M48" i="14" s="1"/>
  <c r="M47" i="14" s="1"/>
  <c r="I48" i="14"/>
  <c r="I47" i="14" s="1"/>
  <c r="K48" i="14"/>
  <c r="K47" i="14" s="1"/>
  <c r="O48" i="14"/>
  <c r="Q48" i="14"/>
  <c r="V48" i="14"/>
  <c r="V47" i="14" s="1"/>
  <c r="G51" i="14"/>
  <c r="M51" i="14" s="1"/>
  <c r="I51" i="14"/>
  <c r="K51" i="14"/>
  <c r="O51" i="14"/>
  <c r="Q51" i="14"/>
  <c r="V51" i="14"/>
  <c r="AE55" i="14"/>
  <c r="AF55" i="14"/>
  <c r="G93" i="13"/>
  <c r="BA42" i="13"/>
  <c r="G9" i="13"/>
  <c r="I9" i="13"/>
  <c r="I8" i="13" s="1"/>
  <c r="K9" i="13"/>
  <c r="K8" i="13" s="1"/>
  <c r="M9" i="13"/>
  <c r="O9" i="13"/>
  <c r="Q9" i="13"/>
  <c r="Q8" i="13" s="1"/>
  <c r="V9" i="13"/>
  <c r="V8" i="13" s="1"/>
  <c r="G14" i="13"/>
  <c r="G8" i="13" s="1"/>
  <c r="I14" i="13"/>
  <c r="K14" i="13"/>
  <c r="O14" i="13"/>
  <c r="Q14" i="13"/>
  <c r="V14" i="13"/>
  <c r="G18" i="13"/>
  <c r="M18" i="13" s="1"/>
  <c r="I18" i="13"/>
  <c r="K18" i="13"/>
  <c r="O18" i="13"/>
  <c r="Q18" i="13"/>
  <c r="V18" i="13"/>
  <c r="G21" i="13"/>
  <c r="M21" i="13" s="1"/>
  <c r="I21" i="13"/>
  <c r="K21" i="13"/>
  <c r="O21" i="13"/>
  <c r="Q21" i="13"/>
  <c r="V21" i="13"/>
  <c r="G25" i="13"/>
  <c r="I25" i="13"/>
  <c r="K25" i="13"/>
  <c r="M25" i="13"/>
  <c r="O25" i="13"/>
  <c r="Q25" i="13"/>
  <c r="V25" i="13"/>
  <c r="G28" i="13"/>
  <c r="I28" i="13"/>
  <c r="K28" i="13"/>
  <c r="M28" i="13"/>
  <c r="O28" i="13"/>
  <c r="Q28" i="13"/>
  <c r="V28" i="13"/>
  <c r="G31" i="13"/>
  <c r="I31" i="13"/>
  <c r="K31" i="13"/>
  <c r="M31" i="13"/>
  <c r="O31" i="13"/>
  <c r="Q31" i="13"/>
  <c r="V31" i="13"/>
  <c r="G34" i="13"/>
  <c r="I34" i="13"/>
  <c r="K34" i="13"/>
  <c r="M34" i="13"/>
  <c r="O34" i="13"/>
  <c r="O8" i="13" s="1"/>
  <c r="Q34" i="13"/>
  <c r="V34" i="13"/>
  <c r="G38" i="13"/>
  <c r="I38" i="13"/>
  <c r="K38" i="13"/>
  <c r="M38" i="13"/>
  <c r="O38" i="13"/>
  <c r="Q38" i="13"/>
  <c r="V38" i="13"/>
  <c r="Q40" i="13"/>
  <c r="V40" i="13"/>
  <c r="G41" i="13"/>
  <c r="M41" i="13" s="1"/>
  <c r="M40" i="13" s="1"/>
  <c r="I41" i="13"/>
  <c r="I40" i="13" s="1"/>
  <c r="K41" i="13"/>
  <c r="O41" i="13"/>
  <c r="O40" i="13" s="1"/>
  <c r="Q41" i="13"/>
  <c r="V41" i="13"/>
  <c r="G45" i="13"/>
  <c r="M45" i="13" s="1"/>
  <c r="I45" i="13"/>
  <c r="K45" i="13"/>
  <c r="K40" i="13" s="1"/>
  <c r="O45" i="13"/>
  <c r="Q45" i="13"/>
  <c r="V45" i="13"/>
  <c r="I47" i="13"/>
  <c r="G48" i="13"/>
  <c r="I48" i="13"/>
  <c r="K48" i="13"/>
  <c r="K47" i="13" s="1"/>
  <c r="M48" i="13"/>
  <c r="O48" i="13"/>
  <c r="O47" i="13" s="1"/>
  <c r="Q48" i="13"/>
  <c r="V48" i="13"/>
  <c r="V47" i="13" s="1"/>
  <c r="G51" i="13"/>
  <c r="I51" i="13"/>
  <c r="K51" i="13"/>
  <c r="M51" i="13"/>
  <c r="O51" i="13"/>
  <c r="Q51" i="13"/>
  <c r="Q47" i="13" s="1"/>
  <c r="V51" i="13"/>
  <c r="G54" i="13"/>
  <c r="I54" i="13"/>
  <c r="K54" i="13"/>
  <c r="M54" i="13"/>
  <c r="O54" i="13"/>
  <c r="Q54" i="13"/>
  <c r="V54" i="13"/>
  <c r="G57" i="13"/>
  <c r="I57" i="13"/>
  <c r="K57" i="13"/>
  <c r="M57" i="13"/>
  <c r="O57" i="13"/>
  <c r="Q57" i="13"/>
  <c r="V57" i="13"/>
  <c r="G60" i="13"/>
  <c r="M60" i="13" s="1"/>
  <c r="I60" i="13"/>
  <c r="K60" i="13"/>
  <c r="O60" i="13"/>
  <c r="Q60" i="13"/>
  <c r="V60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I67" i="13"/>
  <c r="M67" i="13"/>
  <c r="Q67" i="13"/>
  <c r="V67" i="13"/>
  <c r="G68" i="13"/>
  <c r="I68" i="13"/>
  <c r="K68" i="13"/>
  <c r="K67" i="13" s="1"/>
  <c r="M68" i="13"/>
  <c r="O68" i="13"/>
  <c r="O67" i="13" s="1"/>
  <c r="Q68" i="13"/>
  <c r="V68" i="13"/>
  <c r="G71" i="13"/>
  <c r="K71" i="13"/>
  <c r="M71" i="13"/>
  <c r="G72" i="13"/>
  <c r="I72" i="13"/>
  <c r="I71" i="13" s="1"/>
  <c r="K72" i="13"/>
  <c r="M72" i="13"/>
  <c r="O72" i="13"/>
  <c r="O71" i="13" s="1"/>
  <c r="Q72" i="13"/>
  <c r="V72" i="13"/>
  <c r="V71" i="13" s="1"/>
  <c r="G77" i="13"/>
  <c r="I77" i="13"/>
  <c r="K77" i="13"/>
  <c r="M77" i="13"/>
  <c r="O77" i="13"/>
  <c r="Q77" i="13"/>
  <c r="Q71" i="13" s="1"/>
  <c r="V77" i="13"/>
  <c r="Q82" i="13"/>
  <c r="V82" i="13"/>
  <c r="G83" i="13"/>
  <c r="M83" i="13" s="1"/>
  <c r="I83" i="13"/>
  <c r="I82" i="13" s="1"/>
  <c r="K83" i="13"/>
  <c r="O83" i="13"/>
  <c r="O82" i="13" s="1"/>
  <c r="Q83" i="13"/>
  <c r="V83" i="13"/>
  <c r="G85" i="13"/>
  <c r="M85" i="13" s="1"/>
  <c r="I85" i="13"/>
  <c r="K85" i="13"/>
  <c r="K82" i="13" s="1"/>
  <c r="O85" i="13"/>
  <c r="Q85" i="13"/>
  <c r="V85" i="13"/>
  <c r="G87" i="13"/>
  <c r="I87" i="13"/>
  <c r="K87" i="13"/>
  <c r="M87" i="13"/>
  <c r="O87" i="13"/>
  <c r="Q87" i="13"/>
  <c r="V87" i="13"/>
  <c r="G90" i="13"/>
  <c r="I90" i="13"/>
  <c r="K90" i="13"/>
  <c r="M90" i="13"/>
  <c r="O90" i="13"/>
  <c r="Q90" i="13"/>
  <c r="V90" i="13"/>
  <c r="AE93" i="13"/>
  <c r="G51" i="12"/>
  <c r="BA42" i="12"/>
  <c r="BA40" i="12"/>
  <c r="BA37" i="12"/>
  <c r="BA30" i="12"/>
  <c r="BA28" i="12"/>
  <c r="BA24" i="12"/>
  <c r="BA18" i="12"/>
  <c r="G8" i="12"/>
  <c r="O8" i="12"/>
  <c r="V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6" i="12"/>
  <c r="G17" i="12"/>
  <c r="I17" i="12"/>
  <c r="I16" i="12" s="1"/>
  <c r="K17" i="12"/>
  <c r="M17" i="12"/>
  <c r="O17" i="12"/>
  <c r="Q17" i="12"/>
  <c r="Q16" i="12" s="1"/>
  <c r="V17" i="12"/>
  <c r="G20" i="12"/>
  <c r="I20" i="12"/>
  <c r="K20" i="12"/>
  <c r="M20" i="12"/>
  <c r="O20" i="12"/>
  <c r="Q20" i="12"/>
  <c r="V20" i="12"/>
  <c r="V16" i="12" s="1"/>
  <c r="G23" i="12"/>
  <c r="I23" i="12"/>
  <c r="K23" i="12"/>
  <c r="M23" i="12"/>
  <c r="O23" i="12"/>
  <c r="Q23" i="12"/>
  <c r="V23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6" i="12"/>
  <c r="M36" i="12" s="1"/>
  <c r="I36" i="12"/>
  <c r="K36" i="12"/>
  <c r="K16" i="12" s="1"/>
  <c r="O36" i="12"/>
  <c r="Q36" i="12"/>
  <c r="V36" i="12"/>
  <c r="G39" i="12"/>
  <c r="I39" i="12"/>
  <c r="K39" i="12"/>
  <c r="M39" i="12"/>
  <c r="O39" i="12"/>
  <c r="Q39" i="12"/>
  <c r="V39" i="12"/>
  <c r="G41" i="12"/>
  <c r="I41" i="12"/>
  <c r="K41" i="12"/>
  <c r="M41" i="12"/>
  <c r="O41" i="12"/>
  <c r="O16" i="12" s="1"/>
  <c r="Q41" i="12"/>
  <c r="V41" i="12"/>
  <c r="G44" i="12"/>
  <c r="I44" i="12"/>
  <c r="K44" i="12"/>
  <c r="M44" i="12"/>
  <c r="O44" i="12"/>
  <c r="Q44" i="12"/>
  <c r="V44" i="12"/>
  <c r="AE51" i="12"/>
  <c r="I20" i="1"/>
  <c r="I19" i="1"/>
  <c r="I18" i="1"/>
  <c r="I17" i="1"/>
  <c r="I16" i="1"/>
  <c r="I81" i="1"/>
  <c r="J79" i="1" s="1"/>
  <c r="F49" i="1"/>
  <c r="G23" i="1" s="1"/>
  <c r="G49" i="1"/>
  <c r="G25" i="1" s="1"/>
  <c r="A25" i="1" s="1"/>
  <c r="A26" i="1" s="1"/>
  <c r="G26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9" i="1" s="1"/>
  <c r="J61" i="1" l="1"/>
  <c r="J69" i="1"/>
  <c r="J57" i="1"/>
  <c r="J65" i="1"/>
  <c r="J77" i="1"/>
  <c r="J73" i="1"/>
  <c r="J56" i="1"/>
  <c r="J60" i="1"/>
  <c r="J64" i="1"/>
  <c r="J68" i="1"/>
  <c r="J72" i="1"/>
  <c r="J76" i="1"/>
  <c r="J80" i="1"/>
  <c r="J58" i="1"/>
  <c r="J62" i="1"/>
  <c r="J66" i="1"/>
  <c r="J70" i="1"/>
  <c r="J74" i="1"/>
  <c r="J78" i="1"/>
  <c r="J59" i="1"/>
  <c r="J63" i="1"/>
  <c r="J67" i="1"/>
  <c r="J71" i="1"/>
  <c r="J75" i="1"/>
  <c r="A23" i="1"/>
  <c r="A24" i="1" s="1"/>
  <c r="G24" i="1" s="1"/>
  <c r="A27" i="1" s="1"/>
  <c r="A29" i="1" s="1"/>
  <c r="G29" i="1" s="1"/>
  <c r="G27" i="1" s="1"/>
  <c r="G28" i="1"/>
  <c r="M191" i="15"/>
  <c r="M50" i="15"/>
  <c r="M321" i="15"/>
  <c r="M215" i="15"/>
  <c r="M165" i="15"/>
  <c r="M129" i="15"/>
  <c r="AF358" i="15"/>
  <c r="G159" i="15"/>
  <c r="G120" i="15"/>
  <c r="G50" i="15"/>
  <c r="G227" i="15"/>
  <c r="G191" i="15"/>
  <c r="G129" i="15"/>
  <c r="G283" i="15"/>
  <c r="G215" i="15"/>
  <c r="M9" i="15"/>
  <c r="M8" i="15" s="1"/>
  <c r="M317" i="15"/>
  <c r="M309" i="15" s="1"/>
  <c r="M9" i="14"/>
  <c r="M8" i="14" s="1"/>
  <c r="M44" i="14"/>
  <c r="M43" i="14" s="1"/>
  <c r="M82" i="13"/>
  <c r="M47" i="13"/>
  <c r="G82" i="13"/>
  <c r="G40" i="13"/>
  <c r="G47" i="13"/>
  <c r="AF93" i="13"/>
  <c r="M14" i="13"/>
  <c r="M8" i="13" s="1"/>
  <c r="M16" i="12"/>
  <c r="AF51" i="12"/>
  <c r="I39" i="1"/>
  <c r="I49" i="1" s="1"/>
  <c r="J47" i="1" s="1"/>
  <c r="I21" i="1"/>
  <c r="J28" i="1"/>
  <c r="J26" i="1"/>
  <c r="G38" i="1"/>
  <c r="F38" i="1"/>
  <c r="J23" i="1"/>
  <c r="J24" i="1"/>
  <c r="J25" i="1"/>
  <c r="J27" i="1"/>
  <c r="E24" i="1"/>
  <c r="E26" i="1"/>
  <c r="J81" i="1" l="1"/>
  <c r="J45" i="1"/>
  <c r="J48" i="1"/>
  <c r="J42" i="1"/>
  <c r="J46" i="1"/>
  <c r="J41" i="1"/>
  <c r="J43" i="1"/>
  <c r="J44" i="1"/>
  <c r="J39" i="1"/>
  <c r="J4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Otýpková Ivana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Otýpková Ivana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Otýpková Ivana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Otýpková Ivana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<sst xmlns="http://schemas.openxmlformats.org/spreadsheetml/2006/main" count="2286" uniqueCount="777">
  <si>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</si>
  <si>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</si>
  <si>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</si>
  <si>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</si>
  <si>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</si>
  <si>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</si>
  <si>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</si>
  <si>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</si>
  <si>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</si>
  <si>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</si>
  <si>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</si>
  <si>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</si>
  <si>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</si>
  <si>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</si>
  <si>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</si>
  <si>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</si>
  <si>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</si>
  <si>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</si>
  <si>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</si>
  <si>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</si>
  <si>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</si>
  <si>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</si>
  <si>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</si>
  <si>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</si>
  <si>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</si>
  <si>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</si>
  <si>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</si>
  <si>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</si>
  <si>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</si>
  <si>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</si>
  <si>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</si>
  <si>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</si>
  <si>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</si>
  <si>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</si>
  <si>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</si>
  <si>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</si>
  <si>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</si>
  <si>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</si>
  <si>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</si>
  <si>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</si>
  <si>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</si>
  <si>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</si>
  <si>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</si>
  <si>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2020/0371</t>
  </si>
  <si>
    <t>Stavba Cyklostezky Nový Jičín - Hostašovice, úsek vojenská vlečka</t>
  </si>
  <si>
    <t>Město Nový Jičín</t>
  </si>
  <si>
    <t>Masarykovo nám. 1/1</t>
  </si>
  <si>
    <t>Nový Jičín</t>
  </si>
  <si>
    <t>74101</t>
  </si>
  <si>
    <t>00298212</t>
  </si>
  <si>
    <t>CZ00298212</t>
  </si>
  <si>
    <t>HBH Projekt spol. s r.o.</t>
  </si>
  <si>
    <t>Kabátníkova 216/5</t>
  </si>
  <si>
    <t>Brno</t>
  </si>
  <si>
    <t>60200</t>
  </si>
  <si>
    <t>44961944</t>
  </si>
  <si>
    <t>16.4.2021</t>
  </si>
  <si>
    <t>Stavba</t>
  </si>
  <si>
    <t>Stavební objekt</t>
  </si>
  <si>
    <t>SO 000</t>
  </si>
  <si>
    <t>Vedlejší a ostatní náklady</t>
  </si>
  <si>
    <t>SO 001</t>
  </si>
  <si>
    <t>SO 101</t>
  </si>
  <si>
    <t>Stavba komunikace</t>
  </si>
  <si>
    <t>1</t>
  </si>
  <si>
    <t>SO 103</t>
  </si>
  <si>
    <t>Vybavení komunikace</t>
  </si>
  <si>
    <t>SO 201</t>
  </si>
  <si>
    <t>Úprava mostů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</si>
  <si>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</si>
  <si>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</si>
  <si>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</si>
  <si>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</si>
  <si>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</si>
  <si>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</si>
  <si>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</si>
  <si>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</si>
  <si>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</si>
  <si>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</si>
  <si>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</si>
  <si>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</si>
  <si>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</si>
  <si>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</si>
  <si>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</si>
  <si>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</si>
  <si>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</si>
  <si>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</si>
  <si>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</si>
  <si>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</si>
  <si>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</si>
  <si>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</si>
  <si>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</si>
  <si>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</si>
  <si>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</si>
  <si>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</si>
  <si>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</si>
  <si>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</si>
  <si>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</si>
  <si>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</si>
  <si>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</si>
  <si>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</si>
  <si>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</si>
  <si>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</si>
  <si>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</si>
  <si>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</si>
  <si>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</si>
  <si>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</si>
  <si>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</si>
  <si>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</si>
  <si>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</si>
  <si>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783</t>
  </si>
  <si>
    <t>Nátěry</t>
  </si>
  <si>
    <t>M43</t>
  </si>
  <si>
    <t>Montáže ocelových konstrukcí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</si>
  <si>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</si>
  <si>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</si>
  <si>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</si>
  <si>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</si>
  <si>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</si>
  <si>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</si>
  <si>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</si>
  <si>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</si>
  <si>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</si>
  <si>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</si>
  <si>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</si>
  <si>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</si>
  <si>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</si>
  <si>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</si>
  <si>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</si>
  <si>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</si>
  <si>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</si>
  <si>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</si>
  <si>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</si>
  <si>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</si>
  <si>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</si>
  <si>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</si>
  <si>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</si>
  <si>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</si>
  <si>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</si>
  <si>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</si>
  <si>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</si>
  <si>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</si>
  <si>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</si>
  <si>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</si>
  <si>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</si>
  <si>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</si>
  <si>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</si>
  <si>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</si>
  <si>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</si>
  <si>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 R</t>
  </si>
  <si>
    <t xml:space="preserve">Geodetické práce </t>
  </si>
  <si>
    <t>Soubor</t>
  </si>
  <si>
    <t>RTS 21/ I</t>
  </si>
  <si>
    <t>Indiv</t>
  </si>
  <si>
    <t>VRN</t>
  </si>
  <si>
    <t>POL99_8</t>
  </si>
  <si>
    <t>doměření, vytyčení, HVB body, 1x GP : 1</t>
  </si>
  <si>
    <t>VV</t>
  </si>
  <si>
    <t>005121 R</t>
  </si>
  <si>
    <t>Zařízení staveniště</t>
  </si>
  <si>
    <t>Veškeré náklady spojené s vybudováním, provozem a odstraněním zařízení staveniště.</t>
  </si>
  <si>
    <t>POP</t>
  </si>
  <si>
    <t>včetně požadavků vyplývajících z B - Souhrnná technická zpráva - POV : 1</t>
  </si>
  <si>
    <t>005124010R</t>
  </si>
  <si>
    <t>Koordinační činnost</t>
  </si>
  <si>
    <t>Koordinace stavebních a technologických dodávek stavby.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</si>
  <si>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</si>
  <si>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</si>
  <si>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</si>
  <si>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Havarijní plán : 1</t>
  </si>
  <si>
    <t>00521 R</t>
  </si>
  <si>
    <t>Staveniště</t>
  </si>
  <si>
    <t>Náklady spojené s provozem staveniště, které vzniknou dodavateli podle podmínek smlouvy.</t>
  </si>
  <si>
    <t>instalace mobilních norných stěn na vodoteči (při tryskání OK a betonových opěr) - zapůjčení, včetně nájmu na 3 měsíce : 1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</si>
  <si>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</si>
  <si>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</si>
  <si>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</si>
  <si>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hlavní prohlídka mostu+mostní list : 1</t>
  </si>
  <si>
    <t xml:space="preserve">RDS+dílenská dokumentace : 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</si>
  <si>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</si>
  <si>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</si>
  <si>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</si>
  <si>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</si>
  <si>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</si>
  <si>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</si>
  <si>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včetně opatření proti nadměrnému užití komunikací ve správě SSmSK : 1</t>
  </si>
  <si>
    <t xml:space="preserve">dopravní opatření na sil. I/57 a III/05716 : </t>
  </si>
  <si>
    <t xml:space="preserve">provizorní vodící stěny : </t>
  </si>
  <si>
    <t xml:space="preserve">demontáž a montáž stávajícího ocelového svodidla : </t>
  </si>
  <si>
    <t xml:space="preserve">popis dopravních opatření - viz B Souhrnná technická zpráva - odst. 8.14 : 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</si>
  <si>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</si>
  <si>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</si>
  <si>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</si>
  <si>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kontrola hmot a konstrukcí nezávislou zkušebnou : 1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</si>
  <si>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</si>
  <si>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</si>
  <si>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</si>
  <si>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</si>
  <si>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</si>
  <si>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</si>
  <si>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geom. zaměření skutečného provedení + geometrické plány : 1</t>
  </si>
  <si>
    <t>Skládkovné zeminy a suti</t>
  </si>
  <si>
    <t xml:space="preserve">t     </t>
  </si>
  <si>
    <t>Vlastní</t>
  </si>
  <si>
    <t xml:space="preserve">Stavební suť : </t>
  </si>
  <si>
    <t xml:space="preserve">SO 201 : </t>
  </si>
  <si>
    <t>pražce : 9,03</t>
  </si>
  <si>
    <t>vývrty : 0,01472</t>
  </si>
  <si>
    <t>zemina - SO 201 : 43,89*2+15,092*2</t>
  </si>
  <si>
    <t>SUM</t>
  </si>
  <si>
    <t>END</t>
  </si>
  <si>
    <t>122201102R00</t>
  </si>
  <si>
    <t>Odkopávky a  prokopávky nezapažené v hornině 3_x000D_
 přes 100 do 1 000 m3</t>
  </si>
  <si>
    <t>m3</t>
  </si>
  <si>
    <t>800-1</t>
  </si>
  <si>
    <t>Práce</t>
  </si>
  <si>
    <t>POL1_1</t>
  </si>
  <si>
    <t>s přehozením výkopku na vzdálenost do 3 m nebo s naložením na dopravní prostředek,</t>
  </si>
  <si>
    <t>SPI</t>
  </si>
  <si>
    <t xml:space="preserve">viz VV 101 : </t>
  </si>
  <si>
    <t>výkop : 96</t>
  </si>
  <si>
    <t>stupně : 123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</si>
  <si>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</si>
  <si>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</si>
  <si>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</si>
  <si>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dovoz zeminy : </t>
  </si>
  <si>
    <t>násyp+dosypávka-výkop : 237+131-(96+123)</t>
  </si>
  <si>
    <t>167101102R00</t>
  </si>
  <si>
    <t>Nakládání, skládání, překládání neulehlého výkopku nakládání výkopku_x000D_
 přes 100 m3, z horniny 1 až 4</t>
  </si>
  <si>
    <t>násyp+dosypávka-výkop : 237+131-(123+96)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</si>
  <si>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</si>
  <si>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</si>
  <si>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</si>
  <si>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násyp - viz VV 101 : 237</t>
  </si>
  <si>
    <t>dosypávka - viz VV 101 : 131</t>
  </si>
  <si>
    <t>181201102R00</t>
  </si>
  <si>
    <t>Úprava pláně v násypech v hornině 1 až 4, se zhutněním</t>
  </si>
  <si>
    <t>m2</t>
  </si>
  <si>
    <t>vyrovnání výškových rozdílů, plochy vodorovné a plochy do sklonu 1 : 5,</t>
  </si>
  <si>
    <t>(589,3-57,5)*4,6</t>
  </si>
  <si>
    <t>182201101R00</t>
  </si>
  <si>
    <t>Svahování násypů bez rozlišení horniny</t>
  </si>
  <si>
    <t>POL1_</t>
  </si>
  <si>
    <t>trvalých svahů do projektovaných profilů s potřebným přemístěním výkopku při svahování v násypech,</t>
  </si>
  <si>
    <t>viz VV 101 : 1364</t>
  </si>
  <si>
    <t>183405212R00</t>
  </si>
  <si>
    <t xml:space="preserve">Výsev trávníku hydroosevem výsev na hlušinu,  </t>
  </si>
  <si>
    <t>823-1</t>
  </si>
  <si>
    <t>Včetně hmot potřebných k provedení hydroosevu, s výjimkou travního semene.</t>
  </si>
  <si>
    <t>dle VV 101 - včetně osiva : 1364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</si>
  <si>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</si>
  <si>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</si>
  <si>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</si>
  <si>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</si>
  <si>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původní drážní těleso : (589,3-57,5)*4</t>
  </si>
  <si>
    <t>25234010AR</t>
  </si>
  <si>
    <t>totální herbicid, 5l/ha</t>
  </si>
  <si>
    <t xml:space="preserve">l     </t>
  </si>
  <si>
    <t>Specifikace</t>
  </si>
  <si>
    <t>POL3_</t>
  </si>
  <si>
    <t>původní drážní těleso : (589,3-57,5)*4/10000*5</t>
  </si>
  <si>
    <t>451971112R00</t>
  </si>
  <si>
    <t>Položení podkladní vrstvy z geotextilie položení vrstvy geotextilie, uchycení v terénu sponami z betonářské oceli</t>
  </si>
  <si>
    <t>831-2</t>
  </si>
  <si>
    <t>v rovině nebo ve svahu, s přesahem jednotlivých pásů 150 mm, s uchycením v terénu sponami z betonářské oceli</t>
  </si>
  <si>
    <t>S dodáním spon.</t>
  </si>
  <si>
    <t>geotextilie proti prorůstání, : (589,3-57,5)*3,4</t>
  </si>
  <si>
    <t>69370570R</t>
  </si>
  <si>
    <t>Geotextilie 400g/m2</t>
  </si>
  <si>
    <t xml:space="preserve">m2    </t>
  </si>
  <si>
    <t>(589,3-57,5)*3,4*1,1</t>
  </si>
  <si>
    <t>564113505R00</t>
  </si>
  <si>
    <t>Podklad nebo podsyp z asfaltového recyklátu frakce 0-32 mm, tloušťka po zhutnění 5 cm</t>
  </si>
  <si>
    <t>822-1</t>
  </si>
  <si>
    <t>s rozprostřením, vlhčením a zhutněním</t>
  </si>
  <si>
    <t>(589,3-57,5)*2,57</t>
  </si>
  <si>
    <t>564831111R00</t>
  </si>
  <si>
    <t>Podklad ze štěrkodrti s rozprostřením a zhutněním frakce 0-63 mm, tloušťka po zhutnění 100 mm</t>
  </si>
  <si>
    <t>koncový úsek, frakce 16/32 : 20*6</t>
  </si>
  <si>
    <t>doplnění drceného kameniva na ZÚ, frakce 16/32 : 100*6</t>
  </si>
  <si>
    <t>564851111R00</t>
  </si>
  <si>
    <t>Podklad ze štěrkodrti s rozprostřením a zhutněním frakce 0-63 mm, tloušťka po zhutnění 150 mm</t>
  </si>
  <si>
    <t>koncový úsek, frakce 32/63 : 20*6</t>
  </si>
  <si>
    <t>doplnění drceného kameniva na ZÚ, frakce 32/63 : 100*6</t>
  </si>
  <si>
    <t>564861113R00</t>
  </si>
  <si>
    <t>Podklad ze štěrkodrti s rozprostřením a zhutněním frakce 0-63 mm, tloušťka po zhutnění 220 mm</t>
  </si>
  <si>
    <t xml:space="preserve">prům. tl. 21 cm : </t>
  </si>
  <si>
    <t>(589,3-57,5)*3,2</t>
  </si>
  <si>
    <t>569831111R00</t>
  </si>
  <si>
    <t>Zpevnění krajnic nebo komun. pro pěší štěrkodrtí tloušťka po zhutnění 100 mm</t>
  </si>
  <si>
    <t>s rozprostřením a zhutněním</t>
  </si>
  <si>
    <t>(598,3-57,5)*2*0,5</t>
  </si>
  <si>
    <t>573231111R00</t>
  </si>
  <si>
    <t>Postřik živičný spojovací bez posypu kamenivem ze silniční emulze, v množství od 0,5 do 0,7 kg/m2</t>
  </si>
  <si>
    <t>(589,3-57,5)*2,5</t>
  </si>
  <si>
    <t>577141312R00</t>
  </si>
  <si>
    <t>Beton asfaltový s rozprostřením a zhutněním v pruhu šířky do 3 m, ACO 8 nebo ACO 11 nebo ACO 16, tloušťky 50 mm, plochy přes 1000 m2</t>
  </si>
  <si>
    <t>ACO 8 : (589,3-57,5)*2,5</t>
  </si>
  <si>
    <t>917862111R00</t>
  </si>
  <si>
    <t>Osazení silničního nebo chodníkového betonového obrubníku stojatého, s boční opěrou z betonu prostého, do lože z betonu prostého C 12/15</t>
  </si>
  <si>
    <t>m</t>
  </si>
  <si>
    <t>S dodáním hmot pro lože tl. 80-100 mm.</t>
  </si>
  <si>
    <t>napojení na MK, včetně obrubníku BO 100/10/25 : 4</t>
  </si>
  <si>
    <t>998225111R00</t>
  </si>
  <si>
    <t>Přesun hmot komunikací a letišť, kryt živičný jakékoliv délky objektu</t>
  </si>
  <si>
    <t>t</t>
  </si>
  <si>
    <t>Přesun hmot</t>
  </si>
  <si>
    <t>POL7_</t>
  </si>
  <si>
    <t>vodorovně do 200 m</t>
  </si>
  <si>
    <t xml:space="preserve">Hmotnosti z položek s pořadovými čísly: : </t>
  </si>
  <si>
    <t xml:space="preserve">7,10,12,13,14,15,16,17,18,19, : </t>
  </si>
  <si>
    <t>Součet: : 1727,04223</t>
  </si>
  <si>
    <t>998225194R00</t>
  </si>
  <si>
    <t>Přesun hmot komunikací a letišť, kryt živičný příplatek k ceně za zvětšený přesun přes vymezenou dopravní vzdálenost do 5 000 m</t>
  </si>
  <si>
    <t>460010023RT1</t>
  </si>
  <si>
    <t>Vytýčení kabelové trasy ve volném terénu, délka trasy do 100 m</t>
  </si>
  <si>
    <t>km</t>
  </si>
  <si>
    <t>kabely CETIN : (6+7)/1000</t>
  </si>
  <si>
    <t>460200164R00</t>
  </si>
  <si>
    <t>Výkop kabelové rýhy 35/80 cm  hor.4</t>
  </si>
  <si>
    <t>kabely CETIN : 5,6+6,4</t>
  </si>
  <si>
    <t>460510031RT1</t>
  </si>
  <si>
    <t>Kabelový prostup z plastových trub, D 110/6,3 mm, včetně dodávky trub</t>
  </si>
  <si>
    <t>půlená chránička AROT na stáv. vedení CETIN : 4,6+5,4</t>
  </si>
  <si>
    <t>náhradní chránička KOPOFLEX prům. 110mm : 4,6+5,4</t>
  </si>
  <si>
    <t>460560163R00</t>
  </si>
  <si>
    <t>Zához rýhy 35/80 cm, hornina třídy 3</t>
  </si>
  <si>
    <t>5,6+6,4</t>
  </si>
  <si>
    <t>JKSO:</t>
  </si>
  <si>
    <t/>
  </si>
  <si>
    <t>JKSO</t>
  </si>
  <si>
    <t xml:space="preserve">1330 m2    </t>
  </si>
  <si>
    <t>JKSOChar</t>
  </si>
  <si>
    <t>JKSOAkce</t>
  </si>
  <si>
    <t>914001111R00</t>
  </si>
  <si>
    <t xml:space="preserve">Osazení a montáž svislých dopravních značek sloupek, do betonového základu,  </t>
  </si>
  <si>
    <t>kus</t>
  </si>
  <si>
    <t>C8a + C8b na sloupek : 2</t>
  </si>
  <si>
    <t>914001125R00</t>
  </si>
  <si>
    <t xml:space="preserve">Osazení a montáž svislých dopravních značek značka, na sloupek,sloup, konzolu nebo objekt,  </t>
  </si>
  <si>
    <t>B11 na stáv. sloupek : 1</t>
  </si>
  <si>
    <t>915711111R00</t>
  </si>
  <si>
    <t>Vodorovné značení krytů stříkané barvou, bílou, dělicích čar šířky 120 mm</t>
  </si>
  <si>
    <t>včetně protismykové úpravy : 589,3</t>
  </si>
  <si>
    <t>915721111R00</t>
  </si>
  <si>
    <t>Vodorovné značení krytů stříkané barvou, bílou, stopčar, zeber, stínů, šipek, nápisů, přechodů apod.</t>
  </si>
  <si>
    <t xml:space="preserve">včetně protismykové úpravy : </t>
  </si>
  <si>
    <t>V14 : 0,12*3,3+0,3*0,8/2</t>
  </si>
  <si>
    <t>V15 : 0,2*3,4+0,2*4,9+0,6*1,6</t>
  </si>
  <si>
    <t>kolo : 0,59*2</t>
  </si>
  <si>
    <t>915729111R00</t>
  </si>
  <si>
    <t>Vodorovné značení krytů příplatek k ceně_x000D_
 za reflexní úpravu stopčar, zeber, stínů, šipek, nápisů, přechodů apod.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</si>
  <si>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</si>
  <si>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</si>
  <si>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</si>
  <si>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</si>
  <si>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</si>
  <si>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900R</t>
  </si>
  <si>
    <t>Sklopný sloupek včetně osazení</t>
  </si>
  <si>
    <t>na konci stezky : 1</t>
  </si>
  <si>
    <t>40445020.AR</t>
  </si>
  <si>
    <t>značka dopravní silniční svislá; zákazová B1-B34; tvar kruh; 500 mm; štít z pozink.plechu s dvoj.ohybem,retroref.folie I.tř.; záruka 7 let</t>
  </si>
  <si>
    <t>SPCM</t>
  </si>
  <si>
    <t>B11 : 1</t>
  </si>
  <si>
    <t>40445029.AR</t>
  </si>
  <si>
    <t>značka dopravní silniční svislá; příkazová C1-C14; tvar kruh; 500 mm; štít z pozink.plechu s dvoj.ohybem,retroref.folie I.tř.; záruka 7 let</t>
  </si>
  <si>
    <t>POL3_1</t>
  </si>
  <si>
    <t>C 8a : 1</t>
  </si>
  <si>
    <t>C 8b : 1</t>
  </si>
  <si>
    <t>404459502R</t>
  </si>
  <si>
    <t>příslušenství k dopr.značení sloupek Fe 60 pozinkovaný, délka 2500 mm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</si>
  <si>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</si>
  <si>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</si>
  <si>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</si>
  <si>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B1 : 1</t>
  </si>
  <si>
    <t>998152121R00</t>
  </si>
  <si>
    <t>Přesun hmot pro oplocení a objekty zvláštní,monol. vodorovně do 50 m výšky do 3 m</t>
  </si>
  <si>
    <t>801-5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</si>
  <si>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</si>
  <si>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</si>
  <si>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>998152135R00</t>
  </si>
  <si>
    <t>Přesun hmot pro oplocení a objekty zvláštní,monol. příplatek za zvětšený přesun přes vymezenou největší dopravní vzdálenost _x000D_
 do 5000 m</t>
  </si>
  <si>
    <t>122201101R00</t>
  </si>
  <si>
    <t>Odkopávky a  prokopávky nezapažené v hornině 3_x000D_
 do 100 m3</t>
  </si>
  <si>
    <t>vývařiště - 4 ks : 2,8*2,45*0,55*4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</si>
  <si>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</si>
  <si>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</si>
  <si>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</si>
  <si>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křídlo K2,K3 : 2*3,9*2,7*1,1/2</t>
  </si>
  <si>
    <t>u O2 : 1*0,7*1,3*0,6/2</t>
  </si>
  <si>
    <t>křídlo K1,K4 : 2*2,2*2,35*1/2</t>
  </si>
  <si>
    <t>u O1 : 1*0,7*3,2*0,6/2</t>
  </si>
  <si>
    <t>křídlo K1, K4 : 2*0,7*1,2*0,6/2</t>
  </si>
  <si>
    <t>podél svahových křídel : 2*21,4*0,7*0,25/2</t>
  </si>
  <si>
    <t>131301111R00</t>
  </si>
  <si>
    <t>Hloubení nezapažených jam a zářezů do 100 m3, v hornině 4, hloubení strojně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</si>
  <si>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</si>
  <si>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</si>
  <si>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</si>
  <si>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21,947*2</t>
  </si>
  <si>
    <t>vývařiště : 15,092</t>
  </si>
  <si>
    <t>171201201R00</t>
  </si>
  <si>
    <t>Uložení sypaniny na dočasnou skládku tak, že na 1 m2 plochy připadá přes 2 m3 výkopku nebo ornice</t>
  </si>
  <si>
    <t>172102101R00</t>
  </si>
  <si>
    <t>Zřízení těsnicí výplně se zhutněním do 100% PS nebo do I(d) 0,9</t>
  </si>
  <si>
    <t>z vhodné sypaniny, s přemístěním sypaniny na vzdálenost do 10 m, avšak bez dodání sypaniny, ale s jejím případným kropením,</t>
  </si>
  <si>
    <t>za NK : 2*3,2*0,4*0,2</t>
  </si>
  <si>
    <t>podél křídel : 4*3,3*0,4*0,2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</si>
  <si>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</si>
  <si>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</si>
  <si>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</si>
  <si>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výkopy : 43,89</t>
  </si>
  <si>
    <t>beton křídel odečet - pol. 14 : -8,26</t>
  </si>
  <si>
    <t>těsnění rubu křídel odečet - pol.109 : -1,57</t>
  </si>
  <si>
    <t>58337333R</t>
  </si>
  <si>
    <t>štěrkopísek frakce 0,0 až 32,0 mm; třída A</t>
  </si>
  <si>
    <t>dodávka : 32,49*1,9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</si>
  <si>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</si>
  <si>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</si>
  <si>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</si>
  <si>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</si>
  <si>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za opěrou : 2*3,2</t>
  </si>
  <si>
    <t>za křídly : 2*(3,0+3,0+2,9)</t>
  </si>
  <si>
    <t>216904112R00</t>
  </si>
  <si>
    <t xml:space="preserve">Očištění ploch tlak. vodou nebo stlač. vzduchem očištění tlakovou vodou, zdiva stěn a rubu kleneb,  </t>
  </si>
  <si>
    <t>800-2</t>
  </si>
  <si>
    <t>100% z povrchu beton. - viz TS : 1*424,66</t>
  </si>
  <si>
    <t>274313811R00</t>
  </si>
  <si>
    <t>Beton základových pasů prostý třídy C 30/37</t>
  </si>
  <si>
    <t>801-1</t>
  </si>
  <si>
    <t>Včetně dodávky a uložení betonu a kamene.</t>
  </si>
  <si>
    <t xml:space="preserve">kolem dlažby z kamenných kostek : </t>
  </si>
  <si>
    <t>vývařiště - 4ks : ((1,85*1,5*0,5)-(1,2*1*0,5))*4</t>
  </si>
  <si>
    <t>274321611R00</t>
  </si>
  <si>
    <t>Beton základových pasů železový třídy C 30/37</t>
  </si>
  <si>
    <t>včetně dodávky a uložení betonu, bez výztuže</t>
  </si>
  <si>
    <t>závěrná zídka : 2*3,2*0,56*0,66</t>
  </si>
  <si>
    <t>výstupek na ZZ : 2*3,9*0,15*0,1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</si>
  <si>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</si>
  <si>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</si>
  <si>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</si>
  <si>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rub ZZ : 2*3,2*0,66</t>
  </si>
  <si>
    <t>líc ZZ : 2*3,9*0,76</t>
  </si>
  <si>
    <t>výstupek na ZZ : 2*3,9*0,1</t>
  </si>
  <si>
    <t xml:space="preserve">vývařiště - 4 ks : </t>
  </si>
  <si>
    <t>vnější : 2*0,5*(1,85+1,5)*4</t>
  </si>
  <si>
    <t>vnirřní : 2*0,5*(1,2+1)*4</t>
  </si>
  <si>
    <t>274351216R00</t>
  </si>
  <si>
    <t>Bednění stěn základových pasů odstranění</t>
  </si>
  <si>
    <t>Včetně očištění, vytřídění a uložení bednicího materiálu.</t>
  </si>
  <si>
    <t>viz zřízení : 33,132</t>
  </si>
  <si>
    <t>274362021R00</t>
  </si>
  <si>
    <t>Výztuž základových pasů ze svařovaných sítí</t>
  </si>
  <si>
    <t>na opěře : 2*48,6/1000</t>
  </si>
  <si>
    <t>274361314R00</t>
  </si>
  <si>
    <t>Výztuž základových pasů, prahů, věnců, ostruh průměr přes 12 mm, ocel 10 505</t>
  </si>
  <si>
    <t>821-1</t>
  </si>
  <si>
    <t xml:space="preserve">průměr 16 mm : </t>
  </si>
  <si>
    <t>povrch ÚP - 20 ks : 15,78/1000</t>
  </si>
  <si>
    <t>křídlo K2, K3 - 6 ks : 4,74/1000</t>
  </si>
  <si>
    <t>křídlo K1, K4 - 6 ks : 4,74/1000</t>
  </si>
  <si>
    <t>279321511R00</t>
  </si>
  <si>
    <t>Beton základových zdí železový třídy C 30/37</t>
  </si>
  <si>
    <t>bez výztuže</t>
  </si>
  <si>
    <t>křídlo K2, K3 : 2*3,4*0,35*1,6</t>
  </si>
  <si>
    <t>výstupek do rubu K2, K3 : 2*3,4*0,35*1,25</t>
  </si>
  <si>
    <t>odečet opěry u K2, K3 : -2*0,56*0,7*0,7</t>
  </si>
  <si>
    <t>vodor. část křídla K1, K4 : 2*2,2*0,35*0,5</t>
  </si>
  <si>
    <t>svislá část křídla K1, K4 : 2*1,2*0,35*1,5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</si>
  <si>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</si>
  <si>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</si>
  <si>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</si>
  <si>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křídlo K2, K3 - líc : 2*3,4*1,6</t>
  </si>
  <si>
    <t>odečet K2, K3 - líc : -2*0,56*0,7</t>
  </si>
  <si>
    <t>křídlo K2, K3 - rub : 2*2,9*1,6</t>
  </si>
  <si>
    <t>křídlo K1, K4 - líc : 2*3,4*1,5</t>
  </si>
  <si>
    <t>odečet K1, K4 - líc : -2*2,2*1</t>
  </si>
  <si>
    <t>křídlo K1, K4 - rub : 2*2,9*1,5</t>
  </si>
  <si>
    <t>odečet K1, K4 - rub : -2*1,64*1</t>
  </si>
  <si>
    <t>boky : 4*0,35*1,5</t>
  </si>
  <si>
    <t>boky : 2*0,35*1,25</t>
  </si>
  <si>
    <t>279351106R00</t>
  </si>
  <si>
    <t>Bednění základových zdí oboustranné, odstranění</t>
  </si>
  <si>
    <t>Včetně  očištění, vytřídění a uložení bednicího materiálu.</t>
  </si>
  <si>
    <t>viz zřízení : 33,571</t>
  </si>
  <si>
    <t>279362021R00</t>
  </si>
  <si>
    <t>Výztuž základových zdí ze svařovaných sítí</t>
  </si>
  <si>
    <t>včetně distančních prvků</t>
  </si>
  <si>
    <t>na křídlech K2, K3 : 2*129,56/1000</t>
  </si>
  <si>
    <t>K1, K4 - vodor. část : 2*16,21/1000</t>
  </si>
  <si>
    <t>K1, K4 - svislá část : 2*32,20/1000</t>
  </si>
  <si>
    <t>28997R</t>
  </si>
  <si>
    <t>Montáž geotextilie - ochrana izolace v rubu konstrukce 800 g/m2</t>
  </si>
  <si>
    <t>rub křídel K2, K3 : 2*2,9*1,6</t>
  </si>
  <si>
    <t>rub křídel K1, K4 - vodor. : 2*1,7*1</t>
  </si>
  <si>
    <t>rub křídel K1, K4 - svisle : 2*1,2*1,5</t>
  </si>
  <si>
    <t>bok křídel : 2*0,35*1,5</t>
  </si>
  <si>
    <t>bok křídel : 2*0,7*1,5</t>
  </si>
  <si>
    <t>rub závěr. zídky : 2*3,2*0,86</t>
  </si>
  <si>
    <t>67390532R</t>
  </si>
  <si>
    <t>geotextilie PP, PES; funkce drenážní, separační, ochranná, výztužná, filtrační; plošná hmotnost 800 g/m2; tl. při 2 kPa 5,20 mm</t>
  </si>
  <si>
    <t>viz pol. 28997R : 24,93*1,1</t>
  </si>
  <si>
    <t>348171111R00</t>
  </si>
  <si>
    <t>Osazení zábradlí ocelového osazení zábradlí ocelového na mostě přímém nebo v oblouku včetně spojení dílců, hmotnosti do 100 kg/m</t>
  </si>
  <si>
    <t>na mostě přímém nebo v oblouku včetně spojení dílců,</t>
  </si>
  <si>
    <t>na lávce : 1*(63,25+63,25)</t>
  </si>
  <si>
    <t>389941012R00</t>
  </si>
  <si>
    <t>Kovové doplň.konstrukce pro montáž dílců, do 10 kg</t>
  </si>
  <si>
    <t>kg</t>
  </si>
  <si>
    <t>Včetně osazení, přesného zaměření, zajištění v předepsané poloze a dodávky veškerého materiálu.</t>
  </si>
  <si>
    <t>na NK + křídlech - 7,5 kg/ks : 2*(4,0/1)*7,5</t>
  </si>
  <si>
    <t>38093R</t>
  </si>
  <si>
    <t>Vlepení výztuže B 500B</t>
  </si>
  <si>
    <t>povrch ÚP+křídla : 32*0,25</t>
  </si>
  <si>
    <t>411354257R00</t>
  </si>
  <si>
    <t>Bednění stropů zabudované (ztracené) z ocelových trapézových plechů pozinkovaných, vlna 50 mm, tloušťky 1,3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</si>
  <si>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</si>
  <si>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 xml:space="preserve">šroubované bez přesahu pro montáž : </t>
  </si>
  <si>
    <t>deska : 1*56,4*3,9</t>
  </si>
  <si>
    <t>421321118R00</t>
  </si>
  <si>
    <t>Mostní nosné desky nebo klenby z ŽB beton C 30/37</t>
  </si>
  <si>
    <t>deska : 1*56,4*3,9*0,31</t>
  </si>
  <si>
    <t>deska - odečet : -1*56,4*2,5*0,08</t>
  </si>
  <si>
    <t>421361411R00</t>
  </si>
  <si>
    <t>Výztuž desek  , svařované sítě</t>
  </si>
  <si>
    <t>NK : 1*5478,19/1000</t>
  </si>
  <si>
    <t>451315111R00</t>
  </si>
  <si>
    <t>Podklad. nebo vyrovnáv. vrstva z betonu prostého beton C 25/30, tloušťka do 100 mm</t>
  </si>
  <si>
    <t>vývařiště - 4 ks : 2,25*1,9*0,15*4</t>
  </si>
  <si>
    <t>457621412R00</t>
  </si>
  <si>
    <t xml:space="preserve">Plášťové těsnění z vodostavebního asfaltobetonu všechny sklony, úprava spár zálivkou, přes 1 do 2 kg zálivky na 1 m spáry,  </t>
  </si>
  <si>
    <t>832-1</t>
  </si>
  <si>
    <t>okraje mezi betonem a OK : 2*(0,7+56,4+0,7)+2*0,7*2</t>
  </si>
  <si>
    <t>okraje mezi betonem a živicí : 2*(2,5+56,4+2,5)</t>
  </si>
  <si>
    <t>465513127R00</t>
  </si>
  <si>
    <t xml:space="preserve">Dlažba z lomového kamene dlažba z kamene lomařsky upraveného na cementovou maltu, s vyspárováním cementovou maltou, tloušťka 200 mm,  </t>
  </si>
  <si>
    <t>lomařsky upraveného pro dlažbu</t>
  </si>
  <si>
    <t xml:space="preserve">vývařiště - 4ks : </t>
  </si>
  <si>
    <t>žulové kostky 10/15 - do betonu : 1*(1,2+0,3)*4</t>
  </si>
  <si>
    <t>465511514R00</t>
  </si>
  <si>
    <t>Dlažba z lomového kamene upraveného uložení do malty MC 10, plocha do 20 m2, vyspárování maltou MCs, tloušťka 400 mm</t>
  </si>
  <si>
    <t>vodorovná nebo ve sklonu do 1 : 2 s dodáním hmot</t>
  </si>
  <si>
    <t>kolem koryta : 1*5*2</t>
  </si>
  <si>
    <t>pod odvodňovači : 3*1,2*1,2</t>
  </si>
  <si>
    <t>573211111R00</t>
  </si>
  <si>
    <t>Postřik živičný spojovací bez posypu kamenivem z asfaltu silničního, v množství od 0,5 do 0,7 kg/m2</t>
  </si>
  <si>
    <t>1*56,4*2,50</t>
  </si>
  <si>
    <t>577131211R00</t>
  </si>
  <si>
    <t>Beton asfaltový s rozprostřením a zhutněním v pruhu šířky do 3 m, ACO 8 nebo ACO 11 nebo ACO 16, tloušťky 40 mm, plochy přes 1000 m2</t>
  </si>
  <si>
    <t>ACO 8 - tl. 4 mm : 1*56,4*2,5</t>
  </si>
  <si>
    <t>ACO 8 -  tl. 35 mm : 1*56,4*2,5</t>
  </si>
  <si>
    <t>614471715R00</t>
  </si>
  <si>
    <t>Vyspravení vnitřních betonových a železobetonových konstrukcí a panelů cementovou maltou adhezní můstek a nátěr antikorozní pro jakoukoliv velikost opravované plochy</t>
  </si>
  <si>
    <t>801-4</t>
  </si>
  <si>
    <t>mezi ZZ a dobetonávkou : 2*3,9*0,56</t>
  </si>
  <si>
    <t>mezi ZZ a dobetonávkou : 4*0,3*0,56</t>
  </si>
  <si>
    <t>mezi křídly a opěrou : 2*1,65*0,35</t>
  </si>
  <si>
    <t>mezi křídly a opěrou : 4*1,0*0,35</t>
  </si>
  <si>
    <t>625907111R00</t>
  </si>
  <si>
    <t>Očištění ocelových konstrukcí očištění ocelových konstrukcí od usazenin, rzi a nátěru</t>
  </si>
  <si>
    <t>odhad podél pochozí plochy : 2*56,4*0,5</t>
  </si>
  <si>
    <t>62747111R</t>
  </si>
  <si>
    <t>Reprof stěn sanač malta 1vrst 1cm, včetně odvozu otrysk. materiálu</t>
  </si>
  <si>
    <t>15% z povrchu betonových opěra 2 : 0,15*31,5</t>
  </si>
  <si>
    <t>35% z povrchu betonových pilíř 1 : 0,35*112,27</t>
  </si>
  <si>
    <t>80% z povrchu betonových opěra 1 : 0,80*278,6</t>
  </si>
  <si>
    <t>62747112R</t>
  </si>
  <si>
    <t>Reprof stěn sanač malta 1vrst 5mm, včetně odvozu otrysk. materiálu</t>
  </si>
  <si>
    <t>65% z povrchu betonových opěra 2 : 0,65*31,5</t>
  </si>
  <si>
    <t>5% z povrchu betonových opěra 1 : 0,05*278,6</t>
  </si>
  <si>
    <t>62747113R</t>
  </si>
  <si>
    <t>Reprof stěn sanač malta vrst 2cm, včetně odvozu otrysk. materiálu</t>
  </si>
  <si>
    <t>15% z povrchu betonových pilíř 1 : 0,15*112,27</t>
  </si>
  <si>
    <t>10% z povrchu betonových opěra 1 : 0,10*278,6</t>
  </si>
  <si>
    <t>62747114R</t>
  </si>
  <si>
    <t>Reprof stěn sanač malta vrst 4cm, včetně odvozu otrysk. materiálu</t>
  </si>
  <si>
    <t>5% z povrchu betonových opěra 2 : 0,05*31,5</t>
  </si>
  <si>
    <t>62747115R</t>
  </si>
  <si>
    <t>Reprof stěn sanač malta vrst 2cm</t>
  </si>
  <si>
    <t>2% z povrchu betonových : 0,02*424,66</t>
  </si>
  <si>
    <t>631351101R00</t>
  </si>
  <si>
    <t>Bednění stěn, rýh a otvorů v podlahách zřízení</t>
  </si>
  <si>
    <t>deska : 2*56,4*0,08</t>
  </si>
  <si>
    <t>631351102R00</t>
  </si>
  <si>
    <t>Bednění stěn, rýh a otvorů v podlahách odstranění</t>
  </si>
  <si>
    <t>871181121R00</t>
  </si>
  <si>
    <t>Montáž potrubí z plastických hmot z tlakových trubek polyetylenových, vnějšího průměru 50 mm</t>
  </si>
  <si>
    <t>v otevřeném výkopu,</t>
  </si>
  <si>
    <t>svislý svod odvodnění : 13*1,4</t>
  </si>
  <si>
    <t>871311121R00</t>
  </si>
  <si>
    <t>Montáž potrubí z plastických hmot z tlakových trubek polyetylenových, vnějšího průměru 160 mm</t>
  </si>
  <si>
    <t>podélné odvodnění : 1*(14,2+6,6+25,2+10)</t>
  </si>
  <si>
    <t>891314121R00</t>
  </si>
  <si>
    <t>Montáž vodovodních armatur na potrubí kompenzátorů ucpávkových a gumových nebo montážních vložek, DN 150 mm</t>
  </si>
  <si>
    <t>pod lávkou : 2</t>
  </si>
  <si>
    <t>28613911.AR</t>
  </si>
  <si>
    <t>trubka plastová kanalizační HDPE; hladká; D = 50,0 mm; s = 3,00 mm; l = 5000,0 mm</t>
  </si>
  <si>
    <t>18,2</t>
  </si>
  <si>
    <t>28698085R</t>
  </si>
  <si>
    <t>trubka vícevrstvá PE; PE; korugovaná; Sn 8 kN/m2; da = 173,0 mm; di = 147,0 mm;  použití pro kanalizaci</t>
  </si>
  <si>
    <t>56</t>
  </si>
  <si>
    <t>911231111R00</t>
  </si>
  <si>
    <t>se dvěma madly</t>
  </si>
  <si>
    <t xml:space="preserve">včetně vývrtů a dodávky kotvení : </t>
  </si>
  <si>
    <t>na šikmých křídlech : 2*17,66</t>
  </si>
  <si>
    <t>na ÚP : 4*1,3</t>
  </si>
  <si>
    <t>919726214R00</t>
  </si>
  <si>
    <t>Dilatační spáry řezané letištních ploch těsnění spár přitavením asfaltových izolačních pásů na svislou hranu betonové desky pro kluznou dilatační spáru</t>
  </si>
  <si>
    <t>Včetně dvojnásobného přitavení asfaltového pásu a jeho dodání.</t>
  </si>
  <si>
    <t>mezi opěrou a záv. zídkou : 2*3,2</t>
  </si>
  <si>
    <t>mezi opěrou a ZZ - svisle : 2*0,3</t>
  </si>
  <si>
    <t>vodor. a svisle - křídlo : 2*(1,7+1,0)</t>
  </si>
  <si>
    <t>vodor. a svisle - křídlo : 2*1,1</t>
  </si>
  <si>
    <t>935112211R00</t>
  </si>
  <si>
    <t>Osazení příkopového žlabu se zřízením lože tl. 100 mm z betonu C 8/10, z betonových příkopových tvárnic, šířky přes 500 do 800 mm</t>
  </si>
  <si>
    <t>s vyplněním a zatřením spár cementovou maltou, se zřízením lože tl. 10 cm</t>
  </si>
  <si>
    <t>Včetně  dodání hmot pro lože a vyplnění spár.</t>
  </si>
  <si>
    <t xml:space="preserve">skluz, včetně spárování : </t>
  </si>
  <si>
    <t>podél šikmých křídel : 2*21,4</t>
  </si>
  <si>
    <t>91111R</t>
  </si>
  <si>
    <t>Očištění a ošetření ložisek NK - nátěry nebo konzervace</t>
  </si>
  <si>
    <t xml:space="preserve">ks    </t>
  </si>
  <si>
    <t>na lávce : 8</t>
  </si>
  <si>
    <t>93694R</t>
  </si>
  <si>
    <t>D+M odvodňovače s PKO, DN 50, atypický odvodňovač svařený z nerez plechu</t>
  </si>
  <si>
    <t>10</t>
  </si>
  <si>
    <t>592275200R</t>
  </si>
  <si>
    <t>tvárnice příkopová beton; l = 330,0 mm; š = 590 mm; š1 = 360 mm; h = 75,0 mm</t>
  </si>
  <si>
    <t>42,8/0,33 : 130</t>
  </si>
  <si>
    <t>941941041R00</t>
  </si>
  <si>
    <t>Montáž lešení lehkého pracovního řadového s podlahami šířky od 1,00 do 1,20 m, výšky do 10 m</t>
  </si>
  <si>
    <t>800-3</t>
  </si>
  <si>
    <t>včetně kotvení</t>
  </si>
  <si>
    <t>Včetně kotvení lešení.</t>
  </si>
  <si>
    <t>lícní strana P1 : 2*5,5*(4,3+5,2)/2</t>
  </si>
  <si>
    <t>lícní strana P1 : 2*1,4*4,3</t>
  </si>
  <si>
    <t>lícní strana P1 : 2*1,4*5,2</t>
  </si>
  <si>
    <t>líc O1 : 1*6,55*8,8</t>
  </si>
  <si>
    <t>líc K4 : 1*15,5*7,6/2</t>
  </si>
  <si>
    <t>líc K1 : 1*15,6*7,6/2</t>
  </si>
  <si>
    <t>941941111R00</t>
  </si>
  <si>
    <t xml:space="preserve">Montáž lešení lehkého pracovního řadového s podlahami pronájem lešení za den </t>
  </si>
  <si>
    <t xml:space="preserve">4 měsíce : </t>
  </si>
  <si>
    <t>zavěšené lešení : 122*346,465</t>
  </si>
  <si>
    <t>lehké lešení : 122*254,67</t>
  </si>
  <si>
    <t>941941841R00</t>
  </si>
  <si>
    <t>Demontáž lešení lehkého řadového s podlahami šířky přes 1 do 1,2 m, výšky do 10 m</t>
  </si>
  <si>
    <t>viz zřízení : 254,67</t>
  </si>
  <si>
    <t>944946111RT1</t>
  </si>
  <si>
    <t xml:space="preserve">Ochrana před propadem suti na lešových podlahách z geotextilie, jen montáž,  </t>
  </si>
  <si>
    <t>lešení podél křídel - pol. 941941041R00 : 254,67*1,1</t>
  </si>
  <si>
    <t>lešení pod mostem - pol. 945952111R00 : 346,465*1,1</t>
  </si>
  <si>
    <t>945952111R00</t>
  </si>
  <si>
    <t>Montáž zavěšeného lešení pracovního pod mostní konstrukcí pod vodorovnou mostní konstrukcí pro úpravu pohledových ploch nosné konstrukce</t>
  </si>
  <si>
    <t>pro úpravu pohledových ploch nosné konstrukce, včetně nákladů na materiál,</t>
  </si>
  <si>
    <t>pod NK : 1*52,1*6,65</t>
  </si>
  <si>
    <t>945952811R00</t>
  </si>
  <si>
    <t>Demontáž zavěšeného lešení pod most. konstrukcí pod vodorovnou mostní konstrukcí pro úpravu pohledových ploch nosné konstrukce</t>
  </si>
  <si>
    <t>pro úpravu pohledových ploch nosné konstrukce,</t>
  </si>
  <si>
    <t>viz zřízení : 346,465</t>
  </si>
  <si>
    <t>69300R</t>
  </si>
  <si>
    <t>textilie ochranná před propadem suti</t>
  </si>
  <si>
    <t>pol 944946111RT1 : 661,2485</t>
  </si>
  <si>
    <t>953943123R00</t>
  </si>
  <si>
    <t>Osazování jiných kovových výrobků do betonu (např. kotev) se zajištěním polohy k bednění nebo k výztuži před zabetonováním_x000D_
 přes 5 kg do 15 kg/kus</t>
  </si>
  <si>
    <t>osazování výrobků ostatních jinde neuvedených, bez dodání</t>
  </si>
  <si>
    <t>odvodňovač na lávce : 10</t>
  </si>
  <si>
    <t>43086R</t>
  </si>
  <si>
    <t>Částečná demontáž OK mostů</t>
  </si>
  <si>
    <t>most : 1*14921,24</t>
  </si>
  <si>
    <t>52508R</t>
  </si>
  <si>
    <t>Demontáž dřevěných příčných pražců</t>
  </si>
  <si>
    <t>na mostě : 105</t>
  </si>
  <si>
    <t>970051030R00</t>
  </si>
  <si>
    <t>Jádrové vrtání, kruhové prostupy v železobetonu jádrové vrtání , d 30 mm</t>
  </si>
  <si>
    <t>801-3</t>
  </si>
  <si>
    <t>kotvení říms - průměr 28 mm, dl. 210 mm : 8*0,21</t>
  </si>
  <si>
    <t>971042122R00</t>
  </si>
  <si>
    <t>Vyvrtání otvorů v betonových příčkách a zdech průměru do 30 mm, do hloubky 300 mm</t>
  </si>
  <si>
    <t>základových nebo nadzákladových, včetně pomocného lešení o výšce podlahy do 1900 mm a pro zatížení do 1,5 kPa  (150 kg/m2),</t>
  </si>
  <si>
    <t>prům. 20 mm, hl. 0,25 m - kotvení závěrné zídky : 32</t>
  </si>
  <si>
    <t>998214111R00</t>
  </si>
  <si>
    <t xml:space="preserve">Přesun hmot pro mosty montované želbet. výška do 20 m,  </t>
  </si>
  <si>
    <t>z dílců železobetonových nebo předpjatých na novostavbách, včetně příplatku za zvětšený přesun přes vymezenou dopravní vzdálenost,</t>
  </si>
  <si>
    <t xml:space="preserve">9,10,11,12,13,14,16,17,18,19,21,22,23,24,25,26,27,28,29,30,31,32,33,34,35,36,37,38,39,40,41,44,48, : </t>
  </si>
  <si>
    <t xml:space="preserve">49,50,51,52,53,55,56,57,61,64, : </t>
  </si>
  <si>
    <t>Součet: : 366,63195</t>
  </si>
  <si>
    <t>998214199R00</t>
  </si>
  <si>
    <t>Přesun hmot pro mosty montované želbet.  , příplatek za každých dalších i započatých 5 km přes 5 km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</si>
  <si>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</si>
  <si>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</si>
  <si>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800-711</t>
  </si>
  <si>
    <t>rub křídel K2, K3 : 2*2,9*1,7</t>
  </si>
  <si>
    <t>rub křídel K1, K4 - vodor. : 2*1,7*0,5</t>
  </si>
  <si>
    <t>líc křídel K2, K3 : 2*3,4*0,8</t>
  </si>
  <si>
    <t>líc křídel K1, K4 : 2*1,2*0,8</t>
  </si>
  <si>
    <t>rub závěr. zídky : 2*3,2*0,76</t>
  </si>
  <si>
    <t>vodorovná část ZZ : 2*3,2*0,41</t>
  </si>
  <si>
    <t>711212102R00</t>
  </si>
  <si>
    <t>Izolace proti vodě nátěr podkladní nesavých podkladů s posypem</t>
  </si>
  <si>
    <t>POL1_7</t>
  </si>
  <si>
    <t>okraje lávky : 2*56,4*0,7</t>
  </si>
  <si>
    <t>711212104R00</t>
  </si>
  <si>
    <t>Izolace proti vodě nátěr podkladní savých podkladů</t>
  </si>
  <si>
    <t>dle pol. 711212221R00 : 229,784</t>
  </si>
  <si>
    <t>711212221R00</t>
  </si>
  <si>
    <t>Izolace proti vodě stěrka hydroizolační  proti vlhkosti</t>
  </si>
  <si>
    <t>povrch : 1*56,4*3,9</t>
  </si>
  <si>
    <t>příčný žlábek : 4*2,5*0,08</t>
  </si>
  <si>
    <t>podélný žlábek : 2*56,4*0,08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</si>
  <si>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</si>
  <si>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</si>
  <si>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</si>
  <si>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764252403R00</t>
  </si>
  <si>
    <t>Žlaby z titanzinkového plechu výroba a montáž žlabů včetně háků, čel, rohů, rovných hrdel a dilatací_x000D_
 podokapních půlkulatých, rš 330 mm</t>
  </si>
  <si>
    <t>800-764</t>
  </si>
  <si>
    <t>3*7</t>
  </si>
  <si>
    <t>998764201R00</t>
  </si>
  <si>
    <t>Přesun hmot pro konstrukce klempířské v objektech výšky do 6 m</t>
  </si>
  <si>
    <t>50 m vodorovně</t>
  </si>
  <si>
    <t>767896920R00</t>
  </si>
  <si>
    <t>Montáž ostatních kovových doplňků staveb těsnění spár styků tmelením</t>
  </si>
  <si>
    <t>800-767</t>
  </si>
  <si>
    <t>mezi opěrou a záv. zídkou : 2*3,9</t>
  </si>
  <si>
    <t>mezi opěrou a ZZ - svisle a vodor. : 2*(0,5+0,3+0,3+0,5)</t>
  </si>
  <si>
    <t>mezi opěrou a křídlem : 2*(1,1+1+1,7)</t>
  </si>
  <si>
    <t>55395101.AR</t>
  </si>
  <si>
    <t>zábradlí trubkové</t>
  </si>
  <si>
    <t>na šikmých křídlech : 1,08*465,07</t>
  </si>
  <si>
    <t>zábrany na ÚP : 1,08*107,84</t>
  </si>
  <si>
    <t>55395R</t>
  </si>
  <si>
    <t>Zábradlí ocelové mostní trubkové, výroba, žárové zinkování, doprava</t>
  </si>
  <si>
    <t>na lávce : 1,08*3490,3</t>
  </si>
  <si>
    <t>998767201R00</t>
  </si>
  <si>
    <t>Přesun hmot pro kovové stavební doplňk. konstrukce v objektech výšky do 6 m</t>
  </si>
  <si>
    <t>783108814R00</t>
  </si>
  <si>
    <t>Čištění povrchu otryskáním minerálním materiálem, stupeň očištění Sa 3, tryskací materiál křemičitan hlinitý</t>
  </si>
  <si>
    <t>800-783</t>
  </si>
  <si>
    <t>34,85</t>
  </si>
  <si>
    <t>783151170R00</t>
  </si>
  <si>
    <t>Nátěry ocel. konstrukcí epoxidové a epoxidehtové epoxidové, konstrukcí těžkých "A", základní</t>
  </si>
  <si>
    <t>základní NDFT 80 µm - místně : 34,85</t>
  </si>
  <si>
    <t>1. podkladový NDFT 80 µm - místně : 34,85</t>
  </si>
  <si>
    <t>2. podkladový NDFT 80 µm - celoplošně : 1425,3</t>
  </si>
  <si>
    <t>783172517R00</t>
  </si>
  <si>
    <t>Nátěry ocelových konstrukcí polyuretanové konstrukcí těžkých "A", základní</t>
  </si>
  <si>
    <t>vrchní nátěr NDFT 60 µm - celoplošně : 1425,3</t>
  </si>
  <si>
    <t>78385R</t>
  </si>
  <si>
    <t>Nátěr betonu 2x na viditelných plochách proti solím a choloridům</t>
  </si>
  <si>
    <t>povrch křídel : 4*3,4*0,35</t>
  </si>
  <si>
    <t>líc křídel : 4*3,4*0,7</t>
  </si>
  <si>
    <t>povrch závěrné zídky : 2*3,2*0,15</t>
  </si>
  <si>
    <t>líc závěrné zídky : 2*3,9*0,8</t>
  </si>
  <si>
    <t>líc stáv. závěrné zídky : 2*6,5*1,35</t>
  </si>
  <si>
    <t>stáv. úložný práh opěr : 2*6,5*1,25</t>
  </si>
  <si>
    <t>stáv. úložná práh pilíře : 1*6,6*2</t>
  </si>
  <si>
    <t>povrch stávajících křídel : 2*17,2*0,5</t>
  </si>
  <si>
    <t>78386R</t>
  </si>
  <si>
    <t>Nátěr betonu sjednocující, vodoodpudivý a protiimisní</t>
  </si>
  <si>
    <t>424,66</t>
  </si>
  <si>
    <t>78922R</t>
  </si>
  <si>
    <t>Očištění ocelových konstrukcí tlakovou vodou 340-700 bar</t>
  </si>
  <si>
    <t>OK mostu, : 1425,3</t>
  </si>
  <si>
    <t>430001R</t>
  </si>
  <si>
    <t>D+M OK nové mostovky výroba, žárové zinkování, doprava, montáž</t>
  </si>
  <si>
    <t>POL3_9</t>
  </si>
  <si>
    <t>lávka : 1,08*7722,68</t>
  </si>
  <si>
    <t>979082113R00</t>
  </si>
  <si>
    <t xml:space="preserve">Vodorovná doprava suti a vybouraných hmot vodorovná doprava suti po suchu do 1000 m,  </t>
  </si>
  <si>
    <t>se složením a hrubým urovnáním nebo s přeložením na jiný dopravní prostředek kromě lodi, vč. příplatku za každých dalších i započatých 1000 m přes 1000 m,</t>
  </si>
  <si>
    <t>OK mostu : 14,92124</t>
  </si>
  <si>
    <t>979082119R00</t>
  </si>
  <si>
    <t>Vodorovná doprava suti a vybouraných hmot vodorovná doprava suti po suchu do 1000 m, příplatek za dalších i započatých 1000 m přes 1000 m</t>
  </si>
  <si>
    <t>pražce : 9*9,03</t>
  </si>
  <si>
    <t>vývrty : 9*0,01472</t>
  </si>
  <si>
    <t>OK mostu : 9*14,92124</t>
  </si>
  <si>
    <t xml:space="preserve">141 m2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</si>
</sst>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U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sG46kXtlCZi6yHx6nTuZyBcCYCWzL+mx4xXcrhgMNvT1uPZYKgkJWFD8Mo6WeROLFd1WTsnoYoGNE8rV864uTg==" saltValue="Y2FRhpm38s+Xa2Oe/n/Aq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125" t="s">
        <v>50</v>
      </c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51</v>
      </c>
      <c r="H8" s="18" t="s">
        <v>40</v>
      </c>
      <c r="I8" s="125" t="s">
        <v>55</v>
      </c>
      <c r="J8" s="8"/>
    </row>
    <row r="9" spans="1:15" ht="15.75" hidden="1" customHeight="1" x14ac:dyDescent="0.2">
      <c r="A9" s="2"/>
      <c r="B9" s="2"/>
      <c r="D9" s="126" t="s">
        <v>52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SUMIF(F56:F80,A16,I56:I80)+SUMIF(F56:F80,"PSU",I56:I80)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SUMIF(F56:F80,A17,I56:I80)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SUMIF(F56:F80,A18,I56:I80)</f>
        <v>0</v>
      </c>
      <c r="J18" s="82"/>
    </row>
    <row r="19" spans="1:10" ht="23.25" customHeight="1" x14ac:dyDescent="0.2">
      <c r="A19" s="195" t="s">
        <v>119</v>
      </c>
      <c r="B19" s="38" t="s">
        <v>27</v>
      </c>
      <c r="C19" s="59"/>
      <c r="D19" s="60"/>
      <c r="E19" s="80"/>
      <c r="F19" s="81"/>
      <c r="G19" s="80"/>
      <c r="H19" s="81"/>
      <c r="I19" s="80">
        <f>SUMIF(F56:F80,A19,I56:I80)</f>
        <v>0</v>
      </c>
      <c r="J19" s="82"/>
    </row>
    <row r="20" spans="1:10" ht="23.25" customHeight="1" x14ac:dyDescent="0.2">
      <c r="A20" s="195" t="s">
        <v>120</v>
      </c>
      <c r="B20" s="38" t="s">
        <v>28</v>
      </c>
      <c r="C20" s="59"/>
      <c r="D20" s="60"/>
      <c r="E20" s="80"/>
      <c r="F20" s="81"/>
      <c r="G20" s="80"/>
      <c r="H20" s="81"/>
      <c r="I20" s="80">
        <f>SUMIF(F56:F80,A20,I56:I80)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IF(A24&gt;50, ROUNDUP(A23, 0), ROUNDDOWN(A23, 0))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IF(A26&gt;50, ROUNDUP(A25, 0), ROUNDDOWN(A25, 0))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 t="s">
        <v>56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57</v>
      </c>
      <c r="C39" s="147"/>
      <c r="D39" s="147"/>
      <c r="E39" s="147"/>
      <c r="F39" s="148">
        <f>'SO 000 SO 001 Pol'!AE51+'SO 101 1 Pol'!AE93+'SO 103 1 Pol'!AE55+'SO 201 1 Pol'!AE358</f>
        <v>0</v>
      </c>
      <c r="G39" s="149">
        <f>'SO 000 SO 001 Pol'!AF51+'SO 101 1 Pol'!AF93+'SO 103 1 Pol'!AF55+'SO 201 1 Pol'!AF358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58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59</v>
      </c>
      <c r="C41" s="153" t="s">
        <v>60</v>
      </c>
      <c r="D41" s="153"/>
      <c r="E41" s="153"/>
      <c r="F41" s="154">
        <f>'SO 000 SO 001 Pol'!AE51</f>
        <v>0</v>
      </c>
      <c r="G41" s="155">
        <f>'SO 000 SO 001 Pol'!AF51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61</v>
      </c>
      <c r="C42" s="147" t="s">
        <v>60</v>
      </c>
      <c r="D42" s="147"/>
      <c r="E42" s="147"/>
      <c r="F42" s="158">
        <f>'SO 000 SO 001 Pol'!AE51</f>
        <v>0</v>
      </c>
      <c r="G42" s="150">
        <f>'SO 000 SO 001 Pol'!AF51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2</v>
      </c>
      <c r="B43" s="152" t="s">
        <v>62</v>
      </c>
      <c r="C43" s="153" t="s">
        <v>63</v>
      </c>
      <c r="D43" s="153"/>
      <c r="E43" s="153"/>
      <c r="F43" s="154">
        <f>'SO 101 1 Pol'!AE93</f>
        <v>0</v>
      </c>
      <c r="G43" s="155">
        <f>'SO 101 1 Pol'!AF93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64</v>
      </c>
      <c r="C44" s="147" t="s">
        <v>63</v>
      </c>
      <c r="D44" s="147"/>
      <c r="E44" s="147"/>
      <c r="F44" s="158">
        <f>'SO 101 1 Pol'!AE93</f>
        <v>0</v>
      </c>
      <c r="G44" s="150">
        <f>'SO 101 1 Pol'!AF93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2</v>
      </c>
      <c r="B45" s="152" t="s">
        <v>65</v>
      </c>
      <c r="C45" s="153" t="s">
        <v>66</v>
      </c>
      <c r="D45" s="153"/>
      <c r="E45" s="153"/>
      <c r="F45" s="154">
        <f>'SO 103 1 Pol'!AE55</f>
        <v>0</v>
      </c>
      <c r="G45" s="155">
        <f>'SO 103 1 Pol'!AF55</f>
        <v>0</v>
      </c>
      <c r="H45" s="155">
        <f>(F45*SazbaDPH1/100)+(G45*SazbaDPH2/100)</f>
        <v>0</v>
      </c>
      <c r="I45" s="155">
        <f>F45+G45+H45</f>
        <v>0</v>
      </c>
      <c r="J45" s="156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64</v>
      </c>
      <c r="C46" s="147" t="s">
        <v>66</v>
      </c>
      <c r="D46" s="147"/>
      <c r="E46" s="147"/>
      <c r="F46" s="158">
        <f>'SO 103 1 Pol'!AE55</f>
        <v>0</v>
      </c>
      <c r="G46" s="150">
        <f>'SO 103 1 Pol'!AF55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2</v>
      </c>
      <c r="B47" s="152" t="s">
        <v>67</v>
      </c>
      <c r="C47" s="153" t="s">
        <v>68</v>
      </c>
      <c r="D47" s="153"/>
      <c r="E47" s="153"/>
      <c r="F47" s="154">
        <f>'SO 201 1 Pol'!AE358</f>
        <v>0</v>
      </c>
      <c r="G47" s="155">
        <f>'SO 201 1 Pol'!AF358</f>
        <v>0</v>
      </c>
      <c r="H47" s="155">
        <f>(F47*SazbaDPH1/100)+(G47*SazbaDPH2/100)</f>
        <v>0</v>
      </c>
      <c r="I47" s="155">
        <f>F47+G47+H47</f>
        <v>0</v>
      </c>
      <c r="J47" s="156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64</v>
      </c>
      <c r="C48" s="147" t="s">
        <v>68</v>
      </c>
      <c r="D48" s="147"/>
      <c r="E48" s="147"/>
      <c r="F48" s="158">
        <f>'SO 201 1 Pol'!AE358</f>
        <v>0</v>
      </c>
      <c r="G48" s="150">
        <f>'SO 201 1 Pol'!AF358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/>
      <c r="B49" s="159" t="s">
        <v>69</v>
      </c>
      <c r="C49" s="160"/>
      <c r="D49" s="160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3">
        <f>SUMIF(A39:A48,"=1",I39:I48)</f>
        <v>0</v>
      </c>
      <c r="J49" s="164">
        <f>SUMIF(A39:A48,"=1",J39:J48)</f>
        <v>0</v>
      </c>
    </row>
    <row r="53" spans="1:10" ht="15.75" x14ac:dyDescent="0.25">
      <c r="B53" s="175" t="s">
        <v>71</v>
      </c>
    </row>
    <row r="55" spans="1:10" ht="25.5" customHeight="1" x14ac:dyDescent="0.2">
      <c r="A55" s="177"/>
      <c r="B55" s="180" t="s">
        <v>17</v>
      </c>
      <c r="C55" s="180" t="s">
        <v>5</v>
      </c>
      <c r="D55" s="181"/>
      <c r="E55" s="181"/>
      <c r="F55" s="182" t="s">
        <v>72</v>
      </c>
      <c r="G55" s="182"/>
      <c r="H55" s="182"/>
      <c r="I55" s="182" t="s">
        <v>29</v>
      </c>
      <c r="J55" s="182" t="s">
        <v>0</v>
      </c>
    </row>
    <row r="56" spans="1:10" ht="36.75" customHeight="1" x14ac:dyDescent="0.2">
      <c r="A56" s="178"/>
      <c r="B56" s="183" t="s">
        <v>64</v>
      </c>
      <c r="C56" s="184" t="s">
        <v>73</v>
      </c>
      <c r="D56" s="185"/>
      <c r="E56" s="185"/>
      <c r="F56" s="191" t="s">
        <v>24</v>
      </c>
      <c r="G56" s="192"/>
      <c r="H56" s="192"/>
      <c r="I56" s="192">
        <f>'SO 101 1 Pol'!G8+'SO 201 1 Pol'!G8</f>
        <v>0</v>
      </c>
      <c r="J56" s="189" t="str">
        <f>IF(I81=0,"",I56/I81*100)</f>
        <v/>
      </c>
    </row>
    <row r="57" spans="1:10" ht="36.75" customHeight="1" x14ac:dyDescent="0.2">
      <c r="A57" s="178"/>
      <c r="B57" s="183" t="s">
        <v>74</v>
      </c>
      <c r="C57" s="184" t="s">
        <v>75</v>
      </c>
      <c r="D57" s="185"/>
      <c r="E57" s="185"/>
      <c r="F57" s="191" t="s">
        <v>24</v>
      </c>
      <c r="G57" s="192"/>
      <c r="H57" s="192"/>
      <c r="I57" s="192">
        <f>'SO 201 1 Pol'!G50</f>
        <v>0</v>
      </c>
      <c r="J57" s="189" t="str">
        <f>IF(I81=0,"",I57/I81*100)</f>
        <v/>
      </c>
    </row>
    <row r="58" spans="1:10" ht="36.75" customHeight="1" x14ac:dyDescent="0.2">
      <c r="A58" s="178"/>
      <c r="B58" s="183" t="s">
        <v>76</v>
      </c>
      <c r="C58" s="184" t="s">
        <v>77</v>
      </c>
      <c r="D58" s="185"/>
      <c r="E58" s="185"/>
      <c r="F58" s="191" t="s">
        <v>24</v>
      </c>
      <c r="G58" s="192"/>
      <c r="H58" s="192"/>
      <c r="I58" s="192">
        <f>'SO 201 1 Pol'!G120</f>
        <v>0</v>
      </c>
      <c r="J58" s="189" t="str">
        <f>IF(I81=0,"",I58/I81*100)</f>
        <v/>
      </c>
    </row>
    <row r="59" spans="1:10" ht="36.75" customHeight="1" x14ac:dyDescent="0.2">
      <c r="A59" s="178"/>
      <c r="B59" s="183" t="s">
        <v>78</v>
      </c>
      <c r="C59" s="184" t="s">
        <v>79</v>
      </c>
      <c r="D59" s="185"/>
      <c r="E59" s="185"/>
      <c r="F59" s="191" t="s">
        <v>24</v>
      </c>
      <c r="G59" s="192"/>
      <c r="H59" s="192"/>
      <c r="I59" s="192">
        <f>'SO 101 1 Pol'!G40+'SO 201 1 Pol'!G129</f>
        <v>0</v>
      </c>
      <c r="J59" s="189" t="str">
        <f>IF(I81=0,"",I59/I81*100)</f>
        <v/>
      </c>
    </row>
    <row r="60" spans="1:10" ht="36.75" customHeight="1" x14ac:dyDescent="0.2">
      <c r="A60" s="178"/>
      <c r="B60" s="183" t="s">
        <v>80</v>
      </c>
      <c r="C60" s="184" t="s">
        <v>81</v>
      </c>
      <c r="D60" s="185"/>
      <c r="E60" s="185"/>
      <c r="F60" s="191" t="s">
        <v>24</v>
      </c>
      <c r="G60" s="192"/>
      <c r="H60" s="192"/>
      <c r="I60" s="192">
        <f>'SO 101 1 Pol'!G47+'SO 201 1 Pol'!G152</f>
        <v>0</v>
      </c>
      <c r="J60" s="189" t="str">
        <f>IF(I81=0,"",I60/I81*100)</f>
        <v/>
      </c>
    </row>
    <row r="61" spans="1:10" ht="36.75" customHeight="1" x14ac:dyDescent="0.2">
      <c r="A61" s="178"/>
      <c r="B61" s="183" t="s">
        <v>82</v>
      </c>
      <c r="C61" s="184" t="s">
        <v>83</v>
      </c>
      <c r="D61" s="185"/>
      <c r="E61" s="185"/>
      <c r="F61" s="191" t="s">
        <v>24</v>
      </c>
      <c r="G61" s="192"/>
      <c r="H61" s="192"/>
      <c r="I61" s="192">
        <f>'SO 201 1 Pol'!G159</f>
        <v>0</v>
      </c>
      <c r="J61" s="189" t="str">
        <f>IF(I81=0,"",I61/I81*100)</f>
        <v/>
      </c>
    </row>
    <row r="62" spans="1:10" ht="36.75" customHeight="1" x14ac:dyDescent="0.2">
      <c r="A62" s="178"/>
      <c r="B62" s="183" t="s">
        <v>84</v>
      </c>
      <c r="C62" s="184" t="s">
        <v>85</v>
      </c>
      <c r="D62" s="185"/>
      <c r="E62" s="185"/>
      <c r="F62" s="191" t="s">
        <v>24</v>
      </c>
      <c r="G62" s="192"/>
      <c r="H62" s="192"/>
      <c r="I62" s="192">
        <f>'SO 201 1 Pol'!G165</f>
        <v>0</v>
      </c>
      <c r="J62" s="189" t="str">
        <f>IF(I81=0,"",I62/I81*100)</f>
        <v/>
      </c>
    </row>
    <row r="63" spans="1:10" ht="36.75" customHeight="1" x14ac:dyDescent="0.2">
      <c r="A63" s="178"/>
      <c r="B63" s="183" t="s">
        <v>86</v>
      </c>
      <c r="C63" s="184" t="s">
        <v>87</v>
      </c>
      <c r="D63" s="185"/>
      <c r="E63" s="185"/>
      <c r="F63" s="191" t="s">
        <v>24</v>
      </c>
      <c r="G63" s="192"/>
      <c r="H63" s="192"/>
      <c r="I63" s="192">
        <f>'SO 201 1 Pol'!G186</f>
        <v>0</v>
      </c>
      <c r="J63" s="189" t="str">
        <f>IF(I81=0,"",I63/I81*100)</f>
        <v/>
      </c>
    </row>
    <row r="64" spans="1:10" ht="36.75" customHeight="1" x14ac:dyDescent="0.2">
      <c r="A64" s="178"/>
      <c r="B64" s="183" t="s">
        <v>88</v>
      </c>
      <c r="C64" s="184" t="s">
        <v>89</v>
      </c>
      <c r="D64" s="185"/>
      <c r="E64" s="185"/>
      <c r="F64" s="191" t="s">
        <v>24</v>
      </c>
      <c r="G64" s="192"/>
      <c r="H64" s="192"/>
      <c r="I64" s="192">
        <f>'SO 201 1 Pol'!G191</f>
        <v>0</v>
      </c>
      <c r="J64" s="189" t="str">
        <f>IF(I81=0,"",I64/I81*100)</f>
        <v/>
      </c>
    </row>
    <row r="65" spans="1:10" ht="36.75" customHeight="1" x14ac:dyDescent="0.2">
      <c r="A65" s="178"/>
      <c r="B65" s="183" t="s">
        <v>90</v>
      </c>
      <c r="C65" s="184" t="s">
        <v>91</v>
      </c>
      <c r="D65" s="185"/>
      <c r="E65" s="185"/>
      <c r="F65" s="191" t="s">
        <v>24</v>
      </c>
      <c r="G65" s="192"/>
      <c r="H65" s="192"/>
      <c r="I65" s="192">
        <f>'SO 101 1 Pol'!G67+'SO 103 1 Pol'!G8+'SO 201 1 Pol'!G204</f>
        <v>0</v>
      </c>
      <c r="J65" s="189" t="str">
        <f>IF(I81=0,"",I65/I81*100)</f>
        <v/>
      </c>
    </row>
    <row r="66" spans="1:10" ht="36.75" customHeight="1" x14ac:dyDescent="0.2">
      <c r="A66" s="178"/>
      <c r="B66" s="183" t="s">
        <v>92</v>
      </c>
      <c r="C66" s="184" t="s">
        <v>93</v>
      </c>
      <c r="D66" s="185"/>
      <c r="E66" s="185"/>
      <c r="F66" s="191" t="s">
        <v>24</v>
      </c>
      <c r="G66" s="192"/>
      <c r="H66" s="192"/>
      <c r="I66" s="192">
        <f>'SO 201 1 Pol'!G215</f>
        <v>0</v>
      </c>
      <c r="J66" s="189" t="str">
        <f>IF(I81=0,"",I66/I81*100)</f>
        <v/>
      </c>
    </row>
    <row r="67" spans="1:10" ht="36.75" customHeight="1" x14ac:dyDescent="0.2">
      <c r="A67" s="178"/>
      <c r="B67" s="183" t="s">
        <v>94</v>
      </c>
      <c r="C67" s="184" t="s">
        <v>95</v>
      </c>
      <c r="D67" s="185"/>
      <c r="E67" s="185"/>
      <c r="F67" s="191" t="s">
        <v>24</v>
      </c>
      <c r="G67" s="192"/>
      <c r="H67" s="192"/>
      <c r="I67" s="192">
        <f>'SO 201 1 Pol'!G227</f>
        <v>0</v>
      </c>
      <c r="J67" s="189" t="str">
        <f>IF(I81=0,"",I67/I81*100)</f>
        <v/>
      </c>
    </row>
    <row r="68" spans="1:10" ht="36.75" customHeight="1" x14ac:dyDescent="0.2">
      <c r="A68" s="178"/>
      <c r="B68" s="183" t="s">
        <v>96</v>
      </c>
      <c r="C68" s="184" t="s">
        <v>97</v>
      </c>
      <c r="D68" s="185"/>
      <c r="E68" s="185"/>
      <c r="F68" s="191" t="s">
        <v>24</v>
      </c>
      <c r="G68" s="192"/>
      <c r="H68" s="192"/>
      <c r="I68" s="192">
        <f>'SO 201 1 Pol'!G255</f>
        <v>0</v>
      </c>
      <c r="J68" s="189" t="str">
        <f>IF(I81=0,"",I68/I81*100)</f>
        <v/>
      </c>
    </row>
    <row r="69" spans="1:10" ht="36.75" customHeight="1" x14ac:dyDescent="0.2">
      <c r="A69" s="178"/>
      <c r="B69" s="183" t="s">
        <v>98</v>
      </c>
      <c r="C69" s="184" t="s">
        <v>99</v>
      </c>
      <c r="D69" s="185"/>
      <c r="E69" s="185"/>
      <c r="F69" s="191" t="s">
        <v>24</v>
      </c>
      <c r="G69" s="192"/>
      <c r="H69" s="192"/>
      <c r="I69" s="192">
        <f>'SO 103 1 Pol'!G43+'SO 201 1 Pol'!G259</f>
        <v>0</v>
      </c>
      <c r="J69" s="189" t="str">
        <f>IF(I81=0,"",I69/I81*100)</f>
        <v/>
      </c>
    </row>
    <row r="70" spans="1:10" ht="36.75" customHeight="1" x14ac:dyDescent="0.2">
      <c r="A70" s="178"/>
      <c r="B70" s="183" t="s">
        <v>100</v>
      </c>
      <c r="C70" s="184" t="s">
        <v>101</v>
      </c>
      <c r="D70" s="185"/>
      <c r="E70" s="185"/>
      <c r="F70" s="191" t="s">
        <v>24</v>
      </c>
      <c r="G70" s="192"/>
      <c r="H70" s="192"/>
      <c r="I70" s="192">
        <f>'SO 201 1 Pol'!G264</f>
        <v>0</v>
      </c>
      <c r="J70" s="189" t="str">
        <f>IF(I81=0,"",I70/I81*100)</f>
        <v/>
      </c>
    </row>
    <row r="71" spans="1:10" ht="36.75" customHeight="1" x14ac:dyDescent="0.2">
      <c r="A71" s="178"/>
      <c r="B71" s="183" t="s">
        <v>102</v>
      </c>
      <c r="C71" s="184" t="s">
        <v>103</v>
      </c>
      <c r="D71" s="185"/>
      <c r="E71" s="185"/>
      <c r="F71" s="191" t="s">
        <v>24</v>
      </c>
      <c r="G71" s="192"/>
      <c r="H71" s="192"/>
      <c r="I71" s="192">
        <f>'SO 101 1 Pol'!G71+'SO 103 1 Pol'!G47+'SO 201 1 Pol'!G270</f>
        <v>0</v>
      </c>
      <c r="J71" s="189" t="str">
        <f>IF(I81=0,"",I71/I81*100)</f>
        <v/>
      </c>
    </row>
    <row r="72" spans="1:10" ht="36.75" customHeight="1" x14ac:dyDescent="0.2">
      <c r="A72" s="178"/>
      <c r="B72" s="183" t="s">
        <v>104</v>
      </c>
      <c r="C72" s="184" t="s">
        <v>105</v>
      </c>
      <c r="D72" s="185"/>
      <c r="E72" s="185"/>
      <c r="F72" s="191" t="s">
        <v>25</v>
      </c>
      <c r="G72" s="192"/>
      <c r="H72" s="192"/>
      <c r="I72" s="192">
        <f>'SO 201 1 Pol'!G283</f>
        <v>0</v>
      </c>
      <c r="J72" s="189" t="str">
        <f>IF(I81=0,"",I72/I81*100)</f>
        <v/>
      </c>
    </row>
    <row r="73" spans="1:10" ht="36.75" customHeight="1" x14ac:dyDescent="0.2">
      <c r="A73" s="178"/>
      <c r="B73" s="183" t="s">
        <v>106</v>
      </c>
      <c r="C73" s="184" t="s">
        <v>107</v>
      </c>
      <c r="D73" s="185"/>
      <c r="E73" s="185"/>
      <c r="F73" s="191" t="s">
        <v>25</v>
      </c>
      <c r="G73" s="192"/>
      <c r="H73" s="192"/>
      <c r="I73" s="192">
        <f>'SO 201 1 Pol'!G304</f>
        <v>0</v>
      </c>
      <c r="J73" s="189" t="str">
        <f>IF(I81=0,"",I73/I81*100)</f>
        <v/>
      </c>
    </row>
    <row r="74" spans="1:10" ht="36.75" customHeight="1" x14ac:dyDescent="0.2">
      <c r="A74" s="178"/>
      <c r="B74" s="183" t="s">
        <v>108</v>
      </c>
      <c r="C74" s="184" t="s">
        <v>109</v>
      </c>
      <c r="D74" s="185"/>
      <c r="E74" s="185"/>
      <c r="F74" s="191" t="s">
        <v>25</v>
      </c>
      <c r="G74" s="192"/>
      <c r="H74" s="192"/>
      <c r="I74" s="192">
        <f>'SO 201 1 Pol'!G309</f>
        <v>0</v>
      </c>
      <c r="J74" s="189" t="str">
        <f>IF(I81=0,"",I74/I81*100)</f>
        <v/>
      </c>
    </row>
    <row r="75" spans="1:10" ht="36.75" customHeight="1" x14ac:dyDescent="0.2">
      <c r="A75" s="178"/>
      <c r="B75" s="183" t="s">
        <v>110</v>
      </c>
      <c r="C75" s="184" t="s">
        <v>111</v>
      </c>
      <c r="D75" s="185"/>
      <c r="E75" s="185"/>
      <c r="F75" s="191" t="s">
        <v>25</v>
      </c>
      <c r="G75" s="192"/>
      <c r="H75" s="192"/>
      <c r="I75" s="192">
        <f>'SO 201 1 Pol'!G321</f>
        <v>0</v>
      </c>
      <c r="J75" s="189" t="str">
        <f>IF(I81=0,"",I75/I81*100)</f>
        <v/>
      </c>
    </row>
    <row r="76" spans="1:10" ht="36.75" customHeight="1" x14ac:dyDescent="0.2">
      <c r="A76" s="178"/>
      <c r="B76" s="183" t="s">
        <v>112</v>
      </c>
      <c r="C76" s="184" t="s">
        <v>113</v>
      </c>
      <c r="D76" s="185"/>
      <c r="E76" s="185"/>
      <c r="F76" s="191" t="s">
        <v>26</v>
      </c>
      <c r="G76" s="192"/>
      <c r="H76" s="192"/>
      <c r="I76" s="192">
        <f>'SO 201 1 Pol'!G343</f>
        <v>0</v>
      </c>
      <c r="J76" s="189" t="str">
        <f>IF(I81=0,"",I76/I81*100)</f>
        <v/>
      </c>
    </row>
    <row r="77" spans="1:10" ht="36.75" customHeight="1" x14ac:dyDescent="0.2">
      <c r="A77" s="178"/>
      <c r="B77" s="183" t="s">
        <v>114</v>
      </c>
      <c r="C77" s="184" t="s">
        <v>115</v>
      </c>
      <c r="D77" s="185"/>
      <c r="E77" s="185"/>
      <c r="F77" s="191" t="s">
        <v>26</v>
      </c>
      <c r="G77" s="192"/>
      <c r="H77" s="192"/>
      <c r="I77" s="192">
        <f>'SO 101 1 Pol'!G82</f>
        <v>0</v>
      </c>
      <c r="J77" s="189" t="str">
        <f>IF(I81=0,"",I77/I81*100)</f>
        <v/>
      </c>
    </row>
    <row r="78" spans="1:10" ht="36.75" customHeight="1" x14ac:dyDescent="0.2">
      <c r="A78" s="178"/>
      <c r="B78" s="183" t="s">
        <v>116</v>
      </c>
      <c r="C78" s="184" t="s">
        <v>117</v>
      </c>
      <c r="D78" s="185"/>
      <c r="E78" s="185"/>
      <c r="F78" s="191" t="s">
        <v>118</v>
      </c>
      <c r="G78" s="192"/>
      <c r="H78" s="192"/>
      <c r="I78" s="192">
        <f>'SO 201 1 Pol'!G346</f>
        <v>0</v>
      </c>
      <c r="J78" s="189" t="str">
        <f>IF(I81=0,"",I78/I81*100)</f>
        <v/>
      </c>
    </row>
    <row r="79" spans="1:10" ht="36.75" customHeight="1" x14ac:dyDescent="0.2">
      <c r="A79" s="178"/>
      <c r="B79" s="183" t="s">
        <v>119</v>
      </c>
      <c r="C79" s="184" t="s">
        <v>27</v>
      </c>
      <c r="D79" s="185"/>
      <c r="E79" s="185"/>
      <c r="F79" s="191" t="s">
        <v>119</v>
      </c>
      <c r="G79" s="192"/>
      <c r="H79" s="192"/>
      <c r="I79" s="192">
        <f>'SO 000 SO 001 Pol'!G8</f>
        <v>0</v>
      </c>
      <c r="J79" s="189" t="str">
        <f>IF(I81=0,"",I79/I81*100)</f>
        <v/>
      </c>
    </row>
    <row r="80" spans="1:10" ht="36.75" customHeight="1" x14ac:dyDescent="0.2">
      <c r="A80" s="178"/>
      <c r="B80" s="183" t="s">
        <v>120</v>
      </c>
      <c r="C80" s="184" t="s">
        <v>28</v>
      </c>
      <c r="D80" s="185"/>
      <c r="E80" s="185"/>
      <c r="F80" s="191" t="s">
        <v>120</v>
      </c>
      <c r="G80" s="192"/>
      <c r="H80" s="192"/>
      <c r="I80" s="192">
        <f>'SO 000 SO 001 Pol'!G16</f>
        <v>0</v>
      </c>
      <c r="J80" s="189" t="str">
        <f>IF(I81=0,"",I80/I81*100)</f>
        <v/>
      </c>
    </row>
    <row r="81" spans="1:10" ht="25.5" customHeight="1" x14ac:dyDescent="0.2">
      <c r="A81" s="179"/>
      <c r="B81" s="186" t="s">
        <v>1</v>
      </c>
      <c r="C81" s="187"/>
      <c r="D81" s="188"/>
      <c r="E81" s="188"/>
      <c r="F81" s="193"/>
      <c r="G81" s="194"/>
      <c r="H81" s="194"/>
      <c r="I81" s="194">
        <f>SUM(I56:I80)</f>
        <v>0</v>
      </c>
      <c r="J81" s="190">
        <f>SUM(J56:J80)</f>
        <v>0</v>
      </c>
    </row>
    <row r="82" spans="1:10" x14ac:dyDescent="0.2">
      <c r="F82" s="134"/>
      <c r="G82" s="134"/>
      <c r="H82" s="134"/>
      <c r="I82" s="134"/>
      <c r="J82" s="135"/>
    </row>
    <row r="83" spans="1:10" x14ac:dyDescent="0.2">
      <c r="F83" s="134"/>
      <c r="G83" s="134"/>
      <c r="H83" s="134"/>
      <c r="I83" s="134"/>
      <c r="J83" s="135"/>
    </row>
    <row r="84" spans="1:10" x14ac:dyDescent="0.2">
      <c r="F84" s="134"/>
      <c r="G84" s="134"/>
      <c r="H84" s="134"/>
      <c r="I84" s="134"/>
      <c r="J84" s="135"/>
    </row>
  </sheetData>
  <sheetProtection algorithmName="SHA-512" hashValue="F+C6FHYNPsOmlIdT/V2kPXarLhuZ7VidNdM/uvGflWSZbYbFHJhxpHymOL8DEbgOdb0glq6PjSCm3nnN2Sd3Pg==" saltValue="fg9lcseOGPH2Eszx81RFw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MU9au7IFjepj64k7BQCsMYS9WSrmkZQ9U04N3lx93tlqWBVTkdaH3R3I5xivi0afV9uF7QMPmgG8oW3gItPWgw==" saltValue="zrYwA9Ir/2WjendH032FF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121</v>
      </c>
      <c r="B1" s="196"/>
      <c r="C1" s="196"/>
      <c r="D1" s="196"/>
      <c r="E1" s="196"/>
      <c r="F1" s="196"/>
      <c r="G1" s="196"/>
      <c r="AG1" t="s">
        <v>122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123</v>
      </c>
    </row>
    <row r="3" spans="1:60" ht="24.95" customHeight="1" x14ac:dyDescent="0.2">
      <c r="A3" s="197" t="s">
        <v>8</v>
      </c>
      <c r="B3" s="49" t="s">
        <v>59</v>
      </c>
      <c r="C3" s="200" t="s">
        <v>60</v>
      </c>
      <c r="D3" s="198"/>
      <c r="E3" s="198"/>
      <c r="F3" s="198"/>
      <c r="G3" s="199"/>
      <c r="AC3" s="176" t="s">
        <v>123</v>
      </c>
      <c r="AG3" t="s">
        <v>124</v>
      </c>
    </row>
    <row r="4" spans="1:60" ht="24.95" customHeight="1" x14ac:dyDescent="0.2">
      <c r="A4" s="201" t="s">
        <v>9</v>
      </c>
      <c r="B4" s="202" t="s">
        <v>61</v>
      </c>
      <c r="C4" s="203" t="s">
        <v>60</v>
      </c>
      <c r="D4" s="204"/>
      <c r="E4" s="204"/>
      <c r="F4" s="204"/>
      <c r="G4" s="205"/>
      <c r="AG4" t="s">
        <v>125</v>
      </c>
    </row>
    <row r="5" spans="1:60" x14ac:dyDescent="0.2">
      <c r="D5" s="10"/>
    </row>
    <row r="6" spans="1:60" ht="38.25" x14ac:dyDescent="0.2">
      <c r="A6" s="207" t="s">
        <v>126</v>
      </c>
      <c r="B6" s="209" t="s">
        <v>127</v>
      </c>
      <c r="C6" s="209" t="s">
        <v>128</v>
      </c>
      <c r="D6" s="208" t="s">
        <v>129</v>
      </c>
      <c r="E6" s="207" t="s">
        <v>130</v>
      </c>
      <c r="F6" s="206" t="s">
        <v>131</v>
      </c>
      <c r="G6" s="207" t="s">
        <v>29</v>
      </c>
      <c r="H6" s="210" t="s">
        <v>30</v>
      </c>
      <c r="I6" s="210" t="s">
        <v>132</v>
      </c>
      <c r="J6" s="210" t="s">
        <v>31</v>
      </c>
      <c r="K6" s="210" t="s">
        <v>133</v>
      </c>
      <c r="L6" s="210" t="s">
        <v>134</v>
      </c>
      <c r="M6" s="210" t="s">
        <v>135</v>
      </c>
      <c r="N6" s="210" t="s">
        <v>136</v>
      </c>
      <c r="O6" s="210" t="s">
        <v>137</v>
      </c>
      <c r="P6" s="210" t="s">
        <v>138</v>
      </c>
      <c r="Q6" s="210" t="s">
        <v>139</v>
      </c>
      <c r="R6" s="210" t="s">
        <v>140</v>
      </c>
      <c r="S6" s="210" t="s">
        <v>141</v>
      </c>
      <c r="T6" s="210" t="s">
        <v>142</v>
      </c>
      <c r="U6" s="210" t="s">
        <v>143</v>
      </c>
      <c r="V6" s="210" t="s">
        <v>144</v>
      </c>
      <c r="W6" s="210" t="s">
        <v>145</v>
      </c>
      <c r="X6" s="210" t="s">
        <v>146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147</v>
      </c>
      <c r="B8" s="227" t="s">
        <v>119</v>
      </c>
      <c r="C8" s="242" t="s">
        <v>27</v>
      </c>
      <c r="D8" s="228"/>
      <c r="E8" s="229"/>
      <c r="F8" s="230"/>
      <c r="G8" s="230">
        <f>SUMIF(AG9:AG15,"&lt;&gt;NOR",G9:G15)</f>
        <v>0</v>
      </c>
      <c r="H8" s="230"/>
      <c r="I8" s="230">
        <f>SUM(I9:I15)</f>
        <v>0</v>
      </c>
      <c r="J8" s="230"/>
      <c r="K8" s="230">
        <f>SUM(K9:K15)</f>
        <v>0</v>
      </c>
      <c r="L8" s="230"/>
      <c r="M8" s="230">
        <f>SUM(M9:M15)</f>
        <v>0</v>
      </c>
      <c r="N8" s="230"/>
      <c r="O8" s="230">
        <f>SUM(O9:O15)</f>
        <v>0</v>
      </c>
      <c r="P8" s="230"/>
      <c r="Q8" s="230">
        <f>SUM(Q9:Q15)</f>
        <v>0</v>
      </c>
      <c r="R8" s="230"/>
      <c r="S8" s="230"/>
      <c r="T8" s="231"/>
      <c r="U8" s="225"/>
      <c r="V8" s="225">
        <f>SUM(V9:V15)</f>
        <v>0</v>
      </c>
      <c r="W8" s="225"/>
      <c r="X8" s="225"/>
      <c r="AG8" t="s">
        <v>148</v>
      </c>
    </row>
    <row r="9" spans="1:60" outlineLevel="1" x14ac:dyDescent="0.2">
      <c r="A9" s="232">
        <v>1</v>
      </c>
      <c r="B9" s="233" t="s">
        <v>149</v>
      </c>
      <c r="C9" s="243" t="s">
        <v>150</v>
      </c>
      <c r="D9" s="234" t="s">
        <v>151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152</v>
      </c>
      <c r="T9" s="238" t="s">
        <v>153</v>
      </c>
      <c r="U9" s="221">
        <v>0</v>
      </c>
      <c r="V9" s="221">
        <f>ROUND(E9*U9,2)</f>
        <v>0</v>
      </c>
      <c r="W9" s="221"/>
      <c r="X9" s="221" t="s">
        <v>154</v>
      </c>
      <c r="Y9" s="211"/>
      <c r="Z9" s="211"/>
      <c r="AA9" s="211"/>
      <c r="AB9" s="211"/>
      <c r="AC9" s="211"/>
      <c r="AD9" s="211"/>
      <c r="AE9" s="211"/>
      <c r="AF9" s="211"/>
      <c r="AG9" s="211" t="s">
        <v>155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4" t="s">
        <v>156</v>
      </c>
      <c r="D10" s="223"/>
      <c r="E10" s="224">
        <v>1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157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32">
        <v>2</v>
      </c>
      <c r="B11" s="233" t="s">
        <v>158</v>
      </c>
      <c r="C11" s="243" t="s">
        <v>159</v>
      </c>
      <c r="D11" s="234" t="s">
        <v>151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152</v>
      </c>
      <c r="T11" s="238" t="s">
        <v>153</v>
      </c>
      <c r="U11" s="221">
        <v>0</v>
      </c>
      <c r="V11" s="221">
        <f>ROUND(E11*U11,2)</f>
        <v>0</v>
      </c>
      <c r="W11" s="221"/>
      <c r="X11" s="221" t="s">
        <v>154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155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45" t="s">
        <v>160</v>
      </c>
      <c r="D12" s="239"/>
      <c r="E12" s="239"/>
      <c r="F12" s="239"/>
      <c r="G12" s="239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1"/>
      <c r="Z12" s="211"/>
      <c r="AA12" s="211"/>
      <c r="AB12" s="211"/>
      <c r="AC12" s="211"/>
      <c r="AD12" s="211"/>
      <c r="AE12" s="211"/>
      <c r="AF12" s="211"/>
      <c r="AG12" s="211" t="s">
        <v>161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44" t="s">
        <v>162</v>
      </c>
      <c r="D13" s="223"/>
      <c r="E13" s="224">
        <v>1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1"/>
      <c r="Z13" s="211"/>
      <c r="AA13" s="211"/>
      <c r="AB13" s="211"/>
      <c r="AC13" s="211"/>
      <c r="AD13" s="211"/>
      <c r="AE13" s="211"/>
      <c r="AF13" s="211"/>
      <c r="AG13" s="211" t="s">
        <v>157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32">
        <v>3</v>
      </c>
      <c r="B14" s="233" t="s">
        <v>163</v>
      </c>
      <c r="C14" s="243" t="s">
        <v>164</v>
      </c>
      <c r="D14" s="234" t="s">
        <v>151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152</v>
      </c>
      <c r="T14" s="238" t="s">
        <v>153</v>
      </c>
      <c r="U14" s="221">
        <v>0</v>
      </c>
      <c r="V14" s="221">
        <f>ROUND(E14*U14,2)</f>
        <v>0</v>
      </c>
      <c r="W14" s="221"/>
      <c r="X14" s="221" t="s">
        <v>154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155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5" t="s">
        <v>165</v>
      </c>
      <c r="D15" s="239"/>
      <c r="E15" s="239"/>
      <c r="F15" s="239"/>
      <c r="G15" s="239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1"/>
      <c r="Z15" s="211"/>
      <c r="AA15" s="211"/>
      <c r="AB15" s="211"/>
      <c r="AC15" s="211"/>
      <c r="AD15" s="211"/>
      <c r="AE15" s="211"/>
      <c r="AF15" s="211"/>
      <c r="AG15" s="211" t="s">
        <v>161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x14ac:dyDescent="0.2">
      <c r="A16" s="226" t="s">
        <v>147</v>
      </c>
      <c r="B16" s="227" t="s">
        <v>120</v>
      </c>
      <c r="C16" s="242" t="s">
        <v>28</v>
      </c>
      <c r="D16" s="228"/>
      <c r="E16" s="229"/>
      <c r="F16" s="230"/>
      <c r="G16" s="230">
        <f>SUMIF(AG17:AG49,"&lt;&gt;NOR",G17:G49)</f>
        <v>0</v>
      </c>
      <c r="H16" s="230"/>
      <c r="I16" s="230">
        <f>SUM(I17:I49)</f>
        <v>0</v>
      </c>
      <c r="J16" s="230"/>
      <c r="K16" s="230">
        <f>SUM(K17:K49)</f>
        <v>0</v>
      </c>
      <c r="L16" s="230"/>
      <c r="M16" s="230">
        <f>SUM(M17:M49)</f>
        <v>0</v>
      </c>
      <c r="N16" s="230"/>
      <c r="O16" s="230">
        <f>SUM(O17:O49)</f>
        <v>0</v>
      </c>
      <c r="P16" s="230"/>
      <c r="Q16" s="230">
        <f>SUM(Q17:Q49)</f>
        <v>0</v>
      </c>
      <c r="R16" s="230"/>
      <c r="S16" s="230"/>
      <c r="T16" s="231"/>
      <c r="U16" s="225"/>
      <c r="V16" s="225">
        <f>SUM(V17:V49)</f>
        <v>0</v>
      </c>
      <c r="W16" s="225"/>
      <c r="X16" s="225"/>
      <c r="AG16" t="s">
        <v>148</v>
      </c>
    </row>
    <row r="17" spans="1:60" outlineLevel="1" x14ac:dyDescent="0.2">
      <c r="A17" s="232">
        <v>4</v>
      </c>
      <c r="B17" s="233" t="s">
        <v>166</v>
      </c>
      <c r="C17" s="243" t="s">
        <v>167</v>
      </c>
      <c r="D17" s="234" t="s">
        <v>151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152</v>
      </c>
      <c r="T17" s="238" t="s">
        <v>153</v>
      </c>
      <c r="U17" s="221">
        <v>0</v>
      </c>
      <c r="V17" s="221">
        <f>ROUND(E17*U17,2)</f>
        <v>0</v>
      </c>
      <c r="W17" s="221"/>
      <c r="X17" s="221" t="s">
        <v>154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155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33.75" outlineLevel="1" x14ac:dyDescent="0.2">
      <c r="A18" s="218"/>
      <c r="B18" s="219"/>
      <c r="C18" s="245" t="s">
        <v>168</v>
      </c>
      <c r="D18" s="239"/>
      <c r="E18" s="239"/>
      <c r="F18" s="239"/>
      <c r="G18" s="239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1"/>
      <c r="Z18" s="211"/>
      <c r="AA18" s="211"/>
      <c r="AB18" s="211"/>
      <c r="AC18" s="211"/>
      <c r="AD18" s="211"/>
      <c r="AE18" s="211"/>
      <c r="AF18" s="211"/>
      <c r="AG18" s="211" t="s">
        <v>161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40" t="str">
        <f>C18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4" t="s">
        <v>169</v>
      </c>
      <c r="D19" s="223"/>
      <c r="E19" s="224">
        <v>1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1"/>
      <c r="Z19" s="211"/>
      <c r="AA19" s="211"/>
      <c r="AB19" s="211"/>
      <c r="AC19" s="211"/>
      <c r="AD19" s="211"/>
      <c r="AE19" s="211"/>
      <c r="AF19" s="211"/>
      <c r="AG19" s="211" t="s">
        <v>157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2">
        <v>5</v>
      </c>
      <c r="B20" s="233" t="s">
        <v>170</v>
      </c>
      <c r="C20" s="243" t="s">
        <v>171</v>
      </c>
      <c r="D20" s="234" t="s">
        <v>151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152</v>
      </c>
      <c r="T20" s="238" t="s">
        <v>153</v>
      </c>
      <c r="U20" s="221">
        <v>0</v>
      </c>
      <c r="V20" s="221">
        <f>ROUND(E20*U20,2)</f>
        <v>0</v>
      </c>
      <c r="W20" s="221"/>
      <c r="X20" s="221" t="s">
        <v>154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155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45" t="s">
        <v>172</v>
      </c>
      <c r="D21" s="239"/>
      <c r="E21" s="239"/>
      <c r="F21" s="239"/>
      <c r="G21" s="239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1"/>
      <c r="Z21" s="211"/>
      <c r="AA21" s="211"/>
      <c r="AB21" s="211"/>
      <c r="AC21" s="211"/>
      <c r="AD21" s="211"/>
      <c r="AE21" s="211"/>
      <c r="AF21" s="211"/>
      <c r="AG21" s="211" t="s">
        <v>161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18"/>
      <c r="B22" s="219"/>
      <c r="C22" s="244" t="s">
        <v>173</v>
      </c>
      <c r="D22" s="223"/>
      <c r="E22" s="224">
        <v>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157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32">
        <v>6</v>
      </c>
      <c r="B23" s="233" t="s">
        <v>174</v>
      </c>
      <c r="C23" s="243" t="s">
        <v>175</v>
      </c>
      <c r="D23" s="234" t="s">
        <v>151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152</v>
      </c>
      <c r="T23" s="238" t="s">
        <v>153</v>
      </c>
      <c r="U23" s="221">
        <v>0</v>
      </c>
      <c r="V23" s="221">
        <f>ROUND(E23*U23,2)</f>
        <v>0</v>
      </c>
      <c r="W23" s="221"/>
      <c r="X23" s="221" t="s">
        <v>154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155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18"/>
      <c r="B24" s="219"/>
      <c r="C24" s="245" t="s">
        <v>176</v>
      </c>
      <c r="D24" s="239"/>
      <c r="E24" s="239"/>
      <c r="F24" s="239"/>
      <c r="G24" s="239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1"/>
      <c r="Z24" s="211"/>
      <c r="AA24" s="211"/>
      <c r="AB24" s="211"/>
      <c r="AC24" s="211"/>
      <c r="AD24" s="211"/>
      <c r="AE24" s="211"/>
      <c r="AF24" s="211"/>
      <c r="AG24" s="211" t="s">
        <v>161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40" t="str">
        <f>C24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44" t="s">
        <v>177</v>
      </c>
      <c r="D25" s="223"/>
      <c r="E25" s="224">
        <v>1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1"/>
      <c r="Z25" s="211"/>
      <c r="AA25" s="211"/>
      <c r="AB25" s="211"/>
      <c r="AC25" s="211"/>
      <c r="AD25" s="211"/>
      <c r="AE25" s="211"/>
      <c r="AF25" s="211"/>
      <c r="AG25" s="211" t="s">
        <v>157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44" t="s">
        <v>178</v>
      </c>
      <c r="D26" s="223"/>
      <c r="E26" s="224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1"/>
      <c r="Z26" s="211"/>
      <c r="AA26" s="211"/>
      <c r="AB26" s="211"/>
      <c r="AC26" s="211"/>
      <c r="AD26" s="211"/>
      <c r="AE26" s="211"/>
      <c r="AF26" s="211"/>
      <c r="AG26" s="211" t="s">
        <v>157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32">
        <v>7</v>
      </c>
      <c r="B27" s="233" t="s">
        <v>179</v>
      </c>
      <c r="C27" s="243" t="s">
        <v>180</v>
      </c>
      <c r="D27" s="234" t="s">
        <v>151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152</v>
      </c>
      <c r="T27" s="238" t="s">
        <v>153</v>
      </c>
      <c r="U27" s="221">
        <v>0</v>
      </c>
      <c r="V27" s="221">
        <f>ROUND(E27*U27,2)</f>
        <v>0</v>
      </c>
      <c r="W27" s="221"/>
      <c r="X27" s="221" t="s">
        <v>154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155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18"/>
      <c r="B28" s="219"/>
      <c r="C28" s="245" t="s">
        <v>181</v>
      </c>
      <c r="D28" s="239"/>
      <c r="E28" s="239"/>
      <c r="F28" s="239"/>
      <c r="G28" s="239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1"/>
      <c r="Z28" s="211"/>
      <c r="AA28" s="211"/>
      <c r="AB28" s="211"/>
      <c r="AC28" s="211"/>
      <c r="AD28" s="211"/>
      <c r="AE28" s="211"/>
      <c r="AF28" s="211"/>
      <c r="AG28" s="211" t="s">
        <v>161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40" t="str">
        <f>C28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32">
        <v>8</v>
      </c>
      <c r="B29" s="233" t="s">
        <v>182</v>
      </c>
      <c r="C29" s="243" t="s">
        <v>183</v>
      </c>
      <c r="D29" s="234" t="s">
        <v>151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152</v>
      </c>
      <c r="T29" s="238" t="s">
        <v>153</v>
      </c>
      <c r="U29" s="221">
        <v>0</v>
      </c>
      <c r="V29" s="221">
        <f>ROUND(E29*U29,2)</f>
        <v>0</v>
      </c>
      <c r="W29" s="221"/>
      <c r="X29" s="221" t="s">
        <v>154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155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33.75" outlineLevel="1" x14ac:dyDescent="0.2">
      <c r="A30" s="218"/>
      <c r="B30" s="219"/>
      <c r="C30" s="245" t="s">
        <v>184</v>
      </c>
      <c r="D30" s="239"/>
      <c r="E30" s="239"/>
      <c r="F30" s="239"/>
      <c r="G30" s="239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1"/>
      <c r="Z30" s="211"/>
      <c r="AA30" s="211"/>
      <c r="AB30" s="211"/>
      <c r="AC30" s="211"/>
      <c r="AD30" s="211"/>
      <c r="AE30" s="211"/>
      <c r="AF30" s="211"/>
      <c r="AG30" s="211" t="s">
        <v>161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40" t="str">
        <f>C30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44" t="s">
        <v>185</v>
      </c>
      <c r="D31" s="223"/>
      <c r="E31" s="224">
        <v>1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1"/>
      <c r="Z31" s="211"/>
      <c r="AA31" s="211"/>
      <c r="AB31" s="211"/>
      <c r="AC31" s="211"/>
      <c r="AD31" s="211"/>
      <c r="AE31" s="211"/>
      <c r="AF31" s="211"/>
      <c r="AG31" s="211" t="s">
        <v>157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44" t="s">
        <v>186</v>
      </c>
      <c r="D32" s="223"/>
      <c r="E32" s="224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1"/>
      <c r="Z32" s="211"/>
      <c r="AA32" s="211"/>
      <c r="AB32" s="211"/>
      <c r="AC32" s="211"/>
      <c r="AD32" s="211"/>
      <c r="AE32" s="211"/>
      <c r="AF32" s="211"/>
      <c r="AG32" s="211" t="s">
        <v>157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4" t="s">
        <v>187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1"/>
      <c r="Z33" s="211"/>
      <c r="AA33" s="211"/>
      <c r="AB33" s="211"/>
      <c r="AC33" s="211"/>
      <c r="AD33" s="211"/>
      <c r="AE33" s="211"/>
      <c r="AF33" s="211"/>
      <c r="AG33" s="211" t="s">
        <v>157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4" t="s">
        <v>188</v>
      </c>
      <c r="D34" s="223"/>
      <c r="E34" s="224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1"/>
      <c r="Z34" s="211"/>
      <c r="AA34" s="211"/>
      <c r="AB34" s="211"/>
      <c r="AC34" s="211"/>
      <c r="AD34" s="211"/>
      <c r="AE34" s="211"/>
      <c r="AF34" s="211"/>
      <c r="AG34" s="211" t="s">
        <v>157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44" t="s">
        <v>189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1"/>
      <c r="Z35" s="211"/>
      <c r="AA35" s="211"/>
      <c r="AB35" s="211"/>
      <c r="AC35" s="211"/>
      <c r="AD35" s="211"/>
      <c r="AE35" s="211"/>
      <c r="AF35" s="211"/>
      <c r="AG35" s="211" t="s">
        <v>157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32">
        <v>9</v>
      </c>
      <c r="B36" s="233" t="s">
        <v>190</v>
      </c>
      <c r="C36" s="243" t="s">
        <v>191</v>
      </c>
      <c r="D36" s="234" t="s">
        <v>151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152</v>
      </c>
      <c r="T36" s="238" t="s">
        <v>153</v>
      </c>
      <c r="U36" s="221">
        <v>0</v>
      </c>
      <c r="V36" s="221">
        <f>ROUND(E36*U36,2)</f>
        <v>0</v>
      </c>
      <c r="W36" s="221"/>
      <c r="X36" s="221" t="s">
        <v>154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155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18"/>
      <c r="B37" s="219"/>
      <c r="C37" s="245" t="s">
        <v>192</v>
      </c>
      <c r="D37" s="239"/>
      <c r="E37" s="239"/>
      <c r="F37" s="239"/>
      <c r="G37" s="239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1"/>
      <c r="Z37" s="211"/>
      <c r="AA37" s="211"/>
      <c r="AB37" s="211"/>
      <c r="AC37" s="211"/>
      <c r="AD37" s="211"/>
      <c r="AE37" s="211"/>
      <c r="AF37" s="211"/>
      <c r="AG37" s="211" t="s">
        <v>161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40" t="str">
        <f>C37</f>
        <v>Náklady zhotovitele, související s prováděním zkoušek a revizí předepsaných technickými normami nebo objednatelem a které jsou pro provedení díla nezbytné.</v>
      </c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44" t="s">
        <v>193</v>
      </c>
      <c r="D38" s="223"/>
      <c r="E38" s="224">
        <v>1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1"/>
      <c r="Z38" s="211"/>
      <c r="AA38" s="211"/>
      <c r="AB38" s="211"/>
      <c r="AC38" s="211"/>
      <c r="AD38" s="211"/>
      <c r="AE38" s="211"/>
      <c r="AF38" s="211"/>
      <c r="AG38" s="211" t="s">
        <v>157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32">
        <v>10</v>
      </c>
      <c r="B39" s="233" t="s">
        <v>194</v>
      </c>
      <c r="C39" s="243" t="s">
        <v>195</v>
      </c>
      <c r="D39" s="234" t="s">
        <v>151</v>
      </c>
      <c r="E39" s="235">
        <v>1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152</v>
      </c>
      <c r="T39" s="238" t="s">
        <v>153</v>
      </c>
      <c r="U39" s="221">
        <v>0</v>
      </c>
      <c r="V39" s="221">
        <f>ROUND(E39*U39,2)</f>
        <v>0</v>
      </c>
      <c r="W39" s="221"/>
      <c r="X39" s="221" t="s">
        <v>154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155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45" t="s">
        <v>196</v>
      </c>
      <c r="D40" s="239"/>
      <c r="E40" s="239"/>
      <c r="F40" s="239"/>
      <c r="G40" s="239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1"/>
      <c r="Z40" s="211"/>
      <c r="AA40" s="211"/>
      <c r="AB40" s="211"/>
      <c r="AC40" s="211"/>
      <c r="AD40" s="211"/>
      <c r="AE40" s="211"/>
      <c r="AF40" s="211"/>
      <c r="AG40" s="211" t="s">
        <v>161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40" t="str">
        <f>C40</f>
        <v>Náklady na vyhotovení dokumentace skutečného provedení stavby a její předání objednateli v požadované formě a požadovaném počtu.</v>
      </c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2">
        <v>11</v>
      </c>
      <c r="B41" s="233" t="s">
        <v>197</v>
      </c>
      <c r="C41" s="243" t="s">
        <v>198</v>
      </c>
      <c r="D41" s="234" t="s">
        <v>151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152</v>
      </c>
      <c r="T41" s="238" t="s">
        <v>153</v>
      </c>
      <c r="U41" s="221">
        <v>0</v>
      </c>
      <c r="V41" s="221">
        <f>ROUND(E41*U41,2)</f>
        <v>0</v>
      </c>
      <c r="W41" s="221"/>
      <c r="X41" s="221" t="s">
        <v>154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155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45" t="s">
        <v>199</v>
      </c>
      <c r="D42" s="239"/>
      <c r="E42" s="239"/>
      <c r="F42" s="239"/>
      <c r="G42" s="239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1"/>
      <c r="Z42" s="211"/>
      <c r="AA42" s="211"/>
      <c r="AB42" s="211"/>
      <c r="AC42" s="211"/>
      <c r="AD42" s="211"/>
      <c r="AE42" s="211"/>
      <c r="AF42" s="211"/>
      <c r="AG42" s="211" t="s">
        <v>161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40" t="str">
        <f>C42</f>
        <v>Náklady na provedení skutečného zaměření stavby v rozsahu nezbytném pro zápis změny do katastru nemovitostí.</v>
      </c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44" t="s">
        <v>200</v>
      </c>
      <c r="D43" s="223"/>
      <c r="E43" s="224">
        <v>1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1"/>
      <c r="Z43" s="211"/>
      <c r="AA43" s="211"/>
      <c r="AB43" s="211"/>
      <c r="AC43" s="211"/>
      <c r="AD43" s="211"/>
      <c r="AE43" s="211"/>
      <c r="AF43" s="211"/>
      <c r="AG43" s="211" t="s">
        <v>157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32">
        <v>12</v>
      </c>
      <c r="B44" s="233" t="s">
        <v>102</v>
      </c>
      <c r="C44" s="243" t="s">
        <v>201</v>
      </c>
      <c r="D44" s="234" t="s">
        <v>202</v>
      </c>
      <c r="E44" s="235">
        <v>127.00872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/>
      <c r="S44" s="237" t="s">
        <v>203</v>
      </c>
      <c r="T44" s="238" t="s">
        <v>153</v>
      </c>
      <c r="U44" s="221">
        <v>0</v>
      </c>
      <c r="V44" s="221">
        <f>ROUND(E44*U44,2)</f>
        <v>0</v>
      </c>
      <c r="W44" s="221"/>
      <c r="X44" s="221" t="s">
        <v>154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155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44" t="s">
        <v>204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1"/>
      <c r="Z45" s="211"/>
      <c r="AA45" s="211"/>
      <c r="AB45" s="211"/>
      <c r="AC45" s="211"/>
      <c r="AD45" s="211"/>
      <c r="AE45" s="211"/>
      <c r="AF45" s="211"/>
      <c r="AG45" s="211" t="s">
        <v>157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44" t="s">
        <v>205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1"/>
      <c r="Z46" s="211"/>
      <c r="AA46" s="211"/>
      <c r="AB46" s="211"/>
      <c r="AC46" s="211"/>
      <c r="AD46" s="211"/>
      <c r="AE46" s="211"/>
      <c r="AF46" s="211"/>
      <c r="AG46" s="211" t="s">
        <v>157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44" t="s">
        <v>206</v>
      </c>
      <c r="D47" s="223"/>
      <c r="E47" s="224">
        <v>9.0299999999999994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1"/>
      <c r="Z47" s="211"/>
      <c r="AA47" s="211"/>
      <c r="AB47" s="211"/>
      <c r="AC47" s="211"/>
      <c r="AD47" s="211"/>
      <c r="AE47" s="211"/>
      <c r="AF47" s="211"/>
      <c r="AG47" s="211" t="s">
        <v>157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44" t="s">
        <v>207</v>
      </c>
      <c r="D48" s="223"/>
      <c r="E48" s="224">
        <v>1.472E-2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1"/>
      <c r="Z48" s="211"/>
      <c r="AA48" s="211"/>
      <c r="AB48" s="211"/>
      <c r="AC48" s="211"/>
      <c r="AD48" s="211"/>
      <c r="AE48" s="211"/>
      <c r="AF48" s="211"/>
      <c r="AG48" s="211" t="s">
        <v>157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44" t="s">
        <v>208</v>
      </c>
      <c r="D49" s="223"/>
      <c r="E49" s="224">
        <v>117.964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1"/>
      <c r="Z49" s="211"/>
      <c r="AA49" s="211"/>
      <c r="AB49" s="211"/>
      <c r="AC49" s="211"/>
      <c r="AD49" s="211"/>
      <c r="AE49" s="211"/>
      <c r="AF49" s="211"/>
      <c r="AG49" s="211" t="s">
        <v>157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3"/>
      <c r="B50" s="4"/>
      <c r="C50" s="24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134</v>
      </c>
    </row>
    <row r="51" spans="1:60" x14ac:dyDescent="0.2">
      <c r="A51" s="214"/>
      <c r="B51" s="215" t="s">
        <v>29</v>
      </c>
      <c r="C51" s="247"/>
      <c r="D51" s="216"/>
      <c r="E51" s="217"/>
      <c r="F51" s="217"/>
      <c r="G51" s="241">
        <f>G8+G16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209</v>
      </c>
    </row>
    <row r="52" spans="1:60" x14ac:dyDescent="0.2">
      <c r="C52" s="248"/>
      <c r="D52" s="10"/>
      <c r="AG52" t="s">
        <v>210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0cue/AU0stRt+2/3QRbBRoNysQvSr7g/hFHXelSTYytzrXbFKWBn0DobLxBj2tk+h6NbGWqQdwqyBcBi5Icdg==" saltValue="Obbos386C+lpoR7703WhaQ==" spinCount="100000" sheet="1"/>
  <mergeCells count="14">
    <mergeCell ref="C40:G40"/>
    <mergeCell ref="C42:G42"/>
    <mergeCell ref="C18:G18"/>
    <mergeCell ref="C21:G21"/>
    <mergeCell ref="C24:G24"/>
    <mergeCell ref="C28:G28"/>
    <mergeCell ref="C30:G30"/>
    <mergeCell ref="C37:G37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121</v>
      </c>
      <c r="B1" s="196"/>
      <c r="C1" s="196"/>
      <c r="D1" s="196"/>
      <c r="E1" s="196"/>
      <c r="F1" s="196"/>
      <c r="G1" s="196"/>
      <c r="AG1" t="s">
        <v>122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123</v>
      </c>
    </row>
    <row r="3" spans="1:60" ht="24.95" customHeight="1" x14ac:dyDescent="0.2">
      <c r="A3" s="197" t="s">
        <v>8</v>
      </c>
      <c r="B3" s="49" t="s">
        <v>62</v>
      </c>
      <c r="C3" s="200" t="s">
        <v>63</v>
      </c>
      <c r="D3" s="198"/>
      <c r="E3" s="198"/>
      <c r="F3" s="198"/>
      <c r="G3" s="199"/>
      <c r="AC3" s="176" t="s">
        <v>123</v>
      </c>
      <c r="AG3" t="s">
        <v>124</v>
      </c>
    </row>
    <row r="4" spans="1:60" ht="24.95" customHeight="1" x14ac:dyDescent="0.2">
      <c r="A4" s="201" t="s">
        <v>9</v>
      </c>
      <c r="B4" s="202" t="s">
        <v>64</v>
      </c>
      <c r="C4" s="203" t="s">
        <v>63</v>
      </c>
      <c r="D4" s="204"/>
      <c r="E4" s="204"/>
      <c r="F4" s="204"/>
      <c r="G4" s="205"/>
      <c r="AG4" t="s">
        <v>125</v>
      </c>
    </row>
    <row r="5" spans="1:60" x14ac:dyDescent="0.2">
      <c r="D5" s="10"/>
    </row>
    <row r="6" spans="1:60" ht="38.25" x14ac:dyDescent="0.2">
      <c r="A6" s="207" t="s">
        <v>126</v>
      </c>
      <c r="B6" s="209" t="s">
        <v>127</v>
      </c>
      <c r="C6" s="209" t="s">
        <v>128</v>
      </c>
      <c r="D6" s="208" t="s">
        <v>129</v>
      </c>
      <c r="E6" s="207" t="s">
        <v>130</v>
      </c>
      <c r="F6" s="206" t="s">
        <v>131</v>
      </c>
      <c r="G6" s="207" t="s">
        <v>29</v>
      </c>
      <c r="H6" s="210" t="s">
        <v>30</v>
      </c>
      <c r="I6" s="210" t="s">
        <v>132</v>
      </c>
      <c r="J6" s="210" t="s">
        <v>31</v>
      </c>
      <c r="K6" s="210" t="s">
        <v>133</v>
      </c>
      <c r="L6" s="210" t="s">
        <v>134</v>
      </c>
      <c r="M6" s="210" t="s">
        <v>135</v>
      </c>
      <c r="N6" s="210" t="s">
        <v>136</v>
      </c>
      <c r="O6" s="210" t="s">
        <v>137</v>
      </c>
      <c r="P6" s="210" t="s">
        <v>138</v>
      </c>
      <c r="Q6" s="210" t="s">
        <v>139</v>
      </c>
      <c r="R6" s="210" t="s">
        <v>140</v>
      </c>
      <c r="S6" s="210" t="s">
        <v>141</v>
      </c>
      <c r="T6" s="210" t="s">
        <v>142</v>
      </c>
      <c r="U6" s="210" t="s">
        <v>143</v>
      </c>
      <c r="V6" s="210" t="s">
        <v>144</v>
      </c>
      <c r="W6" s="210" t="s">
        <v>145</v>
      </c>
      <c r="X6" s="210" t="s">
        <v>146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147</v>
      </c>
      <c r="B8" s="227" t="s">
        <v>64</v>
      </c>
      <c r="C8" s="242" t="s">
        <v>73</v>
      </c>
      <c r="D8" s="228"/>
      <c r="E8" s="229"/>
      <c r="F8" s="230"/>
      <c r="G8" s="230">
        <f>SUMIF(AG9:AG39,"&lt;&gt;NOR",G9:G39)</f>
        <v>0</v>
      </c>
      <c r="H8" s="230"/>
      <c r="I8" s="230">
        <f>SUM(I9:I39)</f>
        <v>0</v>
      </c>
      <c r="J8" s="230"/>
      <c r="K8" s="230">
        <f>SUM(K9:K39)</f>
        <v>0</v>
      </c>
      <c r="L8" s="230"/>
      <c r="M8" s="230">
        <f>SUM(M9:M39)</f>
        <v>0</v>
      </c>
      <c r="N8" s="230"/>
      <c r="O8" s="230">
        <f>SUM(O9:O39)</f>
        <v>2.14</v>
      </c>
      <c r="P8" s="230"/>
      <c r="Q8" s="230">
        <f>SUM(Q9:Q39)</f>
        <v>0</v>
      </c>
      <c r="R8" s="230"/>
      <c r="S8" s="230"/>
      <c r="T8" s="231"/>
      <c r="U8" s="225"/>
      <c r="V8" s="225">
        <f>SUM(V9:V39)</f>
        <v>283.64999999999998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211</v>
      </c>
      <c r="C9" s="243" t="s">
        <v>212</v>
      </c>
      <c r="D9" s="234" t="s">
        <v>213</v>
      </c>
      <c r="E9" s="235">
        <v>219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214</v>
      </c>
      <c r="S9" s="237" t="s">
        <v>152</v>
      </c>
      <c r="T9" s="238" t="s">
        <v>152</v>
      </c>
      <c r="U9" s="221">
        <v>0.19</v>
      </c>
      <c r="V9" s="221">
        <f>ROUND(E9*U9,2)</f>
        <v>41.61</v>
      </c>
      <c r="W9" s="221"/>
      <c r="X9" s="221" t="s">
        <v>215</v>
      </c>
      <c r="Y9" s="211"/>
      <c r="Z9" s="211"/>
      <c r="AA9" s="211"/>
      <c r="AB9" s="211"/>
      <c r="AC9" s="211"/>
      <c r="AD9" s="211"/>
      <c r="AE9" s="211"/>
      <c r="AF9" s="211"/>
      <c r="AG9" s="211" t="s">
        <v>216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2" t="s">
        <v>217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218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44" t="s">
        <v>219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1"/>
      <c r="Z11" s="211"/>
      <c r="AA11" s="211"/>
      <c r="AB11" s="211"/>
      <c r="AC11" s="211"/>
      <c r="AD11" s="211"/>
      <c r="AE11" s="211"/>
      <c r="AF11" s="211"/>
      <c r="AG11" s="211" t="s">
        <v>157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44" t="s">
        <v>220</v>
      </c>
      <c r="D12" s="223"/>
      <c r="E12" s="224">
        <v>96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1"/>
      <c r="Z12" s="211"/>
      <c r="AA12" s="211"/>
      <c r="AB12" s="211"/>
      <c r="AC12" s="211"/>
      <c r="AD12" s="211"/>
      <c r="AE12" s="211"/>
      <c r="AF12" s="211"/>
      <c r="AG12" s="211" t="s">
        <v>157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44" t="s">
        <v>221</v>
      </c>
      <c r="D13" s="223"/>
      <c r="E13" s="224">
        <v>123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1"/>
      <c r="Z13" s="211"/>
      <c r="AA13" s="211"/>
      <c r="AB13" s="211"/>
      <c r="AC13" s="211"/>
      <c r="AD13" s="211"/>
      <c r="AE13" s="211"/>
      <c r="AF13" s="211"/>
      <c r="AG13" s="211" t="s">
        <v>157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32">
        <v>2</v>
      </c>
      <c r="B14" s="233" t="s">
        <v>222</v>
      </c>
      <c r="C14" s="243" t="s">
        <v>223</v>
      </c>
      <c r="D14" s="234" t="s">
        <v>213</v>
      </c>
      <c r="E14" s="235">
        <v>149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214</v>
      </c>
      <c r="S14" s="237" t="s">
        <v>152</v>
      </c>
      <c r="T14" s="238" t="s">
        <v>152</v>
      </c>
      <c r="U14" s="221">
        <v>1.0999999999999999E-2</v>
      </c>
      <c r="V14" s="221">
        <f>ROUND(E14*U14,2)</f>
        <v>1.64</v>
      </c>
      <c r="W14" s="221"/>
      <c r="X14" s="221" t="s">
        <v>215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216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52" t="s">
        <v>224</v>
      </c>
      <c r="D15" s="250"/>
      <c r="E15" s="250"/>
      <c r="F15" s="250"/>
      <c r="G15" s="250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1"/>
      <c r="Z15" s="211"/>
      <c r="AA15" s="211"/>
      <c r="AB15" s="211"/>
      <c r="AC15" s="211"/>
      <c r="AD15" s="211"/>
      <c r="AE15" s="211"/>
      <c r="AF15" s="211"/>
      <c r="AG15" s="211" t="s">
        <v>218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44" t="s">
        <v>225</v>
      </c>
      <c r="D16" s="223"/>
      <c r="E16" s="224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1"/>
      <c r="Z16" s="211"/>
      <c r="AA16" s="211"/>
      <c r="AB16" s="211"/>
      <c r="AC16" s="211"/>
      <c r="AD16" s="211"/>
      <c r="AE16" s="211"/>
      <c r="AF16" s="211"/>
      <c r="AG16" s="211" t="s">
        <v>157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44" t="s">
        <v>226</v>
      </c>
      <c r="D17" s="223"/>
      <c r="E17" s="224">
        <v>149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1"/>
      <c r="Z17" s="211"/>
      <c r="AA17" s="211"/>
      <c r="AB17" s="211"/>
      <c r="AC17" s="211"/>
      <c r="AD17" s="211"/>
      <c r="AE17" s="211"/>
      <c r="AF17" s="211"/>
      <c r="AG17" s="211" t="s">
        <v>157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32">
        <v>3</v>
      </c>
      <c r="B18" s="233" t="s">
        <v>227</v>
      </c>
      <c r="C18" s="243" t="s">
        <v>228</v>
      </c>
      <c r="D18" s="234" t="s">
        <v>213</v>
      </c>
      <c r="E18" s="235">
        <v>149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214</v>
      </c>
      <c r="S18" s="237" t="s">
        <v>152</v>
      </c>
      <c r="T18" s="238" t="s">
        <v>152</v>
      </c>
      <c r="U18" s="221">
        <v>5.2999999999999999E-2</v>
      </c>
      <c r="V18" s="221">
        <f>ROUND(E18*U18,2)</f>
        <v>7.9</v>
      </c>
      <c r="W18" s="221"/>
      <c r="X18" s="221" t="s">
        <v>215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216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4" t="s">
        <v>225</v>
      </c>
      <c r="D19" s="223"/>
      <c r="E19" s="224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1"/>
      <c r="Z19" s="211"/>
      <c r="AA19" s="211"/>
      <c r="AB19" s="211"/>
      <c r="AC19" s="211"/>
      <c r="AD19" s="211"/>
      <c r="AE19" s="211"/>
      <c r="AF19" s="211"/>
      <c r="AG19" s="211" t="s">
        <v>157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44" t="s">
        <v>229</v>
      </c>
      <c r="D20" s="223"/>
      <c r="E20" s="224">
        <v>149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1"/>
      <c r="Z20" s="211"/>
      <c r="AA20" s="211"/>
      <c r="AB20" s="211"/>
      <c r="AC20" s="211"/>
      <c r="AD20" s="211"/>
      <c r="AE20" s="211"/>
      <c r="AF20" s="211"/>
      <c r="AG20" s="211" t="s">
        <v>157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32">
        <v>4</v>
      </c>
      <c r="B21" s="233" t="s">
        <v>230</v>
      </c>
      <c r="C21" s="243" t="s">
        <v>231</v>
      </c>
      <c r="D21" s="234" t="s">
        <v>213</v>
      </c>
      <c r="E21" s="235">
        <v>368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214</v>
      </c>
      <c r="S21" s="237" t="s">
        <v>152</v>
      </c>
      <c r="T21" s="238" t="s">
        <v>152</v>
      </c>
      <c r="U21" s="221">
        <v>3.5999999999999997E-2</v>
      </c>
      <c r="V21" s="221">
        <f>ROUND(E21*U21,2)</f>
        <v>13.25</v>
      </c>
      <c r="W21" s="221"/>
      <c r="X21" s="221" t="s">
        <v>215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216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52" t="s">
        <v>232</v>
      </c>
      <c r="D22" s="250"/>
      <c r="E22" s="250"/>
      <c r="F22" s="250"/>
      <c r="G22" s="250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218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4" t="s">
        <v>233</v>
      </c>
      <c r="D23" s="223"/>
      <c r="E23" s="224">
        <v>237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1"/>
      <c r="Z23" s="211"/>
      <c r="AA23" s="211"/>
      <c r="AB23" s="211"/>
      <c r="AC23" s="211"/>
      <c r="AD23" s="211"/>
      <c r="AE23" s="211"/>
      <c r="AF23" s="211"/>
      <c r="AG23" s="211" t="s">
        <v>157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4" t="s">
        <v>234</v>
      </c>
      <c r="D24" s="223"/>
      <c r="E24" s="224">
        <v>131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1"/>
      <c r="Z24" s="211"/>
      <c r="AA24" s="211"/>
      <c r="AB24" s="211"/>
      <c r="AC24" s="211"/>
      <c r="AD24" s="211"/>
      <c r="AE24" s="211"/>
      <c r="AF24" s="211"/>
      <c r="AG24" s="211" t="s">
        <v>157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32">
        <v>5</v>
      </c>
      <c r="B25" s="233" t="s">
        <v>235</v>
      </c>
      <c r="C25" s="243" t="s">
        <v>236</v>
      </c>
      <c r="D25" s="234" t="s">
        <v>237</v>
      </c>
      <c r="E25" s="235">
        <v>2446.2800000000002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214</v>
      </c>
      <c r="S25" s="237" t="s">
        <v>152</v>
      </c>
      <c r="T25" s="238" t="s">
        <v>152</v>
      </c>
      <c r="U25" s="221">
        <v>1.7999999999999999E-2</v>
      </c>
      <c r="V25" s="221">
        <f>ROUND(E25*U25,2)</f>
        <v>44.03</v>
      </c>
      <c r="W25" s="221"/>
      <c r="X25" s="221" t="s">
        <v>215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216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2" t="s">
        <v>238</v>
      </c>
      <c r="D26" s="250"/>
      <c r="E26" s="250"/>
      <c r="F26" s="250"/>
      <c r="G26" s="250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1"/>
      <c r="Z26" s="211"/>
      <c r="AA26" s="211"/>
      <c r="AB26" s="211"/>
      <c r="AC26" s="211"/>
      <c r="AD26" s="211"/>
      <c r="AE26" s="211"/>
      <c r="AF26" s="211"/>
      <c r="AG26" s="211" t="s">
        <v>218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4" t="s">
        <v>239</v>
      </c>
      <c r="D27" s="223"/>
      <c r="E27" s="224">
        <v>2446.2800000000002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1"/>
      <c r="Z27" s="211"/>
      <c r="AA27" s="211"/>
      <c r="AB27" s="211"/>
      <c r="AC27" s="211"/>
      <c r="AD27" s="211"/>
      <c r="AE27" s="211"/>
      <c r="AF27" s="211"/>
      <c r="AG27" s="211" t="s">
        <v>157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32">
        <v>6</v>
      </c>
      <c r="B28" s="233" t="s">
        <v>240</v>
      </c>
      <c r="C28" s="243" t="s">
        <v>241</v>
      </c>
      <c r="D28" s="234" t="s">
        <v>237</v>
      </c>
      <c r="E28" s="235">
        <v>1364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214</v>
      </c>
      <c r="S28" s="237" t="s">
        <v>152</v>
      </c>
      <c r="T28" s="238" t="s">
        <v>152</v>
      </c>
      <c r="U28" s="221">
        <v>0.107</v>
      </c>
      <c r="V28" s="221">
        <f>ROUND(E28*U28,2)</f>
        <v>145.94999999999999</v>
      </c>
      <c r="W28" s="221"/>
      <c r="X28" s="221" t="s">
        <v>215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242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2" t="s">
        <v>243</v>
      </c>
      <c r="D29" s="250"/>
      <c r="E29" s="250"/>
      <c r="F29" s="250"/>
      <c r="G29" s="25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1"/>
      <c r="Z29" s="211"/>
      <c r="AA29" s="211"/>
      <c r="AB29" s="211"/>
      <c r="AC29" s="211"/>
      <c r="AD29" s="211"/>
      <c r="AE29" s="211"/>
      <c r="AF29" s="211"/>
      <c r="AG29" s="211" t="s">
        <v>218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44" t="s">
        <v>244</v>
      </c>
      <c r="D30" s="223"/>
      <c r="E30" s="224">
        <v>1364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1"/>
      <c r="Z30" s="211"/>
      <c r="AA30" s="211"/>
      <c r="AB30" s="211"/>
      <c r="AC30" s="211"/>
      <c r="AD30" s="211"/>
      <c r="AE30" s="211"/>
      <c r="AF30" s="211"/>
      <c r="AG30" s="211" t="s">
        <v>157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32">
        <v>7</v>
      </c>
      <c r="B31" s="233" t="s">
        <v>245</v>
      </c>
      <c r="C31" s="243" t="s">
        <v>246</v>
      </c>
      <c r="D31" s="234" t="s">
        <v>237</v>
      </c>
      <c r="E31" s="235">
        <v>1364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1.57E-3</v>
      </c>
      <c r="O31" s="237">
        <f>ROUND(E31*N31,2)</f>
        <v>2.14</v>
      </c>
      <c r="P31" s="237">
        <v>0</v>
      </c>
      <c r="Q31" s="237">
        <f>ROUND(E31*P31,2)</f>
        <v>0</v>
      </c>
      <c r="R31" s="237" t="s">
        <v>247</v>
      </c>
      <c r="S31" s="237" t="s">
        <v>152</v>
      </c>
      <c r="T31" s="238" t="s">
        <v>152</v>
      </c>
      <c r="U31" s="221">
        <v>1.6E-2</v>
      </c>
      <c r="V31" s="221">
        <f>ROUND(E31*U31,2)</f>
        <v>21.82</v>
      </c>
      <c r="W31" s="221"/>
      <c r="X31" s="221" t="s">
        <v>215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242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45" t="s">
        <v>248</v>
      </c>
      <c r="D32" s="239"/>
      <c r="E32" s="239"/>
      <c r="F32" s="239"/>
      <c r="G32" s="239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1"/>
      <c r="Z32" s="211"/>
      <c r="AA32" s="211"/>
      <c r="AB32" s="211"/>
      <c r="AC32" s="211"/>
      <c r="AD32" s="211"/>
      <c r="AE32" s="211"/>
      <c r="AF32" s="211"/>
      <c r="AG32" s="211" t="s">
        <v>161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4" t="s">
        <v>249</v>
      </c>
      <c r="D33" s="223"/>
      <c r="E33" s="224">
        <v>1364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1"/>
      <c r="Z33" s="211"/>
      <c r="AA33" s="211"/>
      <c r="AB33" s="211"/>
      <c r="AC33" s="211"/>
      <c r="AD33" s="211"/>
      <c r="AE33" s="211"/>
      <c r="AF33" s="211"/>
      <c r="AG33" s="211" t="s">
        <v>157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32">
        <v>8</v>
      </c>
      <c r="B34" s="233" t="s">
        <v>250</v>
      </c>
      <c r="C34" s="243" t="s">
        <v>251</v>
      </c>
      <c r="D34" s="234" t="s">
        <v>237</v>
      </c>
      <c r="E34" s="235">
        <v>2127.1999999999998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 t="s">
        <v>247</v>
      </c>
      <c r="S34" s="237" t="s">
        <v>152</v>
      </c>
      <c r="T34" s="238" t="s">
        <v>152</v>
      </c>
      <c r="U34" s="221">
        <v>3.5000000000000001E-3</v>
      </c>
      <c r="V34" s="221">
        <f>ROUND(E34*U34,2)</f>
        <v>7.45</v>
      </c>
      <c r="W34" s="221"/>
      <c r="X34" s="221" t="s">
        <v>215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242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2" t="s">
        <v>252</v>
      </c>
      <c r="D35" s="250"/>
      <c r="E35" s="250"/>
      <c r="F35" s="250"/>
      <c r="G35" s="250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1"/>
      <c r="Z35" s="211"/>
      <c r="AA35" s="211"/>
      <c r="AB35" s="211"/>
      <c r="AC35" s="211"/>
      <c r="AD35" s="211"/>
      <c r="AE35" s="211"/>
      <c r="AF35" s="211"/>
      <c r="AG35" s="211" t="s">
        <v>218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3" t="s">
        <v>253</v>
      </c>
      <c r="D36" s="251"/>
      <c r="E36" s="251"/>
      <c r="F36" s="251"/>
      <c r="G36" s="25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1"/>
      <c r="Z36" s="211"/>
      <c r="AA36" s="211"/>
      <c r="AB36" s="211"/>
      <c r="AC36" s="211"/>
      <c r="AD36" s="211"/>
      <c r="AE36" s="211"/>
      <c r="AF36" s="211"/>
      <c r="AG36" s="211" t="s">
        <v>161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44" t="s">
        <v>254</v>
      </c>
      <c r="D37" s="223"/>
      <c r="E37" s="224">
        <v>2127.1999999999998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1"/>
      <c r="Z37" s="211"/>
      <c r="AA37" s="211"/>
      <c r="AB37" s="211"/>
      <c r="AC37" s="211"/>
      <c r="AD37" s="211"/>
      <c r="AE37" s="211"/>
      <c r="AF37" s="211"/>
      <c r="AG37" s="211" t="s">
        <v>157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32">
        <v>9</v>
      </c>
      <c r="B38" s="233" t="s">
        <v>255</v>
      </c>
      <c r="C38" s="243" t="s">
        <v>256</v>
      </c>
      <c r="D38" s="234" t="s">
        <v>257</v>
      </c>
      <c r="E38" s="235">
        <v>1.0636000000000001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203</v>
      </c>
      <c r="T38" s="238" t="s">
        <v>153</v>
      </c>
      <c r="U38" s="221">
        <v>0</v>
      </c>
      <c r="V38" s="221">
        <f>ROUND(E38*U38,2)</f>
        <v>0</v>
      </c>
      <c r="W38" s="221"/>
      <c r="X38" s="221" t="s">
        <v>258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259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44" t="s">
        <v>260</v>
      </c>
      <c r="D39" s="223"/>
      <c r="E39" s="224">
        <v>1.0636000000000001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1"/>
      <c r="Z39" s="211"/>
      <c r="AA39" s="211"/>
      <c r="AB39" s="211"/>
      <c r="AC39" s="211"/>
      <c r="AD39" s="211"/>
      <c r="AE39" s="211"/>
      <c r="AF39" s="211"/>
      <c r="AG39" s="211" t="s">
        <v>157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x14ac:dyDescent="0.2">
      <c r="A40" s="226" t="s">
        <v>147</v>
      </c>
      <c r="B40" s="227" t="s">
        <v>78</v>
      </c>
      <c r="C40" s="242" t="s">
        <v>79</v>
      </c>
      <c r="D40" s="228"/>
      <c r="E40" s="229"/>
      <c r="F40" s="230"/>
      <c r="G40" s="230">
        <f>SUMIF(AG41:AG46,"&lt;&gt;NOR",G41:G46)</f>
        <v>0</v>
      </c>
      <c r="H40" s="230"/>
      <c r="I40" s="230">
        <f>SUM(I41:I46)</f>
        <v>0</v>
      </c>
      <c r="J40" s="230"/>
      <c r="K40" s="230">
        <f>SUM(K41:K46)</f>
        <v>0</v>
      </c>
      <c r="L40" s="230"/>
      <c r="M40" s="230">
        <f>SUM(M41:M46)</f>
        <v>0</v>
      </c>
      <c r="N40" s="230"/>
      <c r="O40" s="230">
        <f>SUM(O41:O46)</f>
        <v>4.07</v>
      </c>
      <c r="P40" s="230"/>
      <c r="Q40" s="230">
        <f>SUM(Q41:Q46)</f>
        <v>0</v>
      </c>
      <c r="R40" s="230"/>
      <c r="S40" s="230"/>
      <c r="T40" s="231"/>
      <c r="U40" s="225"/>
      <c r="V40" s="225">
        <f>SUM(V41:V46)</f>
        <v>222.4</v>
      </c>
      <c r="W40" s="225"/>
      <c r="X40" s="225"/>
      <c r="AG40" t="s">
        <v>148</v>
      </c>
    </row>
    <row r="41" spans="1:60" ht="22.5" outlineLevel="1" x14ac:dyDescent="0.2">
      <c r="A41" s="232">
        <v>10</v>
      </c>
      <c r="B41" s="233" t="s">
        <v>261</v>
      </c>
      <c r="C41" s="243" t="s">
        <v>262</v>
      </c>
      <c r="D41" s="234" t="s">
        <v>237</v>
      </c>
      <c r="E41" s="235">
        <v>1808.12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2.2499999999999998E-3</v>
      </c>
      <c r="O41" s="237">
        <f>ROUND(E41*N41,2)</f>
        <v>4.07</v>
      </c>
      <c r="P41" s="237">
        <v>0</v>
      </c>
      <c r="Q41" s="237">
        <f>ROUND(E41*P41,2)</f>
        <v>0</v>
      </c>
      <c r="R41" s="237" t="s">
        <v>263</v>
      </c>
      <c r="S41" s="237" t="s">
        <v>152</v>
      </c>
      <c r="T41" s="238" t="s">
        <v>152</v>
      </c>
      <c r="U41" s="221">
        <v>0.123</v>
      </c>
      <c r="V41" s="221">
        <f>ROUND(E41*U41,2)</f>
        <v>222.4</v>
      </c>
      <c r="W41" s="221"/>
      <c r="X41" s="221" t="s">
        <v>215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216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2" t="s">
        <v>264</v>
      </c>
      <c r="D42" s="250"/>
      <c r="E42" s="250"/>
      <c r="F42" s="250"/>
      <c r="G42" s="250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1"/>
      <c r="Z42" s="211"/>
      <c r="AA42" s="211"/>
      <c r="AB42" s="211"/>
      <c r="AC42" s="211"/>
      <c r="AD42" s="211"/>
      <c r="AE42" s="211"/>
      <c r="AF42" s="211"/>
      <c r="AG42" s="211" t="s">
        <v>218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40" t="str">
        <f>C42</f>
        <v>v rovině nebo ve svahu, s přesahem jednotlivých pásů 150 mm, s uchycením v terénu sponami z betonářské oceli</v>
      </c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3" t="s">
        <v>265</v>
      </c>
      <c r="D43" s="251"/>
      <c r="E43" s="251"/>
      <c r="F43" s="251"/>
      <c r="G43" s="25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1"/>
      <c r="Z43" s="211"/>
      <c r="AA43" s="211"/>
      <c r="AB43" s="211"/>
      <c r="AC43" s="211"/>
      <c r="AD43" s="211"/>
      <c r="AE43" s="211"/>
      <c r="AF43" s="211"/>
      <c r="AG43" s="211" t="s">
        <v>161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44" t="s">
        <v>266</v>
      </c>
      <c r="D44" s="223"/>
      <c r="E44" s="224">
        <v>1808.12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1"/>
      <c r="Z44" s="211"/>
      <c r="AA44" s="211"/>
      <c r="AB44" s="211"/>
      <c r="AC44" s="211"/>
      <c r="AD44" s="211"/>
      <c r="AE44" s="211"/>
      <c r="AF44" s="211"/>
      <c r="AG44" s="211" t="s">
        <v>157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32">
        <v>11</v>
      </c>
      <c r="B45" s="233" t="s">
        <v>267</v>
      </c>
      <c r="C45" s="243" t="s">
        <v>268</v>
      </c>
      <c r="D45" s="234" t="s">
        <v>269</v>
      </c>
      <c r="E45" s="235">
        <v>1988.932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203</v>
      </c>
      <c r="T45" s="238" t="s">
        <v>153</v>
      </c>
      <c r="U45" s="221">
        <v>0</v>
      </c>
      <c r="V45" s="221">
        <f>ROUND(E45*U45,2)</f>
        <v>0</v>
      </c>
      <c r="W45" s="221"/>
      <c r="X45" s="221" t="s">
        <v>215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242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44" t="s">
        <v>270</v>
      </c>
      <c r="D46" s="223"/>
      <c r="E46" s="224">
        <v>1988.932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1"/>
      <c r="Z46" s="211"/>
      <c r="AA46" s="211"/>
      <c r="AB46" s="211"/>
      <c r="AC46" s="211"/>
      <c r="AD46" s="211"/>
      <c r="AE46" s="211"/>
      <c r="AF46" s="211"/>
      <c r="AG46" s="211" t="s">
        <v>157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x14ac:dyDescent="0.2">
      <c r="A47" s="226" t="s">
        <v>147</v>
      </c>
      <c r="B47" s="227" t="s">
        <v>80</v>
      </c>
      <c r="C47" s="242" t="s">
        <v>81</v>
      </c>
      <c r="D47" s="228"/>
      <c r="E47" s="229"/>
      <c r="F47" s="230"/>
      <c r="G47" s="230">
        <f>SUMIF(AG48:AG66,"&lt;&gt;NOR",G48:G66)</f>
        <v>0</v>
      </c>
      <c r="H47" s="230"/>
      <c r="I47" s="230">
        <f>SUM(I48:I66)</f>
        <v>0</v>
      </c>
      <c r="J47" s="230"/>
      <c r="K47" s="230">
        <f>SUM(K48:K66)</f>
        <v>0</v>
      </c>
      <c r="L47" s="230"/>
      <c r="M47" s="230">
        <f>SUM(M48:M66)</f>
        <v>0</v>
      </c>
      <c r="N47" s="230"/>
      <c r="O47" s="230">
        <f>SUM(O48:O66)</f>
        <v>1720.08</v>
      </c>
      <c r="P47" s="230"/>
      <c r="Q47" s="230">
        <f>SUM(Q48:Q66)</f>
        <v>0</v>
      </c>
      <c r="R47" s="230"/>
      <c r="S47" s="230"/>
      <c r="T47" s="231"/>
      <c r="U47" s="225"/>
      <c r="V47" s="225">
        <f>SUM(V48:V66)</f>
        <v>246.35</v>
      </c>
      <c r="W47" s="225"/>
      <c r="X47" s="225"/>
      <c r="AG47" t="s">
        <v>148</v>
      </c>
    </row>
    <row r="48" spans="1:60" ht="22.5" outlineLevel="1" x14ac:dyDescent="0.2">
      <c r="A48" s="232">
        <v>12</v>
      </c>
      <c r="B48" s="233" t="s">
        <v>271</v>
      </c>
      <c r="C48" s="243" t="s">
        <v>272</v>
      </c>
      <c r="D48" s="234" t="s">
        <v>237</v>
      </c>
      <c r="E48" s="235">
        <v>1366.7260000000001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0.105</v>
      </c>
      <c r="O48" s="237">
        <f>ROUND(E48*N48,2)</f>
        <v>143.51</v>
      </c>
      <c r="P48" s="237">
        <v>0</v>
      </c>
      <c r="Q48" s="237">
        <f>ROUND(E48*P48,2)</f>
        <v>0</v>
      </c>
      <c r="R48" s="237" t="s">
        <v>273</v>
      </c>
      <c r="S48" s="237" t="s">
        <v>152</v>
      </c>
      <c r="T48" s="238" t="s">
        <v>152</v>
      </c>
      <c r="U48" s="221">
        <v>2.4E-2</v>
      </c>
      <c r="V48" s="221">
        <f>ROUND(E48*U48,2)</f>
        <v>32.799999999999997</v>
      </c>
      <c r="W48" s="221"/>
      <c r="X48" s="221" t="s">
        <v>215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216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2" t="s">
        <v>274</v>
      </c>
      <c r="D49" s="250"/>
      <c r="E49" s="250"/>
      <c r="F49" s="250"/>
      <c r="G49" s="250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1"/>
      <c r="Z49" s="211"/>
      <c r="AA49" s="211"/>
      <c r="AB49" s="211"/>
      <c r="AC49" s="211"/>
      <c r="AD49" s="211"/>
      <c r="AE49" s="211"/>
      <c r="AF49" s="211"/>
      <c r="AG49" s="211" t="s">
        <v>218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44" t="s">
        <v>275</v>
      </c>
      <c r="D50" s="223"/>
      <c r="E50" s="224">
        <v>1366.7260000000001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1"/>
      <c r="Z50" s="211"/>
      <c r="AA50" s="211"/>
      <c r="AB50" s="211"/>
      <c r="AC50" s="211"/>
      <c r="AD50" s="211"/>
      <c r="AE50" s="211"/>
      <c r="AF50" s="211"/>
      <c r="AG50" s="211" t="s">
        <v>157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22.5" outlineLevel="1" x14ac:dyDescent="0.2">
      <c r="A51" s="232">
        <v>13</v>
      </c>
      <c r="B51" s="233" t="s">
        <v>276</v>
      </c>
      <c r="C51" s="243" t="s">
        <v>277</v>
      </c>
      <c r="D51" s="234" t="s">
        <v>237</v>
      </c>
      <c r="E51" s="235">
        <v>720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0.28799999999999998</v>
      </c>
      <c r="O51" s="237">
        <f>ROUND(E51*N51,2)</f>
        <v>207.36</v>
      </c>
      <c r="P51" s="237">
        <v>0</v>
      </c>
      <c r="Q51" s="237">
        <f>ROUND(E51*P51,2)</f>
        <v>0</v>
      </c>
      <c r="R51" s="237" t="s">
        <v>273</v>
      </c>
      <c r="S51" s="237" t="s">
        <v>152</v>
      </c>
      <c r="T51" s="238" t="s">
        <v>152</v>
      </c>
      <c r="U51" s="221">
        <v>0.02</v>
      </c>
      <c r="V51" s="221">
        <f>ROUND(E51*U51,2)</f>
        <v>14.4</v>
      </c>
      <c r="W51" s="221"/>
      <c r="X51" s="221" t="s">
        <v>215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242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44" t="s">
        <v>278</v>
      </c>
      <c r="D52" s="223"/>
      <c r="E52" s="224">
        <v>120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1"/>
      <c r="Z52" s="211"/>
      <c r="AA52" s="211"/>
      <c r="AB52" s="211"/>
      <c r="AC52" s="211"/>
      <c r="AD52" s="211"/>
      <c r="AE52" s="211"/>
      <c r="AF52" s="211"/>
      <c r="AG52" s="211" t="s">
        <v>157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44" t="s">
        <v>279</v>
      </c>
      <c r="D53" s="223"/>
      <c r="E53" s="224">
        <v>600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1"/>
      <c r="Z53" s="211"/>
      <c r="AA53" s="211"/>
      <c r="AB53" s="211"/>
      <c r="AC53" s="211"/>
      <c r="AD53" s="211"/>
      <c r="AE53" s="211"/>
      <c r="AF53" s="211"/>
      <c r="AG53" s="211" t="s">
        <v>157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32">
        <v>14</v>
      </c>
      <c r="B54" s="233" t="s">
        <v>280</v>
      </c>
      <c r="C54" s="243" t="s">
        <v>281</v>
      </c>
      <c r="D54" s="234" t="s">
        <v>237</v>
      </c>
      <c r="E54" s="235">
        <v>720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0.378</v>
      </c>
      <c r="O54" s="237">
        <f>ROUND(E54*N54,2)</f>
        <v>272.16000000000003</v>
      </c>
      <c r="P54" s="237">
        <v>0</v>
      </c>
      <c r="Q54" s="237">
        <f>ROUND(E54*P54,2)</f>
        <v>0</v>
      </c>
      <c r="R54" s="237" t="s">
        <v>273</v>
      </c>
      <c r="S54" s="237" t="s">
        <v>152</v>
      </c>
      <c r="T54" s="238" t="s">
        <v>152</v>
      </c>
      <c r="U54" s="221">
        <v>0.03</v>
      </c>
      <c r="V54" s="221">
        <f>ROUND(E54*U54,2)</f>
        <v>21.6</v>
      </c>
      <c r="W54" s="221"/>
      <c r="X54" s="221" t="s">
        <v>215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242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44" t="s">
        <v>282</v>
      </c>
      <c r="D55" s="223"/>
      <c r="E55" s="224">
        <v>120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1"/>
      <c r="Z55" s="211"/>
      <c r="AA55" s="211"/>
      <c r="AB55" s="211"/>
      <c r="AC55" s="211"/>
      <c r="AD55" s="211"/>
      <c r="AE55" s="211"/>
      <c r="AF55" s="211"/>
      <c r="AG55" s="211" t="s">
        <v>157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44" t="s">
        <v>283</v>
      </c>
      <c r="D56" s="223"/>
      <c r="E56" s="224">
        <v>600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1"/>
      <c r="Z56" s="211"/>
      <c r="AA56" s="211"/>
      <c r="AB56" s="211"/>
      <c r="AC56" s="211"/>
      <c r="AD56" s="211"/>
      <c r="AE56" s="211"/>
      <c r="AF56" s="211"/>
      <c r="AG56" s="211" t="s">
        <v>157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2.5" outlineLevel="1" x14ac:dyDescent="0.2">
      <c r="A57" s="232">
        <v>15</v>
      </c>
      <c r="B57" s="233" t="s">
        <v>284</v>
      </c>
      <c r="C57" s="243" t="s">
        <v>285</v>
      </c>
      <c r="D57" s="234" t="s">
        <v>237</v>
      </c>
      <c r="E57" s="235">
        <v>1701.76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0.48509999999999998</v>
      </c>
      <c r="O57" s="237">
        <f>ROUND(E57*N57,2)</f>
        <v>825.52</v>
      </c>
      <c r="P57" s="237">
        <v>0</v>
      </c>
      <c r="Q57" s="237">
        <f>ROUND(E57*P57,2)</f>
        <v>0</v>
      </c>
      <c r="R57" s="237" t="s">
        <v>273</v>
      </c>
      <c r="S57" s="237" t="s">
        <v>152</v>
      </c>
      <c r="T57" s="238" t="s">
        <v>152</v>
      </c>
      <c r="U57" s="221">
        <v>0.03</v>
      </c>
      <c r="V57" s="221">
        <f>ROUND(E57*U57,2)</f>
        <v>51.05</v>
      </c>
      <c r="W57" s="221"/>
      <c r="X57" s="221" t="s">
        <v>215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216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44" t="s">
        <v>286</v>
      </c>
      <c r="D58" s="223"/>
      <c r="E58" s="224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1"/>
      <c r="Z58" s="211"/>
      <c r="AA58" s="211"/>
      <c r="AB58" s="211"/>
      <c r="AC58" s="211"/>
      <c r="AD58" s="211"/>
      <c r="AE58" s="211"/>
      <c r="AF58" s="211"/>
      <c r="AG58" s="211" t="s">
        <v>157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44" t="s">
        <v>287</v>
      </c>
      <c r="D59" s="223"/>
      <c r="E59" s="224">
        <v>1701.76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1"/>
      <c r="Z59" s="211"/>
      <c r="AA59" s="211"/>
      <c r="AB59" s="211"/>
      <c r="AC59" s="211"/>
      <c r="AD59" s="211"/>
      <c r="AE59" s="211"/>
      <c r="AF59" s="211"/>
      <c r="AG59" s="211" t="s">
        <v>157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32">
        <v>16</v>
      </c>
      <c r="B60" s="233" t="s">
        <v>288</v>
      </c>
      <c r="C60" s="243" t="s">
        <v>289</v>
      </c>
      <c r="D60" s="234" t="s">
        <v>237</v>
      </c>
      <c r="E60" s="235">
        <v>540.79999999999995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0.18776000000000001</v>
      </c>
      <c r="O60" s="237">
        <f>ROUND(E60*N60,2)</f>
        <v>101.54</v>
      </c>
      <c r="P60" s="237">
        <v>0</v>
      </c>
      <c r="Q60" s="237">
        <f>ROUND(E60*P60,2)</f>
        <v>0</v>
      </c>
      <c r="R60" s="237" t="s">
        <v>273</v>
      </c>
      <c r="S60" s="237" t="s">
        <v>152</v>
      </c>
      <c r="T60" s="238" t="s">
        <v>152</v>
      </c>
      <c r="U60" s="221">
        <v>5.1999999999999998E-2</v>
      </c>
      <c r="V60" s="221">
        <f>ROUND(E60*U60,2)</f>
        <v>28.12</v>
      </c>
      <c r="W60" s="221"/>
      <c r="X60" s="221" t="s">
        <v>215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216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52" t="s">
        <v>290</v>
      </c>
      <c r="D61" s="250"/>
      <c r="E61" s="250"/>
      <c r="F61" s="250"/>
      <c r="G61" s="250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1"/>
      <c r="Z61" s="211"/>
      <c r="AA61" s="211"/>
      <c r="AB61" s="211"/>
      <c r="AC61" s="211"/>
      <c r="AD61" s="211"/>
      <c r="AE61" s="211"/>
      <c r="AF61" s="211"/>
      <c r="AG61" s="211" t="s">
        <v>218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44" t="s">
        <v>291</v>
      </c>
      <c r="D62" s="223"/>
      <c r="E62" s="224">
        <v>540.79999999999995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1"/>
      <c r="Z62" s="211"/>
      <c r="AA62" s="211"/>
      <c r="AB62" s="211"/>
      <c r="AC62" s="211"/>
      <c r="AD62" s="211"/>
      <c r="AE62" s="211"/>
      <c r="AF62" s="211"/>
      <c r="AG62" s="211" t="s">
        <v>157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32">
        <v>17</v>
      </c>
      <c r="B63" s="233" t="s">
        <v>292</v>
      </c>
      <c r="C63" s="243" t="s">
        <v>293</v>
      </c>
      <c r="D63" s="234" t="s">
        <v>237</v>
      </c>
      <c r="E63" s="235">
        <v>1329.5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7.1000000000000002E-4</v>
      </c>
      <c r="O63" s="237">
        <f>ROUND(E63*N63,2)</f>
        <v>0.94</v>
      </c>
      <c r="P63" s="237">
        <v>0</v>
      </c>
      <c r="Q63" s="237">
        <f>ROUND(E63*P63,2)</f>
        <v>0</v>
      </c>
      <c r="R63" s="237" t="s">
        <v>273</v>
      </c>
      <c r="S63" s="237" t="s">
        <v>152</v>
      </c>
      <c r="T63" s="238" t="s">
        <v>152</v>
      </c>
      <c r="U63" s="221">
        <v>2E-3</v>
      </c>
      <c r="V63" s="221">
        <f>ROUND(E63*U63,2)</f>
        <v>2.66</v>
      </c>
      <c r="W63" s="221"/>
      <c r="X63" s="221" t="s">
        <v>215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216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44" t="s">
        <v>294</v>
      </c>
      <c r="D64" s="223"/>
      <c r="E64" s="224">
        <v>1329.5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1"/>
      <c r="Z64" s="211"/>
      <c r="AA64" s="211"/>
      <c r="AB64" s="211"/>
      <c r="AC64" s="211"/>
      <c r="AD64" s="211"/>
      <c r="AE64" s="211"/>
      <c r="AF64" s="211"/>
      <c r="AG64" s="211" t="s">
        <v>157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32">
        <v>18</v>
      </c>
      <c r="B65" s="233" t="s">
        <v>295</v>
      </c>
      <c r="C65" s="243" t="s">
        <v>296</v>
      </c>
      <c r="D65" s="234" t="s">
        <v>237</v>
      </c>
      <c r="E65" s="235">
        <v>1329.5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0.12715000000000001</v>
      </c>
      <c r="O65" s="237">
        <f>ROUND(E65*N65,2)</f>
        <v>169.05</v>
      </c>
      <c r="P65" s="237">
        <v>0</v>
      </c>
      <c r="Q65" s="237">
        <f>ROUND(E65*P65,2)</f>
        <v>0</v>
      </c>
      <c r="R65" s="237" t="s">
        <v>273</v>
      </c>
      <c r="S65" s="237" t="s">
        <v>152</v>
      </c>
      <c r="T65" s="238" t="s">
        <v>152</v>
      </c>
      <c r="U65" s="221">
        <v>7.1999999999999995E-2</v>
      </c>
      <c r="V65" s="221">
        <f>ROUND(E65*U65,2)</f>
        <v>95.72</v>
      </c>
      <c r="W65" s="221"/>
      <c r="X65" s="221" t="s">
        <v>215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216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44" t="s">
        <v>297</v>
      </c>
      <c r="D66" s="223"/>
      <c r="E66" s="224">
        <v>1329.5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1"/>
      <c r="Z66" s="211"/>
      <c r="AA66" s="211"/>
      <c r="AB66" s="211"/>
      <c r="AC66" s="211"/>
      <c r="AD66" s="211"/>
      <c r="AE66" s="211"/>
      <c r="AF66" s="211"/>
      <c r="AG66" s="211" t="s">
        <v>157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x14ac:dyDescent="0.2">
      <c r="A67" s="226" t="s">
        <v>147</v>
      </c>
      <c r="B67" s="227" t="s">
        <v>90</v>
      </c>
      <c r="C67" s="242" t="s">
        <v>91</v>
      </c>
      <c r="D67" s="228"/>
      <c r="E67" s="229"/>
      <c r="F67" s="230"/>
      <c r="G67" s="230">
        <f>SUMIF(AG68:AG70,"&lt;&gt;NOR",G68:G70)</f>
        <v>0</v>
      </c>
      <c r="H67" s="230"/>
      <c r="I67" s="230">
        <f>SUM(I68:I70)</f>
        <v>0</v>
      </c>
      <c r="J67" s="230"/>
      <c r="K67" s="230">
        <f>SUM(K68:K70)</f>
        <v>0</v>
      </c>
      <c r="L67" s="230"/>
      <c r="M67" s="230">
        <f>SUM(M68:M70)</f>
        <v>0</v>
      </c>
      <c r="N67" s="230"/>
      <c r="O67" s="230">
        <f>SUM(O68:O70)</f>
        <v>0.75</v>
      </c>
      <c r="P67" s="230"/>
      <c r="Q67" s="230">
        <f>SUM(Q68:Q70)</f>
        <v>0</v>
      </c>
      <c r="R67" s="230"/>
      <c r="S67" s="230"/>
      <c r="T67" s="231"/>
      <c r="U67" s="225"/>
      <c r="V67" s="225">
        <f>SUM(V68:V70)</f>
        <v>1.0900000000000001</v>
      </c>
      <c r="W67" s="225"/>
      <c r="X67" s="225"/>
      <c r="AG67" t="s">
        <v>148</v>
      </c>
    </row>
    <row r="68" spans="1:60" ht="22.5" outlineLevel="1" x14ac:dyDescent="0.2">
      <c r="A68" s="232">
        <v>19</v>
      </c>
      <c r="B68" s="233" t="s">
        <v>298</v>
      </c>
      <c r="C68" s="243" t="s">
        <v>299</v>
      </c>
      <c r="D68" s="234" t="s">
        <v>300</v>
      </c>
      <c r="E68" s="235">
        <v>4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7">
        <v>0.188</v>
      </c>
      <c r="O68" s="237">
        <f>ROUND(E68*N68,2)</f>
        <v>0.75</v>
      </c>
      <c r="P68" s="237">
        <v>0</v>
      </c>
      <c r="Q68" s="237">
        <f>ROUND(E68*P68,2)</f>
        <v>0</v>
      </c>
      <c r="R68" s="237" t="s">
        <v>273</v>
      </c>
      <c r="S68" s="237" t="s">
        <v>152</v>
      </c>
      <c r="T68" s="238" t="s">
        <v>152</v>
      </c>
      <c r="U68" s="221">
        <v>0.27200000000000002</v>
      </c>
      <c r="V68" s="221">
        <f>ROUND(E68*U68,2)</f>
        <v>1.0900000000000001</v>
      </c>
      <c r="W68" s="221"/>
      <c r="X68" s="221" t="s">
        <v>215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216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2" t="s">
        <v>301</v>
      </c>
      <c r="D69" s="250"/>
      <c r="E69" s="250"/>
      <c r="F69" s="250"/>
      <c r="G69" s="250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1"/>
      <c r="Z69" s="211"/>
      <c r="AA69" s="211"/>
      <c r="AB69" s="211"/>
      <c r="AC69" s="211"/>
      <c r="AD69" s="211"/>
      <c r="AE69" s="211"/>
      <c r="AF69" s="211"/>
      <c r="AG69" s="211" t="s">
        <v>218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44" t="s">
        <v>302</v>
      </c>
      <c r="D70" s="223"/>
      <c r="E70" s="224">
        <v>4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1"/>
      <c r="Z70" s="211"/>
      <c r="AA70" s="211"/>
      <c r="AB70" s="211"/>
      <c r="AC70" s="211"/>
      <c r="AD70" s="211"/>
      <c r="AE70" s="211"/>
      <c r="AF70" s="211"/>
      <c r="AG70" s="211" t="s">
        <v>157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x14ac:dyDescent="0.2">
      <c r="A71" s="226" t="s">
        <v>147</v>
      </c>
      <c r="B71" s="227" t="s">
        <v>102</v>
      </c>
      <c r="C71" s="242" t="s">
        <v>103</v>
      </c>
      <c r="D71" s="228"/>
      <c r="E71" s="229"/>
      <c r="F71" s="230"/>
      <c r="G71" s="230">
        <f>SUMIF(AG72:AG81,"&lt;&gt;NOR",G72:G81)</f>
        <v>0</v>
      </c>
      <c r="H71" s="230"/>
      <c r="I71" s="230">
        <f>SUM(I72:I81)</f>
        <v>0</v>
      </c>
      <c r="J71" s="230"/>
      <c r="K71" s="230">
        <f>SUM(K72:K81)</f>
        <v>0</v>
      </c>
      <c r="L71" s="230"/>
      <c r="M71" s="230">
        <f>SUM(M72:M81)</f>
        <v>0</v>
      </c>
      <c r="N71" s="230"/>
      <c r="O71" s="230">
        <f>SUM(O72:O81)</f>
        <v>0</v>
      </c>
      <c r="P71" s="230"/>
      <c r="Q71" s="230">
        <f>SUM(Q72:Q81)</f>
        <v>0</v>
      </c>
      <c r="R71" s="230"/>
      <c r="S71" s="230"/>
      <c r="T71" s="231"/>
      <c r="U71" s="225"/>
      <c r="V71" s="225">
        <f>SUM(V72:V81)</f>
        <v>27.63</v>
      </c>
      <c r="W71" s="225"/>
      <c r="X71" s="225"/>
      <c r="AG71" t="s">
        <v>148</v>
      </c>
    </row>
    <row r="72" spans="1:60" outlineLevel="1" x14ac:dyDescent="0.2">
      <c r="A72" s="232">
        <v>20</v>
      </c>
      <c r="B72" s="233" t="s">
        <v>303</v>
      </c>
      <c r="C72" s="243" t="s">
        <v>304</v>
      </c>
      <c r="D72" s="234" t="s">
        <v>305</v>
      </c>
      <c r="E72" s="235">
        <v>1727.04223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 t="s">
        <v>273</v>
      </c>
      <c r="S72" s="237" t="s">
        <v>152</v>
      </c>
      <c r="T72" s="238" t="s">
        <v>152</v>
      </c>
      <c r="U72" s="221">
        <v>1.6E-2</v>
      </c>
      <c r="V72" s="221">
        <f>ROUND(E72*U72,2)</f>
        <v>27.63</v>
      </c>
      <c r="W72" s="221"/>
      <c r="X72" s="221" t="s">
        <v>306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307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52" t="s">
        <v>308</v>
      </c>
      <c r="D73" s="250"/>
      <c r="E73" s="250"/>
      <c r="F73" s="250"/>
      <c r="G73" s="250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1"/>
      <c r="Z73" s="211"/>
      <c r="AA73" s="211"/>
      <c r="AB73" s="211"/>
      <c r="AC73" s="211"/>
      <c r="AD73" s="211"/>
      <c r="AE73" s="211"/>
      <c r="AF73" s="211"/>
      <c r="AG73" s="211" t="s">
        <v>218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44" t="s">
        <v>309</v>
      </c>
      <c r="D74" s="223"/>
      <c r="E74" s="224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1"/>
      <c r="Z74" s="211"/>
      <c r="AA74" s="211"/>
      <c r="AB74" s="211"/>
      <c r="AC74" s="211"/>
      <c r="AD74" s="211"/>
      <c r="AE74" s="211"/>
      <c r="AF74" s="211"/>
      <c r="AG74" s="211" t="s">
        <v>157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44" t="s">
        <v>310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1"/>
      <c r="Z75" s="211"/>
      <c r="AA75" s="211"/>
      <c r="AB75" s="211"/>
      <c r="AC75" s="211"/>
      <c r="AD75" s="211"/>
      <c r="AE75" s="211"/>
      <c r="AF75" s="211"/>
      <c r="AG75" s="211" t="s">
        <v>157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44" t="s">
        <v>311</v>
      </c>
      <c r="D76" s="223"/>
      <c r="E76" s="224">
        <v>1727.04223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1"/>
      <c r="Z76" s="211"/>
      <c r="AA76" s="211"/>
      <c r="AB76" s="211"/>
      <c r="AC76" s="211"/>
      <c r="AD76" s="211"/>
      <c r="AE76" s="211"/>
      <c r="AF76" s="211"/>
      <c r="AG76" s="211" t="s">
        <v>157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ht="22.5" outlineLevel="1" x14ac:dyDescent="0.2">
      <c r="A77" s="232">
        <v>21</v>
      </c>
      <c r="B77" s="233" t="s">
        <v>312</v>
      </c>
      <c r="C77" s="243" t="s">
        <v>313</v>
      </c>
      <c r="D77" s="234" t="s">
        <v>305</v>
      </c>
      <c r="E77" s="235">
        <v>1727.04223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 t="s">
        <v>273</v>
      </c>
      <c r="S77" s="237" t="s">
        <v>152</v>
      </c>
      <c r="T77" s="238" t="s">
        <v>152</v>
      </c>
      <c r="U77" s="221">
        <v>0</v>
      </c>
      <c r="V77" s="221">
        <f>ROUND(E77*U77,2)</f>
        <v>0</v>
      </c>
      <c r="W77" s="221"/>
      <c r="X77" s="221" t="s">
        <v>306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307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2" t="s">
        <v>308</v>
      </c>
      <c r="D78" s="250"/>
      <c r="E78" s="250"/>
      <c r="F78" s="250"/>
      <c r="G78" s="250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1"/>
      <c r="Z78" s="211"/>
      <c r="AA78" s="211"/>
      <c r="AB78" s="211"/>
      <c r="AC78" s="211"/>
      <c r="AD78" s="211"/>
      <c r="AE78" s="211"/>
      <c r="AF78" s="211"/>
      <c r="AG78" s="211" t="s">
        <v>218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44" t="s">
        <v>309</v>
      </c>
      <c r="D79" s="223"/>
      <c r="E79" s="224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1"/>
      <c r="Z79" s="211"/>
      <c r="AA79" s="211"/>
      <c r="AB79" s="211"/>
      <c r="AC79" s="211"/>
      <c r="AD79" s="211"/>
      <c r="AE79" s="211"/>
      <c r="AF79" s="211"/>
      <c r="AG79" s="211" t="s">
        <v>157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44" t="s">
        <v>310</v>
      </c>
      <c r="D80" s="223"/>
      <c r="E80" s="224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1"/>
      <c r="Z80" s="211"/>
      <c r="AA80" s="211"/>
      <c r="AB80" s="211"/>
      <c r="AC80" s="211"/>
      <c r="AD80" s="211"/>
      <c r="AE80" s="211"/>
      <c r="AF80" s="211"/>
      <c r="AG80" s="211" t="s">
        <v>157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44" t="s">
        <v>311</v>
      </c>
      <c r="D81" s="223"/>
      <c r="E81" s="224">
        <v>1727.04223</v>
      </c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1"/>
      <c r="Z81" s="211"/>
      <c r="AA81" s="211"/>
      <c r="AB81" s="211"/>
      <c r="AC81" s="211"/>
      <c r="AD81" s="211"/>
      <c r="AE81" s="211"/>
      <c r="AF81" s="211"/>
      <c r="AG81" s="211" t="s">
        <v>157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x14ac:dyDescent="0.2">
      <c r="A82" s="226" t="s">
        <v>147</v>
      </c>
      <c r="B82" s="227" t="s">
        <v>114</v>
      </c>
      <c r="C82" s="242" t="s">
        <v>115</v>
      </c>
      <c r="D82" s="228"/>
      <c r="E82" s="229"/>
      <c r="F82" s="230"/>
      <c r="G82" s="230">
        <f>SUMIF(AG83:AG91,"&lt;&gt;NOR",G83:G91)</f>
        <v>0</v>
      </c>
      <c r="H82" s="230"/>
      <c r="I82" s="230">
        <f>SUM(I83:I91)</f>
        <v>0</v>
      </c>
      <c r="J82" s="230"/>
      <c r="K82" s="230">
        <f>SUM(K83:K91)</f>
        <v>0</v>
      </c>
      <c r="L82" s="230"/>
      <c r="M82" s="230">
        <f>SUM(M83:M91)</f>
        <v>0</v>
      </c>
      <c r="N82" s="230"/>
      <c r="O82" s="230">
        <f>SUM(O83:O91)</f>
        <v>0.04</v>
      </c>
      <c r="P82" s="230"/>
      <c r="Q82" s="230">
        <f>SUM(Q83:Q91)</f>
        <v>0</v>
      </c>
      <c r="R82" s="230"/>
      <c r="S82" s="230"/>
      <c r="T82" s="231"/>
      <c r="U82" s="225"/>
      <c r="V82" s="225">
        <f>SUM(V83:V91)</f>
        <v>5.09</v>
      </c>
      <c r="W82" s="225"/>
      <c r="X82" s="225"/>
      <c r="AG82" t="s">
        <v>148</v>
      </c>
    </row>
    <row r="83" spans="1:60" outlineLevel="1" x14ac:dyDescent="0.2">
      <c r="A83" s="232">
        <v>22</v>
      </c>
      <c r="B83" s="233" t="s">
        <v>314</v>
      </c>
      <c r="C83" s="243" t="s">
        <v>315</v>
      </c>
      <c r="D83" s="234" t="s">
        <v>316</v>
      </c>
      <c r="E83" s="235">
        <v>1.2999999999999999E-2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1.124E-2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152</v>
      </c>
      <c r="T83" s="238" t="s">
        <v>152</v>
      </c>
      <c r="U83" s="221">
        <v>3.82</v>
      </c>
      <c r="V83" s="221">
        <f>ROUND(E83*U83,2)</f>
        <v>0.05</v>
      </c>
      <c r="W83" s="221"/>
      <c r="X83" s="221" t="s">
        <v>215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242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44" t="s">
        <v>317</v>
      </c>
      <c r="D84" s="223"/>
      <c r="E84" s="224">
        <v>1.2999999999999999E-2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1"/>
      <c r="Z84" s="211"/>
      <c r="AA84" s="211"/>
      <c r="AB84" s="211"/>
      <c r="AC84" s="211"/>
      <c r="AD84" s="211"/>
      <c r="AE84" s="211"/>
      <c r="AF84" s="211"/>
      <c r="AG84" s="211" t="s">
        <v>157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32">
        <v>23</v>
      </c>
      <c r="B85" s="233" t="s">
        <v>318</v>
      </c>
      <c r="C85" s="243" t="s">
        <v>319</v>
      </c>
      <c r="D85" s="234" t="s">
        <v>300</v>
      </c>
      <c r="E85" s="235">
        <v>12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/>
      <c r="S85" s="237" t="s">
        <v>152</v>
      </c>
      <c r="T85" s="238" t="s">
        <v>152</v>
      </c>
      <c r="U85" s="221">
        <v>0.14000000000000001</v>
      </c>
      <c r="V85" s="221">
        <f>ROUND(E85*U85,2)</f>
        <v>1.68</v>
      </c>
      <c r="W85" s="221"/>
      <c r="X85" s="221" t="s">
        <v>215</v>
      </c>
      <c r="Y85" s="211"/>
      <c r="Z85" s="211"/>
      <c r="AA85" s="211"/>
      <c r="AB85" s="211"/>
      <c r="AC85" s="211"/>
      <c r="AD85" s="211"/>
      <c r="AE85" s="211"/>
      <c r="AF85" s="211"/>
      <c r="AG85" s="211" t="s">
        <v>242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44" t="s">
        <v>320</v>
      </c>
      <c r="D86" s="223"/>
      <c r="E86" s="224">
        <v>12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1"/>
      <c r="Z86" s="211"/>
      <c r="AA86" s="211"/>
      <c r="AB86" s="211"/>
      <c r="AC86" s="211"/>
      <c r="AD86" s="211"/>
      <c r="AE86" s="211"/>
      <c r="AF86" s="211"/>
      <c r="AG86" s="211" t="s">
        <v>157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32">
        <v>24</v>
      </c>
      <c r="B87" s="233" t="s">
        <v>321</v>
      </c>
      <c r="C87" s="243" t="s">
        <v>322</v>
      </c>
      <c r="D87" s="234" t="s">
        <v>300</v>
      </c>
      <c r="E87" s="235">
        <v>20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7">
        <v>2.1299999999999999E-3</v>
      </c>
      <c r="O87" s="237">
        <f>ROUND(E87*N87,2)</f>
        <v>0.04</v>
      </c>
      <c r="P87" s="237">
        <v>0</v>
      </c>
      <c r="Q87" s="237">
        <f>ROUND(E87*P87,2)</f>
        <v>0</v>
      </c>
      <c r="R87" s="237"/>
      <c r="S87" s="237" t="s">
        <v>152</v>
      </c>
      <c r="T87" s="238" t="s">
        <v>152</v>
      </c>
      <c r="U87" s="221">
        <v>0.09</v>
      </c>
      <c r="V87" s="221">
        <f>ROUND(E87*U87,2)</f>
        <v>1.8</v>
      </c>
      <c r="W87" s="221"/>
      <c r="X87" s="221" t="s">
        <v>215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242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44" t="s">
        <v>323</v>
      </c>
      <c r="D88" s="223"/>
      <c r="E88" s="224">
        <v>10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1"/>
      <c r="Z88" s="211"/>
      <c r="AA88" s="211"/>
      <c r="AB88" s="211"/>
      <c r="AC88" s="211"/>
      <c r="AD88" s="211"/>
      <c r="AE88" s="211"/>
      <c r="AF88" s="211"/>
      <c r="AG88" s="211" t="s">
        <v>157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44" t="s">
        <v>324</v>
      </c>
      <c r="D89" s="223"/>
      <c r="E89" s="224">
        <v>10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1"/>
      <c r="Z89" s="211"/>
      <c r="AA89" s="211"/>
      <c r="AB89" s="211"/>
      <c r="AC89" s="211"/>
      <c r="AD89" s="211"/>
      <c r="AE89" s="211"/>
      <c r="AF89" s="211"/>
      <c r="AG89" s="211" t="s">
        <v>157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32">
        <v>25</v>
      </c>
      <c r="B90" s="233" t="s">
        <v>325</v>
      </c>
      <c r="C90" s="243" t="s">
        <v>326</v>
      </c>
      <c r="D90" s="234" t="s">
        <v>300</v>
      </c>
      <c r="E90" s="235">
        <v>12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152</v>
      </c>
      <c r="T90" s="238" t="s">
        <v>152</v>
      </c>
      <c r="U90" s="221">
        <v>0.13</v>
      </c>
      <c r="V90" s="221">
        <f>ROUND(E90*U90,2)</f>
        <v>1.56</v>
      </c>
      <c r="W90" s="221"/>
      <c r="X90" s="221" t="s">
        <v>215</v>
      </c>
      <c r="Y90" s="211"/>
      <c r="Z90" s="211"/>
      <c r="AA90" s="211"/>
      <c r="AB90" s="211"/>
      <c r="AC90" s="211"/>
      <c r="AD90" s="211"/>
      <c r="AE90" s="211"/>
      <c r="AF90" s="211"/>
      <c r="AG90" s="211" t="s">
        <v>242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8"/>
      <c r="B91" s="219"/>
      <c r="C91" s="244" t="s">
        <v>327</v>
      </c>
      <c r="D91" s="223"/>
      <c r="E91" s="224">
        <v>12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1"/>
      <c r="Z91" s="211"/>
      <c r="AA91" s="211"/>
      <c r="AB91" s="211"/>
      <c r="AC91" s="211"/>
      <c r="AD91" s="211"/>
      <c r="AE91" s="211"/>
      <c r="AF91" s="211"/>
      <c r="AG91" s="211" t="s">
        <v>157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x14ac:dyDescent="0.2">
      <c r="A92" s="3"/>
      <c r="B92" s="4"/>
      <c r="C92" s="24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134</v>
      </c>
    </row>
    <row r="93" spans="1:60" x14ac:dyDescent="0.2">
      <c r="A93" s="214"/>
      <c r="B93" s="215" t="s">
        <v>29</v>
      </c>
      <c r="C93" s="247"/>
      <c r="D93" s="216"/>
      <c r="E93" s="217"/>
      <c r="F93" s="217"/>
      <c r="G93" s="241">
        <f>G8+G40+G47+G67+G71+G82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209</v>
      </c>
    </row>
    <row r="94" spans="1:60" x14ac:dyDescent="0.2">
      <c r="A94" s="249" t="s">
        <v>328</v>
      </c>
      <c r="B94" s="249"/>
      <c r="C94" s="24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3"/>
      <c r="B95" s="4" t="s">
        <v>329</v>
      </c>
      <c r="C95" s="246" t="s">
        <v>329</v>
      </c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G95" t="s">
        <v>330</v>
      </c>
    </row>
    <row r="96" spans="1:60" x14ac:dyDescent="0.2">
      <c r="A96" s="3"/>
      <c r="B96" s="4" t="s">
        <v>331</v>
      </c>
      <c r="C96" s="246" t="s">
        <v>329</v>
      </c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G96" t="s">
        <v>332</v>
      </c>
    </row>
    <row r="97" spans="1:33" x14ac:dyDescent="0.2">
      <c r="A97" s="3"/>
      <c r="B97" s="4"/>
      <c r="C97" s="246" t="s">
        <v>329</v>
      </c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G97" t="s">
        <v>333</v>
      </c>
    </row>
    <row r="98" spans="1:33" x14ac:dyDescent="0.2">
      <c r="A98" s="3"/>
      <c r="B98" s="4"/>
      <c r="C98" s="24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C99" s="248"/>
      <c r="D99" s="10"/>
      <c r="AG99" t="s">
        <v>210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9fAgDqv5GGpSUOFRlgoVJDqTwluRVr0ChQ5ye20C4D2+vD06b0uSqMeMQxJVTjsH+0ve1MZVwcRkJZnf1T5yA==" saltValue="v4htwC6e1VhWhiQM+2tOUw==" spinCount="100000" sheet="1"/>
  <mergeCells count="20">
    <mergeCell ref="C61:G61"/>
    <mergeCell ref="C69:G69"/>
    <mergeCell ref="C73:G73"/>
    <mergeCell ref="C78:G78"/>
    <mergeCell ref="C32:G32"/>
    <mergeCell ref="C35:G35"/>
    <mergeCell ref="C36:G36"/>
    <mergeCell ref="C42:G42"/>
    <mergeCell ref="C43:G43"/>
    <mergeCell ref="C49:G49"/>
    <mergeCell ref="A1:G1"/>
    <mergeCell ref="C2:G2"/>
    <mergeCell ref="C3:G3"/>
    <mergeCell ref="C4:G4"/>
    <mergeCell ref="A94:B94"/>
    <mergeCell ref="C10:G10"/>
    <mergeCell ref="C15:G15"/>
    <mergeCell ref="C22:G22"/>
    <mergeCell ref="C26:G26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0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121</v>
      </c>
      <c r="B1" s="196"/>
      <c r="C1" s="196"/>
      <c r="D1" s="196"/>
      <c r="E1" s="196"/>
      <c r="F1" s="196"/>
      <c r="G1" s="196"/>
      <c r="AG1" t="s">
        <v>122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123</v>
      </c>
    </row>
    <row r="3" spans="1:60" ht="24.95" customHeight="1" x14ac:dyDescent="0.2">
      <c r="A3" s="197" t="s">
        <v>8</v>
      </c>
      <c r="B3" s="49" t="s">
        <v>65</v>
      </c>
      <c r="C3" s="200" t="s">
        <v>66</v>
      </c>
      <c r="D3" s="198"/>
      <c r="E3" s="198"/>
      <c r="F3" s="198"/>
      <c r="G3" s="199"/>
      <c r="AC3" s="176" t="s">
        <v>123</v>
      </c>
      <c r="AG3" t="s">
        <v>124</v>
      </c>
    </row>
    <row r="4" spans="1:60" ht="24.95" customHeight="1" x14ac:dyDescent="0.2">
      <c r="A4" s="201" t="s">
        <v>9</v>
      </c>
      <c r="B4" s="202" t="s">
        <v>64</v>
      </c>
      <c r="C4" s="203" t="s">
        <v>66</v>
      </c>
      <c r="D4" s="204"/>
      <c r="E4" s="204"/>
      <c r="F4" s="204"/>
      <c r="G4" s="205"/>
      <c r="AG4" t="s">
        <v>125</v>
      </c>
    </row>
    <row r="5" spans="1:60" x14ac:dyDescent="0.2">
      <c r="D5" s="10"/>
    </row>
    <row r="6" spans="1:60" ht="38.25" x14ac:dyDescent="0.2">
      <c r="A6" s="207" t="s">
        <v>126</v>
      </c>
      <c r="B6" s="209" t="s">
        <v>127</v>
      </c>
      <c r="C6" s="209" t="s">
        <v>128</v>
      </c>
      <c r="D6" s="208" t="s">
        <v>129</v>
      </c>
      <c r="E6" s="207" t="s">
        <v>130</v>
      </c>
      <c r="F6" s="206" t="s">
        <v>131</v>
      </c>
      <c r="G6" s="207" t="s">
        <v>29</v>
      </c>
      <c r="H6" s="210" t="s">
        <v>30</v>
      </c>
      <c r="I6" s="210" t="s">
        <v>132</v>
      </c>
      <c r="J6" s="210" t="s">
        <v>31</v>
      </c>
      <c r="K6" s="210" t="s">
        <v>133</v>
      </c>
      <c r="L6" s="210" t="s">
        <v>134</v>
      </c>
      <c r="M6" s="210" t="s">
        <v>135</v>
      </c>
      <c r="N6" s="210" t="s">
        <v>136</v>
      </c>
      <c r="O6" s="210" t="s">
        <v>137</v>
      </c>
      <c r="P6" s="210" t="s">
        <v>138</v>
      </c>
      <c r="Q6" s="210" t="s">
        <v>139</v>
      </c>
      <c r="R6" s="210" t="s">
        <v>140</v>
      </c>
      <c r="S6" s="210" t="s">
        <v>141</v>
      </c>
      <c r="T6" s="210" t="s">
        <v>142</v>
      </c>
      <c r="U6" s="210" t="s">
        <v>143</v>
      </c>
      <c r="V6" s="210" t="s">
        <v>144</v>
      </c>
      <c r="W6" s="210" t="s">
        <v>145</v>
      </c>
      <c r="X6" s="210" t="s">
        <v>146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147</v>
      </c>
      <c r="B8" s="227" t="s">
        <v>90</v>
      </c>
      <c r="C8" s="242" t="s">
        <v>91</v>
      </c>
      <c r="D8" s="228"/>
      <c r="E8" s="229"/>
      <c r="F8" s="230"/>
      <c r="G8" s="230">
        <f>SUMIF(AG9:AG42,"&lt;&gt;NOR",G9:G42)</f>
        <v>0</v>
      </c>
      <c r="H8" s="230"/>
      <c r="I8" s="230">
        <f>SUM(I9:I42)</f>
        <v>0</v>
      </c>
      <c r="J8" s="230"/>
      <c r="K8" s="230">
        <f>SUM(K9:K42)</f>
        <v>0</v>
      </c>
      <c r="L8" s="230"/>
      <c r="M8" s="230">
        <f>SUM(M9:M42)</f>
        <v>0</v>
      </c>
      <c r="N8" s="230"/>
      <c r="O8" s="230">
        <f>SUM(O9:O42)</f>
        <v>0.57000000000000006</v>
      </c>
      <c r="P8" s="230"/>
      <c r="Q8" s="230">
        <f>SUM(Q9:Q42)</f>
        <v>0</v>
      </c>
      <c r="R8" s="230"/>
      <c r="S8" s="230"/>
      <c r="T8" s="231"/>
      <c r="U8" s="225"/>
      <c r="V8" s="225">
        <f>SUM(V9:V42)</f>
        <v>23.79</v>
      </c>
      <c r="W8" s="225"/>
      <c r="X8" s="225"/>
      <c r="AG8" t="s">
        <v>148</v>
      </c>
    </row>
    <row r="9" spans="1:60" outlineLevel="1" x14ac:dyDescent="0.2">
      <c r="A9" s="232">
        <v>1</v>
      </c>
      <c r="B9" s="233" t="s">
        <v>334</v>
      </c>
      <c r="C9" s="243" t="s">
        <v>335</v>
      </c>
      <c r="D9" s="234" t="s">
        <v>336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0.25080000000000002</v>
      </c>
      <c r="O9" s="237">
        <f>ROUND(E9*N9,2)</f>
        <v>0.5</v>
      </c>
      <c r="P9" s="237">
        <v>0</v>
      </c>
      <c r="Q9" s="237">
        <f>ROUND(E9*P9,2)</f>
        <v>0</v>
      </c>
      <c r="R9" s="237" t="s">
        <v>273</v>
      </c>
      <c r="S9" s="237" t="s">
        <v>152</v>
      </c>
      <c r="T9" s="238" t="s">
        <v>152</v>
      </c>
      <c r="U9" s="221">
        <v>0.81799999999999995</v>
      </c>
      <c r="V9" s="221">
        <f>ROUND(E9*U9,2)</f>
        <v>1.64</v>
      </c>
      <c r="W9" s="221"/>
      <c r="X9" s="221" t="s">
        <v>215</v>
      </c>
      <c r="Y9" s="211"/>
      <c r="Z9" s="211"/>
      <c r="AA9" s="211"/>
      <c r="AB9" s="211"/>
      <c r="AC9" s="211"/>
      <c r="AD9" s="211"/>
      <c r="AE9" s="211"/>
      <c r="AF9" s="211"/>
      <c r="AG9" s="211" t="s">
        <v>242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4" t="s">
        <v>337</v>
      </c>
      <c r="D10" s="223"/>
      <c r="E10" s="224">
        <v>2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157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32">
        <v>2</v>
      </c>
      <c r="B11" s="233" t="s">
        <v>338</v>
      </c>
      <c r="C11" s="243" t="s">
        <v>339</v>
      </c>
      <c r="D11" s="234" t="s">
        <v>336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273</v>
      </c>
      <c r="S11" s="237" t="s">
        <v>152</v>
      </c>
      <c r="T11" s="238" t="s">
        <v>152</v>
      </c>
      <c r="U11" s="221">
        <v>0.2</v>
      </c>
      <c r="V11" s="221">
        <f>ROUND(E11*U11,2)</f>
        <v>0.2</v>
      </c>
      <c r="W11" s="221"/>
      <c r="X11" s="221" t="s">
        <v>215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242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44" t="s">
        <v>340</v>
      </c>
      <c r="D12" s="223"/>
      <c r="E12" s="224">
        <v>1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1"/>
      <c r="Z12" s="211"/>
      <c r="AA12" s="211"/>
      <c r="AB12" s="211"/>
      <c r="AC12" s="211"/>
      <c r="AD12" s="211"/>
      <c r="AE12" s="211"/>
      <c r="AF12" s="211"/>
      <c r="AG12" s="211" t="s">
        <v>157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32">
        <v>3</v>
      </c>
      <c r="B13" s="233" t="s">
        <v>341</v>
      </c>
      <c r="C13" s="243" t="s">
        <v>342</v>
      </c>
      <c r="D13" s="234" t="s">
        <v>300</v>
      </c>
      <c r="E13" s="235">
        <v>589.29999999999995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9.0000000000000006E-5</v>
      </c>
      <c r="O13" s="237">
        <f>ROUND(E13*N13,2)</f>
        <v>0.05</v>
      </c>
      <c r="P13" s="237">
        <v>0</v>
      </c>
      <c r="Q13" s="237">
        <f>ROUND(E13*P13,2)</f>
        <v>0</v>
      </c>
      <c r="R13" s="237" t="s">
        <v>273</v>
      </c>
      <c r="S13" s="237" t="s">
        <v>152</v>
      </c>
      <c r="T13" s="238" t="s">
        <v>152</v>
      </c>
      <c r="U13" s="221">
        <v>2.1999999999999999E-2</v>
      </c>
      <c r="V13" s="221">
        <f>ROUND(E13*U13,2)</f>
        <v>12.96</v>
      </c>
      <c r="W13" s="221"/>
      <c r="X13" s="221" t="s">
        <v>215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242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44" t="s">
        <v>343</v>
      </c>
      <c r="D14" s="223"/>
      <c r="E14" s="224">
        <v>589.29999999999995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1"/>
      <c r="Z14" s="211"/>
      <c r="AA14" s="211"/>
      <c r="AB14" s="211"/>
      <c r="AC14" s="211"/>
      <c r="AD14" s="211"/>
      <c r="AE14" s="211"/>
      <c r="AF14" s="211"/>
      <c r="AG14" s="211" t="s">
        <v>157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32">
        <v>4</v>
      </c>
      <c r="B15" s="233" t="s">
        <v>344</v>
      </c>
      <c r="C15" s="243" t="s">
        <v>345</v>
      </c>
      <c r="D15" s="234" t="s">
        <v>237</v>
      </c>
      <c r="E15" s="235">
        <v>4.3159999999999998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7.6000000000000004E-4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273</v>
      </c>
      <c r="S15" s="237" t="s">
        <v>152</v>
      </c>
      <c r="T15" s="238" t="s">
        <v>152</v>
      </c>
      <c r="U15" s="221">
        <v>0.311</v>
      </c>
      <c r="V15" s="221">
        <f>ROUND(E15*U15,2)</f>
        <v>1.34</v>
      </c>
      <c r="W15" s="221"/>
      <c r="X15" s="221" t="s">
        <v>215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216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44" t="s">
        <v>346</v>
      </c>
      <c r="D16" s="223"/>
      <c r="E16" s="224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1"/>
      <c r="Z16" s="211"/>
      <c r="AA16" s="211"/>
      <c r="AB16" s="211"/>
      <c r="AC16" s="211"/>
      <c r="AD16" s="211"/>
      <c r="AE16" s="211"/>
      <c r="AF16" s="211"/>
      <c r="AG16" s="211" t="s">
        <v>157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44" t="s">
        <v>347</v>
      </c>
      <c r="D17" s="223"/>
      <c r="E17" s="224">
        <v>0.51600000000000001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1"/>
      <c r="Z17" s="211"/>
      <c r="AA17" s="211"/>
      <c r="AB17" s="211"/>
      <c r="AC17" s="211"/>
      <c r="AD17" s="211"/>
      <c r="AE17" s="211"/>
      <c r="AF17" s="211"/>
      <c r="AG17" s="211" t="s">
        <v>157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44" t="s">
        <v>348</v>
      </c>
      <c r="D18" s="223"/>
      <c r="E18" s="224">
        <v>2.62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1"/>
      <c r="Z18" s="211"/>
      <c r="AA18" s="211"/>
      <c r="AB18" s="211"/>
      <c r="AC18" s="211"/>
      <c r="AD18" s="211"/>
      <c r="AE18" s="211"/>
      <c r="AF18" s="211"/>
      <c r="AG18" s="211" t="s">
        <v>157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4" t="s">
        <v>349</v>
      </c>
      <c r="D19" s="223"/>
      <c r="E19" s="224">
        <v>1.18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1"/>
      <c r="Z19" s="211"/>
      <c r="AA19" s="211"/>
      <c r="AB19" s="211"/>
      <c r="AC19" s="211"/>
      <c r="AD19" s="211"/>
      <c r="AE19" s="211"/>
      <c r="AF19" s="211"/>
      <c r="AG19" s="211" t="s">
        <v>157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32">
        <v>5</v>
      </c>
      <c r="B20" s="233" t="s">
        <v>350</v>
      </c>
      <c r="C20" s="243" t="s">
        <v>351</v>
      </c>
      <c r="D20" s="234" t="s">
        <v>237</v>
      </c>
      <c r="E20" s="235">
        <v>4.3159999999999998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3.2000000000000003E-4</v>
      </c>
      <c r="O20" s="237">
        <f>ROUND(E20*N20,2)</f>
        <v>0</v>
      </c>
      <c r="P20" s="237">
        <v>0</v>
      </c>
      <c r="Q20" s="237">
        <f>ROUND(E20*P20,2)</f>
        <v>0</v>
      </c>
      <c r="R20" s="237" t="s">
        <v>273</v>
      </c>
      <c r="S20" s="237" t="s">
        <v>152</v>
      </c>
      <c r="T20" s="238" t="s">
        <v>152</v>
      </c>
      <c r="U20" s="221">
        <v>8.9999999999999993E-3</v>
      </c>
      <c r="V20" s="221">
        <f>ROUND(E20*U20,2)</f>
        <v>0.04</v>
      </c>
      <c r="W20" s="221"/>
      <c r="X20" s="221" t="s">
        <v>215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216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44" t="s">
        <v>346</v>
      </c>
      <c r="D21" s="223"/>
      <c r="E21" s="224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1"/>
      <c r="Z21" s="211"/>
      <c r="AA21" s="211"/>
      <c r="AB21" s="211"/>
      <c r="AC21" s="211"/>
      <c r="AD21" s="211"/>
      <c r="AE21" s="211"/>
      <c r="AF21" s="211"/>
      <c r="AG21" s="211" t="s">
        <v>157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4" t="s">
        <v>347</v>
      </c>
      <c r="D22" s="223"/>
      <c r="E22" s="224">
        <v>0.51600000000000001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157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4" t="s">
        <v>348</v>
      </c>
      <c r="D23" s="223"/>
      <c r="E23" s="224">
        <v>2.62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1"/>
      <c r="Z23" s="211"/>
      <c r="AA23" s="211"/>
      <c r="AB23" s="211"/>
      <c r="AC23" s="211"/>
      <c r="AD23" s="211"/>
      <c r="AE23" s="211"/>
      <c r="AF23" s="211"/>
      <c r="AG23" s="211" t="s">
        <v>157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4" t="s">
        <v>349</v>
      </c>
      <c r="D24" s="223"/>
      <c r="E24" s="224">
        <v>1.18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1"/>
      <c r="Z24" s="211"/>
      <c r="AA24" s="211"/>
      <c r="AB24" s="211"/>
      <c r="AC24" s="211"/>
      <c r="AD24" s="211"/>
      <c r="AE24" s="211"/>
      <c r="AF24" s="211"/>
      <c r="AG24" s="211" t="s">
        <v>157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32">
        <v>6</v>
      </c>
      <c r="B25" s="233" t="s">
        <v>352</v>
      </c>
      <c r="C25" s="243" t="s">
        <v>353</v>
      </c>
      <c r="D25" s="234" t="s">
        <v>300</v>
      </c>
      <c r="E25" s="235">
        <v>589.29999999999995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273</v>
      </c>
      <c r="S25" s="237" t="s">
        <v>152</v>
      </c>
      <c r="T25" s="238" t="s">
        <v>152</v>
      </c>
      <c r="U25" s="221">
        <v>1.2E-2</v>
      </c>
      <c r="V25" s="221">
        <f>ROUND(E25*U25,2)</f>
        <v>7.07</v>
      </c>
      <c r="W25" s="221"/>
      <c r="X25" s="221" t="s">
        <v>215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242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2" t="s">
        <v>354</v>
      </c>
      <c r="D26" s="250"/>
      <c r="E26" s="250"/>
      <c r="F26" s="250"/>
      <c r="G26" s="250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1"/>
      <c r="Z26" s="211"/>
      <c r="AA26" s="211"/>
      <c r="AB26" s="211"/>
      <c r="AC26" s="211"/>
      <c r="AD26" s="211"/>
      <c r="AE26" s="211"/>
      <c r="AF26" s="211"/>
      <c r="AG26" s="211" t="s">
        <v>218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4" t="s">
        <v>343</v>
      </c>
      <c r="D27" s="223"/>
      <c r="E27" s="224">
        <v>589.29999999999995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1"/>
      <c r="Z27" s="211"/>
      <c r="AA27" s="211"/>
      <c r="AB27" s="211"/>
      <c r="AC27" s="211"/>
      <c r="AD27" s="211"/>
      <c r="AE27" s="211"/>
      <c r="AF27" s="211"/>
      <c r="AG27" s="211" t="s">
        <v>157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32">
        <v>7</v>
      </c>
      <c r="B28" s="233" t="s">
        <v>355</v>
      </c>
      <c r="C28" s="243" t="s">
        <v>356</v>
      </c>
      <c r="D28" s="234" t="s">
        <v>237</v>
      </c>
      <c r="E28" s="235">
        <v>4.3159999999999998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273</v>
      </c>
      <c r="S28" s="237" t="s">
        <v>152</v>
      </c>
      <c r="T28" s="238" t="s">
        <v>152</v>
      </c>
      <c r="U28" s="221">
        <v>0.125</v>
      </c>
      <c r="V28" s="221">
        <f>ROUND(E28*U28,2)</f>
        <v>0.54</v>
      </c>
      <c r="W28" s="221"/>
      <c r="X28" s="221" t="s">
        <v>215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216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2" t="s">
        <v>354</v>
      </c>
      <c r="D29" s="250"/>
      <c r="E29" s="250"/>
      <c r="F29" s="250"/>
      <c r="G29" s="25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1"/>
      <c r="Z29" s="211"/>
      <c r="AA29" s="211"/>
      <c r="AB29" s="211"/>
      <c r="AC29" s="211"/>
      <c r="AD29" s="211"/>
      <c r="AE29" s="211"/>
      <c r="AF29" s="211"/>
      <c r="AG29" s="211" t="s">
        <v>218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44" t="s">
        <v>346</v>
      </c>
      <c r="D30" s="223"/>
      <c r="E30" s="224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1"/>
      <c r="Z30" s="211"/>
      <c r="AA30" s="211"/>
      <c r="AB30" s="211"/>
      <c r="AC30" s="211"/>
      <c r="AD30" s="211"/>
      <c r="AE30" s="211"/>
      <c r="AF30" s="211"/>
      <c r="AG30" s="211" t="s">
        <v>157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44" t="s">
        <v>347</v>
      </c>
      <c r="D31" s="223"/>
      <c r="E31" s="224">
        <v>0.51600000000000001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1"/>
      <c r="Z31" s="211"/>
      <c r="AA31" s="211"/>
      <c r="AB31" s="211"/>
      <c r="AC31" s="211"/>
      <c r="AD31" s="211"/>
      <c r="AE31" s="211"/>
      <c r="AF31" s="211"/>
      <c r="AG31" s="211" t="s">
        <v>157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44" t="s">
        <v>348</v>
      </c>
      <c r="D32" s="223"/>
      <c r="E32" s="224">
        <v>2.62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1"/>
      <c r="Z32" s="211"/>
      <c r="AA32" s="211"/>
      <c r="AB32" s="211"/>
      <c r="AC32" s="211"/>
      <c r="AD32" s="211"/>
      <c r="AE32" s="211"/>
      <c r="AF32" s="211"/>
      <c r="AG32" s="211" t="s">
        <v>157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4" t="s">
        <v>349</v>
      </c>
      <c r="D33" s="223"/>
      <c r="E33" s="224">
        <v>1.18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1"/>
      <c r="Z33" s="211"/>
      <c r="AA33" s="211"/>
      <c r="AB33" s="211"/>
      <c r="AC33" s="211"/>
      <c r="AD33" s="211"/>
      <c r="AE33" s="211"/>
      <c r="AF33" s="211"/>
      <c r="AG33" s="211" t="s">
        <v>157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32">
        <v>8</v>
      </c>
      <c r="B34" s="233" t="s">
        <v>357</v>
      </c>
      <c r="C34" s="243" t="s">
        <v>358</v>
      </c>
      <c r="D34" s="234" t="s">
        <v>336</v>
      </c>
      <c r="E34" s="235">
        <v>1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203</v>
      </c>
      <c r="T34" s="238" t="s">
        <v>153</v>
      </c>
      <c r="U34" s="221">
        <v>0</v>
      </c>
      <c r="V34" s="221">
        <f>ROUND(E34*U34,2)</f>
        <v>0</v>
      </c>
      <c r="W34" s="221"/>
      <c r="X34" s="221" t="s">
        <v>215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242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44" t="s">
        <v>359</v>
      </c>
      <c r="D35" s="223"/>
      <c r="E35" s="224">
        <v>1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1"/>
      <c r="Z35" s="211"/>
      <c r="AA35" s="211"/>
      <c r="AB35" s="211"/>
      <c r="AC35" s="211"/>
      <c r="AD35" s="211"/>
      <c r="AE35" s="211"/>
      <c r="AF35" s="211"/>
      <c r="AG35" s="211" t="s">
        <v>157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 x14ac:dyDescent="0.2">
      <c r="A36" s="232">
        <v>9</v>
      </c>
      <c r="B36" s="233" t="s">
        <v>360</v>
      </c>
      <c r="C36" s="243" t="s">
        <v>361</v>
      </c>
      <c r="D36" s="234" t="s">
        <v>336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5.1000000000000004E-3</v>
      </c>
      <c r="O36" s="237">
        <f>ROUND(E36*N36,2)</f>
        <v>0.01</v>
      </c>
      <c r="P36" s="237">
        <v>0</v>
      </c>
      <c r="Q36" s="237">
        <f>ROUND(E36*P36,2)</f>
        <v>0</v>
      </c>
      <c r="R36" s="237" t="s">
        <v>362</v>
      </c>
      <c r="S36" s="237" t="s">
        <v>152</v>
      </c>
      <c r="T36" s="238" t="s">
        <v>152</v>
      </c>
      <c r="U36" s="221">
        <v>0</v>
      </c>
      <c r="V36" s="221">
        <f>ROUND(E36*U36,2)</f>
        <v>0</v>
      </c>
      <c r="W36" s="221"/>
      <c r="X36" s="221" t="s">
        <v>258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259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44" t="s">
        <v>363</v>
      </c>
      <c r="D37" s="223"/>
      <c r="E37" s="224">
        <v>1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1"/>
      <c r="Z37" s="211"/>
      <c r="AA37" s="211"/>
      <c r="AB37" s="211"/>
      <c r="AC37" s="211"/>
      <c r="AD37" s="211"/>
      <c r="AE37" s="211"/>
      <c r="AF37" s="211"/>
      <c r="AG37" s="211" t="s">
        <v>157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 x14ac:dyDescent="0.2">
      <c r="A38" s="232">
        <v>10</v>
      </c>
      <c r="B38" s="233" t="s">
        <v>364</v>
      </c>
      <c r="C38" s="243" t="s">
        <v>365</v>
      </c>
      <c r="D38" s="234" t="s">
        <v>336</v>
      </c>
      <c r="E38" s="235">
        <v>2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5.1000000000000004E-3</v>
      </c>
      <c r="O38" s="237">
        <f>ROUND(E38*N38,2)</f>
        <v>0.01</v>
      </c>
      <c r="P38" s="237">
        <v>0</v>
      </c>
      <c r="Q38" s="237">
        <f>ROUND(E38*P38,2)</f>
        <v>0</v>
      </c>
      <c r="R38" s="237" t="s">
        <v>362</v>
      </c>
      <c r="S38" s="237" t="s">
        <v>152</v>
      </c>
      <c r="T38" s="238" t="s">
        <v>152</v>
      </c>
      <c r="U38" s="221">
        <v>0</v>
      </c>
      <c r="V38" s="221">
        <f>ROUND(E38*U38,2)</f>
        <v>0</v>
      </c>
      <c r="W38" s="221"/>
      <c r="X38" s="221" t="s">
        <v>258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366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44" t="s">
        <v>367</v>
      </c>
      <c r="D39" s="223"/>
      <c r="E39" s="224">
        <v>1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1"/>
      <c r="Z39" s="211"/>
      <c r="AA39" s="211"/>
      <c r="AB39" s="211"/>
      <c r="AC39" s="211"/>
      <c r="AD39" s="211"/>
      <c r="AE39" s="211"/>
      <c r="AF39" s="211"/>
      <c r="AG39" s="211" t="s">
        <v>157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44" t="s">
        <v>368</v>
      </c>
      <c r="D40" s="223"/>
      <c r="E40" s="224">
        <v>1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1"/>
      <c r="Z40" s="211"/>
      <c r="AA40" s="211"/>
      <c r="AB40" s="211"/>
      <c r="AC40" s="211"/>
      <c r="AD40" s="211"/>
      <c r="AE40" s="211"/>
      <c r="AF40" s="211"/>
      <c r="AG40" s="211" t="s">
        <v>157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2">
        <v>11</v>
      </c>
      <c r="B41" s="233" t="s">
        <v>369</v>
      </c>
      <c r="C41" s="243" t="s">
        <v>370</v>
      </c>
      <c r="D41" s="234" t="s">
        <v>336</v>
      </c>
      <c r="E41" s="235">
        <v>2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362</v>
      </c>
      <c r="S41" s="237" t="s">
        <v>152</v>
      </c>
      <c r="T41" s="238" t="s">
        <v>152</v>
      </c>
      <c r="U41" s="221">
        <v>0</v>
      </c>
      <c r="V41" s="221">
        <f>ROUND(E41*U41,2)</f>
        <v>0</v>
      </c>
      <c r="W41" s="221"/>
      <c r="X41" s="221" t="s">
        <v>258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259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44" t="s">
        <v>74</v>
      </c>
      <c r="D42" s="223"/>
      <c r="E42" s="224">
        <v>2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1"/>
      <c r="Z42" s="211"/>
      <c r="AA42" s="211"/>
      <c r="AB42" s="211"/>
      <c r="AC42" s="211"/>
      <c r="AD42" s="211"/>
      <c r="AE42" s="211"/>
      <c r="AF42" s="211"/>
      <c r="AG42" s="211" t="s">
        <v>157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x14ac:dyDescent="0.2">
      <c r="A43" s="226" t="s">
        <v>147</v>
      </c>
      <c r="B43" s="227" t="s">
        <v>98</v>
      </c>
      <c r="C43" s="242" t="s">
        <v>99</v>
      </c>
      <c r="D43" s="228"/>
      <c r="E43" s="229"/>
      <c r="F43" s="230"/>
      <c r="G43" s="230">
        <f>SUMIF(AG44:AG46,"&lt;&gt;NOR",G44:G46)</f>
        <v>0</v>
      </c>
      <c r="H43" s="230"/>
      <c r="I43" s="230">
        <f>SUM(I44:I46)</f>
        <v>0</v>
      </c>
      <c r="J43" s="230"/>
      <c r="K43" s="230">
        <f>SUM(K44:K46)</f>
        <v>0</v>
      </c>
      <c r="L43" s="230"/>
      <c r="M43" s="230">
        <f>SUM(M44:M46)</f>
        <v>0</v>
      </c>
      <c r="N43" s="230"/>
      <c r="O43" s="230">
        <f>SUM(O44:O46)</f>
        <v>0</v>
      </c>
      <c r="P43" s="230"/>
      <c r="Q43" s="230">
        <f>SUM(Q44:Q46)</f>
        <v>0</v>
      </c>
      <c r="R43" s="230"/>
      <c r="S43" s="230"/>
      <c r="T43" s="231"/>
      <c r="U43" s="225"/>
      <c r="V43" s="225">
        <f>SUM(V44:V46)</f>
        <v>0.17</v>
      </c>
      <c r="W43" s="225"/>
      <c r="X43" s="225"/>
      <c r="AG43" t="s">
        <v>148</v>
      </c>
    </row>
    <row r="44" spans="1:60" outlineLevel="1" x14ac:dyDescent="0.2">
      <c r="A44" s="232">
        <v>12</v>
      </c>
      <c r="B44" s="233" t="s">
        <v>371</v>
      </c>
      <c r="C44" s="243" t="s">
        <v>372</v>
      </c>
      <c r="D44" s="234" t="s">
        <v>336</v>
      </c>
      <c r="E44" s="235">
        <v>1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4.0000000000000001E-3</v>
      </c>
      <c r="Q44" s="237">
        <f>ROUND(E44*P44,2)</f>
        <v>0</v>
      </c>
      <c r="R44" s="237" t="s">
        <v>273</v>
      </c>
      <c r="S44" s="237" t="s">
        <v>152</v>
      </c>
      <c r="T44" s="238" t="s">
        <v>152</v>
      </c>
      <c r="U44" s="221">
        <v>0.17399999999999999</v>
      </c>
      <c r="V44" s="221">
        <f>ROUND(E44*U44,2)</f>
        <v>0.17</v>
      </c>
      <c r="W44" s="221"/>
      <c r="X44" s="221" t="s">
        <v>215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242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2" t="s">
        <v>373</v>
      </c>
      <c r="D45" s="250"/>
      <c r="E45" s="250"/>
      <c r="F45" s="250"/>
      <c r="G45" s="250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1"/>
      <c r="Z45" s="211"/>
      <c r="AA45" s="211"/>
      <c r="AB45" s="211"/>
      <c r="AC45" s="211"/>
      <c r="AD45" s="211"/>
      <c r="AE45" s="211"/>
      <c r="AF45" s="211"/>
      <c r="AG45" s="211" t="s">
        <v>218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44" t="s">
        <v>374</v>
      </c>
      <c r="D46" s="223"/>
      <c r="E46" s="224">
        <v>1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1"/>
      <c r="Z46" s="211"/>
      <c r="AA46" s="211"/>
      <c r="AB46" s="211"/>
      <c r="AC46" s="211"/>
      <c r="AD46" s="211"/>
      <c r="AE46" s="211"/>
      <c r="AF46" s="211"/>
      <c r="AG46" s="211" t="s">
        <v>157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x14ac:dyDescent="0.2">
      <c r="A47" s="226" t="s">
        <v>147</v>
      </c>
      <c r="B47" s="227" t="s">
        <v>102</v>
      </c>
      <c r="C47" s="242" t="s">
        <v>103</v>
      </c>
      <c r="D47" s="228"/>
      <c r="E47" s="229"/>
      <c r="F47" s="230"/>
      <c r="G47" s="230">
        <f>SUMIF(AG48:AG53,"&lt;&gt;NOR",G48:G53)</f>
        <v>0</v>
      </c>
      <c r="H47" s="230"/>
      <c r="I47" s="230">
        <f>SUM(I48:I53)</f>
        <v>0</v>
      </c>
      <c r="J47" s="230"/>
      <c r="K47" s="230">
        <f>SUM(K48:K53)</f>
        <v>0</v>
      </c>
      <c r="L47" s="230"/>
      <c r="M47" s="230">
        <f>SUM(M48:M53)</f>
        <v>0</v>
      </c>
      <c r="N47" s="230"/>
      <c r="O47" s="230">
        <f>SUM(O48:O53)</f>
        <v>0</v>
      </c>
      <c r="P47" s="230"/>
      <c r="Q47" s="230">
        <f>SUM(Q48:Q53)</f>
        <v>0</v>
      </c>
      <c r="R47" s="230"/>
      <c r="S47" s="230"/>
      <c r="T47" s="231"/>
      <c r="U47" s="225"/>
      <c r="V47" s="225">
        <f>SUM(V48:V53)</f>
        <v>0.39999999999999997</v>
      </c>
      <c r="W47" s="225"/>
      <c r="X47" s="225"/>
      <c r="AG47" t="s">
        <v>148</v>
      </c>
    </row>
    <row r="48" spans="1:60" outlineLevel="1" x14ac:dyDescent="0.2">
      <c r="A48" s="232">
        <v>13</v>
      </c>
      <c r="B48" s="233" t="s">
        <v>375</v>
      </c>
      <c r="C48" s="243" t="s">
        <v>376</v>
      </c>
      <c r="D48" s="234" t="s">
        <v>305</v>
      </c>
      <c r="E48" s="235">
        <v>0.5746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377</v>
      </c>
      <c r="S48" s="237" t="s">
        <v>152</v>
      </c>
      <c r="T48" s="238" t="s">
        <v>152</v>
      </c>
      <c r="U48" s="221">
        <v>0.60899999999999999</v>
      </c>
      <c r="V48" s="221">
        <f>ROUND(E48*U48,2)</f>
        <v>0.35</v>
      </c>
      <c r="W48" s="221"/>
      <c r="X48" s="221" t="s">
        <v>215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242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2.5" outlineLevel="1" x14ac:dyDescent="0.2">
      <c r="A49" s="218"/>
      <c r="B49" s="219"/>
      <c r="C49" s="252" t="s">
        <v>378</v>
      </c>
      <c r="D49" s="250"/>
      <c r="E49" s="250"/>
      <c r="F49" s="250"/>
      <c r="G49" s="250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1"/>
      <c r="Z49" s="211"/>
      <c r="AA49" s="211"/>
      <c r="AB49" s="211"/>
      <c r="AC49" s="211"/>
      <c r="AD49" s="211"/>
      <c r="AE49" s="211"/>
      <c r="AF49" s="211"/>
      <c r="AG49" s="211" t="s">
        <v>218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40" t="str">
        <f>C49</f>
        <v>na novostavbách a změnách objektů pro oplocení (815 2 JKSo), objekty zvláštní pro chov živočichů (815 3 JKSO), objekty pozemní různé (815 9 JKSO)</v>
      </c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5" t="s">
        <v>379</v>
      </c>
      <c r="D50" s="254"/>
      <c r="E50" s="254"/>
      <c r="F50" s="254"/>
      <c r="G50" s="254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1"/>
      <c r="Z50" s="211"/>
      <c r="AA50" s="211"/>
      <c r="AB50" s="211"/>
      <c r="AC50" s="211"/>
      <c r="AD50" s="211"/>
      <c r="AE50" s="211"/>
      <c r="AF50" s="211"/>
      <c r="AG50" s="211" t="s">
        <v>218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40" t="str">
        <f>C50</f>
        <v>se svislou nosnou konstrukcí monolitickou betonovou tyčovou nebo plošnou ( KMCH 2 a 3 - JKSO šesté místo)</v>
      </c>
      <c r="BB50" s="211"/>
      <c r="BC50" s="211"/>
      <c r="BD50" s="211"/>
      <c r="BE50" s="211"/>
      <c r="BF50" s="211"/>
      <c r="BG50" s="211"/>
      <c r="BH50" s="211"/>
    </row>
    <row r="51" spans="1:60" ht="33.75" outlineLevel="1" x14ac:dyDescent="0.2">
      <c r="A51" s="232">
        <v>14</v>
      </c>
      <c r="B51" s="233" t="s">
        <v>380</v>
      </c>
      <c r="C51" s="243" t="s">
        <v>381</v>
      </c>
      <c r="D51" s="234" t="s">
        <v>305</v>
      </c>
      <c r="E51" s="235">
        <v>0.5746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377</v>
      </c>
      <c r="S51" s="237" t="s">
        <v>152</v>
      </c>
      <c r="T51" s="238" t="s">
        <v>152</v>
      </c>
      <c r="U51" s="221">
        <v>8.2000000000000003E-2</v>
      </c>
      <c r="V51" s="221">
        <f>ROUND(E51*U51,2)</f>
        <v>0.05</v>
      </c>
      <c r="W51" s="221"/>
      <c r="X51" s="221" t="s">
        <v>215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242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18"/>
      <c r="B52" s="219"/>
      <c r="C52" s="252" t="s">
        <v>378</v>
      </c>
      <c r="D52" s="250"/>
      <c r="E52" s="250"/>
      <c r="F52" s="250"/>
      <c r="G52" s="250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1"/>
      <c r="Z52" s="211"/>
      <c r="AA52" s="211"/>
      <c r="AB52" s="211"/>
      <c r="AC52" s="211"/>
      <c r="AD52" s="211"/>
      <c r="AE52" s="211"/>
      <c r="AF52" s="211"/>
      <c r="AG52" s="211" t="s">
        <v>218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40" t="str">
        <f>C52</f>
        <v>na novostavbách a změnách objektů pro oplocení (815 2 JKSo), objekty zvláštní pro chov živočichů (815 3 JKSO), objekty pozemní různé (815 9 JKSO)</v>
      </c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55" t="s">
        <v>379</v>
      </c>
      <c r="D53" s="254"/>
      <c r="E53" s="254"/>
      <c r="F53" s="254"/>
      <c r="G53" s="254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1"/>
      <c r="Z53" s="211"/>
      <c r="AA53" s="211"/>
      <c r="AB53" s="211"/>
      <c r="AC53" s="211"/>
      <c r="AD53" s="211"/>
      <c r="AE53" s="211"/>
      <c r="AF53" s="211"/>
      <c r="AG53" s="211" t="s">
        <v>218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40" t="str">
        <f>C53</f>
        <v>se svislou nosnou konstrukcí monolitickou betonovou tyčovou nebo plošnou ( KMCH 2 a 3 - JKSO šesté místo)</v>
      </c>
      <c r="BB53" s="211"/>
      <c r="BC53" s="211"/>
      <c r="BD53" s="211"/>
      <c r="BE53" s="211"/>
      <c r="BF53" s="211"/>
      <c r="BG53" s="211"/>
      <c r="BH53" s="211"/>
    </row>
    <row r="54" spans="1:60" x14ac:dyDescent="0.2">
      <c r="A54" s="3"/>
      <c r="B54" s="4"/>
      <c r="C54" s="24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134</v>
      </c>
    </row>
    <row r="55" spans="1:60" x14ac:dyDescent="0.2">
      <c r="A55" s="214"/>
      <c r="B55" s="215" t="s">
        <v>29</v>
      </c>
      <c r="C55" s="247"/>
      <c r="D55" s="216"/>
      <c r="E55" s="217"/>
      <c r="F55" s="217"/>
      <c r="G55" s="241">
        <f>G8+G43+G47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209</v>
      </c>
    </row>
    <row r="56" spans="1:60" x14ac:dyDescent="0.2">
      <c r="A56" s="249" t="s">
        <v>328</v>
      </c>
      <c r="B56" s="249"/>
      <c r="C56" s="24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3"/>
      <c r="B57" s="4" t="s">
        <v>329</v>
      </c>
      <c r="C57" s="246" t="s">
        <v>329</v>
      </c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G57" t="s">
        <v>330</v>
      </c>
    </row>
    <row r="58" spans="1:60" x14ac:dyDescent="0.2">
      <c r="A58" s="3"/>
      <c r="B58" s="4" t="s">
        <v>331</v>
      </c>
      <c r="C58" s="246" t="s">
        <v>329</v>
      </c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332</v>
      </c>
    </row>
    <row r="59" spans="1:60" x14ac:dyDescent="0.2">
      <c r="A59" s="3"/>
      <c r="B59" s="4"/>
      <c r="C59" s="246" t="s">
        <v>329</v>
      </c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333</v>
      </c>
    </row>
    <row r="60" spans="1:60" x14ac:dyDescent="0.2">
      <c r="A60" s="3"/>
      <c r="B60" s="4"/>
      <c r="C60" s="24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C61" s="248"/>
      <c r="D61" s="10"/>
      <c r="AG61" t="s">
        <v>210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oExrWPVuYTRDY5oDu5LhLz+p+9r2pdDzhe8GKSnwdqhSnsAYUP/PcuiDj2me3Lwb2aFaUgV6W/0s7HSq+/Njg==" saltValue="SgADw57cT8tVRPgwVtLxZA==" spinCount="100000" sheet="1"/>
  <mergeCells count="12">
    <mergeCell ref="C52:G52"/>
    <mergeCell ref="C53:G53"/>
    <mergeCell ref="A1:G1"/>
    <mergeCell ref="C2:G2"/>
    <mergeCell ref="C3:G3"/>
    <mergeCell ref="C4:G4"/>
    <mergeCell ref="A56:B56"/>
    <mergeCell ref="C26:G26"/>
    <mergeCell ref="C29:G29"/>
    <mergeCell ref="C45:G45"/>
    <mergeCell ref="C49:G49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64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121</v>
      </c>
      <c r="B1" s="196"/>
      <c r="C1" s="196"/>
      <c r="D1" s="196"/>
      <c r="E1" s="196"/>
      <c r="F1" s="196"/>
      <c r="G1" s="196"/>
      <c r="AG1" t="s">
        <v>122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123</v>
      </c>
    </row>
    <row r="3" spans="1:60" ht="24.95" customHeight="1" x14ac:dyDescent="0.2">
      <c r="A3" s="197" t="s">
        <v>8</v>
      </c>
      <c r="B3" s="49" t="s">
        <v>67</v>
      </c>
      <c r="C3" s="200" t="s">
        <v>68</v>
      </c>
      <c r="D3" s="198"/>
      <c r="E3" s="198"/>
      <c r="F3" s="198"/>
      <c r="G3" s="199"/>
      <c r="AC3" s="176" t="s">
        <v>123</v>
      </c>
      <c r="AG3" t="s">
        <v>124</v>
      </c>
    </row>
    <row r="4" spans="1:60" ht="24.95" customHeight="1" x14ac:dyDescent="0.2">
      <c r="A4" s="201" t="s">
        <v>9</v>
      </c>
      <c r="B4" s="202" t="s">
        <v>64</v>
      </c>
      <c r="C4" s="203" t="s">
        <v>68</v>
      </c>
      <c r="D4" s="204"/>
      <c r="E4" s="204"/>
      <c r="F4" s="204"/>
      <c r="G4" s="205"/>
      <c r="AG4" t="s">
        <v>125</v>
      </c>
    </row>
    <row r="5" spans="1:60" x14ac:dyDescent="0.2">
      <c r="D5" s="10"/>
    </row>
    <row r="6" spans="1:60" ht="38.25" x14ac:dyDescent="0.2">
      <c r="A6" s="207" t="s">
        <v>126</v>
      </c>
      <c r="B6" s="209" t="s">
        <v>127</v>
      </c>
      <c r="C6" s="209" t="s">
        <v>128</v>
      </c>
      <c r="D6" s="208" t="s">
        <v>129</v>
      </c>
      <c r="E6" s="207" t="s">
        <v>130</v>
      </c>
      <c r="F6" s="206" t="s">
        <v>131</v>
      </c>
      <c r="G6" s="207" t="s">
        <v>29</v>
      </c>
      <c r="H6" s="210" t="s">
        <v>30</v>
      </c>
      <c r="I6" s="210" t="s">
        <v>132</v>
      </c>
      <c r="J6" s="210" t="s">
        <v>31</v>
      </c>
      <c r="K6" s="210" t="s">
        <v>133</v>
      </c>
      <c r="L6" s="210" t="s">
        <v>134</v>
      </c>
      <c r="M6" s="210" t="s">
        <v>135</v>
      </c>
      <c r="N6" s="210" t="s">
        <v>136</v>
      </c>
      <c r="O6" s="210" t="s">
        <v>137</v>
      </c>
      <c r="P6" s="210" t="s">
        <v>138</v>
      </c>
      <c r="Q6" s="210" t="s">
        <v>139</v>
      </c>
      <c r="R6" s="210" t="s">
        <v>140</v>
      </c>
      <c r="S6" s="210" t="s">
        <v>141</v>
      </c>
      <c r="T6" s="210" t="s">
        <v>142</v>
      </c>
      <c r="U6" s="210" t="s">
        <v>143</v>
      </c>
      <c r="V6" s="210" t="s">
        <v>144</v>
      </c>
      <c r="W6" s="210" t="s">
        <v>145</v>
      </c>
      <c r="X6" s="210" t="s">
        <v>146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147</v>
      </c>
      <c r="B8" s="227" t="s">
        <v>64</v>
      </c>
      <c r="C8" s="242" t="s">
        <v>73</v>
      </c>
      <c r="D8" s="228"/>
      <c r="E8" s="229"/>
      <c r="F8" s="230"/>
      <c r="G8" s="230">
        <f>SUMIF(AG9:AG49,"&lt;&gt;NOR",G9:G49)</f>
        <v>0</v>
      </c>
      <c r="H8" s="230"/>
      <c r="I8" s="230">
        <f>SUM(I9:I49)</f>
        <v>0</v>
      </c>
      <c r="J8" s="230"/>
      <c r="K8" s="230">
        <f>SUM(K9:K49)</f>
        <v>0</v>
      </c>
      <c r="L8" s="230"/>
      <c r="M8" s="230">
        <f>SUM(M9:M49)</f>
        <v>0</v>
      </c>
      <c r="N8" s="230"/>
      <c r="O8" s="230">
        <f>SUM(O9:O49)</f>
        <v>61.73</v>
      </c>
      <c r="P8" s="230"/>
      <c r="Q8" s="230">
        <f>SUM(Q9:Q49)</f>
        <v>0</v>
      </c>
      <c r="R8" s="230"/>
      <c r="S8" s="230"/>
      <c r="T8" s="231"/>
      <c r="U8" s="225"/>
      <c r="V8" s="225">
        <f>SUM(V9:V49)</f>
        <v>106.25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382</v>
      </c>
      <c r="C9" s="243" t="s">
        <v>383</v>
      </c>
      <c r="D9" s="234" t="s">
        <v>213</v>
      </c>
      <c r="E9" s="235">
        <v>15.092000000000001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214</v>
      </c>
      <c r="S9" s="237" t="s">
        <v>152</v>
      </c>
      <c r="T9" s="238" t="s">
        <v>152</v>
      </c>
      <c r="U9" s="221">
        <v>0.37</v>
      </c>
      <c r="V9" s="221">
        <f>ROUND(E9*U9,2)</f>
        <v>5.58</v>
      </c>
      <c r="W9" s="221"/>
      <c r="X9" s="221" t="s">
        <v>215</v>
      </c>
      <c r="Y9" s="211"/>
      <c r="Z9" s="211"/>
      <c r="AA9" s="211"/>
      <c r="AB9" s="211"/>
      <c r="AC9" s="211"/>
      <c r="AD9" s="211"/>
      <c r="AE9" s="211"/>
      <c r="AF9" s="211"/>
      <c r="AG9" s="211" t="s">
        <v>242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2" t="s">
        <v>217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218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44" t="s">
        <v>384</v>
      </c>
      <c r="D11" s="223"/>
      <c r="E11" s="224">
        <v>15.092000000000001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1"/>
      <c r="Z11" s="211"/>
      <c r="AA11" s="211"/>
      <c r="AB11" s="211"/>
      <c r="AC11" s="211"/>
      <c r="AD11" s="211"/>
      <c r="AE11" s="211"/>
      <c r="AF11" s="211"/>
      <c r="AG11" s="211" t="s">
        <v>157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32">
        <v>2</v>
      </c>
      <c r="B12" s="233" t="s">
        <v>385</v>
      </c>
      <c r="C12" s="243" t="s">
        <v>386</v>
      </c>
      <c r="D12" s="234" t="s">
        <v>213</v>
      </c>
      <c r="E12" s="235">
        <v>21.946999999999999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214</v>
      </c>
      <c r="S12" s="237" t="s">
        <v>152</v>
      </c>
      <c r="T12" s="238" t="s">
        <v>152</v>
      </c>
      <c r="U12" s="221">
        <v>0.12</v>
      </c>
      <c r="V12" s="221">
        <f>ROUND(E12*U12,2)</f>
        <v>2.63</v>
      </c>
      <c r="W12" s="221"/>
      <c r="X12" s="221" t="s">
        <v>215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216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18"/>
      <c r="B13" s="219"/>
      <c r="C13" s="252" t="s">
        <v>387</v>
      </c>
      <c r="D13" s="250"/>
      <c r="E13" s="250"/>
      <c r="F13" s="250"/>
      <c r="G13" s="250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1"/>
      <c r="Z13" s="211"/>
      <c r="AA13" s="211"/>
      <c r="AB13" s="211"/>
      <c r="AC13" s="211"/>
      <c r="AD13" s="211"/>
      <c r="AE13" s="211"/>
      <c r="AF13" s="211"/>
      <c r="AG13" s="211" t="s">
        <v>218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40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44" t="s">
        <v>388</v>
      </c>
      <c r="D14" s="223"/>
      <c r="E14" s="224">
        <v>11.583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1"/>
      <c r="Z14" s="211"/>
      <c r="AA14" s="211"/>
      <c r="AB14" s="211"/>
      <c r="AC14" s="211"/>
      <c r="AD14" s="211"/>
      <c r="AE14" s="211"/>
      <c r="AF14" s="211"/>
      <c r="AG14" s="211" t="s">
        <v>157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4" t="s">
        <v>389</v>
      </c>
      <c r="D15" s="223"/>
      <c r="E15" s="224">
        <v>0.27300000000000002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1"/>
      <c r="Z15" s="211"/>
      <c r="AA15" s="211"/>
      <c r="AB15" s="211"/>
      <c r="AC15" s="211"/>
      <c r="AD15" s="211"/>
      <c r="AE15" s="211"/>
      <c r="AF15" s="211"/>
      <c r="AG15" s="211" t="s">
        <v>157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44" t="s">
        <v>390</v>
      </c>
      <c r="D16" s="223"/>
      <c r="E16" s="224">
        <v>5.17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1"/>
      <c r="Z16" s="211"/>
      <c r="AA16" s="211"/>
      <c r="AB16" s="211"/>
      <c r="AC16" s="211"/>
      <c r="AD16" s="211"/>
      <c r="AE16" s="211"/>
      <c r="AF16" s="211"/>
      <c r="AG16" s="211" t="s">
        <v>157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44" t="s">
        <v>391</v>
      </c>
      <c r="D17" s="223"/>
      <c r="E17" s="224">
        <v>0.67200000000000004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1"/>
      <c r="Z17" s="211"/>
      <c r="AA17" s="211"/>
      <c r="AB17" s="211"/>
      <c r="AC17" s="211"/>
      <c r="AD17" s="211"/>
      <c r="AE17" s="211"/>
      <c r="AF17" s="211"/>
      <c r="AG17" s="211" t="s">
        <v>157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44" t="s">
        <v>392</v>
      </c>
      <c r="D18" s="223"/>
      <c r="E18" s="224">
        <v>0.504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1"/>
      <c r="Z18" s="211"/>
      <c r="AA18" s="211"/>
      <c r="AB18" s="211"/>
      <c r="AC18" s="211"/>
      <c r="AD18" s="211"/>
      <c r="AE18" s="211"/>
      <c r="AF18" s="211"/>
      <c r="AG18" s="211" t="s">
        <v>157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4" t="s">
        <v>393</v>
      </c>
      <c r="D19" s="223"/>
      <c r="E19" s="224">
        <v>3.7450000000000001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1"/>
      <c r="Z19" s="211"/>
      <c r="AA19" s="211"/>
      <c r="AB19" s="211"/>
      <c r="AC19" s="211"/>
      <c r="AD19" s="211"/>
      <c r="AE19" s="211"/>
      <c r="AF19" s="211"/>
      <c r="AG19" s="211" t="s">
        <v>157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2">
        <v>3</v>
      </c>
      <c r="B20" s="233" t="s">
        <v>394</v>
      </c>
      <c r="C20" s="243" t="s">
        <v>395</v>
      </c>
      <c r="D20" s="234" t="s">
        <v>213</v>
      </c>
      <c r="E20" s="235">
        <v>21.946999999999999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 t="s">
        <v>214</v>
      </c>
      <c r="S20" s="237" t="s">
        <v>152</v>
      </c>
      <c r="T20" s="238" t="s">
        <v>152</v>
      </c>
      <c r="U20" s="221">
        <v>0.19</v>
      </c>
      <c r="V20" s="221">
        <f>ROUND(E20*U20,2)</f>
        <v>4.17</v>
      </c>
      <c r="W20" s="221"/>
      <c r="X20" s="221" t="s">
        <v>215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216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33.75" outlineLevel="1" x14ac:dyDescent="0.2">
      <c r="A21" s="218"/>
      <c r="B21" s="219"/>
      <c r="C21" s="252" t="s">
        <v>387</v>
      </c>
      <c r="D21" s="250"/>
      <c r="E21" s="250"/>
      <c r="F21" s="250"/>
      <c r="G21" s="250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1"/>
      <c r="Z21" s="211"/>
      <c r="AA21" s="211"/>
      <c r="AB21" s="211"/>
      <c r="AC21" s="211"/>
      <c r="AD21" s="211"/>
      <c r="AE21" s="211"/>
      <c r="AF21" s="211"/>
      <c r="AG21" s="211" t="s">
        <v>218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40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4" t="s">
        <v>388</v>
      </c>
      <c r="D22" s="223"/>
      <c r="E22" s="224">
        <v>11.583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157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4" t="s">
        <v>389</v>
      </c>
      <c r="D23" s="223"/>
      <c r="E23" s="224">
        <v>0.27300000000000002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1"/>
      <c r="Z23" s="211"/>
      <c r="AA23" s="211"/>
      <c r="AB23" s="211"/>
      <c r="AC23" s="211"/>
      <c r="AD23" s="211"/>
      <c r="AE23" s="211"/>
      <c r="AF23" s="211"/>
      <c r="AG23" s="211" t="s">
        <v>157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4" t="s">
        <v>390</v>
      </c>
      <c r="D24" s="223"/>
      <c r="E24" s="224">
        <v>5.17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1"/>
      <c r="Z24" s="211"/>
      <c r="AA24" s="211"/>
      <c r="AB24" s="211"/>
      <c r="AC24" s="211"/>
      <c r="AD24" s="211"/>
      <c r="AE24" s="211"/>
      <c r="AF24" s="211"/>
      <c r="AG24" s="211" t="s">
        <v>157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44" t="s">
        <v>391</v>
      </c>
      <c r="D25" s="223"/>
      <c r="E25" s="224">
        <v>0.67200000000000004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1"/>
      <c r="Z25" s="211"/>
      <c r="AA25" s="211"/>
      <c r="AB25" s="211"/>
      <c r="AC25" s="211"/>
      <c r="AD25" s="211"/>
      <c r="AE25" s="211"/>
      <c r="AF25" s="211"/>
      <c r="AG25" s="211" t="s">
        <v>157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44" t="s">
        <v>392</v>
      </c>
      <c r="D26" s="223"/>
      <c r="E26" s="224">
        <v>0.504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1"/>
      <c r="Z26" s="211"/>
      <c r="AA26" s="211"/>
      <c r="AB26" s="211"/>
      <c r="AC26" s="211"/>
      <c r="AD26" s="211"/>
      <c r="AE26" s="211"/>
      <c r="AF26" s="211"/>
      <c r="AG26" s="211" t="s">
        <v>157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4" t="s">
        <v>393</v>
      </c>
      <c r="D27" s="223"/>
      <c r="E27" s="224">
        <v>3.7450000000000001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1"/>
      <c r="Z27" s="211"/>
      <c r="AA27" s="211"/>
      <c r="AB27" s="211"/>
      <c r="AC27" s="211"/>
      <c r="AD27" s="211"/>
      <c r="AE27" s="211"/>
      <c r="AF27" s="211"/>
      <c r="AG27" s="211" t="s">
        <v>157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32">
        <v>4</v>
      </c>
      <c r="B28" s="233" t="s">
        <v>396</v>
      </c>
      <c r="C28" s="243" t="s">
        <v>397</v>
      </c>
      <c r="D28" s="234" t="s">
        <v>213</v>
      </c>
      <c r="E28" s="235">
        <v>43.893999999999998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214</v>
      </c>
      <c r="S28" s="237" t="s">
        <v>152</v>
      </c>
      <c r="T28" s="238" t="s">
        <v>152</v>
      </c>
      <c r="U28" s="221">
        <v>0.35</v>
      </c>
      <c r="V28" s="221">
        <f>ROUND(E28*U28,2)</f>
        <v>15.36</v>
      </c>
      <c r="W28" s="221"/>
      <c r="X28" s="221" t="s">
        <v>215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216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2" t="s">
        <v>398</v>
      </c>
      <c r="D29" s="250"/>
      <c r="E29" s="250"/>
      <c r="F29" s="250"/>
      <c r="G29" s="25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1"/>
      <c r="Z29" s="211"/>
      <c r="AA29" s="211"/>
      <c r="AB29" s="211"/>
      <c r="AC29" s="211"/>
      <c r="AD29" s="211"/>
      <c r="AE29" s="211"/>
      <c r="AF29" s="211"/>
      <c r="AG29" s="211" t="s">
        <v>218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40" t="str">
        <f>C29</f>
        <v>bez naložení do dopravní nádoby, ale s vyprázdněním dopravní nádoby na hromadu nebo na dopravní prostředek,</v>
      </c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44" t="s">
        <v>399</v>
      </c>
      <c r="D30" s="223"/>
      <c r="E30" s="224">
        <v>43.893999999999998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1"/>
      <c r="Z30" s="211"/>
      <c r="AA30" s="211"/>
      <c r="AB30" s="211"/>
      <c r="AC30" s="211"/>
      <c r="AD30" s="211"/>
      <c r="AE30" s="211"/>
      <c r="AF30" s="211"/>
      <c r="AG30" s="211" t="s">
        <v>157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 x14ac:dyDescent="0.2">
      <c r="A31" s="232">
        <v>5</v>
      </c>
      <c r="B31" s="233" t="s">
        <v>222</v>
      </c>
      <c r="C31" s="243" t="s">
        <v>223</v>
      </c>
      <c r="D31" s="234" t="s">
        <v>213</v>
      </c>
      <c r="E31" s="235">
        <v>58.985999999999997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214</v>
      </c>
      <c r="S31" s="237" t="s">
        <v>152</v>
      </c>
      <c r="T31" s="238" t="s">
        <v>152</v>
      </c>
      <c r="U31" s="221">
        <v>0.01</v>
      </c>
      <c r="V31" s="221">
        <f>ROUND(E31*U31,2)</f>
        <v>0.59</v>
      </c>
      <c r="W31" s="221"/>
      <c r="X31" s="221" t="s">
        <v>215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216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2" t="s">
        <v>224</v>
      </c>
      <c r="D32" s="250"/>
      <c r="E32" s="250"/>
      <c r="F32" s="250"/>
      <c r="G32" s="250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1"/>
      <c r="Z32" s="211"/>
      <c r="AA32" s="211"/>
      <c r="AB32" s="211"/>
      <c r="AC32" s="211"/>
      <c r="AD32" s="211"/>
      <c r="AE32" s="211"/>
      <c r="AF32" s="211"/>
      <c r="AG32" s="211" t="s">
        <v>218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4" t="s">
        <v>399</v>
      </c>
      <c r="D33" s="223"/>
      <c r="E33" s="224">
        <v>43.893999999999998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1"/>
      <c r="Z33" s="211"/>
      <c r="AA33" s="211"/>
      <c r="AB33" s="211"/>
      <c r="AC33" s="211"/>
      <c r="AD33" s="211"/>
      <c r="AE33" s="211"/>
      <c r="AF33" s="211"/>
      <c r="AG33" s="211" t="s">
        <v>157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4" t="s">
        <v>400</v>
      </c>
      <c r="D34" s="223"/>
      <c r="E34" s="224">
        <v>15.092000000000001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1"/>
      <c r="Z34" s="211"/>
      <c r="AA34" s="211"/>
      <c r="AB34" s="211"/>
      <c r="AC34" s="211"/>
      <c r="AD34" s="211"/>
      <c r="AE34" s="211"/>
      <c r="AF34" s="211"/>
      <c r="AG34" s="211" t="s">
        <v>157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32">
        <v>6</v>
      </c>
      <c r="B35" s="233" t="s">
        <v>401</v>
      </c>
      <c r="C35" s="243" t="s">
        <v>402</v>
      </c>
      <c r="D35" s="234" t="s">
        <v>213</v>
      </c>
      <c r="E35" s="235">
        <v>58.985999999999997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214</v>
      </c>
      <c r="S35" s="237" t="s">
        <v>152</v>
      </c>
      <c r="T35" s="238" t="s">
        <v>152</v>
      </c>
      <c r="U35" s="221">
        <v>0.01</v>
      </c>
      <c r="V35" s="221">
        <f>ROUND(E35*U35,2)</f>
        <v>0.59</v>
      </c>
      <c r="W35" s="221"/>
      <c r="X35" s="221" t="s">
        <v>215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216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44" t="s">
        <v>329</v>
      </c>
      <c r="D36" s="223"/>
      <c r="E36" s="224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1"/>
      <c r="Z36" s="211"/>
      <c r="AA36" s="211"/>
      <c r="AB36" s="211"/>
      <c r="AC36" s="211"/>
      <c r="AD36" s="211"/>
      <c r="AE36" s="211"/>
      <c r="AF36" s="211"/>
      <c r="AG36" s="211" t="s">
        <v>157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44" t="s">
        <v>400</v>
      </c>
      <c r="D37" s="223"/>
      <c r="E37" s="224">
        <v>15.092000000000001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1"/>
      <c r="Z37" s="211"/>
      <c r="AA37" s="211"/>
      <c r="AB37" s="211"/>
      <c r="AC37" s="211"/>
      <c r="AD37" s="211"/>
      <c r="AE37" s="211"/>
      <c r="AF37" s="211"/>
      <c r="AG37" s="211" t="s">
        <v>157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44" t="s">
        <v>399</v>
      </c>
      <c r="D38" s="223"/>
      <c r="E38" s="224">
        <v>43.893999999999998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1"/>
      <c r="Z38" s="211"/>
      <c r="AA38" s="211"/>
      <c r="AB38" s="211"/>
      <c r="AC38" s="211"/>
      <c r="AD38" s="211"/>
      <c r="AE38" s="211"/>
      <c r="AF38" s="211"/>
      <c r="AG38" s="211" t="s">
        <v>157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32">
        <v>7</v>
      </c>
      <c r="B39" s="233" t="s">
        <v>403</v>
      </c>
      <c r="C39" s="243" t="s">
        <v>404</v>
      </c>
      <c r="D39" s="234" t="s">
        <v>213</v>
      </c>
      <c r="E39" s="235">
        <v>1.5680000000000001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214</v>
      </c>
      <c r="S39" s="237" t="s">
        <v>152</v>
      </c>
      <c r="T39" s="238" t="s">
        <v>152</v>
      </c>
      <c r="U39" s="221">
        <v>1.53</v>
      </c>
      <c r="V39" s="221">
        <f>ROUND(E39*U39,2)</f>
        <v>2.4</v>
      </c>
      <c r="W39" s="221"/>
      <c r="X39" s="221" t="s">
        <v>215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242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2" t="s">
        <v>405</v>
      </c>
      <c r="D40" s="250"/>
      <c r="E40" s="250"/>
      <c r="F40" s="250"/>
      <c r="G40" s="250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1"/>
      <c r="Z40" s="211"/>
      <c r="AA40" s="211"/>
      <c r="AB40" s="211"/>
      <c r="AC40" s="211"/>
      <c r="AD40" s="211"/>
      <c r="AE40" s="211"/>
      <c r="AF40" s="211"/>
      <c r="AG40" s="211" t="s">
        <v>218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40" t="str">
        <f>C40</f>
        <v>z vhodné sypaniny, s přemístěním sypaniny na vzdálenost do 10 m, avšak bez dodání sypaniny, ale s jejím případným kropením,</v>
      </c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44" t="s">
        <v>406</v>
      </c>
      <c r="D41" s="223"/>
      <c r="E41" s="224">
        <v>0.51200000000000001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1"/>
      <c r="Z41" s="211"/>
      <c r="AA41" s="211"/>
      <c r="AB41" s="211"/>
      <c r="AC41" s="211"/>
      <c r="AD41" s="211"/>
      <c r="AE41" s="211"/>
      <c r="AF41" s="211"/>
      <c r="AG41" s="211" t="s">
        <v>157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44" t="s">
        <v>407</v>
      </c>
      <c r="D42" s="223"/>
      <c r="E42" s="224">
        <v>1.056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1"/>
      <c r="Z42" s="211"/>
      <c r="AA42" s="211"/>
      <c r="AB42" s="211"/>
      <c r="AC42" s="211"/>
      <c r="AD42" s="211"/>
      <c r="AE42" s="211"/>
      <c r="AF42" s="211"/>
      <c r="AG42" s="211" t="s">
        <v>157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32">
        <v>8</v>
      </c>
      <c r="B43" s="233" t="s">
        <v>408</v>
      </c>
      <c r="C43" s="243" t="s">
        <v>409</v>
      </c>
      <c r="D43" s="234" t="s">
        <v>213</v>
      </c>
      <c r="E43" s="235">
        <v>34.06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214</v>
      </c>
      <c r="S43" s="237" t="s">
        <v>152</v>
      </c>
      <c r="T43" s="238" t="s">
        <v>152</v>
      </c>
      <c r="U43" s="221">
        <v>2.2000000000000002</v>
      </c>
      <c r="V43" s="221">
        <f>ROUND(E43*U43,2)</f>
        <v>74.930000000000007</v>
      </c>
      <c r="W43" s="221"/>
      <c r="X43" s="221" t="s">
        <v>215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216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 x14ac:dyDescent="0.2">
      <c r="A44" s="218"/>
      <c r="B44" s="219"/>
      <c r="C44" s="252" t="s">
        <v>410</v>
      </c>
      <c r="D44" s="250"/>
      <c r="E44" s="250"/>
      <c r="F44" s="250"/>
      <c r="G44" s="25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1"/>
      <c r="Z44" s="211"/>
      <c r="AA44" s="211"/>
      <c r="AB44" s="211"/>
      <c r="AC44" s="211"/>
      <c r="AD44" s="211"/>
      <c r="AE44" s="211"/>
      <c r="AF44" s="211"/>
      <c r="AG44" s="211" t="s">
        <v>218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40" t="str">
        <f>C44</f>
        <v>sypaninou z vhodných hornin tř. 1 - 4 nebo materiálem, uloženým ve vzdálenosti do 30 m od vnějšího kraje objektu, pro jakoukoliv míru zhutnění,</v>
      </c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44" t="s">
        <v>411</v>
      </c>
      <c r="D45" s="223"/>
      <c r="E45" s="224">
        <v>43.89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1"/>
      <c r="Z45" s="211"/>
      <c r="AA45" s="211"/>
      <c r="AB45" s="211"/>
      <c r="AC45" s="211"/>
      <c r="AD45" s="211"/>
      <c r="AE45" s="211"/>
      <c r="AF45" s="211"/>
      <c r="AG45" s="211" t="s">
        <v>157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44" t="s">
        <v>412</v>
      </c>
      <c r="D46" s="223"/>
      <c r="E46" s="224">
        <v>-8.26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1"/>
      <c r="Z46" s="211"/>
      <c r="AA46" s="211"/>
      <c r="AB46" s="211"/>
      <c r="AC46" s="211"/>
      <c r="AD46" s="211"/>
      <c r="AE46" s="211"/>
      <c r="AF46" s="211"/>
      <c r="AG46" s="211" t="s">
        <v>157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44" t="s">
        <v>413</v>
      </c>
      <c r="D47" s="223"/>
      <c r="E47" s="224">
        <v>-1.57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1"/>
      <c r="Z47" s="211"/>
      <c r="AA47" s="211"/>
      <c r="AB47" s="211"/>
      <c r="AC47" s="211"/>
      <c r="AD47" s="211"/>
      <c r="AE47" s="211"/>
      <c r="AF47" s="211"/>
      <c r="AG47" s="211" t="s">
        <v>157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32">
        <v>9</v>
      </c>
      <c r="B48" s="233" t="s">
        <v>414</v>
      </c>
      <c r="C48" s="243" t="s">
        <v>415</v>
      </c>
      <c r="D48" s="234" t="s">
        <v>305</v>
      </c>
      <c r="E48" s="235">
        <v>61.731000000000002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1</v>
      </c>
      <c r="O48" s="237">
        <f>ROUND(E48*N48,2)</f>
        <v>61.73</v>
      </c>
      <c r="P48" s="237">
        <v>0</v>
      </c>
      <c r="Q48" s="237">
        <f>ROUND(E48*P48,2)</f>
        <v>0</v>
      </c>
      <c r="R48" s="237" t="s">
        <v>362</v>
      </c>
      <c r="S48" s="237" t="s">
        <v>152</v>
      </c>
      <c r="T48" s="238" t="s">
        <v>152</v>
      </c>
      <c r="U48" s="221">
        <v>0</v>
      </c>
      <c r="V48" s="221">
        <f>ROUND(E48*U48,2)</f>
        <v>0</v>
      </c>
      <c r="W48" s="221"/>
      <c r="X48" s="221" t="s">
        <v>258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366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44" t="s">
        <v>416</v>
      </c>
      <c r="D49" s="223"/>
      <c r="E49" s="224">
        <v>61.731000000000002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1"/>
      <c r="Z49" s="211"/>
      <c r="AA49" s="211"/>
      <c r="AB49" s="211"/>
      <c r="AC49" s="211"/>
      <c r="AD49" s="211"/>
      <c r="AE49" s="211"/>
      <c r="AF49" s="211"/>
      <c r="AG49" s="211" t="s">
        <v>157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226" t="s">
        <v>147</v>
      </c>
      <c r="B50" s="227" t="s">
        <v>74</v>
      </c>
      <c r="C50" s="242" t="s">
        <v>75</v>
      </c>
      <c r="D50" s="228"/>
      <c r="E50" s="229"/>
      <c r="F50" s="230"/>
      <c r="G50" s="230">
        <f>SUMIF(AG51:AG119,"&lt;&gt;NOR",G51:G119)</f>
        <v>0</v>
      </c>
      <c r="H50" s="230"/>
      <c r="I50" s="230">
        <f>SUM(I51:I119)</f>
        <v>0</v>
      </c>
      <c r="J50" s="230"/>
      <c r="K50" s="230">
        <f>SUM(K51:K119)</f>
        <v>0</v>
      </c>
      <c r="L50" s="230"/>
      <c r="M50" s="230">
        <f>SUM(M51:M119)</f>
        <v>0</v>
      </c>
      <c r="N50" s="230"/>
      <c r="O50" s="230">
        <f>SUM(O51:O119)</f>
        <v>43.600000000000009</v>
      </c>
      <c r="P50" s="230"/>
      <c r="Q50" s="230">
        <f>SUM(Q51:Q119)</f>
        <v>0</v>
      </c>
      <c r="R50" s="230"/>
      <c r="S50" s="230"/>
      <c r="T50" s="231"/>
      <c r="U50" s="225"/>
      <c r="V50" s="225">
        <f>SUM(V51:V119)</f>
        <v>235.52999999999994</v>
      </c>
      <c r="W50" s="225"/>
      <c r="X50" s="225"/>
      <c r="AG50" t="s">
        <v>148</v>
      </c>
    </row>
    <row r="51" spans="1:60" outlineLevel="1" x14ac:dyDescent="0.2">
      <c r="A51" s="232">
        <v>10</v>
      </c>
      <c r="B51" s="233" t="s">
        <v>417</v>
      </c>
      <c r="C51" s="243" t="s">
        <v>418</v>
      </c>
      <c r="D51" s="234" t="s">
        <v>300</v>
      </c>
      <c r="E51" s="235">
        <v>24.2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0.22106999999999999</v>
      </c>
      <c r="O51" s="237">
        <f>ROUND(E51*N51,2)</f>
        <v>5.35</v>
      </c>
      <c r="P51" s="237">
        <v>0</v>
      </c>
      <c r="Q51" s="237">
        <f>ROUND(E51*P51,2)</f>
        <v>0</v>
      </c>
      <c r="R51" s="237" t="s">
        <v>419</v>
      </c>
      <c r="S51" s="237" t="s">
        <v>152</v>
      </c>
      <c r="T51" s="238" t="s">
        <v>152</v>
      </c>
      <c r="U51" s="221">
        <v>0.19</v>
      </c>
      <c r="V51" s="221">
        <f>ROUND(E51*U51,2)</f>
        <v>4.5999999999999996</v>
      </c>
      <c r="W51" s="221"/>
      <c r="X51" s="221" t="s">
        <v>215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242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2" t="s">
        <v>420</v>
      </c>
      <c r="D52" s="250"/>
      <c r="E52" s="250"/>
      <c r="F52" s="250"/>
      <c r="G52" s="250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1"/>
      <c r="Z52" s="211"/>
      <c r="AA52" s="211"/>
      <c r="AB52" s="211"/>
      <c r="AC52" s="211"/>
      <c r="AD52" s="211"/>
      <c r="AE52" s="211"/>
      <c r="AF52" s="211"/>
      <c r="AG52" s="211" t="s">
        <v>218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40" t="str">
        <f>C52</f>
        <v>se zřízením štěrkopískového lože pod trubky a s jejich obsypem v průměrném celkovém množství do 0,15 m3/m,</v>
      </c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44" t="s">
        <v>421</v>
      </c>
      <c r="D53" s="223"/>
      <c r="E53" s="224">
        <v>6.4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1"/>
      <c r="Z53" s="211"/>
      <c r="AA53" s="211"/>
      <c r="AB53" s="211"/>
      <c r="AC53" s="211"/>
      <c r="AD53" s="211"/>
      <c r="AE53" s="211"/>
      <c r="AF53" s="211"/>
      <c r="AG53" s="211" t="s">
        <v>157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44" t="s">
        <v>422</v>
      </c>
      <c r="D54" s="223"/>
      <c r="E54" s="224">
        <v>17.8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1"/>
      <c r="Z54" s="211"/>
      <c r="AA54" s="211"/>
      <c r="AB54" s="211"/>
      <c r="AC54" s="211"/>
      <c r="AD54" s="211"/>
      <c r="AE54" s="211"/>
      <c r="AF54" s="211"/>
      <c r="AG54" s="211" t="s">
        <v>157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32">
        <v>11</v>
      </c>
      <c r="B55" s="233" t="s">
        <v>423</v>
      </c>
      <c r="C55" s="243" t="s">
        <v>424</v>
      </c>
      <c r="D55" s="234" t="s">
        <v>237</v>
      </c>
      <c r="E55" s="235">
        <v>424.66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2.0000000000000002E-5</v>
      </c>
      <c r="O55" s="237">
        <f>ROUND(E55*N55,2)</f>
        <v>0.01</v>
      </c>
      <c r="P55" s="237">
        <v>0</v>
      </c>
      <c r="Q55" s="237">
        <f>ROUND(E55*P55,2)</f>
        <v>0</v>
      </c>
      <c r="R55" s="237" t="s">
        <v>425</v>
      </c>
      <c r="S55" s="237" t="s">
        <v>152</v>
      </c>
      <c r="T55" s="238" t="s">
        <v>152</v>
      </c>
      <c r="U55" s="221">
        <v>0.32</v>
      </c>
      <c r="V55" s="221">
        <f>ROUND(E55*U55,2)</f>
        <v>135.88999999999999</v>
      </c>
      <c r="W55" s="221"/>
      <c r="X55" s="221" t="s">
        <v>215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216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44" t="s">
        <v>426</v>
      </c>
      <c r="D56" s="223"/>
      <c r="E56" s="224">
        <v>424.66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1"/>
      <c r="Z56" s="211"/>
      <c r="AA56" s="211"/>
      <c r="AB56" s="211"/>
      <c r="AC56" s="211"/>
      <c r="AD56" s="211"/>
      <c r="AE56" s="211"/>
      <c r="AF56" s="211"/>
      <c r="AG56" s="211" t="s">
        <v>157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32">
        <v>12</v>
      </c>
      <c r="B57" s="233" t="s">
        <v>427</v>
      </c>
      <c r="C57" s="243" t="s">
        <v>428</v>
      </c>
      <c r="D57" s="234" t="s">
        <v>213</v>
      </c>
      <c r="E57" s="235">
        <v>3.15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2.5249999999999999</v>
      </c>
      <c r="O57" s="237">
        <f>ROUND(E57*N57,2)</f>
        <v>7.95</v>
      </c>
      <c r="P57" s="237">
        <v>0</v>
      </c>
      <c r="Q57" s="237">
        <f>ROUND(E57*P57,2)</f>
        <v>0</v>
      </c>
      <c r="R57" s="237" t="s">
        <v>429</v>
      </c>
      <c r="S57" s="237" t="s">
        <v>152</v>
      </c>
      <c r="T57" s="238" t="s">
        <v>152</v>
      </c>
      <c r="U57" s="221">
        <v>0.48</v>
      </c>
      <c r="V57" s="221">
        <f>ROUND(E57*U57,2)</f>
        <v>1.51</v>
      </c>
      <c r="W57" s="221"/>
      <c r="X57" s="221" t="s">
        <v>215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242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45" t="s">
        <v>430</v>
      </c>
      <c r="D58" s="239"/>
      <c r="E58" s="239"/>
      <c r="F58" s="239"/>
      <c r="G58" s="239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1"/>
      <c r="Z58" s="211"/>
      <c r="AA58" s="211"/>
      <c r="AB58" s="211"/>
      <c r="AC58" s="211"/>
      <c r="AD58" s="211"/>
      <c r="AE58" s="211"/>
      <c r="AF58" s="211"/>
      <c r="AG58" s="211" t="s">
        <v>161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44" t="s">
        <v>431</v>
      </c>
      <c r="D59" s="223"/>
      <c r="E59" s="224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1"/>
      <c r="Z59" s="211"/>
      <c r="AA59" s="211"/>
      <c r="AB59" s="211"/>
      <c r="AC59" s="211"/>
      <c r="AD59" s="211"/>
      <c r="AE59" s="211"/>
      <c r="AF59" s="211"/>
      <c r="AG59" s="211" t="s">
        <v>157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44" t="s">
        <v>432</v>
      </c>
      <c r="D60" s="223"/>
      <c r="E60" s="224">
        <v>3.15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1"/>
      <c r="Z60" s="211"/>
      <c r="AA60" s="211"/>
      <c r="AB60" s="211"/>
      <c r="AC60" s="211"/>
      <c r="AD60" s="211"/>
      <c r="AE60" s="211"/>
      <c r="AF60" s="211"/>
      <c r="AG60" s="211" t="s">
        <v>157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32">
        <v>13</v>
      </c>
      <c r="B61" s="233" t="s">
        <v>433</v>
      </c>
      <c r="C61" s="243" t="s">
        <v>434</v>
      </c>
      <c r="D61" s="234" t="s">
        <v>213</v>
      </c>
      <c r="E61" s="235">
        <v>2.48244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2.5249999999999999</v>
      </c>
      <c r="O61" s="237">
        <f>ROUND(E61*N61,2)</f>
        <v>6.27</v>
      </c>
      <c r="P61" s="237">
        <v>0</v>
      </c>
      <c r="Q61" s="237">
        <f>ROUND(E61*P61,2)</f>
        <v>0</v>
      </c>
      <c r="R61" s="237" t="s">
        <v>429</v>
      </c>
      <c r="S61" s="237" t="s">
        <v>152</v>
      </c>
      <c r="T61" s="238" t="s">
        <v>152</v>
      </c>
      <c r="U61" s="221">
        <v>0.48</v>
      </c>
      <c r="V61" s="221">
        <f>ROUND(E61*U61,2)</f>
        <v>1.19</v>
      </c>
      <c r="W61" s="221"/>
      <c r="X61" s="221" t="s">
        <v>215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216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2" t="s">
        <v>435</v>
      </c>
      <c r="D62" s="250"/>
      <c r="E62" s="250"/>
      <c r="F62" s="250"/>
      <c r="G62" s="250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1"/>
      <c r="Z62" s="211"/>
      <c r="AA62" s="211"/>
      <c r="AB62" s="211"/>
      <c r="AC62" s="211"/>
      <c r="AD62" s="211"/>
      <c r="AE62" s="211"/>
      <c r="AF62" s="211"/>
      <c r="AG62" s="211" t="s">
        <v>218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44" t="s">
        <v>436</v>
      </c>
      <c r="D63" s="223"/>
      <c r="E63" s="224">
        <v>2.36544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1"/>
      <c r="Z63" s="211"/>
      <c r="AA63" s="211"/>
      <c r="AB63" s="211"/>
      <c r="AC63" s="211"/>
      <c r="AD63" s="211"/>
      <c r="AE63" s="211"/>
      <c r="AF63" s="211"/>
      <c r="AG63" s="211" t="s">
        <v>157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44" t="s">
        <v>437</v>
      </c>
      <c r="D64" s="223"/>
      <c r="E64" s="224">
        <v>0.11700000000000001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1"/>
      <c r="Z64" s="211"/>
      <c r="AA64" s="211"/>
      <c r="AB64" s="211"/>
      <c r="AC64" s="211"/>
      <c r="AD64" s="211"/>
      <c r="AE64" s="211"/>
      <c r="AF64" s="211"/>
      <c r="AG64" s="211" t="s">
        <v>157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32">
        <v>14</v>
      </c>
      <c r="B65" s="233" t="s">
        <v>438</v>
      </c>
      <c r="C65" s="243" t="s">
        <v>439</v>
      </c>
      <c r="D65" s="234" t="s">
        <v>237</v>
      </c>
      <c r="E65" s="235">
        <v>33.131999999999998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3.916E-2</v>
      </c>
      <c r="O65" s="237">
        <f>ROUND(E65*N65,2)</f>
        <v>1.3</v>
      </c>
      <c r="P65" s="237">
        <v>0</v>
      </c>
      <c r="Q65" s="237">
        <f>ROUND(E65*P65,2)</f>
        <v>0</v>
      </c>
      <c r="R65" s="237" t="s">
        <v>429</v>
      </c>
      <c r="S65" s="237" t="s">
        <v>152</v>
      </c>
      <c r="T65" s="238" t="s">
        <v>152</v>
      </c>
      <c r="U65" s="221">
        <v>1.05</v>
      </c>
      <c r="V65" s="221">
        <f>ROUND(E65*U65,2)</f>
        <v>34.79</v>
      </c>
      <c r="W65" s="221"/>
      <c r="X65" s="221" t="s">
        <v>215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216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1" x14ac:dyDescent="0.2">
      <c r="A66" s="218"/>
      <c r="B66" s="219"/>
      <c r="C66" s="252" t="s">
        <v>440</v>
      </c>
      <c r="D66" s="250"/>
      <c r="E66" s="250"/>
      <c r="F66" s="250"/>
      <c r="G66" s="250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1"/>
      <c r="Z66" s="211"/>
      <c r="AA66" s="211"/>
      <c r="AB66" s="211"/>
      <c r="AC66" s="211"/>
      <c r="AD66" s="211"/>
      <c r="AE66" s="211"/>
      <c r="AF66" s="211"/>
      <c r="AG66" s="211" t="s">
        <v>218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40" t="str">
        <f>C66</f>
        <v>svislé nebo šikmé (odkloněné), půdorysně přímé nebo zalomené, stěn základových pasů ve volných nebo zapažených jámách, rýhách, šachtách, včetně případných vzpěr,</v>
      </c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44" t="s">
        <v>441</v>
      </c>
      <c r="D67" s="223"/>
      <c r="E67" s="224">
        <v>4.2240000000000002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1"/>
      <c r="Z67" s="211"/>
      <c r="AA67" s="211"/>
      <c r="AB67" s="211"/>
      <c r="AC67" s="211"/>
      <c r="AD67" s="211"/>
      <c r="AE67" s="211"/>
      <c r="AF67" s="211"/>
      <c r="AG67" s="211" t="s">
        <v>157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44" t="s">
        <v>442</v>
      </c>
      <c r="D68" s="223"/>
      <c r="E68" s="224">
        <v>5.9279999999999999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1"/>
      <c r="Z68" s="211"/>
      <c r="AA68" s="211"/>
      <c r="AB68" s="211"/>
      <c r="AC68" s="211"/>
      <c r="AD68" s="211"/>
      <c r="AE68" s="211"/>
      <c r="AF68" s="211"/>
      <c r="AG68" s="211" t="s">
        <v>157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44" t="s">
        <v>443</v>
      </c>
      <c r="D69" s="223"/>
      <c r="E69" s="224">
        <v>0.78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1"/>
      <c r="Z69" s="211"/>
      <c r="AA69" s="211"/>
      <c r="AB69" s="211"/>
      <c r="AC69" s="211"/>
      <c r="AD69" s="211"/>
      <c r="AE69" s="211"/>
      <c r="AF69" s="211"/>
      <c r="AG69" s="211" t="s">
        <v>157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44" t="s">
        <v>444</v>
      </c>
      <c r="D70" s="223"/>
      <c r="E70" s="224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1"/>
      <c r="Z70" s="211"/>
      <c r="AA70" s="211"/>
      <c r="AB70" s="211"/>
      <c r="AC70" s="211"/>
      <c r="AD70" s="211"/>
      <c r="AE70" s="211"/>
      <c r="AF70" s="211"/>
      <c r="AG70" s="211" t="s">
        <v>157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44" t="s">
        <v>445</v>
      </c>
      <c r="D71" s="223"/>
      <c r="E71" s="224">
        <v>13.4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1"/>
      <c r="Z71" s="211"/>
      <c r="AA71" s="211"/>
      <c r="AB71" s="211"/>
      <c r="AC71" s="211"/>
      <c r="AD71" s="211"/>
      <c r="AE71" s="211"/>
      <c r="AF71" s="211"/>
      <c r="AG71" s="211" t="s">
        <v>157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44" t="s">
        <v>446</v>
      </c>
      <c r="D72" s="223"/>
      <c r="E72" s="224">
        <v>8.8000000000000007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1"/>
      <c r="Z72" s="211"/>
      <c r="AA72" s="211"/>
      <c r="AB72" s="211"/>
      <c r="AC72" s="211"/>
      <c r="AD72" s="211"/>
      <c r="AE72" s="211"/>
      <c r="AF72" s="211"/>
      <c r="AG72" s="211" t="s">
        <v>157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32">
        <v>15</v>
      </c>
      <c r="B73" s="233" t="s">
        <v>447</v>
      </c>
      <c r="C73" s="243" t="s">
        <v>448</v>
      </c>
      <c r="D73" s="234" t="s">
        <v>237</v>
      </c>
      <c r="E73" s="235">
        <v>33.131999999999998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429</v>
      </c>
      <c r="S73" s="237" t="s">
        <v>152</v>
      </c>
      <c r="T73" s="238" t="s">
        <v>152</v>
      </c>
      <c r="U73" s="221">
        <v>0.32</v>
      </c>
      <c r="V73" s="221">
        <f>ROUND(E73*U73,2)</f>
        <v>10.6</v>
      </c>
      <c r="W73" s="221"/>
      <c r="X73" s="221" t="s">
        <v>215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216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18"/>
      <c r="B74" s="219"/>
      <c r="C74" s="252" t="s">
        <v>440</v>
      </c>
      <c r="D74" s="250"/>
      <c r="E74" s="250"/>
      <c r="F74" s="250"/>
      <c r="G74" s="250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1"/>
      <c r="Z74" s="211"/>
      <c r="AA74" s="211"/>
      <c r="AB74" s="211"/>
      <c r="AC74" s="211"/>
      <c r="AD74" s="211"/>
      <c r="AE74" s="211"/>
      <c r="AF74" s="211"/>
      <c r="AG74" s="211" t="s">
        <v>218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40" t="str">
        <f>C74</f>
        <v>svislé nebo šikmé (odkloněné), půdorysně přímé nebo zalomené, stěn základových pasů ve volných nebo zapažených jámách, rýhách, šachtách, včetně případných vzpěr,</v>
      </c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3" t="s">
        <v>449</v>
      </c>
      <c r="D75" s="251"/>
      <c r="E75" s="251"/>
      <c r="F75" s="251"/>
      <c r="G75" s="25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1"/>
      <c r="Z75" s="211"/>
      <c r="AA75" s="211"/>
      <c r="AB75" s="211"/>
      <c r="AC75" s="211"/>
      <c r="AD75" s="211"/>
      <c r="AE75" s="211"/>
      <c r="AF75" s="211"/>
      <c r="AG75" s="211" t="s">
        <v>161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44" t="s">
        <v>450</v>
      </c>
      <c r="D76" s="223"/>
      <c r="E76" s="224">
        <v>33.131999999999998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1"/>
      <c r="Z76" s="211"/>
      <c r="AA76" s="211"/>
      <c r="AB76" s="211"/>
      <c r="AC76" s="211"/>
      <c r="AD76" s="211"/>
      <c r="AE76" s="211"/>
      <c r="AF76" s="211"/>
      <c r="AG76" s="211" t="s">
        <v>157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32">
        <v>16</v>
      </c>
      <c r="B77" s="233" t="s">
        <v>451</v>
      </c>
      <c r="C77" s="243" t="s">
        <v>452</v>
      </c>
      <c r="D77" s="234" t="s">
        <v>305</v>
      </c>
      <c r="E77" s="235">
        <v>9.7199999999999995E-2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1.0569299999999999</v>
      </c>
      <c r="O77" s="237">
        <f>ROUND(E77*N77,2)</f>
        <v>0.1</v>
      </c>
      <c r="P77" s="237">
        <v>0</v>
      </c>
      <c r="Q77" s="237">
        <f>ROUND(E77*P77,2)</f>
        <v>0</v>
      </c>
      <c r="R77" s="237" t="s">
        <v>429</v>
      </c>
      <c r="S77" s="237" t="s">
        <v>152</v>
      </c>
      <c r="T77" s="238" t="s">
        <v>152</v>
      </c>
      <c r="U77" s="221">
        <v>15.23</v>
      </c>
      <c r="V77" s="221">
        <f>ROUND(E77*U77,2)</f>
        <v>1.48</v>
      </c>
      <c r="W77" s="221"/>
      <c r="X77" s="221" t="s">
        <v>215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216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44" t="s">
        <v>453</v>
      </c>
      <c r="D78" s="223"/>
      <c r="E78" s="224">
        <v>9.7199999999999995E-2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1"/>
      <c r="Z78" s="211"/>
      <c r="AA78" s="211"/>
      <c r="AB78" s="211"/>
      <c r="AC78" s="211"/>
      <c r="AD78" s="211"/>
      <c r="AE78" s="211"/>
      <c r="AF78" s="211"/>
      <c r="AG78" s="211" t="s">
        <v>157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32">
        <v>17</v>
      </c>
      <c r="B79" s="233" t="s">
        <v>454</v>
      </c>
      <c r="C79" s="243" t="s">
        <v>455</v>
      </c>
      <c r="D79" s="234" t="s">
        <v>305</v>
      </c>
      <c r="E79" s="235">
        <v>2.5260000000000001E-2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1.0085200000000001</v>
      </c>
      <c r="O79" s="237">
        <f>ROUND(E79*N79,2)</f>
        <v>0.03</v>
      </c>
      <c r="P79" s="237">
        <v>0</v>
      </c>
      <c r="Q79" s="237">
        <f>ROUND(E79*P79,2)</f>
        <v>0</v>
      </c>
      <c r="R79" s="237" t="s">
        <v>456</v>
      </c>
      <c r="S79" s="237" t="s">
        <v>152</v>
      </c>
      <c r="T79" s="238" t="s">
        <v>152</v>
      </c>
      <c r="U79" s="221">
        <v>20.53</v>
      </c>
      <c r="V79" s="221">
        <f>ROUND(E79*U79,2)</f>
        <v>0.52</v>
      </c>
      <c r="W79" s="221"/>
      <c r="X79" s="221" t="s">
        <v>215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242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44" t="s">
        <v>457</v>
      </c>
      <c r="D80" s="223"/>
      <c r="E80" s="224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1"/>
      <c r="Z80" s="211"/>
      <c r="AA80" s="211"/>
      <c r="AB80" s="211"/>
      <c r="AC80" s="211"/>
      <c r="AD80" s="211"/>
      <c r="AE80" s="211"/>
      <c r="AF80" s="211"/>
      <c r="AG80" s="211" t="s">
        <v>157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44" t="s">
        <v>458</v>
      </c>
      <c r="D81" s="223"/>
      <c r="E81" s="224">
        <v>1.5779999999999999E-2</v>
      </c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1"/>
      <c r="Z81" s="211"/>
      <c r="AA81" s="211"/>
      <c r="AB81" s="211"/>
      <c r="AC81" s="211"/>
      <c r="AD81" s="211"/>
      <c r="AE81" s="211"/>
      <c r="AF81" s="211"/>
      <c r="AG81" s="211" t="s">
        <v>157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44" t="s">
        <v>459</v>
      </c>
      <c r="D82" s="223"/>
      <c r="E82" s="224">
        <v>4.7400000000000003E-3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1"/>
      <c r="Z82" s="211"/>
      <c r="AA82" s="211"/>
      <c r="AB82" s="211"/>
      <c r="AC82" s="211"/>
      <c r="AD82" s="211"/>
      <c r="AE82" s="211"/>
      <c r="AF82" s="211"/>
      <c r="AG82" s="211" t="s">
        <v>157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44" t="s">
        <v>460</v>
      </c>
      <c r="D83" s="223"/>
      <c r="E83" s="224">
        <v>4.7400000000000003E-3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1"/>
      <c r="Z83" s="211"/>
      <c r="AA83" s="211"/>
      <c r="AB83" s="211"/>
      <c r="AC83" s="211"/>
      <c r="AD83" s="211"/>
      <c r="AE83" s="211"/>
      <c r="AF83" s="211"/>
      <c r="AG83" s="211" t="s">
        <v>157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32">
        <v>18</v>
      </c>
      <c r="B84" s="233" t="s">
        <v>461</v>
      </c>
      <c r="C84" s="243" t="s">
        <v>462</v>
      </c>
      <c r="D84" s="234" t="s">
        <v>213</v>
      </c>
      <c r="E84" s="235">
        <v>8.2642000000000007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2.5249999999999999</v>
      </c>
      <c r="O84" s="237">
        <f>ROUND(E84*N84,2)</f>
        <v>20.87</v>
      </c>
      <c r="P84" s="237">
        <v>0</v>
      </c>
      <c r="Q84" s="237">
        <f>ROUND(E84*P84,2)</f>
        <v>0</v>
      </c>
      <c r="R84" s="237" t="s">
        <v>429</v>
      </c>
      <c r="S84" s="237" t="s">
        <v>152</v>
      </c>
      <c r="T84" s="238" t="s">
        <v>152</v>
      </c>
      <c r="U84" s="221">
        <v>0.6</v>
      </c>
      <c r="V84" s="221">
        <f>ROUND(E84*U84,2)</f>
        <v>4.96</v>
      </c>
      <c r="W84" s="221"/>
      <c r="X84" s="221" t="s">
        <v>215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216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2" t="s">
        <v>463</v>
      </c>
      <c r="D85" s="250"/>
      <c r="E85" s="250"/>
      <c r="F85" s="250"/>
      <c r="G85" s="250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1"/>
      <c r="Z85" s="211"/>
      <c r="AA85" s="211"/>
      <c r="AB85" s="211"/>
      <c r="AC85" s="211"/>
      <c r="AD85" s="211"/>
      <c r="AE85" s="211"/>
      <c r="AF85" s="211"/>
      <c r="AG85" s="211" t="s">
        <v>218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44" t="s">
        <v>464</v>
      </c>
      <c r="D86" s="223"/>
      <c r="E86" s="224">
        <v>3.8079999999999998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1"/>
      <c r="Z86" s="211"/>
      <c r="AA86" s="211"/>
      <c r="AB86" s="211"/>
      <c r="AC86" s="211"/>
      <c r="AD86" s="211"/>
      <c r="AE86" s="211"/>
      <c r="AF86" s="211"/>
      <c r="AG86" s="211" t="s">
        <v>157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44" t="s">
        <v>465</v>
      </c>
      <c r="D87" s="223"/>
      <c r="E87" s="224">
        <v>2.9750000000000001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1"/>
      <c r="Z87" s="211"/>
      <c r="AA87" s="211"/>
      <c r="AB87" s="211"/>
      <c r="AC87" s="211"/>
      <c r="AD87" s="211"/>
      <c r="AE87" s="211"/>
      <c r="AF87" s="211"/>
      <c r="AG87" s="211" t="s">
        <v>157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44" t="s">
        <v>466</v>
      </c>
      <c r="D88" s="223"/>
      <c r="E88" s="224">
        <v>-0.54879999999999995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1"/>
      <c r="Z88" s="211"/>
      <c r="AA88" s="211"/>
      <c r="AB88" s="211"/>
      <c r="AC88" s="211"/>
      <c r="AD88" s="211"/>
      <c r="AE88" s="211"/>
      <c r="AF88" s="211"/>
      <c r="AG88" s="211" t="s">
        <v>157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44" t="s">
        <v>467</v>
      </c>
      <c r="D89" s="223"/>
      <c r="E89" s="224">
        <v>0.77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1"/>
      <c r="Z89" s="211"/>
      <c r="AA89" s="211"/>
      <c r="AB89" s="211"/>
      <c r="AC89" s="211"/>
      <c r="AD89" s="211"/>
      <c r="AE89" s="211"/>
      <c r="AF89" s="211"/>
      <c r="AG89" s="211" t="s">
        <v>157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44" t="s">
        <v>468</v>
      </c>
      <c r="D90" s="223"/>
      <c r="E90" s="224">
        <v>1.26</v>
      </c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1"/>
      <c r="Z90" s="211"/>
      <c r="AA90" s="211"/>
      <c r="AB90" s="211"/>
      <c r="AC90" s="211"/>
      <c r="AD90" s="211"/>
      <c r="AE90" s="211"/>
      <c r="AF90" s="211"/>
      <c r="AG90" s="211" t="s">
        <v>157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32">
        <v>19</v>
      </c>
      <c r="B91" s="233" t="s">
        <v>469</v>
      </c>
      <c r="C91" s="243" t="s">
        <v>470</v>
      </c>
      <c r="D91" s="234" t="s">
        <v>237</v>
      </c>
      <c r="E91" s="235">
        <v>33.570999999999998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3.9309999999999998E-2</v>
      </c>
      <c r="O91" s="237">
        <f>ROUND(E91*N91,2)</f>
        <v>1.32</v>
      </c>
      <c r="P91" s="237">
        <v>0</v>
      </c>
      <c r="Q91" s="237">
        <f>ROUND(E91*P91,2)</f>
        <v>0</v>
      </c>
      <c r="R91" s="237" t="s">
        <v>429</v>
      </c>
      <c r="S91" s="237" t="s">
        <v>152</v>
      </c>
      <c r="T91" s="238" t="s">
        <v>152</v>
      </c>
      <c r="U91" s="221">
        <v>0.65</v>
      </c>
      <c r="V91" s="221">
        <f>ROUND(E91*U91,2)</f>
        <v>21.82</v>
      </c>
      <c r="W91" s="221"/>
      <c r="X91" s="221" t="s">
        <v>215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216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ht="22.5" outlineLevel="1" x14ac:dyDescent="0.2">
      <c r="A92" s="218"/>
      <c r="B92" s="219"/>
      <c r="C92" s="252" t="s">
        <v>471</v>
      </c>
      <c r="D92" s="250"/>
      <c r="E92" s="250"/>
      <c r="F92" s="250"/>
      <c r="G92" s="250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1"/>
      <c r="Z92" s="211"/>
      <c r="AA92" s="211"/>
      <c r="AB92" s="211"/>
      <c r="AC92" s="211"/>
      <c r="AD92" s="211"/>
      <c r="AE92" s="211"/>
      <c r="AF92" s="211"/>
      <c r="AG92" s="211" t="s">
        <v>218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40" t="str">
        <f>C92</f>
        <v>bednění svislé nebo šikmé (odkloněné), půdorysně přímé nebo zalomené základových zdí ve volných nebo zapažených jámách, rýhách, šachtách, včetně případných vzpěr,</v>
      </c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44" t="s">
        <v>472</v>
      </c>
      <c r="D93" s="223"/>
      <c r="E93" s="224">
        <v>10.88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1"/>
      <c r="Z93" s="211"/>
      <c r="AA93" s="211"/>
      <c r="AB93" s="211"/>
      <c r="AC93" s="211"/>
      <c r="AD93" s="211"/>
      <c r="AE93" s="211"/>
      <c r="AF93" s="211"/>
      <c r="AG93" s="211" t="s">
        <v>157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44" t="s">
        <v>473</v>
      </c>
      <c r="D94" s="223"/>
      <c r="E94" s="224">
        <v>-0.78400000000000003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1"/>
      <c r="Z94" s="211"/>
      <c r="AA94" s="211"/>
      <c r="AB94" s="211"/>
      <c r="AC94" s="211"/>
      <c r="AD94" s="211"/>
      <c r="AE94" s="211"/>
      <c r="AF94" s="211"/>
      <c r="AG94" s="211" t="s">
        <v>157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44" t="s">
        <v>474</v>
      </c>
      <c r="D95" s="223"/>
      <c r="E95" s="224">
        <v>9.2799999999999994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1"/>
      <c r="Z95" s="211"/>
      <c r="AA95" s="211"/>
      <c r="AB95" s="211"/>
      <c r="AC95" s="211"/>
      <c r="AD95" s="211"/>
      <c r="AE95" s="211"/>
      <c r="AF95" s="211"/>
      <c r="AG95" s="211" t="s">
        <v>157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44" t="s">
        <v>475</v>
      </c>
      <c r="D96" s="223"/>
      <c r="E96" s="224">
        <v>10.199999999999999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1"/>
      <c r="Z96" s="211"/>
      <c r="AA96" s="211"/>
      <c r="AB96" s="211"/>
      <c r="AC96" s="211"/>
      <c r="AD96" s="211"/>
      <c r="AE96" s="211"/>
      <c r="AF96" s="211"/>
      <c r="AG96" s="211" t="s">
        <v>157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44" t="s">
        <v>476</v>
      </c>
      <c r="D97" s="223"/>
      <c r="E97" s="224">
        <v>-4.4000000000000004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1"/>
      <c r="Z97" s="211"/>
      <c r="AA97" s="211"/>
      <c r="AB97" s="211"/>
      <c r="AC97" s="211"/>
      <c r="AD97" s="211"/>
      <c r="AE97" s="211"/>
      <c r="AF97" s="211"/>
      <c r="AG97" s="211" t="s">
        <v>157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44" t="s">
        <v>477</v>
      </c>
      <c r="D98" s="223"/>
      <c r="E98" s="224">
        <v>8.6999999999999993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1"/>
      <c r="Z98" s="211"/>
      <c r="AA98" s="211"/>
      <c r="AB98" s="211"/>
      <c r="AC98" s="211"/>
      <c r="AD98" s="211"/>
      <c r="AE98" s="211"/>
      <c r="AF98" s="211"/>
      <c r="AG98" s="211" t="s">
        <v>157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44" t="s">
        <v>478</v>
      </c>
      <c r="D99" s="223"/>
      <c r="E99" s="224">
        <v>-3.28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1"/>
      <c r="Z99" s="211"/>
      <c r="AA99" s="211"/>
      <c r="AB99" s="211"/>
      <c r="AC99" s="211"/>
      <c r="AD99" s="211"/>
      <c r="AE99" s="211"/>
      <c r="AF99" s="211"/>
      <c r="AG99" s="211" t="s">
        <v>157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44" t="s">
        <v>479</v>
      </c>
      <c r="D100" s="223"/>
      <c r="E100" s="224">
        <v>2.1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157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44" t="s">
        <v>480</v>
      </c>
      <c r="D101" s="223"/>
      <c r="E101" s="224">
        <v>0.875</v>
      </c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157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32">
        <v>20</v>
      </c>
      <c r="B102" s="233" t="s">
        <v>481</v>
      </c>
      <c r="C102" s="243" t="s">
        <v>482</v>
      </c>
      <c r="D102" s="234" t="s">
        <v>237</v>
      </c>
      <c r="E102" s="235">
        <v>33.570999999999998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 t="s">
        <v>429</v>
      </c>
      <c r="S102" s="237" t="s">
        <v>152</v>
      </c>
      <c r="T102" s="238" t="s">
        <v>152</v>
      </c>
      <c r="U102" s="221">
        <v>0.35</v>
      </c>
      <c r="V102" s="221">
        <f>ROUND(E102*U102,2)</f>
        <v>11.75</v>
      </c>
      <c r="W102" s="221"/>
      <c r="X102" s="221" t="s">
        <v>215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216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1" x14ac:dyDescent="0.2">
      <c r="A103" s="218"/>
      <c r="B103" s="219"/>
      <c r="C103" s="252" t="s">
        <v>471</v>
      </c>
      <c r="D103" s="250"/>
      <c r="E103" s="250"/>
      <c r="F103" s="250"/>
      <c r="G103" s="250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1"/>
      <c r="Z103" s="211"/>
      <c r="AA103" s="211"/>
      <c r="AB103" s="211"/>
      <c r="AC103" s="211"/>
      <c r="AD103" s="211"/>
      <c r="AE103" s="211"/>
      <c r="AF103" s="211"/>
      <c r="AG103" s="211" t="s">
        <v>218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40" t="str">
        <f>C103</f>
        <v>bednění svislé nebo šikmé (odkloněné), půdorysně přímé nebo zalomené základových zdí ve volných nebo zapažených jámách, rýhách, šachtách, včetně případných vzpěr,</v>
      </c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3" t="s">
        <v>483</v>
      </c>
      <c r="D104" s="251"/>
      <c r="E104" s="251"/>
      <c r="F104" s="251"/>
      <c r="G104" s="25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161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44" t="s">
        <v>484</v>
      </c>
      <c r="D105" s="223"/>
      <c r="E105" s="224">
        <v>33.570999999999998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157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32">
        <v>21</v>
      </c>
      <c r="B106" s="233" t="s">
        <v>485</v>
      </c>
      <c r="C106" s="243" t="s">
        <v>486</v>
      </c>
      <c r="D106" s="234" t="s">
        <v>305</v>
      </c>
      <c r="E106" s="235">
        <v>0.35593999999999998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1.05758</v>
      </c>
      <c r="O106" s="237">
        <f>ROUND(E106*N106,2)</f>
        <v>0.38</v>
      </c>
      <c r="P106" s="237">
        <v>0</v>
      </c>
      <c r="Q106" s="237">
        <f>ROUND(E106*P106,2)</f>
        <v>0</v>
      </c>
      <c r="R106" s="237" t="s">
        <v>429</v>
      </c>
      <c r="S106" s="237" t="s">
        <v>152</v>
      </c>
      <c r="T106" s="238" t="s">
        <v>152</v>
      </c>
      <c r="U106" s="221">
        <v>15.23</v>
      </c>
      <c r="V106" s="221">
        <f>ROUND(E106*U106,2)</f>
        <v>5.42</v>
      </c>
      <c r="W106" s="221"/>
      <c r="X106" s="221" t="s">
        <v>215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216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2" t="s">
        <v>487</v>
      </c>
      <c r="D107" s="250"/>
      <c r="E107" s="250"/>
      <c r="F107" s="250"/>
      <c r="G107" s="250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1"/>
      <c r="Z107" s="211"/>
      <c r="AA107" s="211"/>
      <c r="AB107" s="211"/>
      <c r="AC107" s="211"/>
      <c r="AD107" s="211"/>
      <c r="AE107" s="211"/>
      <c r="AF107" s="211"/>
      <c r="AG107" s="211" t="s">
        <v>218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44" t="s">
        <v>488</v>
      </c>
      <c r="D108" s="223"/>
      <c r="E108" s="224">
        <v>0.25912000000000002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157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44" t="s">
        <v>489</v>
      </c>
      <c r="D109" s="223"/>
      <c r="E109" s="224">
        <v>3.2419999999999997E-2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157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44" t="s">
        <v>490</v>
      </c>
      <c r="D110" s="223"/>
      <c r="E110" s="224">
        <v>6.4399999999999999E-2</v>
      </c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157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32">
        <v>22</v>
      </c>
      <c r="B111" s="233" t="s">
        <v>491</v>
      </c>
      <c r="C111" s="243" t="s">
        <v>492</v>
      </c>
      <c r="D111" s="234" t="s">
        <v>237</v>
      </c>
      <c r="E111" s="235">
        <v>24.934000000000001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3.0000000000000001E-5</v>
      </c>
      <c r="O111" s="237">
        <f>ROUND(E111*N111,2)</f>
        <v>0</v>
      </c>
      <c r="P111" s="237">
        <v>0</v>
      </c>
      <c r="Q111" s="237">
        <f>ROUND(E111*P111,2)</f>
        <v>0</v>
      </c>
      <c r="R111" s="237"/>
      <c r="S111" s="237" t="s">
        <v>203</v>
      </c>
      <c r="T111" s="238" t="s">
        <v>153</v>
      </c>
      <c r="U111" s="221">
        <v>0.04</v>
      </c>
      <c r="V111" s="221">
        <f>ROUND(E111*U111,2)</f>
        <v>1</v>
      </c>
      <c r="W111" s="221"/>
      <c r="X111" s="221" t="s">
        <v>215</v>
      </c>
      <c r="Y111" s="211"/>
      <c r="Z111" s="211"/>
      <c r="AA111" s="211"/>
      <c r="AB111" s="211"/>
      <c r="AC111" s="211"/>
      <c r="AD111" s="211"/>
      <c r="AE111" s="211"/>
      <c r="AF111" s="211"/>
      <c r="AG111" s="211" t="s">
        <v>242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44" t="s">
        <v>493</v>
      </c>
      <c r="D112" s="223"/>
      <c r="E112" s="224">
        <v>9.2799999999999994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157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44" t="s">
        <v>494</v>
      </c>
      <c r="D113" s="223"/>
      <c r="E113" s="224">
        <v>3.4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157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44" t="s">
        <v>495</v>
      </c>
      <c r="D114" s="223"/>
      <c r="E114" s="224">
        <v>3.6</v>
      </c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157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44" t="s">
        <v>496</v>
      </c>
      <c r="D115" s="223"/>
      <c r="E115" s="224">
        <v>1.05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157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44" t="s">
        <v>497</v>
      </c>
      <c r="D116" s="223"/>
      <c r="E116" s="224">
        <v>2.1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157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44" t="s">
        <v>498</v>
      </c>
      <c r="D117" s="223"/>
      <c r="E117" s="224">
        <v>5.5039999999999996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157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32">
        <v>23</v>
      </c>
      <c r="B118" s="233" t="s">
        <v>499</v>
      </c>
      <c r="C118" s="243" t="s">
        <v>500</v>
      </c>
      <c r="D118" s="234" t="s">
        <v>237</v>
      </c>
      <c r="E118" s="235">
        <v>27.422999999999998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8.0000000000000004E-4</v>
      </c>
      <c r="O118" s="237">
        <f>ROUND(E118*N118,2)</f>
        <v>0.02</v>
      </c>
      <c r="P118" s="237">
        <v>0</v>
      </c>
      <c r="Q118" s="237">
        <f>ROUND(E118*P118,2)</f>
        <v>0</v>
      </c>
      <c r="R118" s="237" t="s">
        <v>362</v>
      </c>
      <c r="S118" s="237" t="s">
        <v>152</v>
      </c>
      <c r="T118" s="238" t="s">
        <v>152</v>
      </c>
      <c r="U118" s="221">
        <v>0</v>
      </c>
      <c r="V118" s="221">
        <f>ROUND(E118*U118,2)</f>
        <v>0</v>
      </c>
      <c r="W118" s="221"/>
      <c r="X118" s="221" t="s">
        <v>258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259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44" t="s">
        <v>501</v>
      </c>
      <c r="D119" s="223"/>
      <c r="E119" s="224">
        <v>27.422999999999998</v>
      </c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157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x14ac:dyDescent="0.2">
      <c r="A120" s="226" t="s">
        <v>147</v>
      </c>
      <c r="B120" s="227" t="s">
        <v>76</v>
      </c>
      <c r="C120" s="242" t="s">
        <v>77</v>
      </c>
      <c r="D120" s="228"/>
      <c r="E120" s="229"/>
      <c r="F120" s="230"/>
      <c r="G120" s="230">
        <f>SUMIF(AG121:AG128,"&lt;&gt;NOR",G121:G128)</f>
        <v>0</v>
      </c>
      <c r="H120" s="230"/>
      <c r="I120" s="230">
        <f>SUM(I121:I128)</f>
        <v>0</v>
      </c>
      <c r="J120" s="230"/>
      <c r="K120" s="230">
        <f>SUM(K121:K128)</f>
        <v>0</v>
      </c>
      <c r="L120" s="230"/>
      <c r="M120" s="230">
        <f>SUM(M121:M128)</f>
        <v>0</v>
      </c>
      <c r="N120" s="230"/>
      <c r="O120" s="230">
        <f>SUM(O121:O128)</f>
        <v>0.49</v>
      </c>
      <c r="P120" s="230"/>
      <c r="Q120" s="230">
        <f>SUM(Q121:Q128)</f>
        <v>0</v>
      </c>
      <c r="R120" s="230"/>
      <c r="S120" s="230"/>
      <c r="T120" s="231"/>
      <c r="U120" s="225"/>
      <c r="V120" s="225">
        <f>SUM(V121:V128)</f>
        <v>251.21999999999997</v>
      </c>
      <c r="W120" s="225"/>
      <c r="X120" s="225"/>
      <c r="AG120" t="s">
        <v>148</v>
      </c>
    </row>
    <row r="121" spans="1:60" ht="22.5" outlineLevel="1" x14ac:dyDescent="0.2">
      <c r="A121" s="232">
        <v>24</v>
      </c>
      <c r="B121" s="233" t="s">
        <v>502</v>
      </c>
      <c r="C121" s="243" t="s">
        <v>503</v>
      </c>
      <c r="D121" s="234" t="s">
        <v>300</v>
      </c>
      <c r="E121" s="235">
        <v>126.5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3.29E-3</v>
      </c>
      <c r="O121" s="237">
        <f>ROUND(E121*N121,2)</f>
        <v>0.42</v>
      </c>
      <c r="P121" s="237">
        <v>0</v>
      </c>
      <c r="Q121" s="237">
        <f>ROUND(E121*P121,2)</f>
        <v>0</v>
      </c>
      <c r="R121" s="237" t="s">
        <v>456</v>
      </c>
      <c r="S121" s="237" t="s">
        <v>152</v>
      </c>
      <c r="T121" s="238" t="s">
        <v>152</v>
      </c>
      <c r="U121" s="221">
        <v>1.88</v>
      </c>
      <c r="V121" s="221">
        <f>ROUND(E121*U121,2)</f>
        <v>237.82</v>
      </c>
      <c r="W121" s="221"/>
      <c r="X121" s="221" t="s">
        <v>215</v>
      </c>
      <c r="Y121" s="211"/>
      <c r="Z121" s="211"/>
      <c r="AA121" s="211"/>
      <c r="AB121" s="211"/>
      <c r="AC121" s="211"/>
      <c r="AD121" s="211"/>
      <c r="AE121" s="211"/>
      <c r="AF121" s="211"/>
      <c r="AG121" s="211" t="s">
        <v>242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2" t="s">
        <v>504</v>
      </c>
      <c r="D122" s="250"/>
      <c r="E122" s="250"/>
      <c r="F122" s="250"/>
      <c r="G122" s="250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1"/>
      <c r="Z122" s="211"/>
      <c r="AA122" s="211"/>
      <c r="AB122" s="211"/>
      <c r="AC122" s="211"/>
      <c r="AD122" s="211"/>
      <c r="AE122" s="211"/>
      <c r="AF122" s="211"/>
      <c r="AG122" s="211" t="s">
        <v>218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44" t="s">
        <v>505</v>
      </c>
      <c r="D123" s="223"/>
      <c r="E123" s="224">
        <v>126.5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157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32">
        <v>25</v>
      </c>
      <c r="B124" s="233" t="s">
        <v>506</v>
      </c>
      <c r="C124" s="243" t="s">
        <v>507</v>
      </c>
      <c r="D124" s="234" t="s">
        <v>508</v>
      </c>
      <c r="E124" s="235">
        <v>60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1E-3</v>
      </c>
      <c r="O124" s="237">
        <f>ROUND(E124*N124,2)</f>
        <v>0.06</v>
      </c>
      <c r="P124" s="237">
        <v>0</v>
      </c>
      <c r="Q124" s="237">
        <f>ROUND(E124*P124,2)</f>
        <v>0</v>
      </c>
      <c r="R124" s="237"/>
      <c r="S124" s="237" t="s">
        <v>152</v>
      </c>
      <c r="T124" s="238" t="s">
        <v>152</v>
      </c>
      <c r="U124" s="221">
        <v>7.0000000000000007E-2</v>
      </c>
      <c r="V124" s="221">
        <f>ROUND(E124*U124,2)</f>
        <v>4.2</v>
      </c>
      <c r="W124" s="221"/>
      <c r="X124" s="221" t="s">
        <v>215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242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45" t="s">
        <v>509</v>
      </c>
      <c r="D125" s="239"/>
      <c r="E125" s="239"/>
      <c r="F125" s="239"/>
      <c r="G125" s="239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161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44" t="s">
        <v>510</v>
      </c>
      <c r="D126" s="223"/>
      <c r="E126" s="224">
        <v>60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1"/>
      <c r="Z126" s="211"/>
      <c r="AA126" s="211"/>
      <c r="AB126" s="211"/>
      <c r="AC126" s="211"/>
      <c r="AD126" s="211"/>
      <c r="AE126" s="211"/>
      <c r="AF126" s="211"/>
      <c r="AG126" s="211" t="s">
        <v>157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32">
        <v>26</v>
      </c>
      <c r="B127" s="233" t="s">
        <v>511</v>
      </c>
      <c r="C127" s="243" t="s">
        <v>512</v>
      </c>
      <c r="D127" s="234" t="s">
        <v>300</v>
      </c>
      <c r="E127" s="235">
        <v>8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1.1800000000000001E-3</v>
      </c>
      <c r="O127" s="237">
        <f>ROUND(E127*N127,2)</f>
        <v>0.01</v>
      </c>
      <c r="P127" s="237">
        <v>0</v>
      </c>
      <c r="Q127" s="237">
        <f>ROUND(E127*P127,2)</f>
        <v>0</v>
      </c>
      <c r="R127" s="237"/>
      <c r="S127" s="237" t="s">
        <v>203</v>
      </c>
      <c r="T127" s="238" t="s">
        <v>153</v>
      </c>
      <c r="U127" s="221">
        <v>1.1499999999999999</v>
      </c>
      <c r="V127" s="221">
        <f>ROUND(E127*U127,2)</f>
        <v>9.1999999999999993</v>
      </c>
      <c r="W127" s="221"/>
      <c r="X127" s="221" t="s">
        <v>215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242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44" t="s">
        <v>513</v>
      </c>
      <c r="D128" s="223"/>
      <c r="E128" s="224">
        <v>8</v>
      </c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1"/>
      <c r="Z128" s="211"/>
      <c r="AA128" s="211"/>
      <c r="AB128" s="211"/>
      <c r="AC128" s="211"/>
      <c r="AD128" s="211"/>
      <c r="AE128" s="211"/>
      <c r="AF128" s="211"/>
      <c r="AG128" s="211" t="s">
        <v>157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x14ac:dyDescent="0.2">
      <c r="A129" s="226" t="s">
        <v>147</v>
      </c>
      <c r="B129" s="227" t="s">
        <v>78</v>
      </c>
      <c r="C129" s="242" t="s">
        <v>79</v>
      </c>
      <c r="D129" s="228"/>
      <c r="E129" s="229"/>
      <c r="F129" s="230"/>
      <c r="G129" s="230">
        <f>SUMIF(AG130:AG151,"&lt;&gt;NOR",G130:G151)</f>
        <v>0</v>
      </c>
      <c r="H129" s="230"/>
      <c r="I129" s="230">
        <f>SUM(I130:I151)</f>
        <v>0</v>
      </c>
      <c r="J129" s="230"/>
      <c r="K129" s="230">
        <f>SUM(K130:K151)</f>
        <v>0</v>
      </c>
      <c r="L129" s="230"/>
      <c r="M129" s="230">
        <f>SUM(M130:M151)</f>
        <v>0</v>
      </c>
      <c r="N129" s="230"/>
      <c r="O129" s="230">
        <f>SUM(O130:O151)</f>
        <v>177.42000000000004</v>
      </c>
      <c r="P129" s="230"/>
      <c r="Q129" s="230">
        <f>SUM(Q130:Q151)</f>
        <v>0</v>
      </c>
      <c r="R129" s="230"/>
      <c r="S129" s="230"/>
      <c r="T129" s="231"/>
      <c r="U129" s="225"/>
      <c r="V129" s="225">
        <f>SUM(V130:V151)</f>
        <v>255.35999999999999</v>
      </c>
      <c r="W129" s="225"/>
      <c r="X129" s="225"/>
      <c r="AG129" t="s">
        <v>148</v>
      </c>
    </row>
    <row r="130" spans="1:60" ht="22.5" outlineLevel="1" x14ac:dyDescent="0.2">
      <c r="A130" s="232">
        <v>27</v>
      </c>
      <c r="B130" s="233" t="s">
        <v>514</v>
      </c>
      <c r="C130" s="243" t="s">
        <v>515</v>
      </c>
      <c r="D130" s="234" t="s">
        <v>237</v>
      </c>
      <c r="E130" s="235">
        <v>219.96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1.7069999999999998E-2</v>
      </c>
      <c r="O130" s="237">
        <f>ROUND(E130*N130,2)</f>
        <v>3.75</v>
      </c>
      <c r="P130" s="237">
        <v>0</v>
      </c>
      <c r="Q130" s="237">
        <f>ROUND(E130*P130,2)</f>
        <v>0</v>
      </c>
      <c r="R130" s="237" t="s">
        <v>429</v>
      </c>
      <c r="S130" s="237" t="s">
        <v>152</v>
      </c>
      <c r="T130" s="238" t="s">
        <v>152</v>
      </c>
      <c r="U130" s="221">
        <v>0.2</v>
      </c>
      <c r="V130" s="221">
        <f>ROUND(E130*U130,2)</f>
        <v>43.99</v>
      </c>
      <c r="W130" s="221"/>
      <c r="X130" s="221" t="s">
        <v>215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216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ht="22.5" outlineLevel="1" x14ac:dyDescent="0.2">
      <c r="A131" s="218"/>
      <c r="B131" s="219"/>
      <c r="C131" s="252" t="s">
        <v>516</v>
      </c>
      <c r="D131" s="250"/>
      <c r="E131" s="250"/>
      <c r="F131" s="250"/>
      <c r="G131" s="250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1"/>
      <c r="Z131" s="211"/>
      <c r="AA131" s="211"/>
      <c r="AB131" s="211"/>
      <c r="AC131" s="211"/>
      <c r="AD131" s="211"/>
      <c r="AE131" s="211"/>
      <c r="AF131" s="211"/>
      <c r="AG131" s="211" t="s">
        <v>218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40" t="str">
        <f>C131</f>
        <v>otevřeného podhledu, bez podpěrné konstrukce, s osazením na sucho na zdech do připravených ozubů, popř. na rovných zdech, trámech, průvlacích, nebo do traverz, bez úpravy povrchu plechů, s pomocným lešením.</v>
      </c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8"/>
      <c r="B132" s="219"/>
      <c r="C132" s="244" t="s">
        <v>517</v>
      </c>
      <c r="D132" s="223"/>
      <c r="E132" s="224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1"/>
      <c r="Z132" s="211"/>
      <c r="AA132" s="211"/>
      <c r="AB132" s="211"/>
      <c r="AC132" s="211"/>
      <c r="AD132" s="211"/>
      <c r="AE132" s="211"/>
      <c r="AF132" s="211"/>
      <c r="AG132" s="211" t="s">
        <v>157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44" t="s">
        <v>518</v>
      </c>
      <c r="D133" s="223"/>
      <c r="E133" s="224">
        <v>219.96</v>
      </c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157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32">
        <v>28</v>
      </c>
      <c r="B134" s="233" t="s">
        <v>519</v>
      </c>
      <c r="C134" s="243" t="s">
        <v>520</v>
      </c>
      <c r="D134" s="234" t="s">
        <v>213</v>
      </c>
      <c r="E134" s="235">
        <v>56.907600000000002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2.52515</v>
      </c>
      <c r="O134" s="237">
        <f>ROUND(E134*N134,2)</f>
        <v>143.69999999999999</v>
      </c>
      <c r="P134" s="237">
        <v>0</v>
      </c>
      <c r="Q134" s="237">
        <f>ROUND(E134*P134,2)</f>
        <v>0</v>
      </c>
      <c r="R134" s="237" t="s">
        <v>456</v>
      </c>
      <c r="S134" s="237" t="s">
        <v>152</v>
      </c>
      <c r="T134" s="238" t="s">
        <v>152</v>
      </c>
      <c r="U134" s="221">
        <v>0.93</v>
      </c>
      <c r="V134" s="221">
        <f>ROUND(E134*U134,2)</f>
        <v>52.92</v>
      </c>
      <c r="W134" s="221"/>
      <c r="X134" s="221" t="s">
        <v>215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216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44" t="s">
        <v>521</v>
      </c>
      <c r="D135" s="223"/>
      <c r="E135" s="224">
        <v>68.187600000000003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157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44" t="s">
        <v>522</v>
      </c>
      <c r="D136" s="223"/>
      <c r="E136" s="224">
        <v>-11.28</v>
      </c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157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32">
        <v>29</v>
      </c>
      <c r="B137" s="233" t="s">
        <v>523</v>
      </c>
      <c r="C137" s="243" t="s">
        <v>524</v>
      </c>
      <c r="D137" s="234" t="s">
        <v>305</v>
      </c>
      <c r="E137" s="235">
        <v>5.4781899999999997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1.05294</v>
      </c>
      <c r="O137" s="237">
        <f>ROUND(E137*N137,2)</f>
        <v>5.77</v>
      </c>
      <c r="P137" s="237">
        <v>0</v>
      </c>
      <c r="Q137" s="237">
        <f>ROUND(E137*P137,2)</f>
        <v>0</v>
      </c>
      <c r="R137" s="237" t="s">
        <v>456</v>
      </c>
      <c r="S137" s="237" t="s">
        <v>152</v>
      </c>
      <c r="T137" s="238" t="s">
        <v>152</v>
      </c>
      <c r="U137" s="221">
        <v>11.98</v>
      </c>
      <c r="V137" s="221">
        <f>ROUND(E137*U137,2)</f>
        <v>65.63</v>
      </c>
      <c r="W137" s="221"/>
      <c r="X137" s="221" t="s">
        <v>215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216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44" t="s">
        <v>525</v>
      </c>
      <c r="D138" s="223"/>
      <c r="E138" s="224">
        <v>5.4781899999999997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157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32">
        <v>30</v>
      </c>
      <c r="B139" s="233" t="s">
        <v>526</v>
      </c>
      <c r="C139" s="243" t="s">
        <v>527</v>
      </c>
      <c r="D139" s="234" t="s">
        <v>237</v>
      </c>
      <c r="E139" s="235">
        <v>2.5649999999999999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21</v>
      </c>
      <c r="M139" s="237">
        <f>G139*(1+L139/100)</f>
        <v>0</v>
      </c>
      <c r="N139" s="237">
        <v>0.19275999999999999</v>
      </c>
      <c r="O139" s="237">
        <f>ROUND(E139*N139,2)</f>
        <v>0.49</v>
      </c>
      <c r="P139" s="237">
        <v>0</v>
      </c>
      <c r="Q139" s="237">
        <f>ROUND(E139*P139,2)</f>
        <v>0</v>
      </c>
      <c r="R139" s="237" t="s">
        <v>456</v>
      </c>
      <c r="S139" s="237" t="s">
        <v>152</v>
      </c>
      <c r="T139" s="238" t="s">
        <v>152</v>
      </c>
      <c r="U139" s="221">
        <v>1.1000000000000001</v>
      </c>
      <c r="V139" s="221">
        <f>ROUND(E139*U139,2)</f>
        <v>2.82</v>
      </c>
      <c r="W139" s="221"/>
      <c r="X139" s="221" t="s">
        <v>215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242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8"/>
      <c r="B140" s="219"/>
      <c r="C140" s="244" t="s">
        <v>528</v>
      </c>
      <c r="D140" s="223"/>
      <c r="E140" s="224">
        <v>2.5649999999999999</v>
      </c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1"/>
      <c r="Z140" s="211"/>
      <c r="AA140" s="211"/>
      <c r="AB140" s="211"/>
      <c r="AC140" s="211"/>
      <c r="AD140" s="211"/>
      <c r="AE140" s="211"/>
      <c r="AF140" s="211"/>
      <c r="AG140" s="211" t="s">
        <v>157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22.5" outlineLevel="1" x14ac:dyDescent="0.2">
      <c r="A141" s="232">
        <v>31</v>
      </c>
      <c r="B141" s="233" t="s">
        <v>529</v>
      </c>
      <c r="C141" s="243" t="s">
        <v>530</v>
      </c>
      <c r="D141" s="234" t="s">
        <v>300</v>
      </c>
      <c r="E141" s="235">
        <v>241.2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1.5E-3</v>
      </c>
      <c r="O141" s="237">
        <f>ROUND(E141*N141,2)</f>
        <v>0.36</v>
      </c>
      <c r="P141" s="237">
        <v>0</v>
      </c>
      <c r="Q141" s="237">
        <f>ROUND(E141*P141,2)</f>
        <v>0</v>
      </c>
      <c r="R141" s="237" t="s">
        <v>531</v>
      </c>
      <c r="S141" s="237" t="s">
        <v>152</v>
      </c>
      <c r="T141" s="238" t="s">
        <v>152</v>
      </c>
      <c r="U141" s="221">
        <v>0.09</v>
      </c>
      <c r="V141" s="221">
        <f>ROUND(E141*U141,2)</f>
        <v>21.71</v>
      </c>
      <c r="W141" s="221"/>
      <c r="X141" s="221" t="s">
        <v>215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242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44" t="s">
        <v>532</v>
      </c>
      <c r="D142" s="223"/>
      <c r="E142" s="224">
        <v>118.4</v>
      </c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157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44" t="s">
        <v>533</v>
      </c>
      <c r="D143" s="223"/>
      <c r="E143" s="224">
        <v>122.8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157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ht="22.5" outlineLevel="1" x14ac:dyDescent="0.2">
      <c r="A144" s="232">
        <v>32</v>
      </c>
      <c r="B144" s="233" t="s">
        <v>534</v>
      </c>
      <c r="C144" s="243" t="s">
        <v>535</v>
      </c>
      <c r="D144" s="234" t="s">
        <v>237</v>
      </c>
      <c r="E144" s="235">
        <v>6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0.72618000000000005</v>
      </c>
      <c r="O144" s="237">
        <f>ROUND(E144*N144,2)</f>
        <v>4.3600000000000003</v>
      </c>
      <c r="P144" s="237">
        <v>0</v>
      </c>
      <c r="Q144" s="237">
        <f>ROUND(E144*P144,2)</f>
        <v>0</v>
      </c>
      <c r="R144" s="237" t="s">
        <v>531</v>
      </c>
      <c r="S144" s="237" t="s">
        <v>152</v>
      </c>
      <c r="T144" s="238" t="s">
        <v>152</v>
      </c>
      <c r="U144" s="221">
        <v>1.19</v>
      </c>
      <c r="V144" s="221">
        <f>ROUND(E144*U144,2)</f>
        <v>7.14</v>
      </c>
      <c r="W144" s="221"/>
      <c r="X144" s="221" t="s">
        <v>215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242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2" t="s">
        <v>536</v>
      </c>
      <c r="D145" s="250"/>
      <c r="E145" s="250"/>
      <c r="F145" s="250"/>
      <c r="G145" s="250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1"/>
      <c r="Z145" s="211"/>
      <c r="AA145" s="211"/>
      <c r="AB145" s="211"/>
      <c r="AC145" s="211"/>
      <c r="AD145" s="211"/>
      <c r="AE145" s="211"/>
      <c r="AF145" s="211"/>
      <c r="AG145" s="211" t="s">
        <v>218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44" t="s">
        <v>537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1"/>
      <c r="Z146" s="211"/>
      <c r="AA146" s="211"/>
      <c r="AB146" s="211"/>
      <c r="AC146" s="211"/>
      <c r="AD146" s="211"/>
      <c r="AE146" s="211"/>
      <c r="AF146" s="211"/>
      <c r="AG146" s="211" t="s">
        <v>157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44" t="s">
        <v>538</v>
      </c>
      <c r="D147" s="223"/>
      <c r="E147" s="224">
        <v>6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1"/>
      <c r="Z147" s="211"/>
      <c r="AA147" s="211"/>
      <c r="AB147" s="211"/>
      <c r="AC147" s="211"/>
      <c r="AD147" s="211"/>
      <c r="AE147" s="211"/>
      <c r="AF147" s="211"/>
      <c r="AG147" s="211" t="s">
        <v>157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 x14ac:dyDescent="0.2">
      <c r="A148" s="232">
        <v>33</v>
      </c>
      <c r="B148" s="233" t="s">
        <v>539</v>
      </c>
      <c r="C148" s="243" t="s">
        <v>540</v>
      </c>
      <c r="D148" s="234" t="s">
        <v>237</v>
      </c>
      <c r="E148" s="235">
        <v>14.32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1.3259000000000001</v>
      </c>
      <c r="O148" s="237">
        <f>ROUND(E148*N148,2)</f>
        <v>18.989999999999998</v>
      </c>
      <c r="P148" s="237">
        <v>0</v>
      </c>
      <c r="Q148" s="237">
        <f>ROUND(E148*P148,2)</f>
        <v>0</v>
      </c>
      <c r="R148" s="237" t="s">
        <v>263</v>
      </c>
      <c r="S148" s="237" t="s">
        <v>152</v>
      </c>
      <c r="T148" s="238" t="s">
        <v>152</v>
      </c>
      <c r="U148" s="221">
        <v>4.2699999999999996</v>
      </c>
      <c r="V148" s="221">
        <f>ROUND(E148*U148,2)</f>
        <v>61.15</v>
      </c>
      <c r="W148" s="221"/>
      <c r="X148" s="221" t="s">
        <v>215</v>
      </c>
      <c r="Y148" s="211"/>
      <c r="Z148" s="211"/>
      <c r="AA148" s="211"/>
      <c r="AB148" s="211"/>
      <c r="AC148" s="211"/>
      <c r="AD148" s="211"/>
      <c r="AE148" s="211"/>
      <c r="AF148" s="211"/>
      <c r="AG148" s="211" t="s">
        <v>242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2" t="s">
        <v>541</v>
      </c>
      <c r="D149" s="250"/>
      <c r="E149" s="250"/>
      <c r="F149" s="250"/>
      <c r="G149" s="250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1"/>
      <c r="Z149" s="211"/>
      <c r="AA149" s="211"/>
      <c r="AB149" s="211"/>
      <c r="AC149" s="211"/>
      <c r="AD149" s="211"/>
      <c r="AE149" s="211"/>
      <c r="AF149" s="211"/>
      <c r="AG149" s="211" t="s">
        <v>218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44" t="s">
        <v>542</v>
      </c>
      <c r="D150" s="223"/>
      <c r="E150" s="224">
        <v>10</v>
      </c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157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44" t="s">
        <v>543</v>
      </c>
      <c r="D151" s="223"/>
      <c r="E151" s="224">
        <v>4.32</v>
      </c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1"/>
      <c r="Z151" s="211"/>
      <c r="AA151" s="211"/>
      <c r="AB151" s="211"/>
      <c r="AC151" s="211"/>
      <c r="AD151" s="211"/>
      <c r="AE151" s="211"/>
      <c r="AF151" s="211"/>
      <c r="AG151" s="211" t="s">
        <v>157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x14ac:dyDescent="0.2">
      <c r="A152" s="226" t="s">
        <v>147</v>
      </c>
      <c r="B152" s="227" t="s">
        <v>80</v>
      </c>
      <c r="C152" s="242" t="s">
        <v>81</v>
      </c>
      <c r="D152" s="228"/>
      <c r="E152" s="229"/>
      <c r="F152" s="230"/>
      <c r="G152" s="230">
        <f>SUMIF(AG153:AG158,"&lt;&gt;NOR",G153:G158)</f>
        <v>0</v>
      </c>
      <c r="H152" s="230"/>
      <c r="I152" s="230">
        <f>SUM(I153:I158)</f>
        <v>0</v>
      </c>
      <c r="J152" s="230"/>
      <c r="K152" s="230">
        <f>SUM(K153:K158)</f>
        <v>0</v>
      </c>
      <c r="L152" s="230"/>
      <c r="M152" s="230">
        <f>SUM(M153:M158)</f>
        <v>0</v>
      </c>
      <c r="N152" s="230"/>
      <c r="O152" s="230">
        <f>SUM(O153:O158)</f>
        <v>28.69</v>
      </c>
      <c r="P152" s="230"/>
      <c r="Q152" s="230">
        <f>SUM(Q153:Q158)</f>
        <v>0</v>
      </c>
      <c r="R152" s="230"/>
      <c r="S152" s="230"/>
      <c r="T152" s="231"/>
      <c r="U152" s="225"/>
      <c r="V152" s="225">
        <f>SUM(V153:V158)</f>
        <v>17.200000000000003</v>
      </c>
      <c r="W152" s="225"/>
      <c r="X152" s="225"/>
      <c r="AG152" t="s">
        <v>148</v>
      </c>
    </row>
    <row r="153" spans="1:60" ht="22.5" outlineLevel="1" x14ac:dyDescent="0.2">
      <c r="A153" s="232">
        <v>34</v>
      </c>
      <c r="B153" s="233" t="s">
        <v>544</v>
      </c>
      <c r="C153" s="243" t="s">
        <v>545</v>
      </c>
      <c r="D153" s="234" t="s">
        <v>237</v>
      </c>
      <c r="E153" s="235">
        <v>141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7">
        <v>6.0999999999999997E-4</v>
      </c>
      <c r="O153" s="237">
        <f>ROUND(E153*N153,2)</f>
        <v>0.09</v>
      </c>
      <c r="P153" s="237">
        <v>0</v>
      </c>
      <c r="Q153" s="237">
        <f>ROUND(E153*P153,2)</f>
        <v>0</v>
      </c>
      <c r="R153" s="237" t="s">
        <v>273</v>
      </c>
      <c r="S153" s="237" t="s">
        <v>152</v>
      </c>
      <c r="T153" s="238" t="s">
        <v>152</v>
      </c>
      <c r="U153" s="221">
        <v>2E-3</v>
      </c>
      <c r="V153" s="221">
        <f>ROUND(E153*U153,2)</f>
        <v>0.28000000000000003</v>
      </c>
      <c r="W153" s="221"/>
      <c r="X153" s="221" t="s">
        <v>215</v>
      </c>
      <c r="Y153" s="211"/>
      <c r="Z153" s="211"/>
      <c r="AA153" s="211"/>
      <c r="AB153" s="211"/>
      <c r="AC153" s="211"/>
      <c r="AD153" s="211"/>
      <c r="AE153" s="211"/>
      <c r="AF153" s="211"/>
      <c r="AG153" s="211" t="s">
        <v>216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44" t="s">
        <v>546</v>
      </c>
      <c r="D154" s="223"/>
      <c r="E154" s="224">
        <v>141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157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ht="22.5" outlineLevel="1" x14ac:dyDescent="0.2">
      <c r="A155" s="232">
        <v>35</v>
      </c>
      <c r="B155" s="233" t="s">
        <v>547</v>
      </c>
      <c r="C155" s="243" t="s">
        <v>548</v>
      </c>
      <c r="D155" s="234" t="s">
        <v>237</v>
      </c>
      <c r="E155" s="235">
        <v>141</v>
      </c>
      <c r="F155" s="236"/>
      <c r="G155" s="237">
        <f>ROUND(E155*F155,2)</f>
        <v>0</v>
      </c>
      <c r="H155" s="236"/>
      <c r="I155" s="237">
        <f>ROUND(E155*H155,2)</f>
        <v>0</v>
      </c>
      <c r="J155" s="236"/>
      <c r="K155" s="237">
        <f>ROUND(E155*J155,2)</f>
        <v>0</v>
      </c>
      <c r="L155" s="237">
        <v>21</v>
      </c>
      <c r="M155" s="237">
        <f>G155*(1+L155/100)</f>
        <v>0</v>
      </c>
      <c r="N155" s="237">
        <v>0.10141</v>
      </c>
      <c r="O155" s="237">
        <f>ROUND(E155*N155,2)</f>
        <v>14.3</v>
      </c>
      <c r="P155" s="237">
        <v>0</v>
      </c>
      <c r="Q155" s="237">
        <f>ROUND(E155*P155,2)</f>
        <v>0</v>
      </c>
      <c r="R155" s="237" t="s">
        <v>273</v>
      </c>
      <c r="S155" s="237" t="s">
        <v>152</v>
      </c>
      <c r="T155" s="238" t="s">
        <v>152</v>
      </c>
      <c r="U155" s="221">
        <v>0.06</v>
      </c>
      <c r="V155" s="221">
        <f>ROUND(E155*U155,2)</f>
        <v>8.4600000000000009</v>
      </c>
      <c r="W155" s="221"/>
      <c r="X155" s="221" t="s">
        <v>215</v>
      </c>
      <c r="Y155" s="211"/>
      <c r="Z155" s="211"/>
      <c r="AA155" s="211"/>
      <c r="AB155" s="211"/>
      <c r="AC155" s="211"/>
      <c r="AD155" s="211"/>
      <c r="AE155" s="211"/>
      <c r="AF155" s="211"/>
      <c r="AG155" s="211" t="s">
        <v>216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8"/>
      <c r="B156" s="219"/>
      <c r="C156" s="244" t="s">
        <v>549</v>
      </c>
      <c r="D156" s="223"/>
      <c r="E156" s="224">
        <v>141</v>
      </c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157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ht="22.5" outlineLevel="1" x14ac:dyDescent="0.2">
      <c r="A157" s="232">
        <v>36</v>
      </c>
      <c r="B157" s="233" t="s">
        <v>547</v>
      </c>
      <c r="C157" s="243" t="s">
        <v>548</v>
      </c>
      <c r="D157" s="234" t="s">
        <v>237</v>
      </c>
      <c r="E157" s="235">
        <v>141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7">
        <v>0.10141</v>
      </c>
      <c r="O157" s="237">
        <f>ROUND(E157*N157,2)</f>
        <v>14.3</v>
      </c>
      <c r="P157" s="237">
        <v>0</v>
      </c>
      <c r="Q157" s="237">
        <f>ROUND(E157*P157,2)</f>
        <v>0</v>
      </c>
      <c r="R157" s="237" t="s">
        <v>273</v>
      </c>
      <c r="S157" s="237" t="s">
        <v>152</v>
      </c>
      <c r="T157" s="238" t="s">
        <v>152</v>
      </c>
      <c r="U157" s="221">
        <v>0.06</v>
      </c>
      <c r="V157" s="221">
        <f>ROUND(E157*U157,2)</f>
        <v>8.4600000000000009</v>
      </c>
      <c r="W157" s="221"/>
      <c r="X157" s="221" t="s">
        <v>215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216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44" t="s">
        <v>550</v>
      </c>
      <c r="D158" s="223"/>
      <c r="E158" s="224">
        <v>141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157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x14ac:dyDescent="0.2">
      <c r="A159" s="226" t="s">
        <v>147</v>
      </c>
      <c r="B159" s="227" t="s">
        <v>82</v>
      </c>
      <c r="C159" s="242" t="s">
        <v>83</v>
      </c>
      <c r="D159" s="228"/>
      <c r="E159" s="229"/>
      <c r="F159" s="230"/>
      <c r="G159" s="230">
        <f>SUMIF(AG160:AG164,"&lt;&gt;NOR",G160:G164)</f>
        <v>0</v>
      </c>
      <c r="H159" s="230"/>
      <c r="I159" s="230">
        <f>SUM(I160:I164)</f>
        <v>0</v>
      </c>
      <c r="J159" s="230"/>
      <c r="K159" s="230">
        <f>SUM(K160:K164)</f>
        <v>0</v>
      </c>
      <c r="L159" s="230"/>
      <c r="M159" s="230">
        <f>SUM(M160:M164)</f>
        <v>0</v>
      </c>
      <c r="N159" s="230"/>
      <c r="O159" s="230">
        <f>SUM(O160:O164)</f>
        <v>0.01</v>
      </c>
      <c r="P159" s="230"/>
      <c r="Q159" s="230">
        <f>SUM(Q160:Q164)</f>
        <v>0</v>
      </c>
      <c r="R159" s="230"/>
      <c r="S159" s="230"/>
      <c r="T159" s="231"/>
      <c r="U159" s="225"/>
      <c r="V159" s="225">
        <f>SUM(V160:V164)</f>
        <v>0.38</v>
      </c>
      <c r="W159" s="225"/>
      <c r="X159" s="225"/>
      <c r="AG159" t="s">
        <v>148</v>
      </c>
    </row>
    <row r="160" spans="1:60" ht="22.5" outlineLevel="1" x14ac:dyDescent="0.2">
      <c r="A160" s="232">
        <v>37</v>
      </c>
      <c r="B160" s="233" t="s">
        <v>551</v>
      </c>
      <c r="C160" s="243" t="s">
        <v>552</v>
      </c>
      <c r="D160" s="234" t="s">
        <v>237</v>
      </c>
      <c r="E160" s="235">
        <v>7.5949999999999998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1.6000000000000001E-3</v>
      </c>
      <c r="O160" s="237">
        <f>ROUND(E160*N160,2)</f>
        <v>0.01</v>
      </c>
      <c r="P160" s="237">
        <v>0</v>
      </c>
      <c r="Q160" s="237">
        <f>ROUND(E160*P160,2)</f>
        <v>0</v>
      </c>
      <c r="R160" s="237" t="s">
        <v>553</v>
      </c>
      <c r="S160" s="237" t="s">
        <v>152</v>
      </c>
      <c r="T160" s="238" t="s">
        <v>152</v>
      </c>
      <c r="U160" s="221">
        <v>0.05</v>
      </c>
      <c r="V160" s="221">
        <f>ROUND(E160*U160,2)</f>
        <v>0.38</v>
      </c>
      <c r="W160" s="221"/>
      <c r="X160" s="221" t="s">
        <v>215</v>
      </c>
      <c r="Y160" s="211"/>
      <c r="Z160" s="211"/>
      <c r="AA160" s="211"/>
      <c r="AB160" s="211"/>
      <c r="AC160" s="211"/>
      <c r="AD160" s="211"/>
      <c r="AE160" s="211"/>
      <c r="AF160" s="211"/>
      <c r="AG160" s="211" t="s">
        <v>242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44" t="s">
        <v>554</v>
      </c>
      <c r="D161" s="223"/>
      <c r="E161" s="224">
        <v>4.3680000000000003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1"/>
      <c r="Z161" s="211"/>
      <c r="AA161" s="211"/>
      <c r="AB161" s="211"/>
      <c r="AC161" s="211"/>
      <c r="AD161" s="211"/>
      <c r="AE161" s="211"/>
      <c r="AF161" s="211"/>
      <c r="AG161" s="211" t="s">
        <v>157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44" t="s">
        <v>555</v>
      </c>
      <c r="D162" s="223"/>
      <c r="E162" s="224">
        <v>0.67200000000000004</v>
      </c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157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44" t="s">
        <v>556</v>
      </c>
      <c r="D163" s="223"/>
      <c r="E163" s="224">
        <v>1.155</v>
      </c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1"/>
      <c r="Z163" s="211"/>
      <c r="AA163" s="211"/>
      <c r="AB163" s="211"/>
      <c r="AC163" s="211"/>
      <c r="AD163" s="211"/>
      <c r="AE163" s="211"/>
      <c r="AF163" s="211"/>
      <c r="AG163" s="211" t="s">
        <v>157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44" t="s">
        <v>557</v>
      </c>
      <c r="D164" s="223"/>
      <c r="E164" s="224">
        <v>1.4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1"/>
      <c r="Z164" s="211"/>
      <c r="AA164" s="211"/>
      <c r="AB164" s="211"/>
      <c r="AC164" s="211"/>
      <c r="AD164" s="211"/>
      <c r="AE164" s="211"/>
      <c r="AF164" s="211"/>
      <c r="AG164" s="211" t="s">
        <v>157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x14ac:dyDescent="0.2">
      <c r="A165" s="226" t="s">
        <v>147</v>
      </c>
      <c r="B165" s="227" t="s">
        <v>84</v>
      </c>
      <c r="C165" s="242" t="s">
        <v>85</v>
      </c>
      <c r="D165" s="228"/>
      <c r="E165" s="229"/>
      <c r="F165" s="230"/>
      <c r="G165" s="230">
        <f>SUMIF(AG166:AG185,"&lt;&gt;NOR",G166:G185)</f>
        <v>0</v>
      </c>
      <c r="H165" s="230"/>
      <c r="I165" s="230">
        <f>SUM(I166:I185)</f>
        <v>0</v>
      </c>
      <c r="J165" s="230"/>
      <c r="K165" s="230">
        <f>SUM(K166:K185)</f>
        <v>0</v>
      </c>
      <c r="L165" s="230"/>
      <c r="M165" s="230">
        <f>SUM(M166:M185)</f>
        <v>0</v>
      </c>
      <c r="N165" s="230"/>
      <c r="O165" s="230">
        <f>SUM(O166:O185)</f>
        <v>28.189999999999998</v>
      </c>
      <c r="P165" s="230"/>
      <c r="Q165" s="230">
        <f>SUM(Q166:Q185)</f>
        <v>0</v>
      </c>
      <c r="R165" s="230"/>
      <c r="S165" s="230"/>
      <c r="T165" s="231"/>
      <c r="U165" s="225"/>
      <c r="V165" s="225">
        <f>SUM(V166:V185)</f>
        <v>18.61</v>
      </c>
      <c r="W165" s="225"/>
      <c r="X165" s="225"/>
      <c r="AG165" t="s">
        <v>148</v>
      </c>
    </row>
    <row r="166" spans="1:60" outlineLevel="1" x14ac:dyDescent="0.2">
      <c r="A166" s="232">
        <v>38</v>
      </c>
      <c r="B166" s="233" t="s">
        <v>558</v>
      </c>
      <c r="C166" s="243" t="s">
        <v>559</v>
      </c>
      <c r="D166" s="234" t="s">
        <v>237</v>
      </c>
      <c r="E166" s="235">
        <v>56.4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21</v>
      </c>
      <c r="M166" s="237">
        <f>G166*(1+L166/100)</f>
        <v>0</v>
      </c>
      <c r="N166" s="237">
        <v>2.1000000000000001E-4</v>
      </c>
      <c r="O166" s="237">
        <f>ROUND(E166*N166,2)</f>
        <v>0.01</v>
      </c>
      <c r="P166" s="237">
        <v>0</v>
      </c>
      <c r="Q166" s="237">
        <f>ROUND(E166*P166,2)</f>
        <v>0</v>
      </c>
      <c r="R166" s="237" t="s">
        <v>531</v>
      </c>
      <c r="S166" s="237" t="s">
        <v>152</v>
      </c>
      <c r="T166" s="238" t="s">
        <v>152</v>
      </c>
      <c r="U166" s="221">
        <v>0.33</v>
      </c>
      <c r="V166" s="221">
        <f>ROUND(E166*U166,2)</f>
        <v>18.61</v>
      </c>
      <c r="W166" s="221"/>
      <c r="X166" s="221" t="s">
        <v>215</v>
      </c>
      <c r="Y166" s="211"/>
      <c r="Z166" s="211"/>
      <c r="AA166" s="211"/>
      <c r="AB166" s="211"/>
      <c r="AC166" s="211"/>
      <c r="AD166" s="211"/>
      <c r="AE166" s="211"/>
      <c r="AF166" s="211"/>
      <c r="AG166" s="211" t="s">
        <v>242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8"/>
      <c r="B167" s="219"/>
      <c r="C167" s="244" t="s">
        <v>560</v>
      </c>
      <c r="D167" s="223"/>
      <c r="E167" s="224">
        <v>56.4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1"/>
      <c r="Z167" s="211"/>
      <c r="AA167" s="211"/>
      <c r="AB167" s="211"/>
      <c r="AC167" s="211"/>
      <c r="AD167" s="211"/>
      <c r="AE167" s="211"/>
      <c r="AF167" s="211"/>
      <c r="AG167" s="211" t="s">
        <v>157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32">
        <v>39</v>
      </c>
      <c r="B168" s="233" t="s">
        <v>561</v>
      </c>
      <c r="C168" s="243" t="s">
        <v>562</v>
      </c>
      <c r="D168" s="234" t="s">
        <v>237</v>
      </c>
      <c r="E168" s="235">
        <v>266.89949999999999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4.2500000000000003E-2</v>
      </c>
      <c r="O168" s="237">
        <f>ROUND(E168*N168,2)</f>
        <v>11.34</v>
      </c>
      <c r="P168" s="237">
        <v>0</v>
      </c>
      <c r="Q168" s="237">
        <f>ROUND(E168*P168,2)</f>
        <v>0</v>
      </c>
      <c r="R168" s="237"/>
      <c r="S168" s="237" t="s">
        <v>203</v>
      </c>
      <c r="T168" s="238" t="s">
        <v>153</v>
      </c>
      <c r="U168" s="221">
        <v>0</v>
      </c>
      <c r="V168" s="221">
        <f>ROUND(E168*U168,2)</f>
        <v>0</v>
      </c>
      <c r="W168" s="221"/>
      <c r="X168" s="221" t="s">
        <v>215</v>
      </c>
      <c r="Y168" s="211"/>
      <c r="Z168" s="211"/>
      <c r="AA168" s="211"/>
      <c r="AB168" s="211"/>
      <c r="AC168" s="211"/>
      <c r="AD168" s="211"/>
      <c r="AE168" s="211"/>
      <c r="AF168" s="211"/>
      <c r="AG168" s="211" t="s">
        <v>242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44" t="s">
        <v>563</v>
      </c>
      <c r="D169" s="223"/>
      <c r="E169" s="224">
        <v>4.7249999999999996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157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18"/>
      <c r="B170" s="219"/>
      <c r="C170" s="244" t="s">
        <v>564</v>
      </c>
      <c r="D170" s="223"/>
      <c r="E170" s="224">
        <v>39.294499999999999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157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44" t="s">
        <v>565</v>
      </c>
      <c r="D171" s="223"/>
      <c r="E171" s="224">
        <v>222.88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1"/>
      <c r="Z171" s="211"/>
      <c r="AA171" s="211"/>
      <c r="AB171" s="211"/>
      <c r="AC171" s="211"/>
      <c r="AD171" s="211"/>
      <c r="AE171" s="211"/>
      <c r="AF171" s="211"/>
      <c r="AG171" s="211" t="s">
        <v>157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32">
        <v>40</v>
      </c>
      <c r="B172" s="233" t="s">
        <v>566</v>
      </c>
      <c r="C172" s="243" t="s">
        <v>567</v>
      </c>
      <c r="D172" s="234" t="s">
        <v>237</v>
      </c>
      <c r="E172" s="235">
        <v>73.6995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0.1065</v>
      </c>
      <c r="O172" s="237">
        <f>ROUND(E172*N172,2)</f>
        <v>7.85</v>
      </c>
      <c r="P172" s="237">
        <v>0</v>
      </c>
      <c r="Q172" s="237">
        <f>ROUND(E172*P172,2)</f>
        <v>0</v>
      </c>
      <c r="R172" s="237"/>
      <c r="S172" s="237" t="s">
        <v>203</v>
      </c>
      <c r="T172" s="238" t="s">
        <v>153</v>
      </c>
      <c r="U172" s="221">
        <v>0</v>
      </c>
      <c r="V172" s="221">
        <f>ROUND(E172*U172,2)</f>
        <v>0</v>
      </c>
      <c r="W172" s="221"/>
      <c r="X172" s="221" t="s">
        <v>215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242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44" t="s">
        <v>568</v>
      </c>
      <c r="D173" s="223"/>
      <c r="E173" s="224">
        <v>20.475000000000001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157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44" t="s">
        <v>564</v>
      </c>
      <c r="D174" s="223"/>
      <c r="E174" s="224">
        <v>39.294499999999999</v>
      </c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1"/>
      <c r="Z174" s="211"/>
      <c r="AA174" s="211"/>
      <c r="AB174" s="211"/>
      <c r="AC174" s="211"/>
      <c r="AD174" s="211"/>
      <c r="AE174" s="211"/>
      <c r="AF174" s="211"/>
      <c r="AG174" s="211" t="s">
        <v>157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8"/>
      <c r="B175" s="219"/>
      <c r="C175" s="244" t="s">
        <v>569</v>
      </c>
      <c r="D175" s="223"/>
      <c r="E175" s="224">
        <v>13.93</v>
      </c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1"/>
      <c r="Z175" s="211"/>
      <c r="AA175" s="211"/>
      <c r="AB175" s="211"/>
      <c r="AC175" s="211"/>
      <c r="AD175" s="211"/>
      <c r="AE175" s="211"/>
      <c r="AF175" s="211"/>
      <c r="AG175" s="211" t="s">
        <v>157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32">
        <v>41</v>
      </c>
      <c r="B176" s="233" t="s">
        <v>570</v>
      </c>
      <c r="C176" s="243" t="s">
        <v>571</v>
      </c>
      <c r="D176" s="234" t="s">
        <v>237</v>
      </c>
      <c r="E176" s="235">
        <v>49.4255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7">
        <v>0.18179999999999999</v>
      </c>
      <c r="O176" s="237">
        <f>ROUND(E176*N176,2)</f>
        <v>8.99</v>
      </c>
      <c r="P176" s="237">
        <v>0</v>
      </c>
      <c r="Q176" s="237">
        <f>ROUND(E176*P176,2)</f>
        <v>0</v>
      </c>
      <c r="R176" s="237"/>
      <c r="S176" s="237" t="s">
        <v>203</v>
      </c>
      <c r="T176" s="238" t="s">
        <v>153</v>
      </c>
      <c r="U176" s="221">
        <v>0</v>
      </c>
      <c r="V176" s="221">
        <f>ROUND(E176*U176,2)</f>
        <v>0</v>
      </c>
      <c r="W176" s="221"/>
      <c r="X176" s="221" t="s">
        <v>215</v>
      </c>
      <c r="Y176" s="211"/>
      <c r="Z176" s="211"/>
      <c r="AA176" s="211"/>
      <c r="AB176" s="211"/>
      <c r="AC176" s="211"/>
      <c r="AD176" s="211"/>
      <c r="AE176" s="211"/>
      <c r="AF176" s="211"/>
      <c r="AG176" s="211" t="s">
        <v>242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44" t="s">
        <v>563</v>
      </c>
      <c r="D177" s="223"/>
      <c r="E177" s="224">
        <v>4.7249999999999996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1"/>
      <c r="Z177" s="211"/>
      <c r="AA177" s="211"/>
      <c r="AB177" s="211"/>
      <c r="AC177" s="211"/>
      <c r="AD177" s="211"/>
      <c r="AE177" s="211"/>
      <c r="AF177" s="211"/>
      <c r="AG177" s="211" t="s">
        <v>157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44" t="s">
        <v>572</v>
      </c>
      <c r="D178" s="223"/>
      <c r="E178" s="224">
        <v>16.840499999999999</v>
      </c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157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18"/>
      <c r="B179" s="219"/>
      <c r="C179" s="244" t="s">
        <v>573</v>
      </c>
      <c r="D179" s="223"/>
      <c r="E179" s="224">
        <v>27.86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1"/>
      <c r="Z179" s="211"/>
      <c r="AA179" s="211"/>
      <c r="AB179" s="211"/>
      <c r="AC179" s="211"/>
      <c r="AD179" s="211"/>
      <c r="AE179" s="211"/>
      <c r="AF179" s="211"/>
      <c r="AG179" s="211" t="s">
        <v>157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32">
        <v>42</v>
      </c>
      <c r="B180" s="233" t="s">
        <v>574</v>
      </c>
      <c r="C180" s="243" t="s">
        <v>575</v>
      </c>
      <c r="D180" s="234" t="s">
        <v>269</v>
      </c>
      <c r="E180" s="235">
        <v>32.345500000000001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7">
        <v>0</v>
      </c>
      <c r="O180" s="237">
        <f>ROUND(E180*N180,2)</f>
        <v>0</v>
      </c>
      <c r="P180" s="237">
        <v>0</v>
      </c>
      <c r="Q180" s="237">
        <f>ROUND(E180*P180,2)</f>
        <v>0</v>
      </c>
      <c r="R180" s="237"/>
      <c r="S180" s="237" t="s">
        <v>203</v>
      </c>
      <c r="T180" s="238" t="s">
        <v>153</v>
      </c>
      <c r="U180" s="221">
        <v>0</v>
      </c>
      <c r="V180" s="221">
        <f>ROUND(E180*U180,2)</f>
        <v>0</v>
      </c>
      <c r="W180" s="221"/>
      <c r="X180" s="221" t="s">
        <v>215</v>
      </c>
      <c r="Y180" s="211"/>
      <c r="Z180" s="211"/>
      <c r="AA180" s="211"/>
      <c r="AB180" s="211"/>
      <c r="AC180" s="211"/>
      <c r="AD180" s="211"/>
      <c r="AE180" s="211"/>
      <c r="AF180" s="211"/>
      <c r="AG180" s="211" t="s">
        <v>242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8"/>
      <c r="B181" s="219"/>
      <c r="C181" s="244" t="s">
        <v>576</v>
      </c>
      <c r="D181" s="223"/>
      <c r="E181" s="224">
        <v>1.575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1"/>
      <c r="Z181" s="211"/>
      <c r="AA181" s="211"/>
      <c r="AB181" s="211"/>
      <c r="AC181" s="211"/>
      <c r="AD181" s="211"/>
      <c r="AE181" s="211"/>
      <c r="AF181" s="211"/>
      <c r="AG181" s="211" t="s">
        <v>157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44" t="s">
        <v>572</v>
      </c>
      <c r="D182" s="223"/>
      <c r="E182" s="224">
        <v>16.840499999999999</v>
      </c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1"/>
      <c r="Z182" s="211"/>
      <c r="AA182" s="211"/>
      <c r="AB182" s="211"/>
      <c r="AC182" s="211"/>
      <c r="AD182" s="211"/>
      <c r="AE182" s="211"/>
      <c r="AF182" s="211"/>
      <c r="AG182" s="211" t="s">
        <v>157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44" t="s">
        <v>569</v>
      </c>
      <c r="D183" s="223"/>
      <c r="E183" s="224">
        <v>13.93</v>
      </c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1"/>
      <c r="Z183" s="211"/>
      <c r="AA183" s="211"/>
      <c r="AB183" s="211"/>
      <c r="AC183" s="211"/>
      <c r="AD183" s="211"/>
      <c r="AE183" s="211"/>
      <c r="AF183" s="211"/>
      <c r="AG183" s="211" t="s">
        <v>157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32">
        <v>43</v>
      </c>
      <c r="B184" s="233" t="s">
        <v>577</v>
      </c>
      <c r="C184" s="243" t="s">
        <v>578</v>
      </c>
      <c r="D184" s="234" t="s">
        <v>269</v>
      </c>
      <c r="E184" s="235">
        <v>8.4931999999999999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0</v>
      </c>
      <c r="O184" s="237">
        <f>ROUND(E184*N184,2)</f>
        <v>0</v>
      </c>
      <c r="P184" s="237">
        <v>0</v>
      </c>
      <c r="Q184" s="237">
        <f>ROUND(E184*P184,2)</f>
        <v>0</v>
      </c>
      <c r="R184" s="237"/>
      <c r="S184" s="237" t="s">
        <v>203</v>
      </c>
      <c r="T184" s="238" t="s">
        <v>153</v>
      </c>
      <c r="U184" s="221">
        <v>0</v>
      </c>
      <c r="V184" s="221">
        <f>ROUND(E184*U184,2)</f>
        <v>0</v>
      </c>
      <c r="W184" s="221"/>
      <c r="X184" s="221" t="s">
        <v>215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242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8"/>
      <c r="B185" s="219"/>
      <c r="C185" s="244" t="s">
        <v>579</v>
      </c>
      <c r="D185" s="223"/>
      <c r="E185" s="224">
        <v>8.4931999999999999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1"/>
      <c r="Z185" s="211"/>
      <c r="AA185" s="211"/>
      <c r="AB185" s="211"/>
      <c r="AC185" s="211"/>
      <c r="AD185" s="211"/>
      <c r="AE185" s="211"/>
      <c r="AF185" s="211"/>
      <c r="AG185" s="211" t="s">
        <v>157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x14ac:dyDescent="0.2">
      <c r="A186" s="226" t="s">
        <v>147</v>
      </c>
      <c r="B186" s="227" t="s">
        <v>86</v>
      </c>
      <c r="C186" s="242" t="s">
        <v>87</v>
      </c>
      <c r="D186" s="228"/>
      <c r="E186" s="229"/>
      <c r="F186" s="230"/>
      <c r="G186" s="230">
        <f>SUMIF(AG187:AG190,"&lt;&gt;NOR",G187:G190)</f>
        <v>0</v>
      </c>
      <c r="H186" s="230"/>
      <c r="I186" s="230">
        <f>SUM(I187:I190)</f>
        <v>0</v>
      </c>
      <c r="J186" s="230"/>
      <c r="K186" s="230">
        <f>SUM(K187:K190)</f>
        <v>0</v>
      </c>
      <c r="L186" s="230"/>
      <c r="M186" s="230">
        <f>SUM(M187:M190)</f>
        <v>0</v>
      </c>
      <c r="N186" s="230"/>
      <c r="O186" s="230">
        <f>SUM(O187:O190)</f>
        <v>0.13</v>
      </c>
      <c r="P186" s="230"/>
      <c r="Q186" s="230">
        <f>SUM(Q187:Q190)</f>
        <v>0</v>
      </c>
      <c r="R186" s="230"/>
      <c r="S186" s="230"/>
      <c r="T186" s="231"/>
      <c r="U186" s="225"/>
      <c r="V186" s="225">
        <f>SUM(V187:V190)</f>
        <v>5.7799999999999994</v>
      </c>
      <c r="W186" s="225"/>
      <c r="X186" s="225"/>
      <c r="AG186" t="s">
        <v>148</v>
      </c>
    </row>
    <row r="187" spans="1:60" outlineLevel="1" x14ac:dyDescent="0.2">
      <c r="A187" s="232">
        <v>44</v>
      </c>
      <c r="B187" s="233" t="s">
        <v>580</v>
      </c>
      <c r="C187" s="243" t="s">
        <v>581</v>
      </c>
      <c r="D187" s="234" t="s">
        <v>237</v>
      </c>
      <c r="E187" s="235">
        <v>9.0239999999999991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21</v>
      </c>
      <c r="M187" s="237">
        <f>G187*(1+L187/100)</f>
        <v>0</v>
      </c>
      <c r="N187" s="237">
        <v>1.41E-2</v>
      </c>
      <c r="O187" s="237">
        <f>ROUND(E187*N187,2)</f>
        <v>0.13</v>
      </c>
      <c r="P187" s="237">
        <v>0</v>
      </c>
      <c r="Q187" s="237">
        <f>ROUND(E187*P187,2)</f>
        <v>0</v>
      </c>
      <c r="R187" s="237" t="s">
        <v>429</v>
      </c>
      <c r="S187" s="237" t="s">
        <v>152</v>
      </c>
      <c r="T187" s="238" t="s">
        <v>152</v>
      </c>
      <c r="U187" s="221">
        <v>0.4</v>
      </c>
      <c r="V187" s="221">
        <f>ROUND(E187*U187,2)</f>
        <v>3.61</v>
      </c>
      <c r="W187" s="221"/>
      <c r="X187" s="221" t="s">
        <v>215</v>
      </c>
      <c r="Y187" s="211"/>
      <c r="Z187" s="211"/>
      <c r="AA187" s="211"/>
      <c r="AB187" s="211"/>
      <c r="AC187" s="211"/>
      <c r="AD187" s="211"/>
      <c r="AE187" s="211"/>
      <c r="AF187" s="211"/>
      <c r="AG187" s="211" t="s">
        <v>216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44" t="s">
        <v>582</v>
      </c>
      <c r="D188" s="223"/>
      <c r="E188" s="224">
        <v>9.0239999999999991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1"/>
      <c r="Z188" s="211"/>
      <c r="AA188" s="211"/>
      <c r="AB188" s="211"/>
      <c r="AC188" s="211"/>
      <c r="AD188" s="211"/>
      <c r="AE188" s="211"/>
      <c r="AF188" s="211"/>
      <c r="AG188" s="211" t="s">
        <v>157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32">
        <v>45</v>
      </c>
      <c r="B189" s="233" t="s">
        <v>583</v>
      </c>
      <c r="C189" s="243" t="s">
        <v>584</v>
      </c>
      <c r="D189" s="234" t="s">
        <v>237</v>
      </c>
      <c r="E189" s="235">
        <v>9.0239999999999991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21</v>
      </c>
      <c r="M189" s="237">
        <f>G189*(1+L189/100)</f>
        <v>0</v>
      </c>
      <c r="N189" s="237">
        <v>0</v>
      </c>
      <c r="O189" s="237">
        <f>ROUND(E189*N189,2)</f>
        <v>0</v>
      </c>
      <c r="P189" s="237">
        <v>0</v>
      </c>
      <c r="Q189" s="237">
        <f>ROUND(E189*P189,2)</f>
        <v>0</v>
      </c>
      <c r="R189" s="237" t="s">
        <v>429</v>
      </c>
      <c r="S189" s="237" t="s">
        <v>152</v>
      </c>
      <c r="T189" s="238" t="s">
        <v>152</v>
      </c>
      <c r="U189" s="221">
        <v>0.24</v>
      </c>
      <c r="V189" s="221">
        <f>ROUND(E189*U189,2)</f>
        <v>2.17</v>
      </c>
      <c r="W189" s="221"/>
      <c r="X189" s="221" t="s">
        <v>215</v>
      </c>
      <c r="Y189" s="211"/>
      <c r="Z189" s="211"/>
      <c r="AA189" s="211"/>
      <c r="AB189" s="211"/>
      <c r="AC189" s="211"/>
      <c r="AD189" s="211"/>
      <c r="AE189" s="211"/>
      <c r="AF189" s="211"/>
      <c r="AG189" s="211" t="s">
        <v>216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44" t="s">
        <v>582</v>
      </c>
      <c r="D190" s="223"/>
      <c r="E190" s="224">
        <v>9.0239999999999991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1"/>
      <c r="Z190" s="211"/>
      <c r="AA190" s="211"/>
      <c r="AB190" s="211"/>
      <c r="AC190" s="211"/>
      <c r="AD190" s="211"/>
      <c r="AE190" s="211"/>
      <c r="AF190" s="211"/>
      <c r="AG190" s="211" t="s">
        <v>157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x14ac:dyDescent="0.2">
      <c r="A191" s="226" t="s">
        <v>147</v>
      </c>
      <c r="B191" s="227" t="s">
        <v>88</v>
      </c>
      <c r="C191" s="242" t="s">
        <v>89</v>
      </c>
      <c r="D191" s="228"/>
      <c r="E191" s="229"/>
      <c r="F191" s="230"/>
      <c r="G191" s="230">
        <f>SUMIF(AG192:AG203,"&lt;&gt;NOR",G192:G203)</f>
        <v>0</v>
      </c>
      <c r="H191" s="230"/>
      <c r="I191" s="230">
        <f>SUM(I192:I203)</f>
        <v>0</v>
      </c>
      <c r="J191" s="230"/>
      <c r="K191" s="230">
        <f>SUM(K192:K203)</f>
        <v>0</v>
      </c>
      <c r="L191" s="230"/>
      <c r="M191" s="230">
        <f>SUM(M192:M203)</f>
        <v>0</v>
      </c>
      <c r="N191" s="230"/>
      <c r="O191" s="230">
        <f>SUM(O192:O203)</f>
        <v>9.0000000000000011E-2</v>
      </c>
      <c r="P191" s="230"/>
      <c r="Q191" s="230">
        <f>SUM(Q192:Q203)</f>
        <v>0</v>
      </c>
      <c r="R191" s="230"/>
      <c r="S191" s="230"/>
      <c r="T191" s="231"/>
      <c r="U191" s="225"/>
      <c r="V191" s="225">
        <f>SUM(V192:V203)</f>
        <v>16.23</v>
      </c>
      <c r="W191" s="225"/>
      <c r="X191" s="225"/>
      <c r="AG191" t="s">
        <v>148</v>
      </c>
    </row>
    <row r="192" spans="1:60" ht="22.5" outlineLevel="1" x14ac:dyDescent="0.2">
      <c r="A192" s="232">
        <v>46</v>
      </c>
      <c r="B192" s="233" t="s">
        <v>585</v>
      </c>
      <c r="C192" s="243" t="s">
        <v>586</v>
      </c>
      <c r="D192" s="234" t="s">
        <v>300</v>
      </c>
      <c r="E192" s="235">
        <v>18.2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21</v>
      </c>
      <c r="M192" s="237">
        <f>G192*(1+L192/100)</f>
        <v>0</v>
      </c>
      <c r="N192" s="237">
        <v>0</v>
      </c>
      <c r="O192" s="237">
        <f>ROUND(E192*N192,2)</f>
        <v>0</v>
      </c>
      <c r="P192" s="237">
        <v>0</v>
      </c>
      <c r="Q192" s="237">
        <f>ROUND(E192*P192,2)</f>
        <v>0</v>
      </c>
      <c r="R192" s="237" t="s">
        <v>419</v>
      </c>
      <c r="S192" s="237" t="s">
        <v>152</v>
      </c>
      <c r="T192" s="238" t="s">
        <v>152</v>
      </c>
      <c r="U192" s="221">
        <v>0.04</v>
      </c>
      <c r="V192" s="221">
        <f>ROUND(E192*U192,2)</f>
        <v>0.73</v>
      </c>
      <c r="W192" s="221"/>
      <c r="X192" s="221" t="s">
        <v>215</v>
      </c>
      <c r="Y192" s="211"/>
      <c r="Z192" s="211"/>
      <c r="AA192" s="211"/>
      <c r="AB192" s="211"/>
      <c r="AC192" s="211"/>
      <c r="AD192" s="211"/>
      <c r="AE192" s="211"/>
      <c r="AF192" s="211"/>
      <c r="AG192" s="211" t="s">
        <v>242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2" t="s">
        <v>587</v>
      </c>
      <c r="D193" s="250"/>
      <c r="E193" s="250"/>
      <c r="F193" s="250"/>
      <c r="G193" s="250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1"/>
      <c r="Z193" s="211"/>
      <c r="AA193" s="211"/>
      <c r="AB193" s="211"/>
      <c r="AC193" s="211"/>
      <c r="AD193" s="211"/>
      <c r="AE193" s="211"/>
      <c r="AF193" s="211"/>
      <c r="AG193" s="211" t="s">
        <v>218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8"/>
      <c r="B194" s="219"/>
      <c r="C194" s="244" t="s">
        <v>588</v>
      </c>
      <c r="D194" s="223"/>
      <c r="E194" s="224">
        <v>18.2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1"/>
      <c r="Z194" s="211"/>
      <c r="AA194" s="211"/>
      <c r="AB194" s="211"/>
      <c r="AC194" s="211"/>
      <c r="AD194" s="211"/>
      <c r="AE194" s="211"/>
      <c r="AF194" s="211"/>
      <c r="AG194" s="211" t="s">
        <v>157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ht="22.5" outlineLevel="1" x14ac:dyDescent="0.2">
      <c r="A195" s="232">
        <v>47</v>
      </c>
      <c r="B195" s="233" t="s">
        <v>589</v>
      </c>
      <c r="C195" s="243" t="s">
        <v>590</v>
      </c>
      <c r="D195" s="234" t="s">
        <v>300</v>
      </c>
      <c r="E195" s="235">
        <v>56</v>
      </c>
      <c r="F195" s="236"/>
      <c r="G195" s="237">
        <f>ROUND(E195*F195,2)</f>
        <v>0</v>
      </c>
      <c r="H195" s="236"/>
      <c r="I195" s="237">
        <f>ROUND(E195*H195,2)</f>
        <v>0</v>
      </c>
      <c r="J195" s="236"/>
      <c r="K195" s="237">
        <f>ROUND(E195*J195,2)</f>
        <v>0</v>
      </c>
      <c r="L195" s="237">
        <v>21</v>
      </c>
      <c r="M195" s="237">
        <f>G195*(1+L195/100)</f>
        <v>0</v>
      </c>
      <c r="N195" s="237">
        <v>0</v>
      </c>
      <c r="O195" s="237">
        <f>ROUND(E195*N195,2)</f>
        <v>0</v>
      </c>
      <c r="P195" s="237">
        <v>0</v>
      </c>
      <c r="Q195" s="237">
        <f>ROUND(E195*P195,2)</f>
        <v>0</v>
      </c>
      <c r="R195" s="237" t="s">
        <v>419</v>
      </c>
      <c r="S195" s="237" t="s">
        <v>152</v>
      </c>
      <c r="T195" s="238" t="s">
        <v>152</v>
      </c>
      <c r="U195" s="221">
        <v>0.22</v>
      </c>
      <c r="V195" s="221">
        <f>ROUND(E195*U195,2)</f>
        <v>12.32</v>
      </c>
      <c r="W195" s="221"/>
      <c r="X195" s="221" t="s">
        <v>215</v>
      </c>
      <c r="Y195" s="211"/>
      <c r="Z195" s="211"/>
      <c r="AA195" s="211"/>
      <c r="AB195" s="211"/>
      <c r="AC195" s="211"/>
      <c r="AD195" s="211"/>
      <c r="AE195" s="211"/>
      <c r="AF195" s="211"/>
      <c r="AG195" s="211" t="s">
        <v>242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2" t="s">
        <v>587</v>
      </c>
      <c r="D196" s="250"/>
      <c r="E196" s="250"/>
      <c r="F196" s="250"/>
      <c r="G196" s="250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1"/>
      <c r="Z196" s="211"/>
      <c r="AA196" s="211"/>
      <c r="AB196" s="211"/>
      <c r="AC196" s="211"/>
      <c r="AD196" s="211"/>
      <c r="AE196" s="211"/>
      <c r="AF196" s="211"/>
      <c r="AG196" s="211" t="s">
        <v>218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44" t="s">
        <v>591</v>
      </c>
      <c r="D197" s="223"/>
      <c r="E197" s="224">
        <v>56</v>
      </c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1"/>
      <c r="Z197" s="211"/>
      <c r="AA197" s="211"/>
      <c r="AB197" s="211"/>
      <c r="AC197" s="211"/>
      <c r="AD197" s="211"/>
      <c r="AE197" s="211"/>
      <c r="AF197" s="211"/>
      <c r="AG197" s="211" t="s">
        <v>157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ht="22.5" outlineLevel="1" x14ac:dyDescent="0.2">
      <c r="A198" s="232">
        <v>48</v>
      </c>
      <c r="B198" s="233" t="s">
        <v>592</v>
      </c>
      <c r="C198" s="243" t="s">
        <v>593</v>
      </c>
      <c r="D198" s="234" t="s">
        <v>336</v>
      </c>
      <c r="E198" s="235">
        <v>2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21</v>
      </c>
      <c r="M198" s="237">
        <f>G198*(1+L198/100)</f>
        <v>0</v>
      </c>
      <c r="N198" s="237">
        <v>2.7799999999999999E-3</v>
      </c>
      <c r="O198" s="237">
        <f>ROUND(E198*N198,2)</f>
        <v>0.01</v>
      </c>
      <c r="P198" s="237">
        <v>0</v>
      </c>
      <c r="Q198" s="237">
        <f>ROUND(E198*P198,2)</f>
        <v>0</v>
      </c>
      <c r="R198" s="237" t="s">
        <v>419</v>
      </c>
      <c r="S198" s="237" t="s">
        <v>152</v>
      </c>
      <c r="T198" s="238" t="s">
        <v>152</v>
      </c>
      <c r="U198" s="221">
        <v>1.59</v>
      </c>
      <c r="V198" s="221">
        <f>ROUND(E198*U198,2)</f>
        <v>3.18</v>
      </c>
      <c r="W198" s="221"/>
      <c r="X198" s="221" t="s">
        <v>215</v>
      </c>
      <c r="Y198" s="211"/>
      <c r="Z198" s="211"/>
      <c r="AA198" s="211"/>
      <c r="AB198" s="211"/>
      <c r="AC198" s="211"/>
      <c r="AD198" s="211"/>
      <c r="AE198" s="211"/>
      <c r="AF198" s="211"/>
      <c r="AG198" s="211" t="s">
        <v>242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44" t="s">
        <v>594</v>
      </c>
      <c r="D199" s="223"/>
      <c r="E199" s="224">
        <v>2</v>
      </c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1"/>
      <c r="Z199" s="211"/>
      <c r="AA199" s="211"/>
      <c r="AB199" s="211"/>
      <c r="AC199" s="211"/>
      <c r="AD199" s="211"/>
      <c r="AE199" s="211"/>
      <c r="AF199" s="211"/>
      <c r="AG199" s="211" t="s">
        <v>157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32">
        <v>49</v>
      </c>
      <c r="B200" s="233" t="s">
        <v>595</v>
      </c>
      <c r="C200" s="243" t="s">
        <v>596</v>
      </c>
      <c r="D200" s="234" t="s">
        <v>300</v>
      </c>
      <c r="E200" s="235">
        <v>18.2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37">
        <v>4.2000000000000002E-4</v>
      </c>
      <c r="O200" s="237">
        <f>ROUND(E200*N200,2)</f>
        <v>0.01</v>
      </c>
      <c r="P200" s="237">
        <v>0</v>
      </c>
      <c r="Q200" s="237">
        <f>ROUND(E200*P200,2)</f>
        <v>0</v>
      </c>
      <c r="R200" s="237" t="s">
        <v>362</v>
      </c>
      <c r="S200" s="237" t="s">
        <v>152</v>
      </c>
      <c r="T200" s="238" t="s">
        <v>152</v>
      </c>
      <c r="U200" s="221">
        <v>0</v>
      </c>
      <c r="V200" s="221">
        <f>ROUND(E200*U200,2)</f>
        <v>0</v>
      </c>
      <c r="W200" s="221"/>
      <c r="X200" s="221" t="s">
        <v>258</v>
      </c>
      <c r="Y200" s="211"/>
      <c r="Z200" s="211"/>
      <c r="AA200" s="211"/>
      <c r="AB200" s="211"/>
      <c r="AC200" s="211"/>
      <c r="AD200" s="211"/>
      <c r="AE200" s="211"/>
      <c r="AF200" s="211"/>
      <c r="AG200" s="211" t="s">
        <v>259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44" t="s">
        <v>597</v>
      </c>
      <c r="D201" s="223"/>
      <c r="E201" s="224">
        <v>18.2</v>
      </c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1"/>
      <c r="Z201" s="211"/>
      <c r="AA201" s="211"/>
      <c r="AB201" s="211"/>
      <c r="AC201" s="211"/>
      <c r="AD201" s="211"/>
      <c r="AE201" s="211"/>
      <c r="AF201" s="211"/>
      <c r="AG201" s="211" t="s">
        <v>157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2.5" outlineLevel="1" x14ac:dyDescent="0.2">
      <c r="A202" s="232">
        <v>50</v>
      </c>
      <c r="B202" s="233" t="s">
        <v>598</v>
      </c>
      <c r="C202" s="243" t="s">
        <v>599</v>
      </c>
      <c r="D202" s="234" t="s">
        <v>300</v>
      </c>
      <c r="E202" s="235">
        <v>56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7">
        <v>1.2999999999999999E-3</v>
      </c>
      <c r="O202" s="237">
        <f>ROUND(E202*N202,2)</f>
        <v>7.0000000000000007E-2</v>
      </c>
      <c r="P202" s="237">
        <v>0</v>
      </c>
      <c r="Q202" s="237">
        <f>ROUND(E202*P202,2)</f>
        <v>0</v>
      </c>
      <c r="R202" s="237" t="s">
        <v>362</v>
      </c>
      <c r="S202" s="237" t="s">
        <v>152</v>
      </c>
      <c r="T202" s="238" t="s">
        <v>152</v>
      </c>
      <c r="U202" s="221">
        <v>0</v>
      </c>
      <c r="V202" s="221">
        <f>ROUND(E202*U202,2)</f>
        <v>0</v>
      </c>
      <c r="W202" s="221"/>
      <c r="X202" s="221" t="s">
        <v>258</v>
      </c>
      <c r="Y202" s="211"/>
      <c r="Z202" s="211"/>
      <c r="AA202" s="211"/>
      <c r="AB202" s="211"/>
      <c r="AC202" s="211"/>
      <c r="AD202" s="211"/>
      <c r="AE202" s="211"/>
      <c r="AF202" s="211"/>
      <c r="AG202" s="211" t="s">
        <v>259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44" t="s">
        <v>600</v>
      </c>
      <c r="D203" s="223"/>
      <c r="E203" s="224">
        <v>56</v>
      </c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1"/>
      <c r="Z203" s="211"/>
      <c r="AA203" s="211"/>
      <c r="AB203" s="211"/>
      <c r="AC203" s="211"/>
      <c r="AD203" s="211"/>
      <c r="AE203" s="211"/>
      <c r="AF203" s="211"/>
      <c r="AG203" s="211" t="s">
        <v>157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x14ac:dyDescent="0.2">
      <c r="A204" s="226" t="s">
        <v>147</v>
      </c>
      <c r="B204" s="227" t="s">
        <v>90</v>
      </c>
      <c r="C204" s="242" t="s">
        <v>91</v>
      </c>
      <c r="D204" s="228"/>
      <c r="E204" s="229"/>
      <c r="F204" s="230"/>
      <c r="G204" s="230">
        <f>SUMIF(AG205:AG214,"&lt;&gt;NOR",G205:G214)</f>
        <v>0</v>
      </c>
      <c r="H204" s="230"/>
      <c r="I204" s="230">
        <f>SUM(I205:I214)</f>
        <v>0</v>
      </c>
      <c r="J204" s="230"/>
      <c r="K204" s="230">
        <f>SUM(K205:K214)</f>
        <v>0</v>
      </c>
      <c r="L204" s="230"/>
      <c r="M204" s="230">
        <f>SUM(M205:M214)</f>
        <v>0</v>
      </c>
      <c r="N204" s="230"/>
      <c r="O204" s="230">
        <f>SUM(O205:O214)</f>
        <v>5.1100000000000003</v>
      </c>
      <c r="P204" s="230"/>
      <c r="Q204" s="230">
        <f>SUM(Q205:Q214)</f>
        <v>0</v>
      </c>
      <c r="R204" s="230"/>
      <c r="S204" s="230"/>
      <c r="T204" s="231"/>
      <c r="U204" s="225"/>
      <c r="V204" s="225">
        <f>SUM(V205:V214)</f>
        <v>37.520000000000003</v>
      </c>
      <c r="W204" s="225"/>
      <c r="X204" s="225"/>
      <c r="AG204" t="s">
        <v>148</v>
      </c>
    </row>
    <row r="205" spans="1:60" outlineLevel="1" x14ac:dyDescent="0.2">
      <c r="A205" s="232">
        <v>51</v>
      </c>
      <c r="B205" s="233" t="s">
        <v>601</v>
      </c>
      <c r="C205" s="243" t="s">
        <v>602</v>
      </c>
      <c r="D205" s="234" t="s">
        <v>300</v>
      </c>
      <c r="E205" s="235">
        <v>40.520000000000003</v>
      </c>
      <c r="F205" s="236"/>
      <c r="G205" s="237">
        <f>ROUND(E205*F205,2)</f>
        <v>0</v>
      </c>
      <c r="H205" s="236"/>
      <c r="I205" s="237">
        <f>ROUND(E205*H205,2)</f>
        <v>0</v>
      </c>
      <c r="J205" s="236"/>
      <c r="K205" s="237">
        <f>ROUND(E205*J205,2)</f>
        <v>0</v>
      </c>
      <c r="L205" s="237">
        <v>21</v>
      </c>
      <c r="M205" s="237">
        <f>G205*(1+L205/100)</f>
        <v>0</v>
      </c>
      <c r="N205" s="237">
        <v>0.125</v>
      </c>
      <c r="O205" s="237">
        <f>ROUND(E205*N205,2)</f>
        <v>5.07</v>
      </c>
      <c r="P205" s="237">
        <v>0</v>
      </c>
      <c r="Q205" s="237">
        <f>ROUND(E205*P205,2)</f>
        <v>0</v>
      </c>
      <c r="R205" s="237"/>
      <c r="S205" s="237" t="s">
        <v>152</v>
      </c>
      <c r="T205" s="238" t="s">
        <v>152</v>
      </c>
      <c r="U205" s="221">
        <v>0.89</v>
      </c>
      <c r="V205" s="221">
        <f>ROUND(E205*U205,2)</f>
        <v>36.06</v>
      </c>
      <c r="W205" s="221"/>
      <c r="X205" s="221" t="s">
        <v>215</v>
      </c>
      <c r="Y205" s="211"/>
      <c r="Z205" s="211"/>
      <c r="AA205" s="211"/>
      <c r="AB205" s="211"/>
      <c r="AC205" s="211"/>
      <c r="AD205" s="211"/>
      <c r="AE205" s="211"/>
      <c r="AF205" s="211"/>
      <c r="AG205" s="211" t="s">
        <v>242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8"/>
      <c r="B206" s="219"/>
      <c r="C206" s="244" t="s">
        <v>603</v>
      </c>
      <c r="D206" s="223"/>
      <c r="E206" s="224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1"/>
      <c r="Z206" s="211"/>
      <c r="AA206" s="211"/>
      <c r="AB206" s="211"/>
      <c r="AC206" s="211"/>
      <c r="AD206" s="211"/>
      <c r="AE206" s="211"/>
      <c r="AF206" s="211"/>
      <c r="AG206" s="211" t="s">
        <v>157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44" t="s">
        <v>604</v>
      </c>
      <c r="D207" s="223"/>
      <c r="E207" s="224">
        <v>35.32</v>
      </c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157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18"/>
      <c r="B208" s="219"/>
      <c r="C208" s="244" t="s">
        <v>605</v>
      </c>
      <c r="D208" s="223"/>
      <c r="E208" s="224">
        <v>5.2</v>
      </c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1"/>
      <c r="Z208" s="211"/>
      <c r="AA208" s="211"/>
      <c r="AB208" s="211"/>
      <c r="AC208" s="211"/>
      <c r="AD208" s="211"/>
      <c r="AE208" s="211"/>
      <c r="AF208" s="211"/>
      <c r="AG208" s="211" t="s">
        <v>157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22.5" outlineLevel="1" x14ac:dyDescent="0.2">
      <c r="A209" s="232">
        <v>52</v>
      </c>
      <c r="B209" s="233" t="s">
        <v>606</v>
      </c>
      <c r="C209" s="243" t="s">
        <v>607</v>
      </c>
      <c r="D209" s="234" t="s">
        <v>300</v>
      </c>
      <c r="E209" s="235">
        <v>14.6</v>
      </c>
      <c r="F209" s="236"/>
      <c r="G209" s="237">
        <f>ROUND(E209*F209,2)</f>
        <v>0</v>
      </c>
      <c r="H209" s="236"/>
      <c r="I209" s="237">
        <f>ROUND(E209*H209,2)</f>
        <v>0</v>
      </c>
      <c r="J209" s="236"/>
      <c r="K209" s="237">
        <f>ROUND(E209*J209,2)</f>
        <v>0</v>
      </c>
      <c r="L209" s="237">
        <v>21</v>
      </c>
      <c r="M209" s="237">
        <f>G209*(1+L209/100)</f>
        <v>0</v>
      </c>
      <c r="N209" s="237">
        <v>2.7599999999999999E-3</v>
      </c>
      <c r="O209" s="237">
        <f>ROUND(E209*N209,2)</f>
        <v>0.04</v>
      </c>
      <c r="P209" s="237">
        <v>0</v>
      </c>
      <c r="Q209" s="237">
        <f>ROUND(E209*P209,2)</f>
        <v>0</v>
      </c>
      <c r="R209" s="237" t="s">
        <v>273</v>
      </c>
      <c r="S209" s="237" t="s">
        <v>152</v>
      </c>
      <c r="T209" s="238" t="s">
        <v>152</v>
      </c>
      <c r="U209" s="221">
        <v>0.1</v>
      </c>
      <c r="V209" s="221">
        <f>ROUND(E209*U209,2)</f>
        <v>1.46</v>
      </c>
      <c r="W209" s="221"/>
      <c r="X209" s="221" t="s">
        <v>215</v>
      </c>
      <c r="Y209" s="211"/>
      <c r="Z209" s="211"/>
      <c r="AA209" s="211"/>
      <c r="AB209" s="211"/>
      <c r="AC209" s="211"/>
      <c r="AD209" s="211"/>
      <c r="AE209" s="211"/>
      <c r="AF209" s="211"/>
      <c r="AG209" s="211" t="s">
        <v>242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8"/>
      <c r="B210" s="219"/>
      <c r="C210" s="245" t="s">
        <v>608</v>
      </c>
      <c r="D210" s="239"/>
      <c r="E210" s="239"/>
      <c r="F210" s="239"/>
      <c r="G210" s="239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1"/>
      <c r="Z210" s="211"/>
      <c r="AA210" s="211"/>
      <c r="AB210" s="211"/>
      <c r="AC210" s="211"/>
      <c r="AD210" s="211"/>
      <c r="AE210" s="211"/>
      <c r="AF210" s="211"/>
      <c r="AG210" s="211" t="s">
        <v>161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8"/>
      <c r="B211" s="219"/>
      <c r="C211" s="244" t="s">
        <v>609</v>
      </c>
      <c r="D211" s="223"/>
      <c r="E211" s="224">
        <v>6.4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1"/>
      <c r="Z211" s="211"/>
      <c r="AA211" s="211"/>
      <c r="AB211" s="211"/>
      <c r="AC211" s="211"/>
      <c r="AD211" s="211"/>
      <c r="AE211" s="211"/>
      <c r="AF211" s="211"/>
      <c r="AG211" s="211" t="s">
        <v>157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18"/>
      <c r="B212" s="219"/>
      <c r="C212" s="244" t="s">
        <v>610</v>
      </c>
      <c r="D212" s="223"/>
      <c r="E212" s="224">
        <v>0.6</v>
      </c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1"/>
      <c r="Z212" s="211"/>
      <c r="AA212" s="211"/>
      <c r="AB212" s="211"/>
      <c r="AC212" s="211"/>
      <c r="AD212" s="211"/>
      <c r="AE212" s="211"/>
      <c r="AF212" s="211"/>
      <c r="AG212" s="211" t="s">
        <v>157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44" t="s">
        <v>611</v>
      </c>
      <c r="D213" s="223"/>
      <c r="E213" s="224">
        <v>5.4</v>
      </c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157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18"/>
      <c r="B214" s="219"/>
      <c r="C214" s="244" t="s">
        <v>612</v>
      </c>
      <c r="D214" s="223"/>
      <c r="E214" s="224">
        <v>2.2000000000000002</v>
      </c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1"/>
      <c r="Z214" s="211"/>
      <c r="AA214" s="211"/>
      <c r="AB214" s="211"/>
      <c r="AC214" s="211"/>
      <c r="AD214" s="211"/>
      <c r="AE214" s="211"/>
      <c r="AF214" s="211"/>
      <c r="AG214" s="211" t="s">
        <v>157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x14ac:dyDescent="0.2">
      <c r="A215" s="226" t="s">
        <v>147</v>
      </c>
      <c r="B215" s="227" t="s">
        <v>92</v>
      </c>
      <c r="C215" s="242" t="s">
        <v>93</v>
      </c>
      <c r="D215" s="228"/>
      <c r="E215" s="229"/>
      <c r="F215" s="230"/>
      <c r="G215" s="230">
        <f>SUMIF(AG216:AG226,"&lt;&gt;NOR",G216:G226)</f>
        <v>0</v>
      </c>
      <c r="H215" s="230"/>
      <c r="I215" s="230">
        <f>SUM(I216:I226)</f>
        <v>0</v>
      </c>
      <c r="J215" s="230"/>
      <c r="K215" s="230">
        <f>SUM(K216:K226)</f>
        <v>0</v>
      </c>
      <c r="L215" s="230"/>
      <c r="M215" s="230">
        <f>SUM(M216:M226)</f>
        <v>0</v>
      </c>
      <c r="N215" s="230"/>
      <c r="O215" s="230">
        <f>SUM(O216:O226)</f>
        <v>13.6</v>
      </c>
      <c r="P215" s="230"/>
      <c r="Q215" s="230">
        <f>SUM(Q216:Q226)</f>
        <v>0</v>
      </c>
      <c r="R215" s="230"/>
      <c r="S215" s="230"/>
      <c r="T215" s="231"/>
      <c r="U215" s="225"/>
      <c r="V215" s="225">
        <f>SUM(V216:V226)</f>
        <v>10.7</v>
      </c>
      <c r="W215" s="225"/>
      <c r="X215" s="225"/>
      <c r="AG215" t="s">
        <v>148</v>
      </c>
    </row>
    <row r="216" spans="1:60" ht="22.5" outlineLevel="1" x14ac:dyDescent="0.2">
      <c r="A216" s="232">
        <v>53</v>
      </c>
      <c r="B216" s="233" t="s">
        <v>613</v>
      </c>
      <c r="C216" s="243" t="s">
        <v>614</v>
      </c>
      <c r="D216" s="234" t="s">
        <v>300</v>
      </c>
      <c r="E216" s="235">
        <v>42.8</v>
      </c>
      <c r="F216" s="236"/>
      <c r="G216" s="237">
        <f>ROUND(E216*F216,2)</f>
        <v>0</v>
      </c>
      <c r="H216" s="236"/>
      <c r="I216" s="237">
        <f>ROUND(E216*H216,2)</f>
        <v>0</v>
      </c>
      <c r="J216" s="236"/>
      <c r="K216" s="237">
        <f>ROUND(E216*J216,2)</f>
        <v>0</v>
      </c>
      <c r="L216" s="237">
        <v>21</v>
      </c>
      <c r="M216" s="237">
        <f>G216*(1+L216/100)</f>
        <v>0</v>
      </c>
      <c r="N216" s="237">
        <v>0.18207000000000001</v>
      </c>
      <c r="O216" s="237">
        <f>ROUND(E216*N216,2)</f>
        <v>7.79</v>
      </c>
      <c r="P216" s="237">
        <v>0</v>
      </c>
      <c r="Q216" s="237">
        <f>ROUND(E216*P216,2)</f>
        <v>0</v>
      </c>
      <c r="R216" s="237" t="s">
        <v>273</v>
      </c>
      <c r="S216" s="237" t="s">
        <v>152</v>
      </c>
      <c r="T216" s="238" t="s">
        <v>152</v>
      </c>
      <c r="U216" s="221">
        <v>0.25</v>
      </c>
      <c r="V216" s="221">
        <f>ROUND(E216*U216,2)</f>
        <v>10.7</v>
      </c>
      <c r="W216" s="221"/>
      <c r="X216" s="221" t="s">
        <v>215</v>
      </c>
      <c r="Y216" s="211"/>
      <c r="Z216" s="211"/>
      <c r="AA216" s="211"/>
      <c r="AB216" s="211"/>
      <c r="AC216" s="211"/>
      <c r="AD216" s="211"/>
      <c r="AE216" s="211"/>
      <c r="AF216" s="211"/>
      <c r="AG216" s="211" t="s">
        <v>242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2" t="s">
        <v>615</v>
      </c>
      <c r="D217" s="250"/>
      <c r="E217" s="250"/>
      <c r="F217" s="250"/>
      <c r="G217" s="250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1"/>
      <c r="Z217" s="211"/>
      <c r="AA217" s="211"/>
      <c r="AB217" s="211"/>
      <c r="AC217" s="211"/>
      <c r="AD217" s="211"/>
      <c r="AE217" s="211"/>
      <c r="AF217" s="211"/>
      <c r="AG217" s="211" t="s">
        <v>218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3" t="s">
        <v>616</v>
      </c>
      <c r="D218" s="251"/>
      <c r="E218" s="251"/>
      <c r="F218" s="251"/>
      <c r="G218" s="25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161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18"/>
      <c r="B219" s="219"/>
      <c r="C219" s="244" t="s">
        <v>617</v>
      </c>
      <c r="D219" s="223"/>
      <c r="E219" s="224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1"/>
      <c r="Z219" s="211"/>
      <c r="AA219" s="211"/>
      <c r="AB219" s="211"/>
      <c r="AC219" s="211"/>
      <c r="AD219" s="211"/>
      <c r="AE219" s="211"/>
      <c r="AF219" s="211"/>
      <c r="AG219" s="211" t="s">
        <v>157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44" t="s">
        <v>618</v>
      </c>
      <c r="D220" s="223"/>
      <c r="E220" s="224">
        <v>42.8</v>
      </c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1"/>
      <c r="Z220" s="211"/>
      <c r="AA220" s="211"/>
      <c r="AB220" s="211"/>
      <c r="AC220" s="211"/>
      <c r="AD220" s="211"/>
      <c r="AE220" s="211"/>
      <c r="AF220" s="211"/>
      <c r="AG220" s="211" t="s">
        <v>157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32">
        <v>54</v>
      </c>
      <c r="B221" s="233" t="s">
        <v>619</v>
      </c>
      <c r="C221" s="243" t="s">
        <v>620</v>
      </c>
      <c r="D221" s="234" t="s">
        <v>621</v>
      </c>
      <c r="E221" s="235">
        <v>8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21</v>
      </c>
      <c r="M221" s="237">
        <f>G221*(1+L221/100)</f>
        <v>0</v>
      </c>
      <c r="N221" s="237">
        <v>0</v>
      </c>
      <c r="O221" s="237">
        <f>ROUND(E221*N221,2)</f>
        <v>0</v>
      </c>
      <c r="P221" s="237">
        <v>0</v>
      </c>
      <c r="Q221" s="237">
        <f>ROUND(E221*P221,2)</f>
        <v>0</v>
      </c>
      <c r="R221" s="237"/>
      <c r="S221" s="237" t="s">
        <v>203</v>
      </c>
      <c r="T221" s="238" t="s">
        <v>153</v>
      </c>
      <c r="U221" s="221">
        <v>0</v>
      </c>
      <c r="V221" s="221">
        <f>ROUND(E221*U221,2)</f>
        <v>0</v>
      </c>
      <c r="W221" s="221"/>
      <c r="X221" s="221" t="s">
        <v>215</v>
      </c>
      <c r="Y221" s="211"/>
      <c r="Z221" s="211"/>
      <c r="AA221" s="211"/>
      <c r="AB221" s="211"/>
      <c r="AC221" s="211"/>
      <c r="AD221" s="211"/>
      <c r="AE221" s="211"/>
      <c r="AF221" s="211"/>
      <c r="AG221" s="211" t="s">
        <v>242</v>
      </c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18"/>
      <c r="B222" s="219"/>
      <c r="C222" s="244" t="s">
        <v>622</v>
      </c>
      <c r="D222" s="223"/>
      <c r="E222" s="224">
        <v>8</v>
      </c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1"/>
      <c r="Z222" s="211"/>
      <c r="AA222" s="211"/>
      <c r="AB222" s="211"/>
      <c r="AC222" s="211"/>
      <c r="AD222" s="211"/>
      <c r="AE222" s="211"/>
      <c r="AF222" s="211"/>
      <c r="AG222" s="211" t="s">
        <v>157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32">
        <v>55</v>
      </c>
      <c r="B223" s="233" t="s">
        <v>623</v>
      </c>
      <c r="C223" s="243" t="s">
        <v>624</v>
      </c>
      <c r="D223" s="234" t="s">
        <v>336</v>
      </c>
      <c r="E223" s="235">
        <v>10</v>
      </c>
      <c r="F223" s="236"/>
      <c r="G223" s="237">
        <f>ROUND(E223*F223,2)</f>
        <v>0</v>
      </c>
      <c r="H223" s="236"/>
      <c r="I223" s="237">
        <f>ROUND(E223*H223,2)</f>
        <v>0</v>
      </c>
      <c r="J223" s="236"/>
      <c r="K223" s="237">
        <f>ROUND(E223*J223,2)</f>
        <v>0</v>
      </c>
      <c r="L223" s="237">
        <v>21</v>
      </c>
      <c r="M223" s="237">
        <f>G223*(1+L223/100)</f>
        <v>0</v>
      </c>
      <c r="N223" s="237">
        <v>9.3399999999999993E-3</v>
      </c>
      <c r="O223" s="237">
        <f>ROUND(E223*N223,2)</f>
        <v>0.09</v>
      </c>
      <c r="P223" s="237">
        <v>0</v>
      </c>
      <c r="Q223" s="237">
        <f>ROUND(E223*P223,2)</f>
        <v>0</v>
      </c>
      <c r="R223" s="237"/>
      <c r="S223" s="237" t="s">
        <v>203</v>
      </c>
      <c r="T223" s="238" t="s">
        <v>153</v>
      </c>
      <c r="U223" s="221">
        <v>0</v>
      </c>
      <c r="V223" s="221">
        <f>ROUND(E223*U223,2)</f>
        <v>0</v>
      </c>
      <c r="W223" s="221"/>
      <c r="X223" s="221" t="s">
        <v>215</v>
      </c>
      <c r="Y223" s="211"/>
      <c r="Z223" s="211"/>
      <c r="AA223" s="211"/>
      <c r="AB223" s="211"/>
      <c r="AC223" s="211"/>
      <c r="AD223" s="211"/>
      <c r="AE223" s="211"/>
      <c r="AF223" s="211"/>
      <c r="AG223" s="211" t="s">
        <v>242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44" t="s">
        <v>625</v>
      </c>
      <c r="D224" s="223"/>
      <c r="E224" s="224">
        <v>10</v>
      </c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1"/>
      <c r="Z224" s="211"/>
      <c r="AA224" s="211"/>
      <c r="AB224" s="211"/>
      <c r="AC224" s="211"/>
      <c r="AD224" s="211"/>
      <c r="AE224" s="211"/>
      <c r="AF224" s="211"/>
      <c r="AG224" s="211" t="s">
        <v>157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32">
        <v>56</v>
      </c>
      <c r="B225" s="233" t="s">
        <v>626</v>
      </c>
      <c r="C225" s="243" t="s">
        <v>627</v>
      </c>
      <c r="D225" s="234" t="s">
        <v>336</v>
      </c>
      <c r="E225" s="235">
        <v>130</v>
      </c>
      <c r="F225" s="236"/>
      <c r="G225" s="237">
        <f>ROUND(E225*F225,2)</f>
        <v>0</v>
      </c>
      <c r="H225" s="236"/>
      <c r="I225" s="237">
        <f>ROUND(E225*H225,2)</f>
        <v>0</v>
      </c>
      <c r="J225" s="236"/>
      <c r="K225" s="237">
        <f>ROUND(E225*J225,2)</f>
        <v>0</v>
      </c>
      <c r="L225" s="237">
        <v>21</v>
      </c>
      <c r="M225" s="237">
        <f>G225*(1+L225/100)</f>
        <v>0</v>
      </c>
      <c r="N225" s="237">
        <v>4.3999999999999997E-2</v>
      </c>
      <c r="O225" s="237">
        <f>ROUND(E225*N225,2)</f>
        <v>5.72</v>
      </c>
      <c r="P225" s="237">
        <v>0</v>
      </c>
      <c r="Q225" s="237">
        <f>ROUND(E225*P225,2)</f>
        <v>0</v>
      </c>
      <c r="R225" s="237" t="s">
        <v>362</v>
      </c>
      <c r="S225" s="237" t="s">
        <v>152</v>
      </c>
      <c r="T225" s="238" t="s">
        <v>152</v>
      </c>
      <c r="U225" s="221">
        <v>0</v>
      </c>
      <c r="V225" s="221">
        <f>ROUND(E225*U225,2)</f>
        <v>0</v>
      </c>
      <c r="W225" s="221"/>
      <c r="X225" s="221" t="s">
        <v>258</v>
      </c>
      <c r="Y225" s="211"/>
      <c r="Z225" s="211"/>
      <c r="AA225" s="211"/>
      <c r="AB225" s="211"/>
      <c r="AC225" s="211"/>
      <c r="AD225" s="211"/>
      <c r="AE225" s="211"/>
      <c r="AF225" s="211"/>
      <c r="AG225" s="211" t="s">
        <v>259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44" t="s">
        <v>628</v>
      </c>
      <c r="D226" s="223"/>
      <c r="E226" s="224">
        <v>130</v>
      </c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1"/>
      <c r="Z226" s="211"/>
      <c r="AA226" s="211"/>
      <c r="AB226" s="211"/>
      <c r="AC226" s="211"/>
      <c r="AD226" s="211"/>
      <c r="AE226" s="211"/>
      <c r="AF226" s="211"/>
      <c r="AG226" s="211" t="s">
        <v>157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x14ac:dyDescent="0.2">
      <c r="A227" s="226" t="s">
        <v>147</v>
      </c>
      <c r="B227" s="227" t="s">
        <v>94</v>
      </c>
      <c r="C227" s="242" t="s">
        <v>95</v>
      </c>
      <c r="D227" s="228"/>
      <c r="E227" s="229"/>
      <c r="F227" s="230"/>
      <c r="G227" s="230">
        <f>SUMIF(AG228:AG254,"&lt;&gt;NOR",G228:G254)</f>
        <v>0</v>
      </c>
      <c r="H227" s="230"/>
      <c r="I227" s="230">
        <f>SUM(I228:I254)</f>
        <v>0</v>
      </c>
      <c r="J227" s="230"/>
      <c r="K227" s="230">
        <f>SUM(K228:K254)</f>
        <v>0</v>
      </c>
      <c r="L227" s="230"/>
      <c r="M227" s="230">
        <f>SUM(M228:M254)</f>
        <v>0</v>
      </c>
      <c r="N227" s="230"/>
      <c r="O227" s="230">
        <f>SUM(O228:O254)</f>
        <v>7.59</v>
      </c>
      <c r="P227" s="230"/>
      <c r="Q227" s="230">
        <f>SUM(Q228:Q254)</f>
        <v>0</v>
      </c>
      <c r="R227" s="230"/>
      <c r="S227" s="230"/>
      <c r="T227" s="231"/>
      <c r="U227" s="225"/>
      <c r="V227" s="225">
        <f>SUM(V228:V254)</f>
        <v>119.46</v>
      </c>
      <c r="W227" s="225"/>
      <c r="X227" s="225"/>
      <c r="AG227" t="s">
        <v>148</v>
      </c>
    </row>
    <row r="228" spans="1:60" ht="22.5" outlineLevel="1" x14ac:dyDescent="0.2">
      <c r="A228" s="232">
        <v>57</v>
      </c>
      <c r="B228" s="233" t="s">
        <v>629</v>
      </c>
      <c r="C228" s="243" t="s">
        <v>630</v>
      </c>
      <c r="D228" s="234" t="s">
        <v>237</v>
      </c>
      <c r="E228" s="235">
        <v>254.67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21</v>
      </c>
      <c r="M228" s="237">
        <f>G228*(1+L228/100)</f>
        <v>0</v>
      </c>
      <c r="N228" s="237">
        <v>1.8380000000000001E-2</v>
      </c>
      <c r="O228" s="237">
        <f>ROUND(E228*N228,2)</f>
        <v>4.68</v>
      </c>
      <c r="P228" s="237">
        <v>0</v>
      </c>
      <c r="Q228" s="237">
        <f>ROUND(E228*P228,2)</f>
        <v>0</v>
      </c>
      <c r="R228" s="237" t="s">
        <v>631</v>
      </c>
      <c r="S228" s="237" t="s">
        <v>152</v>
      </c>
      <c r="T228" s="238" t="s">
        <v>152</v>
      </c>
      <c r="U228" s="221">
        <v>0.14000000000000001</v>
      </c>
      <c r="V228" s="221">
        <f>ROUND(E228*U228,2)</f>
        <v>35.65</v>
      </c>
      <c r="W228" s="221"/>
      <c r="X228" s="221" t="s">
        <v>215</v>
      </c>
      <c r="Y228" s="211"/>
      <c r="Z228" s="211"/>
      <c r="AA228" s="211"/>
      <c r="AB228" s="211"/>
      <c r="AC228" s="211"/>
      <c r="AD228" s="211"/>
      <c r="AE228" s="211"/>
      <c r="AF228" s="211"/>
      <c r="AG228" s="211" t="s">
        <v>242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18"/>
      <c r="B229" s="219"/>
      <c r="C229" s="252" t="s">
        <v>632</v>
      </c>
      <c r="D229" s="250"/>
      <c r="E229" s="250"/>
      <c r="F229" s="250"/>
      <c r="G229" s="250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1"/>
      <c r="Z229" s="211"/>
      <c r="AA229" s="211"/>
      <c r="AB229" s="211"/>
      <c r="AC229" s="211"/>
      <c r="AD229" s="211"/>
      <c r="AE229" s="211"/>
      <c r="AF229" s="211"/>
      <c r="AG229" s="211" t="s">
        <v>218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53" t="s">
        <v>633</v>
      </c>
      <c r="D230" s="251"/>
      <c r="E230" s="251"/>
      <c r="F230" s="251"/>
      <c r="G230" s="25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1"/>
      <c r="Z230" s="211"/>
      <c r="AA230" s="211"/>
      <c r="AB230" s="211"/>
      <c r="AC230" s="211"/>
      <c r="AD230" s="211"/>
      <c r="AE230" s="211"/>
      <c r="AF230" s="211"/>
      <c r="AG230" s="211" t="s">
        <v>161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18"/>
      <c r="B231" s="219"/>
      <c r="C231" s="244" t="s">
        <v>634</v>
      </c>
      <c r="D231" s="223"/>
      <c r="E231" s="224">
        <v>52.25</v>
      </c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1"/>
      <c r="Z231" s="211"/>
      <c r="AA231" s="211"/>
      <c r="AB231" s="211"/>
      <c r="AC231" s="211"/>
      <c r="AD231" s="211"/>
      <c r="AE231" s="211"/>
      <c r="AF231" s="211"/>
      <c r="AG231" s="211" t="s">
        <v>157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8"/>
      <c r="B232" s="219"/>
      <c r="C232" s="244" t="s">
        <v>635</v>
      </c>
      <c r="D232" s="223"/>
      <c r="E232" s="224">
        <v>12.04</v>
      </c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1"/>
      <c r="Z232" s="211"/>
      <c r="AA232" s="211"/>
      <c r="AB232" s="211"/>
      <c r="AC232" s="211"/>
      <c r="AD232" s="211"/>
      <c r="AE232" s="211"/>
      <c r="AF232" s="211"/>
      <c r="AG232" s="211" t="s">
        <v>157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18"/>
      <c r="B233" s="219"/>
      <c r="C233" s="244" t="s">
        <v>636</v>
      </c>
      <c r="D233" s="223"/>
      <c r="E233" s="224">
        <v>14.56</v>
      </c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1"/>
      <c r="Z233" s="211"/>
      <c r="AA233" s="211"/>
      <c r="AB233" s="211"/>
      <c r="AC233" s="211"/>
      <c r="AD233" s="211"/>
      <c r="AE233" s="211"/>
      <c r="AF233" s="211"/>
      <c r="AG233" s="211" t="s">
        <v>157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18"/>
      <c r="B234" s="219"/>
      <c r="C234" s="244" t="s">
        <v>637</v>
      </c>
      <c r="D234" s="223"/>
      <c r="E234" s="224">
        <v>57.64</v>
      </c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1"/>
      <c r="Z234" s="211"/>
      <c r="AA234" s="211"/>
      <c r="AB234" s="211"/>
      <c r="AC234" s="211"/>
      <c r="AD234" s="211"/>
      <c r="AE234" s="211"/>
      <c r="AF234" s="211"/>
      <c r="AG234" s="211" t="s">
        <v>157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18"/>
      <c r="B235" s="219"/>
      <c r="C235" s="244" t="s">
        <v>638</v>
      </c>
      <c r="D235" s="223"/>
      <c r="E235" s="224">
        <v>58.9</v>
      </c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1"/>
      <c r="Z235" s="211"/>
      <c r="AA235" s="211"/>
      <c r="AB235" s="211"/>
      <c r="AC235" s="211"/>
      <c r="AD235" s="211"/>
      <c r="AE235" s="211"/>
      <c r="AF235" s="211"/>
      <c r="AG235" s="211" t="s">
        <v>157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8"/>
      <c r="B236" s="219"/>
      <c r="C236" s="244" t="s">
        <v>639</v>
      </c>
      <c r="D236" s="223"/>
      <c r="E236" s="224">
        <v>59.28</v>
      </c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11"/>
      <c r="Z236" s="211"/>
      <c r="AA236" s="211"/>
      <c r="AB236" s="211"/>
      <c r="AC236" s="211"/>
      <c r="AD236" s="211"/>
      <c r="AE236" s="211"/>
      <c r="AF236" s="211"/>
      <c r="AG236" s="211" t="s">
        <v>157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32">
        <v>58</v>
      </c>
      <c r="B237" s="233" t="s">
        <v>640</v>
      </c>
      <c r="C237" s="243" t="s">
        <v>641</v>
      </c>
      <c r="D237" s="234" t="s">
        <v>237</v>
      </c>
      <c r="E237" s="235">
        <v>73338.47</v>
      </c>
      <c r="F237" s="236"/>
      <c r="G237" s="237">
        <f>ROUND(E237*F237,2)</f>
        <v>0</v>
      </c>
      <c r="H237" s="236"/>
      <c r="I237" s="237">
        <f>ROUND(E237*H237,2)</f>
        <v>0</v>
      </c>
      <c r="J237" s="236"/>
      <c r="K237" s="237">
        <f>ROUND(E237*J237,2)</f>
        <v>0</v>
      </c>
      <c r="L237" s="237">
        <v>21</v>
      </c>
      <c r="M237" s="237">
        <f>G237*(1+L237/100)</f>
        <v>0</v>
      </c>
      <c r="N237" s="237">
        <v>0</v>
      </c>
      <c r="O237" s="237">
        <f>ROUND(E237*N237,2)</f>
        <v>0</v>
      </c>
      <c r="P237" s="237">
        <v>0</v>
      </c>
      <c r="Q237" s="237">
        <f>ROUND(E237*P237,2)</f>
        <v>0</v>
      </c>
      <c r="R237" s="237" t="s">
        <v>631</v>
      </c>
      <c r="S237" s="237" t="s">
        <v>152</v>
      </c>
      <c r="T237" s="238" t="s">
        <v>152</v>
      </c>
      <c r="U237" s="221">
        <v>0</v>
      </c>
      <c r="V237" s="221">
        <f>ROUND(E237*U237,2)</f>
        <v>0</v>
      </c>
      <c r="W237" s="221"/>
      <c r="X237" s="221" t="s">
        <v>215</v>
      </c>
      <c r="Y237" s="211"/>
      <c r="Z237" s="211"/>
      <c r="AA237" s="211"/>
      <c r="AB237" s="211"/>
      <c r="AC237" s="211"/>
      <c r="AD237" s="211"/>
      <c r="AE237" s="211"/>
      <c r="AF237" s="211"/>
      <c r="AG237" s="211" t="s">
        <v>242</v>
      </c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8"/>
      <c r="B238" s="219"/>
      <c r="C238" s="252" t="s">
        <v>632</v>
      </c>
      <c r="D238" s="250"/>
      <c r="E238" s="250"/>
      <c r="F238" s="250"/>
      <c r="G238" s="250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11"/>
      <c r="Z238" s="211"/>
      <c r="AA238" s="211"/>
      <c r="AB238" s="211"/>
      <c r="AC238" s="211"/>
      <c r="AD238" s="211"/>
      <c r="AE238" s="211"/>
      <c r="AF238" s="211"/>
      <c r="AG238" s="211" t="s">
        <v>218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18"/>
      <c r="B239" s="219"/>
      <c r="C239" s="244" t="s">
        <v>642</v>
      </c>
      <c r="D239" s="223"/>
      <c r="E239" s="224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1"/>
      <c r="Z239" s="211"/>
      <c r="AA239" s="211"/>
      <c r="AB239" s="211"/>
      <c r="AC239" s="211"/>
      <c r="AD239" s="211"/>
      <c r="AE239" s="211"/>
      <c r="AF239" s="211"/>
      <c r="AG239" s="211" t="s">
        <v>157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18"/>
      <c r="B240" s="219"/>
      <c r="C240" s="244" t="s">
        <v>643</v>
      </c>
      <c r="D240" s="223"/>
      <c r="E240" s="224">
        <v>42268.73</v>
      </c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1"/>
      <c r="Z240" s="211"/>
      <c r="AA240" s="211"/>
      <c r="AB240" s="211"/>
      <c r="AC240" s="211"/>
      <c r="AD240" s="211"/>
      <c r="AE240" s="211"/>
      <c r="AF240" s="211"/>
      <c r="AG240" s="211" t="s">
        <v>157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8"/>
      <c r="B241" s="219"/>
      <c r="C241" s="244" t="s">
        <v>644</v>
      </c>
      <c r="D241" s="223"/>
      <c r="E241" s="224">
        <v>31069.74</v>
      </c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1"/>
      <c r="Z241" s="211"/>
      <c r="AA241" s="211"/>
      <c r="AB241" s="211"/>
      <c r="AC241" s="211"/>
      <c r="AD241" s="211"/>
      <c r="AE241" s="211"/>
      <c r="AF241" s="211"/>
      <c r="AG241" s="211" t="s">
        <v>157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32">
        <v>59</v>
      </c>
      <c r="B242" s="233" t="s">
        <v>645</v>
      </c>
      <c r="C242" s="243" t="s">
        <v>646</v>
      </c>
      <c r="D242" s="234" t="s">
        <v>237</v>
      </c>
      <c r="E242" s="235">
        <v>254.67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7">
        <v>0</v>
      </c>
      <c r="O242" s="237">
        <f>ROUND(E242*N242,2)</f>
        <v>0</v>
      </c>
      <c r="P242" s="237">
        <v>0</v>
      </c>
      <c r="Q242" s="237">
        <f>ROUND(E242*P242,2)</f>
        <v>0</v>
      </c>
      <c r="R242" s="237" t="s">
        <v>631</v>
      </c>
      <c r="S242" s="237" t="s">
        <v>152</v>
      </c>
      <c r="T242" s="238" t="s">
        <v>152</v>
      </c>
      <c r="U242" s="221">
        <v>0.13</v>
      </c>
      <c r="V242" s="221">
        <f>ROUND(E242*U242,2)</f>
        <v>33.11</v>
      </c>
      <c r="W242" s="221"/>
      <c r="X242" s="221" t="s">
        <v>215</v>
      </c>
      <c r="Y242" s="211"/>
      <c r="Z242" s="211"/>
      <c r="AA242" s="211"/>
      <c r="AB242" s="211"/>
      <c r="AC242" s="211"/>
      <c r="AD242" s="211"/>
      <c r="AE242" s="211"/>
      <c r="AF242" s="211"/>
      <c r="AG242" s="211" t="s">
        <v>242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8"/>
      <c r="B243" s="219"/>
      <c r="C243" s="244" t="s">
        <v>647</v>
      </c>
      <c r="D243" s="223"/>
      <c r="E243" s="224">
        <v>254.67</v>
      </c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1"/>
      <c r="Z243" s="211"/>
      <c r="AA243" s="211"/>
      <c r="AB243" s="211"/>
      <c r="AC243" s="211"/>
      <c r="AD243" s="211"/>
      <c r="AE243" s="211"/>
      <c r="AF243" s="211"/>
      <c r="AG243" s="211" t="s">
        <v>157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32">
        <v>60</v>
      </c>
      <c r="B244" s="233" t="s">
        <v>648</v>
      </c>
      <c r="C244" s="243" t="s">
        <v>649</v>
      </c>
      <c r="D244" s="234" t="s">
        <v>237</v>
      </c>
      <c r="E244" s="235">
        <v>661.24850000000004</v>
      </c>
      <c r="F244" s="236"/>
      <c r="G244" s="237">
        <f>ROUND(E244*F244,2)</f>
        <v>0</v>
      </c>
      <c r="H244" s="236"/>
      <c r="I244" s="237">
        <f>ROUND(E244*H244,2)</f>
        <v>0</v>
      </c>
      <c r="J244" s="236"/>
      <c r="K244" s="237">
        <f>ROUND(E244*J244,2)</f>
        <v>0</v>
      </c>
      <c r="L244" s="237">
        <v>21</v>
      </c>
      <c r="M244" s="237">
        <f>G244*(1+L244/100)</f>
        <v>0</v>
      </c>
      <c r="N244" s="237">
        <v>0</v>
      </c>
      <c r="O244" s="237">
        <f>ROUND(E244*N244,2)</f>
        <v>0</v>
      </c>
      <c r="P244" s="237">
        <v>0</v>
      </c>
      <c r="Q244" s="237">
        <f>ROUND(E244*P244,2)</f>
        <v>0</v>
      </c>
      <c r="R244" s="237" t="s">
        <v>631</v>
      </c>
      <c r="S244" s="237" t="s">
        <v>152</v>
      </c>
      <c r="T244" s="238" t="s">
        <v>152</v>
      </c>
      <c r="U244" s="221">
        <v>0.04</v>
      </c>
      <c r="V244" s="221">
        <f>ROUND(E244*U244,2)</f>
        <v>26.45</v>
      </c>
      <c r="W244" s="221"/>
      <c r="X244" s="221" t="s">
        <v>215</v>
      </c>
      <c r="Y244" s="211"/>
      <c r="Z244" s="211"/>
      <c r="AA244" s="211"/>
      <c r="AB244" s="211"/>
      <c r="AC244" s="211"/>
      <c r="AD244" s="211"/>
      <c r="AE244" s="211"/>
      <c r="AF244" s="211"/>
      <c r="AG244" s="211" t="s">
        <v>242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44" t="s">
        <v>650</v>
      </c>
      <c r="D245" s="223"/>
      <c r="E245" s="224">
        <v>280.137</v>
      </c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1"/>
      <c r="Z245" s="211"/>
      <c r="AA245" s="211"/>
      <c r="AB245" s="211"/>
      <c r="AC245" s="211"/>
      <c r="AD245" s="211"/>
      <c r="AE245" s="211"/>
      <c r="AF245" s="211"/>
      <c r="AG245" s="211" t="s">
        <v>157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18"/>
      <c r="B246" s="219"/>
      <c r="C246" s="244" t="s">
        <v>651</v>
      </c>
      <c r="D246" s="223"/>
      <c r="E246" s="224">
        <v>381.11149999999998</v>
      </c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1"/>
      <c r="Z246" s="211"/>
      <c r="AA246" s="211"/>
      <c r="AB246" s="211"/>
      <c r="AC246" s="211"/>
      <c r="AD246" s="211"/>
      <c r="AE246" s="211"/>
      <c r="AF246" s="211"/>
      <c r="AG246" s="211" t="s">
        <v>157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ht="22.5" outlineLevel="1" x14ac:dyDescent="0.2">
      <c r="A247" s="232">
        <v>61</v>
      </c>
      <c r="B247" s="233" t="s">
        <v>652</v>
      </c>
      <c r="C247" s="243" t="s">
        <v>653</v>
      </c>
      <c r="D247" s="234" t="s">
        <v>237</v>
      </c>
      <c r="E247" s="235">
        <v>346.46499999999997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37">
        <v>8.3899999999999999E-3</v>
      </c>
      <c r="O247" s="237">
        <f>ROUND(E247*N247,2)</f>
        <v>2.91</v>
      </c>
      <c r="P247" s="237">
        <v>0</v>
      </c>
      <c r="Q247" s="237">
        <f>ROUND(E247*P247,2)</f>
        <v>0</v>
      </c>
      <c r="R247" s="237" t="s">
        <v>631</v>
      </c>
      <c r="S247" s="237" t="s">
        <v>152</v>
      </c>
      <c r="T247" s="238" t="s">
        <v>152</v>
      </c>
      <c r="U247" s="221">
        <v>0.04</v>
      </c>
      <c r="V247" s="221">
        <f>ROUND(E247*U247,2)</f>
        <v>13.86</v>
      </c>
      <c r="W247" s="221"/>
      <c r="X247" s="221" t="s">
        <v>215</v>
      </c>
      <c r="Y247" s="211"/>
      <c r="Z247" s="211"/>
      <c r="AA247" s="211"/>
      <c r="AB247" s="211"/>
      <c r="AC247" s="211"/>
      <c r="AD247" s="211"/>
      <c r="AE247" s="211"/>
      <c r="AF247" s="211"/>
      <c r="AG247" s="211" t="s">
        <v>242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2" t="s">
        <v>654</v>
      </c>
      <c r="D248" s="250"/>
      <c r="E248" s="250"/>
      <c r="F248" s="250"/>
      <c r="G248" s="250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11"/>
      <c r="Z248" s="211"/>
      <c r="AA248" s="211"/>
      <c r="AB248" s="211"/>
      <c r="AC248" s="211"/>
      <c r="AD248" s="211"/>
      <c r="AE248" s="211"/>
      <c r="AF248" s="211"/>
      <c r="AG248" s="211" t="s">
        <v>218</v>
      </c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8"/>
      <c r="B249" s="219"/>
      <c r="C249" s="244" t="s">
        <v>655</v>
      </c>
      <c r="D249" s="223"/>
      <c r="E249" s="224">
        <v>346.46499999999997</v>
      </c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1"/>
      <c r="Z249" s="211"/>
      <c r="AA249" s="211"/>
      <c r="AB249" s="211"/>
      <c r="AC249" s="211"/>
      <c r="AD249" s="211"/>
      <c r="AE249" s="211"/>
      <c r="AF249" s="211"/>
      <c r="AG249" s="211" t="s">
        <v>157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ht="22.5" outlineLevel="1" x14ac:dyDescent="0.2">
      <c r="A250" s="232">
        <v>62</v>
      </c>
      <c r="B250" s="233" t="s">
        <v>656</v>
      </c>
      <c r="C250" s="243" t="s">
        <v>657</v>
      </c>
      <c r="D250" s="234" t="s">
        <v>237</v>
      </c>
      <c r="E250" s="235">
        <v>346.46499999999997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21</v>
      </c>
      <c r="M250" s="237">
        <f>G250*(1+L250/100)</f>
        <v>0</v>
      </c>
      <c r="N250" s="237">
        <v>0</v>
      </c>
      <c r="O250" s="237">
        <f>ROUND(E250*N250,2)</f>
        <v>0</v>
      </c>
      <c r="P250" s="237">
        <v>0</v>
      </c>
      <c r="Q250" s="237">
        <f>ROUND(E250*P250,2)</f>
        <v>0</v>
      </c>
      <c r="R250" s="237" t="s">
        <v>631</v>
      </c>
      <c r="S250" s="237" t="s">
        <v>152</v>
      </c>
      <c r="T250" s="238" t="s">
        <v>152</v>
      </c>
      <c r="U250" s="221">
        <v>0.03</v>
      </c>
      <c r="V250" s="221">
        <f>ROUND(E250*U250,2)</f>
        <v>10.39</v>
      </c>
      <c r="W250" s="221"/>
      <c r="X250" s="221" t="s">
        <v>215</v>
      </c>
      <c r="Y250" s="211"/>
      <c r="Z250" s="211"/>
      <c r="AA250" s="211"/>
      <c r="AB250" s="211"/>
      <c r="AC250" s="211"/>
      <c r="AD250" s="211"/>
      <c r="AE250" s="211"/>
      <c r="AF250" s="211"/>
      <c r="AG250" s="211" t="s">
        <v>242</v>
      </c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2" t="s">
        <v>658</v>
      </c>
      <c r="D251" s="250"/>
      <c r="E251" s="250"/>
      <c r="F251" s="250"/>
      <c r="G251" s="250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1"/>
      <c r="Z251" s="211"/>
      <c r="AA251" s="211"/>
      <c r="AB251" s="211"/>
      <c r="AC251" s="211"/>
      <c r="AD251" s="211"/>
      <c r="AE251" s="211"/>
      <c r="AF251" s="211"/>
      <c r="AG251" s="211" t="s">
        <v>218</v>
      </c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44" t="s">
        <v>659</v>
      </c>
      <c r="D252" s="223"/>
      <c r="E252" s="224">
        <v>346.46499999999997</v>
      </c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1"/>
      <c r="Z252" s="211"/>
      <c r="AA252" s="211"/>
      <c r="AB252" s="211"/>
      <c r="AC252" s="211"/>
      <c r="AD252" s="211"/>
      <c r="AE252" s="211"/>
      <c r="AF252" s="211"/>
      <c r="AG252" s="211" t="s">
        <v>157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32">
        <v>63</v>
      </c>
      <c r="B253" s="233" t="s">
        <v>660</v>
      </c>
      <c r="C253" s="243" t="s">
        <v>661</v>
      </c>
      <c r="D253" s="234" t="s">
        <v>269</v>
      </c>
      <c r="E253" s="235">
        <v>661.24850000000004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7"/>
      <c r="S253" s="237" t="s">
        <v>203</v>
      </c>
      <c r="T253" s="238" t="s">
        <v>153</v>
      </c>
      <c r="U253" s="221">
        <v>0</v>
      </c>
      <c r="V253" s="221">
        <f>ROUND(E253*U253,2)</f>
        <v>0</v>
      </c>
      <c r="W253" s="221"/>
      <c r="X253" s="221" t="s">
        <v>258</v>
      </c>
      <c r="Y253" s="211"/>
      <c r="Z253" s="211"/>
      <c r="AA253" s="211"/>
      <c r="AB253" s="211"/>
      <c r="AC253" s="211"/>
      <c r="AD253" s="211"/>
      <c r="AE253" s="211"/>
      <c r="AF253" s="211"/>
      <c r="AG253" s="211" t="s">
        <v>259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8"/>
      <c r="B254" s="219"/>
      <c r="C254" s="244" t="s">
        <v>662</v>
      </c>
      <c r="D254" s="223"/>
      <c r="E254" s="224">
        <v>661.24850000000004</v>
      </c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1"/>
      <c r="Z254" s="211"/>
      <c r="AA254" s="211"/>
      <c r="AB254" s="211"/>
      <c r="AC254" s="211"/>
      <c r="AD254" s="211"/>
      <c r="AE254" s="211"/>
      <c r="AF254" s="211"/>
      <c r="AG254" s="211" t="s">
        <v>157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x14ac:dyDescent="0.2">
      <c r="A255" s="226" t="s">
        <v>147</v>
      </c>
      <c r="B255" s="227" t="s">
        <v>96</v>
      </c>
      <c r="C255" s="242" t="s">
        <v>97</v>
      </c>
      <c r="D255" s="228"/>
      <c r="E255" s="229"/>
      <c r="F255" s="230"/>
      <c r="G255" s="230">
        <f>SUMIF(AG256:AG258,"&lt;&gt;NOR",G256:G258)</f>
        <v>0</v>
      </c>
      <c r="H255" s="230"/>
      <c r="I255" s="230">
        <f>SUM(I256:I258)</f>
        <v>0</v>
      </c>
      <c r="J255" s="230"/>
      <c r="K255" s="230">
        <f>SUM(K256:K258)</f>
        <v>0</v>
      </c>
      <c r="L255" s="230"/>
      <c r="M255" s="230">
        <f>SUM(M256:M258)</f>
        <v>0</v>
      </c>
      <c r="N255" s="230"/>
      <c r="O255" s="230">
        <f>SUM(O256:O258)</f>
        <v>0</v>
      </c>
      <c r="P255" s="230"/>
      <c r="Q255" s="230">
        <f>SUM(Q256:Q258)</f>
        <v>0</v>
      </c>
      <c r="R255" s="230"/>
      <c r="S255" s="230"/>
      <c r="T255" s="231"/>
      <c r="U255" s="225"/>
      <c r="V255" s="225">
        <f>SUM(V256:V258)</f>
        <v>5</v>
      </c>
      <c r="W255" s="225"/>
      <c r="X255" s="225"/>
      <c r="AG255" t="s">
        <v>148</v>
      </c>
    </row>
    <row r="256" spans="1:60" ht="33.75" outlineLevel="1" x14ac:dyDescent="0.2">
      <c r="A256" s="232">
        <v>64</v>
      </c>
      <c r="B256" s="233" t="s">
        <v>663</v>
      </c>
      <c r="C256" s="243" t="s">
        <v>664</v>
      </c>
      <c r="D256" s="234" t="s">
        <v>336</v>
      </c>
      <c r="E256" s="235">
        <v>10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21</v>
      </c>
      <c r="M256" s="237">
        <f>G256*(1+L256/100)</f>
        <v>0</v>
      </c>
      <c r="N256" s="237">
        <v>2.5000000000000001E-4</v>
      </c>
      <c r="O256" s="237">
        <f>ROUND(E256*N256,2)</f>
        <v>0</v>
      </c>
      <c r="P256" s="237">
        <v>0</v>
      </c>
      <c r="Q256" s="237">
        <f>ROUND(E256*P256,2)</f>
        <v>0</v>
      </c>
      <c r="R256" s="237" t="s">
        <v>429</v>
      </c>
      <c r="S256" s="237" t="s">
        <v>152</v>
      </c>
      <c r="T256" s="238" t="s">
        <v>152</v>
      </c>
      <c r="U256" s="221">
        <v>0.5</v>
      </c>
      <c r="V256" s="221">
        <f>ROUND(E256*U256,2)</f>
        <v>5</v>
      </c>
      <c r="W256" s="221"/>
      <c r="X256" s="221" t="s">
        <v>215</v>
      </c>
      <c r="Y256" s="211"/>
      <c r="Z256" s="211"/>
      <c r="AA256" s="211"/>
      <c r="AB256" s="211"/>
      <c r="AC256" s="211"/>
      <c r="AD256" s="211"/>
      <c r="AE256" s="211"/>
      <c r="AF256" s="211"/>
      <c r="AG256" s="211" t="s">
        <v>242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8"/>
      <c r="B257" s="219"/>
      <c r="C257" s="252" t="s">
        <v>665</v>
      </c>
      <c r="D257" s="250"/>
      <c r="E257" s="250"/>
      <c r="F257" s="250"/>
      <c r="G257" s="250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11"/>
      <c r="Z257" s="211"/>
      <c r="AA257" s="211"/>
      <c r="AB257" s="211"/>
      <c r="AC257" s="211"/>
      <c r="AD257" s="211"/>
      <c r="AE257" s="211"/>
      <c r="AF257" s="211"/>
      <c r="AG257" s="211" t="s">
        <v>218</v>
      </c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18"/>
      <c r="B258" s="219"/>
      <c r="C258" s="244" t="s">
        <v>666</v>
      </c>
      <c r="D258" s="223"/>
      <c r="E258" s="224">
        <v>10</v>
      </c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11"/>
      <c r="Z258" s="211"/>
      <c r="AA258" s="211"/>
      <c r="AB258" s="211"/>
      <c r="AC258" s="211"/>
      <c r="AD258" s="211"/>
      <c r="AE258" s="211"/>
      <c r="AF258" s="211"/>
      <c r="AG258" s="211" t="s">
        <v>157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x14ac:dyDescent="0.2">
      <c r="A259" s="226" t="s">
        <v>147</v>
      </c>
      <c r="B259" s="227" t="s">
        <v>98</v>
      </c>
      <c r="C259" s="242" t="s">
        <v>99</v>
      </c>
      <c r="D259" s="228"/>
      <c r="E259" s="229"/>
      <c r="F259" s="230"/>
      <c r="G259" s="230">
        <f>SUMIF(AG260:AG263,"&lt;&gt;NOR",G260:G263)</f>
        <v>0</v>
      </c>
      <c r="H259" s="230"/>
      <c r="I259" s="230">
        <f>SUM(I260:I263)</f>
        <v>0</v>
      </c>
      <c r="J259" s="230"/>
      <c r="K259" s="230">
        <f>SUM(K260:K263)</f>
        <v>0</v>
      </c>
      <c r="L259" s="230"/>
      <c r="M259" s="230">
        <f>SUM(M260:M263)</f>
        <v>0</v>
      </c>
      <c r="N259" s="230"/>
      <c r="O259" s="230">
        <f>SUM(O260:O263)</f>
        <v>0</v>
      </c>
      <c r="P259" s="230"/>
      <c r="Q259" s="230">
        <f>SUM(Q260:Q263)</f>
        <v>9.0299999999999994</v>
      </c>
      <c r="R259" s="230"/>
      <c r="S259" s="230"/>
      <c r="T259" s="231"/>
      <c r="U259" s="225"/>
      <c r="V259" s="225">
        <f>SUM(V260:V263)</f>
        <v>0</v>
      </c>
      <c r="W259" s="225"/>
      <c r="X259" s="225"/>
      <c r="AG259" t="s">
        <v>148</v>
      </c>
    </row>
    <row r="260" spans="1:60" outlineLevel="1" x14ac:dyDescent="0.2">
      <c r="A260" s="232">
        <v>65</v>
      </c>
      <c r="B260" s="233" t="s">
        <v>667</v>
      </c>
      <c r="C260" s="243" t="s">
        <v>668</v>
      </c>
      <c r="D260" s="234" t="s">
        <v>508</v>
      </c>
      <c r="E260" s="235">
        <v>14921.24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21</v>
      </c>
      <c r="M260" s="237">
        <f>G260*(1+L260/100)</f>
        <v>0</v>
      </c>
      <c r="N260" s="237">
        <v>0</v>
      </c>
      <c r="O260" s="237">
        <f>ROUND(E260*N260,2)</f>
        <v>0</v>
      </c>
      <c r="P260" s="237">
        <v>0</v>
      </c>
      <c r="Q260" s="237">
        <f>ROUND(E260*P260,2)</f>
        <v>0</v>
      </c>
      <c r="R260" s="237"/>
      <c r="S260" s="237" t="s">
        <v>203</v>
      </c>
      <c r="T260" s="238" t="s">
        <v>153</v>
      </c>
      <c r="U260" s="221">
        <v>0</v>
      </c>
      <c r="V260" s="221">
        <f>ROUND(E260*U260,2)</f>
        <v>0</v>
      </c>
      <c r="W260" s="221"/>
      <c r="X260" s="221" t="s">
        <v>215</v>
      </c>
      <c r="Y260" s="211"/>
      <c r="Z260" s="211"/>
      <c r="AA260" s="211"/>
      <c r="AB260" s="211"/>
      <c r="AC260" s="211"/>
      <c r="AD260" s="211"/>
      <c r="AE260" s="211"/>
      <c r="AF260" s="211"/>
      <c r="AG260" s="211" t="s">
        <v>216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18"/>
      <c r="B261" s="219"/>
      <c r="C261" s="244" t="s">
        <v>669</v>
      </c>
      <c r="D261" s="223"/>
      <c r="E261" s="224">
        <v>14921.24</v>
      </c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1"/>
      <c r="Z261" s="211"/>
      <c r="AA261" s="211"/>
      <c r="AB261" s="211"/>
      <c r="AC261" s="211"/>
      <c r="AD261" s="211"/>
      <c r="AE261" s="211"/>
      <c r="AF261" s="211"/>
      <c r="AG261" s="211" t="s">
        <v>157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32">
        <v>66</v>
      </c>
      <c r="B262" s="233" t="s">
        <v>670</v>
      </c>
      <c r="C262" s="243" t="s">
        <v>671</v>
      </c>
      <c r="D262" s="234" t="s">
        <v>336</v>
      </c>
      <c r="E262" s="235">
        <v>105</v>
      </c>
      <c r="F262" s="236"/>
      <c r="G262" s="237">
        <f>ROUND(E262*F262,2)</f>
        <v>0</v>
      </c>
      <c r="H262" s="236"/>
      <c r="I262" s="237">
        <f>ROUND(E262*H262,2)</f>
        <v>0</v>
      </c>
      <c r="J262" s="236"/>
      <c r="K262" s="237">
        <f>ROUND(E262*J262,2)</f>
        <v>0</v>
      </c>
      <c r="L262" s="237">
        <v>21</v>
      </c>
      <c r="M262" s="237">
        <f>G262*(1+L262/100)</f>
        <v>0</v>
      </c>
      <c r="N262" s="237">
        <v>0</v>
      </c>
      <c r="O262" s="237">
        <f>ROUND(E262*N262,2)</f>
        <v>0</v>
      </c>
      <c r="P262" s="237">
        <v>8.5999999999999993E-2</v>
      </c>
      <c r="Q262" s="237">
        <f>ROUND(E262*P262,2)</f>
        <v>9.0299999999999994</v>
      </c>
      <c r="R262" s="237"/>
      <c r="S262" s="237" t="s">
        <v>203</v>
      </c>
      <c r="T262" s="238" t="s">
        <v>153</v>
      </c>
      <c r="U262" s="221">
        <v>0</v>
      </c>
      <c r="V262" s="221">
        <f>ROUND(E262*U262,2)</f>
        <v>0</v>
      </c>
      <c r="W262" s="221"/>
      <c r="X262" s="221" t="s">
        <v>215</v>
      </c>
      <c r="Y262" s="211"/>
      <c r="Z262" s="211"/>
      <c r="AA262" s="211"/>
      <c r="AB262" s="211"/>
      <c r="AC262" s="211"/>
      <c r="AD262" s="211"/>
      <c r="AE262" s="211"/>
      <c r="AF262" s="211"/>
      <c r="AG262" s="211" t="s">
        <v>216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18"/>
      <c r="B263" s="219"/>
      <c r="C263" s="244" t="s">
        <v>672</v>
      </c>
      <c r="D263" s="223"/>
      <c r="E263" s="224">
        <v>105</v>
      </c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1"/>
      <c r="Z263" s="211"/>
      <c r="AA263" s="211"/>
      <c r="AB263" s="211"/>
      <c r="AC263" s="211"/>
      <c r="AD263" s="211"/>
      <c r="AE263" s="211"/>
      <c r="AF263" s="211"/>
      <c r="AG263" s="211" t="s">
        <v>157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x14ac:dyDescent="0.2">
      <c r="A264" s="226" t="s">
        <v>147</v>
      </c>
      <c r="B264" s="227" t="s">
        <v>100</v>
      </c>
      <c r="C264" s="242" t="s">
        <v>101</v>
      </c>
      <c r="D264" s="228"/>
      <c r="E264" s="229"/>
      <c r="F264" s="230"/>
      <c r="G264" s="230">
        <f>SUMIF(AG265:AG269,"&lt;&gt;NOR",G265:G269)</f>
        <v>0</v>
      </c>
      <c r="H264" s="230"/>
      <c r="I264" s="230">
        <f>SUM(I265:I269)</f>
        <v>0</v>
      </c>
      <c r="J264" s="230"/>
      <c r="K264" s="230">
        <f>SUM(K265:K269)</f>
        <v>0</v>
      </c>
      <c r="L264" s="230"/>
      <c r="M264" s="230">
        <f>SUM(M265:M269)</f>
        <v>0</v>
      </c>
      <c r="N264" s="230"/>
      <c r="O264" s="230">
        <f>SUM(O265:O269)</f>
        <v>0</v>
      </c>
      <c r="P264" s="230"/>
      <c r="Q264" s="230">
        <f>SUM(Q265:Q269)</f>
        <v>0.01</v>
      </c>
      <c r="R264" s="230"/>
      <c r="S264" s="230"/>
      <c r="T264" s="231"/>
      <c r="U264" s="225"/>
      <c r="V264" s="225">
        <f>SUM(V265:V269)</f>
        <v>14.120000000000001</v>
      </c>
      <c r="W264" s="225"/>
      <c r="X264" s="225"/>
      <c r="AG264" t="s">
        <v>148</v>
      </c>
    </row>
    <row r="265" spans="1:60" outlineLevel="1" x14ac:dyDescent="0.2">
      <c r="A265" s="232">
        <v>67</v>
      </c>
      <c r="B265" s="233" t="s">
        <v>673</v>
      </c>
      <c r="C265" s="243" t="s">
        <v>674</v>
      </c>
      <c r="D265" s="234" t="s">
        <v>300</v>
      </c>
      <c r="E265" s="235">
        <v>1.68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7">
        <v>0</v>
      </c>
      <c r="O265" s="237">
        <f>ROUND(E265*N265,2)</f>
        <v>0</v>
      </c>
      <c r="P265" s="237">
        <v>1.7700000000000001E-3</v>
      </c>
      <c r="Q265" s="237">
        <f>ROUND(E265*P265,2)</f>
        <v>0</v>
      </c>
      <c r="R265" s="237" t="s">
        <v>675</v>
      </c>
      <c r="S265" s="237" t="s">
        <v>152</v>
      </c>
      <c r="T265" s="238" t="s">
        <v>152</v>
      </c>
      <c r="U265" s="221">
        <v>2.5</v>
      </c>
      <c r="V265" s="221">
        <f>ROUND(E265*U265,2)</f>
        <v>4.2</v>
      </c>
      <c r="W265" s="221"/>
      <c r="X265" s="221" t="s">
        <v>215</v>
      </c>
      <c r="Y265" s="211"/>
      <c r="Z265" s="211"/>
      <c r="AA265" s="211"/>
      <c r="AB265" s="211"/>
      <c r="AC265" s="211"/>
      <c r="AD265" s="211"/>
      <c r="AE265" s="211"/>
      <c r="AF265" s="211"/>
      <c r="AG265" s="211" t="s">
        <v>242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18"/>
      <c r="B266" s="219"/>
      <c r="C266" s="244" t="s">
        <v>676</v>
      </c>
      <c r="D266" s="223"/>
      <c r="E266" s="224">
        <v>1.68</v>
      </c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11"/>
      <c r="Z266" s="211"/>
      <c r="AA266" s="211"/>
      <c r="AB266" s="211"/>
      <c r="AC266" s="211"/>
      <c r="AD266" s="211"/>
      <c r="AE266" s="211"/>
      <c r="AF266" s="211"/>
      <c r="AG266" s="211" t="s">
        <v>157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32">
        <v>68</v>
      </c>
      <c r="B267" s="233" t="s">
        <v>677</v>
      </c>
      <c r="C267" s="243" t="s">
        <v>678</v>
      </c>
      <c r="D267" s="234" t="s">
        <v>336</v>
      </c>
      <c r="E267" s="235">
        <v>32</v>
      </c>
      <c r="F267" s="236"/>
      <c r="G267" s="237">
        <f>ROUND(E267*F267,2)</f>
        <v>0</v>
      </c>
      <c r="H267" s="236"/>
      <c r="I267" s="237">
        <f>ROUND(E267*H267,2)</f>
        <v>0</v>
      </c>
      <c r="J267" s="236"/>
      <c r="K267" s="237">
        <f>ROUND(E267*J267,2)</f>
        <v>0</v>
      </c>
      <c r="L267" s="237">
        <v>21</v>
      </c>
      <c r="M267" s="237">
        <f>G267*(1+L267/100)</f>
        <v>0</v>
      </c>
      <c r="N267" s="237">
        <v>0</v>
      </c>
      <c r="O267" s="237">
        <f>ROUND(E267*N267,2)</f>
        <v>0</v>
      </c>
      <c r="P267" s="237">
        <v>4.6000000000000001E-4</v>
      </c>
      <c r="Q267" s="237">
        <f>ROUND(E267*P267,2)</f>
        <v>0.01</v>
      </c>
      <c r="R267" s="237" t="s">
        <v>675</v>
      </c>
      <c r="S267" s="237" t="s">
        <v>152</v>
      </c>
      <c r="T267" s="238" t="s">
        <v>152</v>
      </c>
      <c r="U267" s="221">
        <v>0.31</v>
      </c>
      <c r="V267" s="221">
        <f>ROUND(E267*U267,2)</f>
        <v>9.92</v>
      </c>
      <c r="W267" s="221"/>
      <c r="X267" s="221" t="s">
        <v>215</v>
      </c>
      <c r="Y267" s="211"/>
      <c r="Z267" s="211"/>
      <c r="AA267" s="211"/>
      <c r="AB267" s="211"/>
      <c r="AC267" s="211"/>
      <c r="AD267" s="211"/>
      <c r="AE267" s="211"/>
      <c r="AF267" s="211"/>
      <c r="AG267" s="211" t="s">
        <v>216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18"/>
      <c r="B268" s="219"/>
      <c r="C268" s="252" t="s">
        <v>679</v>
      </c>
      <c r="D268" s="250"/>
      <c r="E268" s="250"/>
      <c r="F268" s="250"/>
      <c r="G268" s="250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1"/>
      <c r="Z268" s="211"/>
      <c r="AA268" s="211"/>
      <c r="AB268" s="211"/>
      <c r="AC268" s="211"/>
      <c r="AD268" s="211"/>
      <c r="AE268" s="211"/>
      <c r="AF268" s="211"/>
      <c r="AG268" s="211" t="s">
        <v>218</v>
      </c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40" t="str">
        <f>C268</f>
        <v>základových nebo nadzákladových, včetně pomocného lešení o výšce podlahy do 1900 mm a pro zatížení do 1,5 kPa  (150 kg/m2),</v>
      </c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18"/>
      <c r="B269" s="219"/>
      <c r="C269" s="244" t="s">
        <v>680</v>
      </c>
      <c r="D269" s="223"/>
      <c r="E269" s="224">
        <v>32</v>
      </c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1"/>
      <c r="Z269" s="211"/>
      <c r="AA269" s="211"/>
      <c r="AB269" s="211"/>
      <c r="AC269" s="211"/>
      <c r="AD269" s="211"/>
      <c r="AE269" s="211"/>
      <c r="AF269" s="211"/>
      <c r="AG269" s="211" t="s">
        <v>157</v>
      </c>
      <c r="AH269" s="211">
        <v>0</v>
      </c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x14ac:dyDescent="0.2">
      <c r="A270" s="226" t="s">
        <v>147</v>
      </c>
      <c r="B270" s="227" t="s">
        <v>102</v>
      </c>
      <c r="C270" s="242" t="s">
        <v>103</v>
      </c>
      <c r="D270" s="228"/>
      <c r="E270" s="229"/>
      <c r="F270" s="230"/>
      <c r="G270" s="230">
        <f>SUMIF(AG271:AG282,"&lt;&gt;NOR",G271:G282)</f>
        <v>0</v>
      </c>
      <c r="H270" s="230"/>
      <c r="I270" s="230">
        <f>SUM(I271:I282)</f>
        <v>0</v>
      </c>
      <c r="J270" s="230"/>
      <c r="K270" s="230">
        <f>SUM(K271:K282)</f>
        <v>0</v>
      </c>
      <c r="L270" s="230"/>
      <c r="M270" s="230">
        <f>SUM(M271:M282)</f>
        <v>0</v>
      </c>
      <c r="N270" s="230"/>
      <c r="O270" s="230">
        <f>SUM(O271:O282)</f>
        <v>0</v>
      </c>
      <c r="P270" s="230"/>
      <c r="Q270" s="230">
        <f>SUM(Q271:Q282)</f>
        <v>0</v>
      </c>
      <c r="R270" s="230"/>
      <c r="S270" s="230"/>
      <c r="T270" s="231"/>
      <c r="U270" s="225"/>
      <c r="V270" s="225">
        <f>SUM(V271:V282)</f>
        <v>157.65</v>
      </c>
      <c r="W270" s="225"/>
      <c r="X270" s="225"/>
      <c r="AG270" t="s">
        <v>148</v>
      </c>
    </row>
    <row r="271" spans="1:60" outlineLevel="1" x14ac:dyDescent="0.2">
      <c r="A271" s="232">
        <v>69</v>
      </c>
      <c r="B271" s="233" t="s">
        <v>681</v>
      </c>
      <c r="C271" s="243" t="s">
        <v>682</v>
      </c>
      <c r="D271" s="234" t="s">
        <v>305</v>
      </c>
      <c r="E271" s="235">
        <v>366.63195000000002</v>
      </c>
      <c r="F271" s="236"/>
      <c r="G271" s="237">
        <f>ROUND(E271*F271,2)</f>
        <v>0</v>
      </c>
      <c r="H271" s="236"/>
      <c r="I271" s="237">
        <f>ROUND(E271*H271,2)</f>
        <v>0</v>
      </c>
      <c r="J271" s="236"/>
      <c r="K271" s="237">
        <f>ROUND(E271*J271,2)</f>
        <v>0</v>
      </c>
      <c r="L271" s="237">
        <v>21</v>
      </c>
      <c r="M271" s="237">
        <f>G271*(1+L271/100)</f>
        <v>0</v>
      </c>
      <c r="N271" s="237">
        <v>0</v>
      </c>
      <c r="O271" s="237">
        <f>ROUND(E271*N271,2)</f>
        <v>0</v>
      </c>
      <c r="P271" s="237">
        <v>0</v>
      </c>
      <c r="Q271" s="237">
        <f>ROUND(E271*P271,2)</f>
        <v>0</v>
      </c>
      <c r="R271" s="237" t="s">
        <v>456</v>
      </c>
      <c r="S271" s="237" t="s">
        <v>152</v>
      </c>
      <c r="T271" s="238" t="s">
        <v>152</v>
      </c>
      <c r="U271" s="221">
        <v>0.43</v>
      </c>
      <c r="V271" s="221">
        <f>ROUND(E271*U271,2)</f>
        <v>157.65</v>
      </c>
      <c r="W271" s="221"/>
      <c r="X271" s="221" t="s">
        <v>306</v>
      </c>
      <c r="Y271" s="211"/>
      <c r="Z271" s="211"/>
      <c r="AA271" s="211"/>
      <c r="AB271" s="211"/>
      <c r="AC271" s="211"/>
      <c r="AD271" s="211"/>
      <c r="AE271" s="211"/>
      <c r="AF271" s="211"/>
      <c r="AG271" s="211" t="s">
        <v>307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ht="22.5" outlineLevel="1" x14ac:dyDescent="0.2">
      <c r="A272" s="218"/>
      <c r="B272" s="219"/>
      <c r="C272" s="252" t="s">
        <v>683</v>
      </c>
      <c r="D272" s="250"/>
      <c r="E272" s="250"/>
      <c r="F272" s="250"/>
      <c r="G272" s="250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11"/>
      <c r="Z272" s="211"/>
      <c r="AA272" s="211"/>
      <c r="AB272" s="211"/>
      <c r="AC272" s="211"/>
      <c r="AD272" s="211"/>
      <c r="AE272" s="211"/>
      <c r="AF272" s="211"/>
      <c r="AG272" s="211" t="s">
        <v>218</v>
      </c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40" t="str">
        <f>C272</f>
        <v>z dílců železobetonových nebo předpjatých na novostavbách, včetně příplatku za zvětšený přesun přes vymezenou dopravní vzdálenost,</v>
      </c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18"/>
      <c r="B273" s="219"/>
      <c r="C273" s="244" t="s">
        <v>309</v>
      </c>
      <c r="D273" s="223"/>
      <c r="E273" s="224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11"/>
      <c r="Z273" s="211"/>
      <c r="AA273" s="211"/>
      <c r="AB273" s="211"/>
      <c r="AC273" s="211"/>
      <c r="AD273" s="211"/>
      <c r="AE273" s="211"/>
      <c r="AF273" s="211"/>
      <c r="AG273" s="211" t="s">
        <v>157</v>
      </c>
      <c r="AH273" s="211">
        <v>0</v>
      </c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ht="22.5" outlineLevel="1" x14ac:dyDescent="0.2">
      <c r="A274" s="218"/>
      <c r="B274" s="219"/>
      <c r="C274" s="244" t="s">
        <v>684</v>
      </c>
      <c r="D274" s="223"/>
      <c r="E274" s="224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1"/>
      <c r="Z274" s="211"/>
      <c r="AA274" s="211"/>
      <c r="AB274" s="211"/>
      <c r="AC274" s="211"/>
      <c r="AD274" s="211"/>
      <c r="AE274" s="211"/>
      <c r="AF274" s="211"/>
      <c r="AG274" s="211" t="s">
        <v>157</v>
      </c>
      <c r="AH274" s="211">
        <v>0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18"/>
      <c r="B275" s="219"/>
      <c r="C275" s="244" t="s">
        <v>685</v>
      </c>
      <c r="D275" s="223"/>
      <c r="E275" s="224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1"/>
      <c r="Z275" s="211"/>
      <c r="AA275" s="211"/>
      <c r="AB275" s="211"/>
      <c r="AC275" s="211"/>
      <c r="AD275" s="211"/>
      <c r="AE275" s="211"/>
      <c r="AF275" s="211"/>
      <c r="AG275" s="211" t="s">
        <v>157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18"/>
      <c r="B276" s="219"/>
      <c r="C276" s="244" t="s">
        <v>686</v>
      </c>
      <c r="D276" s="223"/>
      <c r="E276" s="224">
        <v>366.63195000000002</v>
      </c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1"/>
      <c r="Z276" s="211"/>
      <c r="AA276" s="211"/>
      <c r="AB276" s="211"/>
      <c r="AC276" s="211"/>
      <c r="AD276" s="211"/>
      <c r="AE276" s="211"/>
      <c r="AF276" s="211"/>
      <c r="AG276" s="211" t="s">
        <v>157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ht="22.5" outlineLevel="1" x14ac:dyDescent="0.2">
      <c r="A277" s="232">
        <v>70</v>
      </c>
      <c r="B277" s="233" t="s">
        <v>687</v>
      </c>
      <c r="C277" s="243" t="s">
        <v>688</v>
      </c>
      <c r="D277" s="234" t="s">
        <v>305</v>
      </c>
      <c r="E277" s="235">
        <v>366.63195000000002</v>
      </c>
      <c r="F277" s="236"/>
      <c r="G277" s="237">
        <f>ROUND(E277*F277,2)</f>
        <v>0</v>
      </c>
      <c r="H277" s="236"/>
      <c r="I277" s="237">
        <f>ROUND(E277*H277,2)</f>
        <v>0</v>
      </c>
      <c r="J277" s="236"/>
      <c r="K277" s="237">
        <f>ROUND(E277*J277,2)</f>
        <v>0</v>
      </c>
      <c r="L277" s="237">
        <v>21</v>
      </c>
      <c r="M277" s="237">
        <f>G277*(1+L277/100)</f>
        <v>0</v>
      </c>
      <c r="N277" s="237">
        <v>0</v>
      </c>
      <c r="O277" s="237">
        <f>ROUND(E277*N277,2)</f>
        <v>0</v>
      </c>
      <c r="P277" s="237">
        <v>0</v>
      </c>
      <c r="Q277" s="237">
        <f>ROUND(E277*P277,2)</f>
        <v>0</v>
      </c>
      <c r="R277" s="237" t="s">
        <v>456</v>
      </c>
      <c r="S277" s="237" t="s">
        <v>152</v>
      </c>
      <c r="T277" s="238" t="s">
        <v>152</v>
      </c>
      <c r="U277" s="221">
        <v>0</v>
      </c>
      <c r="V277" s="221">
        <f>ROUND(E277*U277,2)</f>
        <v>0</v>
      </c>
      <c r="W277" s="221"/>
      <c r="X277" s="221" t="s">
        <v>306</v>
      </c>
      <c r="Y277" s="211"/>
      <c r="Z277" s="211"/>
      <c r="AA277" s="211"/>
      <c r="AB277" s="211"/>
      <c r="AC277" s="211"/>
      <c r="AD277" s="211"/>
      <c r="AE277" s="211"/>
      <c r="AF277" s="211"/>
      <c r="AG277" s="211" t="s">
        <v>307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ht="22.5" outlineLevel="1" x14ac:dyDescent="0.2">
      <c r="A278" s="218"/>
      <c r="B278" s="219"/>
      <c r="C278" s="252" t="s">
        <v>683</v>
      </c>
      <c r="D278" s="250"/>
      <c r="E278" s="250"/>
      <c r="F278" s="250"/>
      <c r="G278" s="250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11"/>
      <c r="Z278" s="211"/>
      <c r="AA278" s="211"/>
      <c r="AB278" s="211"/>
      <c r="AC278" s="211"/>
      <c r="AD278" s="211"/>
      <c r="AE278" s="211"/>
      <c r="AF278" s="211"/>
      <c r="AG278" s="211" t="s">
        <v>218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40" t="str">
        <f>C278</f>
        <v>z dílců železobetonových nebo předpjatých na novostavbách, včetně příplatku za zvětšený přesun přes vymezenou dopravní vzdálenost,</v>
      </c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18"/>
      <c r="B279" s="219"/>
      <c r="C279" s="244" t="s">
        <v>309</v>
      </c>
      <c r="D279" s="223"/>
      <c r="E279" s="224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11"/>
      <c r="Z279" s="211"/>
      <c r="AA279" s="211"/>
      <c r="AB279" s="211"/>
      <c r="AC279" s="211"/>
      <c r="AD279" s="211"/>
      <c r="AE279" s="211"/>
      <c r="AF279" s="211"/>
      <c r="AG279" s="211" t="s">
        <v>157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ht="22.5" outlineLevel="1" x14ac:dyDescent="0.2">
      <c r="A280" s="218"/>
      <c r="B280" s="219"/>
      <c r="C280" s="244" t="s">
        <v>684</v>
      </c>
      <c r="D280" s="223"/>
      <c r="E280" s="224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11"/>
      <c r="Z280" s="211"/>
      <c r="AA280" s="211"/>
      <c r="AB280" s="211"/>
      <c r="AC280" s="211"/>
      <c r="AD280" s="211"/>
      <c r="AE280" s="211"/>
      <c r="AF280" s="211"/>
      <c r="AG280" s="211" t="s">
        <v>157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8"/>
      <c r="B281" s="219"/>
      <c r="C281" s="244" t="s">
        <v>685</v>
      </c>
      <c r="D281" s="223"/>
      <c r="E281" s="224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1"/>
      <c r="Z281" s="211"/>
      <c r="AA281" s="211"/>
      <c r="AB281" s="211"/>
      <c r="AC281" s="211"/>
      <c r="AD281" s="211"/>
      <c r="AE281" s="211"/>
      <c r="AF281" s="211"/>
      <c r="AG281" s="211" t="s">
        <v>157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18"/>
      <c r="B282" s="219"/>
      <c r="C282" s="244" t="s">
        <v>686</v>
      </c>
      <c r="D282" s="223"/>
      <c r="E282" s="224">
        <v>366.63195000000002</v>
      </c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11"/>
      <c r="Z282" s="211"/>
      <c r="AA282" s="211"/>
      <c r="AB282" s="211"/>
      <c r="AC282" s="211"/>
      <c r="AD282" s="211"/>
      <c r="AE282" s="211"/>
      <c r="AF282" s="211"/>
      <c r="AG282" s="211" t="s">
        <v>157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x14ac:dyDescent="0.2">
      <c r="A283" s="226" t="s">
        <v>147</v>
      </c>
      <c r="B283" s="227" t="s">
        <v>104</v>
      </c>
      <c r="C283" s="242" t="s">
        <v>105</v>
      </c>
      <c r="D283" s="228"/>
      <c r="E283" s="229"/>
      <c r="F283" s="230"/>
      <c r="G283" s="230">
        <f>SUMIF(AG284:AG303,"&lt;&gt;NOR",G284:G303)</f>
        <v>0</v>
      </c>
      <c r="H283" s="230"/>
      <c r="I283" s="230">
        <f>SUM(I284:I303)</f>
        <v>0</v>
      </c>
      <c r="J283" s="230"/>
      <c r="K283" s="230">
        <f>SUM(K284:K303)</f>
        <v>0</v>
      </c>
      <c r="L283" s="230"/>
      <c r="M283" s="230">
        <f>SUM(M284:M303)</f>
        <v>0</v>
      </c>
      <c r="N283" s="230"/>
      <c r="O283" s="230">
        <f>SUM(O284:O303)</f>
        <v>0.4</v>
      </c>
      <c r="P283" s="230"/>
      <c r="Q283" s="230">
        <f>SUM(Q284:Q303)</f>
        <v>0</v>
      </c>
      <c r="R283" s="230"/>
      <c r="S283" s="230"/>
      <c r="T283" s="231"/>
      <c r="U283" s="225"/>
      <c r="V283" s="225">
        <f>SUM(V284:V303)</f>
        <v>121.00999999999999</v>
      </c>
      <c r="W283" s="225"/>
      <c r="X283" s="225"/>
      <c r="AG283" t="s">
        <v>148</v>
      </c>
    </row>
    <row r="284" spans="1:60" ht="33.75" outlineLevel="1" x14ac:dyDescent="0.2">
      <c r="A284" s="232">
        <v>71</v>
      </c>
      <c r="B284" s="233" t="s">
        <v>689</v>
      </c>
      <c r="C284" s="243" t="s">
        <v>690</v>
      </c>
      <c r="D284" s="234" t="s">
        <v>237</v>
      </c>
      <c r="E284" s="235">
        <v>33.158000000000001</v>
      </c>
      <c r="F284" s="236"/>
      <c r="G284" s="237">
        <f>ROUND(E284*F284,2)</f>
        <v>0</v>
      </c>
      <c r="H284" s="236"/>
      <c r="I284" s="237">
        <f>ROUND(E284*H284,2)</f>
        <v>0</v>
      </c>
      <c r="J284" s="236"/>
      <c r="K284" s="237">
        <f>ROUND(E284*J284,2)</f>
        <v>0</v>
      </c>
      <c r="L284" s="237">
        <v>21</v>
      </c>
      <c r="M284" s="237">
        <f>G284*(1+L284/100)</f>
        <v>0</v>
      </c>
      <c r="N284" s="237">
        <v>1.7000000000000001E-4</v>
      </c>
      <c r="O284" s="237">
        <f>ROUND(E284*N284,2)</f>
        <v>0.01</v>
      </c>
      <c r="P284" s="237">
        <v>0</v>
      </c>
      <c r="Q284" s="237">
        <f>ROUND(E284*P284,2)</f>
        <v>0</v>
      </c>
      <c r="R284" s="237" t="s">
        <v>691</v>
      </c>
      <c r="S284" s="237" t="s">
        <v>152</v>
      </c>
      <c r="T284" s="238" t="s">
        <v>152</v>
      </c>
      <c r="U284" s="221">
        <v>0.05</v>
      </c>
      <c r="V284" s="221">
        <f>ROUND(E284*U284,2)</f>
        <v>1.66</v>
      </c>
      <c r="W284" s="221"/>
      <c r="X284" s="221" t="s">
        <v>215</v>
      </c>
      <c r="Y284" s="211"/>
      <c r="Z284" s="211"/>
      <c r="AA284" s="211"/>
      <c r="AB284" s="211"/>
      <c r="AC284" s="211"/>
      <c r="AD284" s="211"/>
      <c r="AE284" s="211"/>
      <c r="AF284" s="211"/>
      <c r="AG284" s="211" t="s">
        <v>242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18"/>
      <c r="B285" s="219"/>
      <c r="C285" s="244" t="s">
        <v>692</v>
      </c>
      <c r="D285" s="223"/>
      <c r="E285" s="224">
        <v>9.86</v>
      </c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1"/>
      <c r="Z285" s="211"/>
      <c r="AA285" s="211"/>
      <c r="AB285" s="211"/>
      <c r="AC285" s="211"/>
      <c r="AD285" s="211"/>
      <c r="AE285" s="211"/>
      <c r="AF285" s="211"/>
      <c r="AG285" s="211" t="s">
        <v>157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18"/>
      <c r="B286" s="219"/>
      <c r="C286" s="244" t="s">
        <v>693</v>
      </c>
      <c r="D286" s="223"/>
      <c r="E286" s="224">
        <v>1.7</v>
      </c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11"/>
      <c r="Z286" s="211"/>
      <c r="AA286" s="211"/>
      <c r="AB286" s="211"/>
      <c r="AC286" s="211"/>
      <c r="AD286" s="211"/>
      <c r="AE286" s="211"/>
      <c r="AF286" s="211"/>
      <c r="AG286" s="211" t="s">
        <v>157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18"/>
      <c r="B287" s="219"/>
      <c r="C287" s="244" t="s">
        <v>495</v>
      </c>
      <c r="D287" s="223"/>
      <c r="E287" s="224">
        <v>3.6</v>
      </c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11"/>
      <c r="Z287" s="211"/>
      <c r="AA287" s="211"/>
      <c r="AB287" s="211"/>
      <c r="AC287" s="211"/>
      <c r="AD287" s="211"/>
      <c r="AE287" s="211"/>
      <c r="AF287" s="211"/>
      <c r="AG287" s="211" t="s">
        <v>157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18"/>
      <c r="B288" s="219"/>
      <c r="C288" s="244" t="s">
        <v>496</v>
      </c>
      <c r="D288" s="223"/>
      <c r="E288" s="224">
        <v>1.05</v>
      </c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11"/>
      <c r="Z288" s="211"/>
      <c r="AA288" s="211"/>
      <c r="AB288" s="211"/>
      <c r="AC288" s="211"/>
      <c r="AD288" s="211"/>
      <c r="AE288" s="211"/>
      <c r="AF288" s="211"/>
      <c r="AG288" s="211" t="s">
        <v>157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8"/>
      <c r="B289" s="219"/>
      <c r="C289" s="244" t="s">
        <v>497</v>
      </c>
      <c r="D289" s="223"/>
      <c r="E289" s="224">
        <v>2.1</v>
      </c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11"/>
      <c r="Z289" s="211"/>
      <c r="AA289" s="211"/>
      <c r="AB289" s="211"/>
      <c r="AC289" s="211"/>
      <c r="AD289" s="211"/>
      <c r="AE289" s="211"/>
      <c r="AF289" s="211"/>
      <c r="AG289" s="211" t="s">
        <v>157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18"/>
      <c r="B290" s="219"/>
      <c r="C290" s="244" t="s">
        <v>694</v>
      </c>
      <c r="D290" s="223"/>
      <c r="E290" s="224">
        <v>5.44</v>
      </c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11"/>
      <c r="Z290" s="211"/>
      <c r="AA290" s="211"/>
      <c r="AB290" s="211"/>
      <c r="AC290" s="211"/>
      <c r="AD290" s="211"/>
      <c r="AE290" s="211"/>
      <c r="AF290" s="211"/>
      <c r="AG290" s="211" t="s">
        <v>157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18"/>
      <c r="B291" s="219"/>
      <c r="C291" s="244" t="s">
        <v>695</v>
      </c>
      <c r="D291" s="223"/>
      <c r="E291" s="224">
        <v>1.92</v>
      </c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1"/>
      <c r="Z291" s="211"/>
      <c r="AA291" s="211"/>
      <c r="AB291" s="211"/>
      <c r="AC291" s="211"/>
      <c r="AD291" s="211"/>
      <c r="AE291" s="211"/>
      <c r="AF291" s="211"/>
      <c r="AG291" s="211" t="s">
        <v>157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18"/>
      <c r="B292" s="219"/>
      <c r="C292" s="244" t="s">
        <v>696</v>
      </c>
      <c r="D292" s="223"/>
      <c r="E292" s="224">
        <v>4.8639999999999999</v>
      </c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11"/>
      <c r="Z292" s="211"/>
      <c r="AA292" s="211"/>
      <c r="AB292" s="211"/>
      <c r="AC292" s="211"/>
      <c r="AD292" s="211"/>
      <c r="AE292" s="211"/>
      <c r="AF292" s="211"/>
      <c r="AG292" s="211" t="s">
        <v>157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18"/>
      <c r="B293" s="219"/>
      <c r="C293" s="244" t="s">
        <v>697</v>
      </c>
      <c r="D293" s="223"/>
      <c r="E293" s="224">
        <v>2.6240000000000001</v>
      </c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11"/>
      <c r="Z293" s="211"/>
      <c r="AA293" s="211"/>
      <c r="AB293" s="211"/>
      <c r="AC293" s="211"/>
      <c r="AD293" s="211"/>
      <c r="AE293" s="211"/>
      <c r="AF293" s="211"/>
      <c r="AG293" s="211" t="s">
        <v>157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32">
        <v>72</v>
      </c>
      <c r="B294" s="233" t="s">
        <v>698</v>
      </c>
      <c r="C294" s="243" t="s">
        <v>699</v>
      </c>
      <c r="D294" s="234" t="s">
        <v>237</v>
      </c>
      <c r="E294" s="235">
        <v>78.959999999999994</v>
      </c>
      <c r="F294" s="236"/>
      <c r="G294" s="237">
        <f>ROUND(E294*F294,2)</f>
        <v>0</v>
      </c>
      <c r="H294" s="236"/>
      <c r="I294" s="237">
        <f>ROUND(E294*H294,2)</f>
        <v>0</v>
      </c>
      <c r="J294" s="236"/>
      <c r="K294" s="237">
        <f>ROUND(E294*J294,2)</f>
        <v>0</v>
      </c>
      <c r="L294" s="237">
        <v>21</v>
      </c>
      <c r="M294" s="237">
        <f>G294*(1+L294/100)</f>
        <v>0</v>
      </c>
      <c r="N294" s="237">
        <v>6.3000000000000003E-4</v>
      </c>
      <c r="O294" s="237">
        <f>ROUND(E294*N294,2)</f>
        <v>0.05</v>
      </c>
      <c r="P294" s="237">
        <v>0</v>
      </c>
      <c r="Q294" s="237">
        <f>ROUND(E294*P294,2)</f>
        <v>0</v>
      </c>
      <c r="R294" s="237" t="s">
        <v>691</v>
      </c>
      <c r="S294" s="237" t="s">
        <v>152</v>
      </c>
      <c r="T294" s="238" t="s">
        <v>152</v>
      </c>
      <c r="U294" s="221">
        <v>0.1</v>
      </c>
      <c r="V294" s="221">
        <f>ROUND(E294*U294,2)</f>
        <v>7.9</v>
      </c>
      <c r="W294" s="221"/>
      <c r="X294" s="221" t="s">
        <v>215</v>
      </c>
      <c r="Y294" s="211"/>
      <c r="Z294" s="211"/>
      <c r="AA294" s="211"/>
      <c r="AB294" s="211"/>
      <c r="AC294" s="211"/>
      <c r="AD294" s="211"/>
      <c r="AE294" s="211"/>
      <c r="AF294" s="211"/>
      <c r="AG294" s="211" t="s">
        <v>700</v>
      </c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18"/>
      <c r="B295" s="219"/>
      <c r="C295" s="244" t="s">
        <v>701</v>
      </c>
      <c r="D295" s="223"/>
      <c r="E295" s="224">
        <v>78.959999999999994</v>
      </c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1"/>
      <c r="Z295" s="211"/>
      <c r="AA295" s="211"/>
      <c r="AB295" s="211"/>
      <c r="AC295" s="211"/>
      <c r="AD295" s="211"/>
      <c r="AE295" s="211"/>
      <c r="AF295" s="211"/>
      <c r="AG295" s="211" t="s">
        <v>157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32">
        <v>73</v>
      </c>
      <c r="B296" s="233" t="s">
        <v>702</v>
      </c>
      <c r="C296" s="243" t="s">
        <v>703</v>
      </c>
      <c r="D296" s="234" t="s">
        <v>237</v>
      </c>
      <c r="E296" s="235">
        <v>229.78399999999999</v>
      </c>
      <c r="F296" s="236"/>
      <c r="G296" s="237">
        <f>ROUND(E296*F296,2)</f>
        <v>0</v>
      </c>
      <c r="H296" s="236"/>
      <c r="I296" s="237">
        <f>ROUND(E296*H296,2)</f>
        <v>0</v>
      </c>
      <c r="J296" s="236"/>
      <c r="K296" s="237">
        <f>ROUND(E296*J296,2)</f>
        <v>0</v>
      </c>
      <c r="L296" s="237">
        <v>21</v>
      </c>
      <c r="M296" s="237">
        <f>G296*(1+L296/100)</f>
        <v>0</v>
      </c>
      <c r="N296" s="237">
        <v>2.1000000000000001E-4</v>
      </c>
      <c r="O296" s="237">
        <f>ROUND(E296*N296,2)</f>
        <v>0.05</v>
      </c>
      <c r="P296" s="237">
        <v>0</v>
      </c>
      <c r="Q296" s="237">
        <f>ROUND(E296*P296,2)</f>
        <v>0</v>
      </c>
      <c r="R296" s="237" t="s">
        <v>691</v>
      </c>
      <c r="S296" s="237" t="s">
        <v>152</v>
      </c>
      <c r="T296" s="238" t="s">
        <v>152</v>
      </c>
      <c r="U296" s="221">
        <v>0.1</v>
      </c>
      <c r="V296" s="221">
        <f>ROUND(E296*U296,2)</f>
        <v>22.98</v>
      </c>
      <c r="W296" s="221"/>
      <c r="X296" s="221" t="s">
        <v>215</v>
      </c>
      <c r="Y296" s="211"/>
      <c r="Z296" s="211"/>
      <c r="AA296" s="211"/>
      <c r="AB296" s="211"/>
      <c r="AC296" s="211"/>
      <c r="AD296" s="211"/>
      <c r="AE296" s="211"/>
      <c r="AF296" s="211"/>
      <c r="AG296" s="211" t="s">
        <v>700</v>
      </c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18"/>
      <c r="B297" s="219"/>
      <c r="C297" s="244" t="s">
        <v>704</v>
      </c>
      <c r="D297" s="223"/>
      <c r="E297" s="224">
        <v>229.78399999999999</v>
      </c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11"/>
      <c r="Z297" s="211"/>
      <c r="AA297" s="211"/>
      <c r="AB297" s="211"/>
      <c r="AC297" s="211"/>
      <c r="AD297" s="211"/>
      <c r="AE297" s="211"/>
      <c r="AF297" s="211"/>
      <c r="AG297" s="211" t="s">
        <v>157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32">
        <v>74</v>
      </c>
      <c r="B298" s="233" t="s">
        <v>705</v>
      </c>
      <c r="C298" s="243" t="s">
        <v>706</v>
      </c>
      <c r="D298" s="234" t="s">
        <v>237</v>
      </c>
      <c r="E298" s="235">
        <v>229.78399999999999</v>
      </c>
      <c r="F298" s="236"/>
      <c r="G298" s="237">
        <f>ROUND(E298*F298,2)</f>
        <v>0</v>
      </c>
      <c r="H298" s="236"/>
      <c r="I298" s="237">
        <f>ROUND(E298*H298,2)</f>
        <v>0</v>
      </c>
      <c r="J298" s="236"/>
      <c r="K298" s="237">
        <f>ROUND(E298*J298,2)</f>
        <v>0</v>
      </c>
      <c r="L298" s="237">
        <v>21</v>
      </c>
      <c r="M298" s="237">
        <f>G298*(1+L298/100)</f>
        <v>0</v>
      </c>
      <c r="N298" s="237">
        <v>1.2600000000000001E-3</v>
      </c>
      <c r="O298" s="237">
        <f>ROUND(E298*N298,2)</f>
        <v>0.28999999999999998</v>
      </c>
      <c r="P298" s="237">
        <v>0</v>
      </c>
      <c r="Q298" s="237">
        <f>ROUND(E298*P298,2)</f>
        <v>0</v>
      </c>
      <c r="R298" s="237" t="s">
        <v>691</v>
      </c>
      <c r="S298" s="237" t="s">
        <v>152</v>
      </c>
      <c r="T298" s="238" t="s">
        <v>152</v>
      </c>
      <c r="U298" s="221">
        <v>0.38500000000000001</v>
      </c>
      <c r="V298" s="221">
        <f>ROUND(E298*U298,2)</f>
        <v>88.47</v>
      </c>
      <c r="W298" s="221"/>
      <c r="X298" s="221" t="s">
        <v>215</v>
      </c>
      <c r="Y298" s="211"/>
      <c r="Z298" s="211"/>
      <c r="AA298" s="211"/>
      <c r="AB298" s="211"/>
      <c r="AC298" s="211"/>
      <c r="AD298" s="211"/>
      <c r="AE298" s="211"/>
      <c r="AF298" s="211"/>
      <c r="AG298" s="211" t="s">
        <v>700</v>
      </c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">
      <c r="A299" s="218"/>
      <c r="B299" s="219"/>
      <c r="C299" s="244" t="s">
        <v>707</v>
      </c>
      <c r="D299" s="223"/>
      <c r="E299" s="224">
        <v>219.96</v>
      </c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1"/>
      <c r="Z299" s="211"/>
      <c r="AA299" s="211"/>
      <c r="AB299" s="211"/>
      <c r="AC299" s="211"/>
      <c r="AD299" s="211"/>
      <c r="AE299" s="211"/>
      <c r="AF299" s="211"/>
      <c r="AG299" s="211" t="s">
        <v>157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18"/>
      <c r="B300" s="219"/>
      <c r="C300" s="244" t="s">
        <v>708</v>
      </c>
      <c r="D300" s="223"/>
      <c r="E300" s="224">
        <v>0.8</v>
      </c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1"/>
      <c r="Z300" s="211"/>
      <c r="AA300" s="211"/>
      <c r="AB300" s="211"/>
      <c r="AC300" s="211"/>
      <c r="AD300" s="211"/>
      <c r="AE300" s="211"/>
      <c r="AF300" s="211"/>
      <c r="AG300" s="211" t="s">
        <v>157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18"/>
      <c r="B301" s="219"/>
      <c r="C301" s="244" t="s">
        <v>709</v>
      </c>
      <c r="D301" s="223"/>
      <c r="E301" s="224">
        <v>9.0239999999999991</v>
      </c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1"/>
      <c r="Z301" s="211"/>
      <c r="AA301" s="211"/>
      <c r="AB301" s="211"/>
      <c r="AC301" s="211"/>
      <c r="AD301" s="211"/>
      <c r="AE301" s="211"/>
      <c r="AF301" s="211"/>
      <c r="AG301" s="211" t="s">
        <v>157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18">
        <v>75</v>
      </c>
      <c r="B302" s="219" t="s">
        <v>710</v>
      </c>
      <c r="C302" s="257" t="s">
        <v>711</v>
      </c>
      <c r="D302" s="220" t="s">
        <v>0</v>
      </c>
      <c r="E302" s="256"/>
      <c r="F302" s="222"/>
      <c r="G302" s="221">
        <f>ROUND(E302*F302,2)</f>
        <v>0</v>
      </c>
      <c r="H302" s="222"/>
      <c r="I302" s="221">
        <f>ROUND(E302*H302,2)</f>
        <v>0</v>
      </c>
      <c r="J302" s="222"/>
      <c r="K302" s="221">
        <f>ROUND(E302*J302,2)</f>
        <v>0</v>
      </c>
      <c r="L302" s="221">
        <v>21</v>
      </c>
      <c r="M302" s="221">
        <f>G302*(1+L302/100)</f>
        <v>0</v>
      </c>
      <c r="N302" s="221">
        <v>0</v>
      </c>
      <c r="O302" s="221">
        <f>ROUND(E302*N302,2)</f>
        <v>0</v>
      </c>
      <c r="P302" s="221">
        <v>0</v>
      </c>
      <c r="Q302" s="221">
        <f>ROUND(E302*P302,2)</f>
        <v>0</v>
      </c>
      <c r="R302" s="221" t="s">
        <v>691</v>
      </c>
      <c r="S302" s="221" t="s">
        <v>152</v>
      </c>
      <c r="T302" s="221" t="s">
        <v>152</v>
      </c>
      <c r="U302" s="221">
        <v>0</v>
      </c>
      <c r="V302" s="221">
        <f>ROUND(E302*U302,2)</f>
        <v>0</v>
      </c>
      <c r="W302" s="221"/>
      <c r="X302" s="221" t="s">
        <v>306</v>
      </c>
      <c r="Y302" s="211"/>
      <c r="Z302" s="211"/>
      <c r="AA302" s="211"/>
      <c r="AB302" s="211"/>
      <c r="AC302" s="211"/>
      <c r="AD302" s="211"/>
      <c r="AE302" s="211"/>
      <c r="AF302" s="211"/>
      <c r="AG302" s="211" t="s">
        <v>307</v>
      </c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18"/>
      <c r="B303" s="219"/>
      <c r="C303" s="255" t="s">
        <v>712</v>
      </c>
      <c r="D303" s="254"/>
      <c r="E303" s="254"/>
      <c r="F303" s="254"/>
      <c r="G303" s="254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1"/>
      <c r="Z303" s="211"/>
      <c r="AA303" s="211"/>
      <c r="AB303" s="211"/>
      <c r="AC303" s="211"/>
      <c r="AD303" s="211"/>
      <c r="AE303" s="211"/>
      <c r="AF303" s="211"/>
      <c r="AG303" s="211" t="s">
        <v>218</v>
      </c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x14ac:dyDescent="0.2">
      <c r="A304" s="226" t="s">
        <v>147</v>
      </c>
      <c r="B304" s="227" t="s">
        <v>106</v>
      </c>
      <c r="C304" s="242" t="s">
        <v>107</v>
      </c>
      <c r="D304" s="228"/>
      <c r="E304" s="229"/>
      <c r="F304" s="230"/>
      <c r="G304" s="230">
        <f>SUMIF(AG305:AG308,"&lt;&gt;NOR",G305:G308)</f>
        <v>0</v>
      </c>
      <c r="H304" s="230"/>
      <c r="I304" s="230">
        <f>SUM(I305:I308)</f>
        <v>0</v>
      </c>
      <c r="J304" s="230"/>
      <c r="K304" s="230">
        <f>SUM(K305:K308)</f>
        <v>0</v>
      </c>
      <c r="L304" s="230"/>
      <c r="M304" s="230">
        <f>SUM(M305:M308)</f>
        <v>0</v>
      </c>
      <c r="N304" s="230"/>
      <c r="O304" s="230">
        <f>SUM(O305:O308)</f>
        <v>0.06</v>
      </c>
      <c r="P304" s="230"/>
      <c r="Q304" s="230">
        <f>SUM(Q305:Q308)</f>
        <v>0</v>
      </c>
      <c r="R304" s="230"/>
      <c r="S304" s="230"/>
      <c r="T304" s="231"/>
      <c r="U304" s="225"/>
      <c r="V304" s="225">
        <f>SUM(V305:V308)</f>
        <v>9.8699999999999992</v>
      </c>
      <c r="W304" s="225"/>
      <c r="X304" s="225"/>
      <c r="AG304" t="s">
        <v>148</v>
      </c>
    </row>
    <row r="305" spans="1:60" ht="33.75" outlineLevel="1" x14ac:dyDescent="0.2">
      <c r="A305" s="232">
        <v>76</v>
      </c>
      <c r="B305" s="233" t="s">
        <v>713</v>
      </c>
      <c r="C305" s="243" t="s">
        <v>714</v>
      </c>
      <c r="D305" s="234" t="s">
        <v>300</v>
      </c>
      <c r="E305" s="235">
        <v>21</v>
      </c>
      <c r="F305" s="236"/>
      <c r="G305" s="237">
        <f>ROUND(E305*F305,2)</f>
        <v>0</v>
      </c>
      <c r="H305" s="236"/>
      <c r="I305" s="237">
        <f>ROUND(E305*H305,2)</f>
        <v>0</v>
      </c>
      <c r="J305" s="236"/>
      <c r="K305" s="237">
        <f>ROUND(E305*J305,2)</f>
        <v>0</v>
      </c>
      <c r="L305" s="237">
        <v>21</v>
      </c>
      <c r="M305" s="237">
        <f>G305*(1+L305/100)</f>
        <v>0</v>
      </c>
      <c r="N305" s="237">
        <v>3.0000000000000001E-3</v>
      </c>
      <c r="O305" s="237">
        <f>ROUND(E305*N305,2)</f>
        <v>0.06</v>
      </c>
      <c r="P305" s="237">
        <v>0</v>
      </c>
      <c r="Q305" s="237">
        <f>ROUND(E305*P305,2)</f>
        <v>0</v>
      </c>
      <c r="R305" s="237" t="s">
        <v>715</v>
      </c>
      <c r="S305" s="237" t="s">
        <v>152</v>
      </c>
      <c r="T305" s="238" t="s">
        <v>152</v>
      </c>
      <c r="U305" s="221">
        <v>0.47</v>
      </c>
      <c r="V305" s="221">
        <f>ROUND(E305*U305,2)</f>
        <v>9.8699999999999992</v>
      </c>
      <c r="W305" s="221"/>
      <c r="X305" s="221" t="s">
        <v>215</v>
      </c>
      <c r="Y305" s="211"/>
      <c r="Z305" s="211"/>
      <c r="AA305" s="211"/>
      <c r="AB305" s="211"/>
      <c r="AC305" s="211"/>
      <c r="AD305" s="211"/>
      <c r="AE305" s="211"/>
      <c r="AF305" s="211"/>
      <c r="AG305" s="211" t="s">
        <v>242</v>
      </c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18"/>
      <c r="B306" s="219"/>
      <c r="C306" s="244" t="s">
        <v>716</v>
      </c>
      <c r="D306" s="223"/>
      <c r="E306" s="224">
        <v>21</v>
      </c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11"/>
      <c r="Z306" s="211"/>
      <c r="AA306" s="211"/>
      <c r="AB306" s="211"/>
      <c r="AC306" s="211"/>
      <c r="AD306" s="211"/>
      <c r="AE306" s="211"/>
      <c r="AF306" s="211"/>
      <c r="AG306" s="211" t="s">
        <v>157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18">
        <v>77</v>
      </c>
      <c r="B307" s="219" t="s">
        <v>717</v>
      </c>
      <c r="C307" s="257" t="s">
        <v>718</v>
      </c>
      <c r="D307" s="220" t="s">
        <v>0</v>
      </c>
      <c r="E307" s="256"/>
      <c r="F307" s="222"/>
      <c r="G307" s="221">
        <f>ROUND(E307*F307,2)</f>
        <v>0</v>
      </c>
      <c r="H307" s="222"/>
      <c r="I307" s="221">
        <f>ROUND(E307*H307,2)</f>
        <v>0</v>
      </c>
      <c r="J307" s="222"/>
      <c r="K307" s="221">
        <f>ROUND(E307*J307,2)</f>
        <v>0</v>
      </c>
      <c r="L307" s="221">
        <v>21</v>
      </c>
      <c r="M307" s="221">
        <f>G307*(1+L307/100)</f>
        <v>0</v>
      </c>
      <c r="N307" s="221">
        <v>0</v>
      </c>
      <c r="O307" s="221">
        <f>ROUND(E307*N307,2)</f>
        <v>0</v>
      </c>
      <c r="P307" s="221">
        <v>0</v>
      </c>
      <c r="Q307" s="221">
        <f>ROUND(E307*P307,2)</f>
        <v>0</v>
      </c>
      <c r="R307" s="221" t="s">
        <v>715</v>
      </c>
      <c r="S307" s="221" t="s">
        <v>152</v>
      </c>
      <c r="T307" s="221" t="s">
        <v>152</v>
      </c>
      <c r="U307" s="221">
        <v>0</v>
      </c>
      <c r="V307" s="221">
        <f>ROUND(E307*U307,2)</f>
        <v>0</v>
      </c>
      <c r="W307" s="221"/>
      <c r="X307" s="221" t="s">
        <v>306</v>
      </c>
      <c r="Y307" s="211"/>
      <c r="Z307" s="211"/>
      <c r="AA307" s="211"/>
      <c r="AB307" s="211"/>
      <c r="AC307" s="211"/>
      <c r="AD307" s="211"/>
      <c r="AE307" s="211"/>
      <c r="AF307" s="211"/>
      <c r="AG307" s="211" t="s">
        <v>307</v>
      </c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18"/>
      <c r="B308" s="219"/>
      <c r="C308" s="255" t="s">
        <v>719</v>
      </c>
      <c r="D308" s="254"/>
      <c r="E308" s="254"/>
      <c r="F308" s="254"/>
      <c r="G308" s="254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11"/>
      <c r="Z308" s="211"/>
      <c r="AA308" s="211"/>
      <c r="AB308" s="211"/>
      <c r="AC308" s="211"/>
      <c r="AD308" s="211"/>
      <c r="AE308" s="211"/>
      <c r="AF308" s="211"/>
      <c r="AG308" s="211" t="s">
        <v>218</v>
      </c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x14ac:dyDescent="0.2">
      <c r="A309" s="226" t="s">
        <v>147</v>
      </c>
      <c r="B309" s="227" t="s">
        <v>108</v>
      </c>
      <c r="C309" s="242" t="s">
        <v>109</v>
      </c>
      <c r="D309" s="228"/>
      <c r="E309" s="229"/>
      <c r="F309" s="230"/>
      <c r="G309" s="230">
        <f>SUMIF(AG310:AG320,"&lt;&gt;NOR",G310:G320)</f>
        <v>0</v>
      </c>
      <c r="H309" s="230"/>
      <c r="I309" s="230">
        <f>SUM(I310:I320)</f>
        <v>0</v>
      </c>
      <c r="J309" s="230"/>
      <c r="K309" s="230">
        <f>SUM(K310:K320)</f>
        <v>0</v>
      </c>
      <c r="L309" s="230"/>
      <c r="M309" s="230">
        <f>SUM(M310:M320)</f>
        <v>0</v>
      </c>
      <c r="N309" s="230"/>
      <c r="O309" s="230">
        <f>SUM(O310:O320)</f>
        <v>120.49000000000001</v>
      </c>
      <c r="P309" s="230"/>
      <c r="Q309" s="230">
        <f>SUM(Q310:Q320)</f>
        <v>0</v>
      </c>
      <c r="R309" s="230"/>
      <c r="S309" s="230"/>
      <c r="T309" s="231"/>
      <c r="U309" s="225"/>
      <c r="V309" s="225">
        <f>SUM(V310:V320)</f>
        <v>1.1200000000000001</v>
      </c>
      <c r="W309" s="225"/>
      <c r="X309" s="225"/>
      <c r="AG309" t="s">
        <v>148</v>
      </c>
    </row>
    <row r="310" spans="1:60" outlineLevel="1" x14ac:dyDescent="0.2">
      <c r="A310" s="232">
        <v>78</v>
      </c>
      <c r="B310" s="233" t="s">
        <v>720</v>
      </c>
      <c r="C310" s="243" t="s">
        <v>721</v>
      </c>
      <c r="D310" s="234" t="s">
        <v>300</v>
      </c>
      <c r="E310" s="235">
        <v>18.600000000000001</v>
      </c>
      <c r="F310" s="236"/>
      <c r="G310" s="237">
        <f>ROUND(E310*F310,2)</f>
        <v>0</v>
      </c>
      <c r="H310" s="236"/>
      <c r="I310" s="237">
        <f>ROUND(E310*H310,2)</f>
        <v>0</v>
      </c>
      <c r="J310" s="236"/>
      <c r="K310" s="237">
        <f>ROUND(E310*J310,2)</f>
        <v>0</v>
      </c>
      <c r="L310" s="237">
        <v>21</v>
      </c>
      <c r="M310" s="237">
        <f>G310*(1+L310/100)</f>
        <v>0</v>
      </c>
      <c r="N310" s="237">
        <v>0</v>
      </c>
      <c r="O310" s="237">
        <f>ROUND(E310*N310,2)</f>
        <v>0</v>
      </c>
      <c r="P310" s="237">
        <v>0</v>
      </c>
      <c r="Q310" s="237">
        <f>ROUND(E310*P310,2)</f>
        <v>0</v>
      </c>
      <c r="R310" s="237" t="s">
        <v>722</v>
      </c>
      <c r="S310" s="237" t="s">
        <v>152</v>
      </c>
      <c r="T310" s="238" t="s">
        <v>152</v>
      </c>
      <c r="U310" s="221">
        <v>0.06</v>
      </c>
      <c r="V310" s="221">
        <f>ROUND(E310*U310,2)</f>
        <v>1.1200000000000001</v>
      </c>
      <c r="W310" s="221"/>
      <c r="X310" s="221" t="s">
        <v>215</v>
      </c>
      <c r="Y310" s="211"/>
      <c r="Z310" s="211"/>
      <c r="AA310" s="211"/>
      <c r="AB310" s="211"/>
      <c r="AC310" s="211"/>
      <c r="AD310" s="211"/>
      <c r="AE310" s="211"/>
      <c r="AF310" s="211"/>
      <c r="AG310" s="211" t="s">
        <v>242</v>
      </c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18"/>
      <c r="B311" s="219"/>
      <c r="C311" s="244" t="s">
        <v>723</v>
      </c>
      <c r="D311" s="223"/>
      <c r="E311" s="224">
        <v>7.8</v>
      </c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11"/>
      <c r="Z311" s="211"/>
      <c r="AA311" s="211"/>
      <c r="AB311" s="211"/>
      <c r="AC311" s="211"/>
      <c r="AD311" s="211"/>
      <c r="AE311" s="211"/>
      <c r="AF311" s="211"/>
      <c r="AG311" s="211" t="s">
        <v>157</v>
      </c>
      <c r="AH311" s="211">
        <v>0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18"/>
      <c r="B312" s="219"/>
      <c r="C312" s="244" t="s">
        <v>724</v>
      </c>
      <c r="D312" s="223"/>
      <c r="E312" s="224">
        <v>3.2</v>
      </c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1"/>
      <c r="Z312" s="211"/>
      <c r="AA312" s="211"/>
      <c r="AB312" s="211"/>
      <c r="AC312" s="211"/>
      <c r="AD312" s="211"/>
      <c r="AE312" s="211"/>
      <c r="AF312" s="211"/>
      <c r="AG312" s="211" t="s">
        <v>157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18"/>
      <c r="B313" s="219"/>
      <c r="C313" s="244" t="s">
        <v>725</v>
      </c>
      <c r="D313" s="223"/>
      <c r="E313" s="224">
        <v>7.6</v>
      </c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11"/>
      <c r="Z313" s="211"/>
      <c r="AA313" s="211"/>
      <c r="AB313" s="211"/>
      <c r="AC313" s="211"/>
      <c r="AD313" s="211"/>
      <c r="AE313" s="211"/>
      <c r="AF313" s="211"/>
      <c r="AG313" s="211" t="s">
        <v>157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32">
        <v>79</v>
      </c>
      <c r="B314" s="233" t="s">
        <v>726</v>
      </c>
      <c r="C314" s="243" t="s">
        <v>727</v>
      </c>
      <c r="D314" s="234" t="s">
        <v>508</v>
      </c>
      <c r="E314" s="235">
        <v>618.74279999999999</v>
      </c>
      <c r="F314" s="236"/>
      <c r="G314" s="237">
        <f>ROUND(E314*F314,2)</f>
        <v>0</v>
      </c>
      <c r="H314" s="236"/>
      <c r="I314" s="237">
        <f>ROUND(E314*H314,2)</f>
        <v>0</v>
      </c>
      <c r="J314" s="236"/>
      <c r="K314" s="237">
        <f>ROUND(E314*J314,2)</f>
        <v>0</v>
      </c>
      <c r="L314" s="237">
        <v>21</v>
      </c>
      <c r="M314" s="237">
        <f>G314*(1+L314/100)</f>
        <v>0</v>
      </c>
      <c r="N314" s="237">
        <v>1E-3</v>
      </c>
      <c r="O314" s="237">
        <f>ROUND(E314*N314,2)</f>
        <v>0.62</v>
      </c>
      <c r="P314" s="237">
        <v>0</v>
      </c>
      <c r="Q314" s="237">
        <f>ROUND(E314*P314,2)</f>
        <v>0</v>
      </c>
      <c r="R314" s="237" t="s">
        <v>362</v>
      </c>
      <c r="S314" s="237" t="s">
        <v>152</v>
      </c>
      <c r="T314" s="238" t="s">
        <v>153</v>
      </c>
      <c r="U314" s="221">
        <v>0</v>
      </c>
      <c r="V314" s="221">
        <f>ROUND(E314*U314,2)</f>
        <v>0</v>
      </c>
      <c r="W314" s="221"/>
      <c r="X314" s="221" t="s">
        <v>258</v>
      </c>
      <c r="Y314" s="211"/>
      <c r="Z314" s="211"/>
      <c r="AA314" s="211"/>
      <c r="AB314" s="211"/>
      <c r="AC314" s="211"/>
      <c r="AD314" s="211"/>
      <c r="AE314" s="211"/>
      <c r="AF314" s="211"/>
      <c r="AG314" s="211" t="s">
        <v>259</v>
      </c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18"/>
      <c r="B315" s="219"/>
      <c r="C315" s="244" t="s">
        <v>728</v>
      </c>
      <c r="D315" s="223"/>
      <c r="E315" s="224">
        <v>502.2756</v>
      </c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11"/>
      <c r="Z315" s="211"/>
      <c r="AA315" s="211"/>
      <c r="AB315" s="211"/>
      <c r="AC315" s="211"/>
      <c r="AD315" s="211"/>
      <c r="AE315" s="211"/>
      <c r="AF315" s="211"/>
      <c r="AG315" s="211" t="s">
        <v>157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18"/>
      <c r="B316" s="219"/>
      <c r="C316" s="244" t="s">
        <v>729</v>
      </c>
      <c r="D316" s="223"/>
      <c r="E316" s="224">
        <v>116.46720000000001</v>
      </c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11"/>
      <c r="Z316" s="211"/>
      <c r="AA316" s="211"/>
      <c r="AB316" s="211"/>
      <c r="AC316" s="211"/>
      <c r="AD316" s="211"/>
      <c r="AE316" s="211"/>
      <c r="AF316" s="211"/>
      <c r="AG316" s="211" t="s">
        <v>157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32">
        <v>80</v>
      </c>
      <c r="B317" s="233" t="s">
        <v>730</v>
      </c>
      <c r="C317" s="243" t="s">
        <v>731</v>
      </c>
      <c r="D317" s="234" t="s">
        <v>508</v>
      </c>
      <c r="E317" s="235">
        <v>3769.5239999999999</v>
      </c>
      <c r="F317" s="236"/>
      <c r="G317" s="237">
        <f>ROUND(E317*F317,2)</f>
        <v>0</v>
      </c>
      <c r="H317" s="236"/>
      <c r="I317" s="237">
        <f>ROUND(E317*H317,2)</f>
        <v>0</v>
      </c>
      <c r="J317" s="236"/>
      <c r="K317" s="237">
        <f>ROUND(E317*J317,2)</f>
        <v>0</v>
      </c>
      <c r="L317" s="237">
        <v>21</v>
      </c>
      <c r="M317" s="237">
        <f>G317*(1+L317/100)</f>
        <v>0</v>
      </c>
      <c r="N317" s="237">
        <v>3.1800000000000002E-2</v>
      </c>
      <c r="O317" s="237">
        <f>ROUND(E317*N317,2)</f>
        <v>119.87</v>
      </c>
      <c r="P317" s="237">
        <v>0</v>
      </c>
      <c r="Q317" s="237">
        <f>ROUND(E317*P317,2)</f>
        <v>0</v>
      </c>
      <c r="R317" s="237"/>
      <c r="S317" s="237" t="s">
        <v>203</v>
      </c>
      <c r="T317" s="238" t="s">
        <v>153</v>
      </c>
      <c r="U317" s="221">
        <v>0</v>
      </c>
      <c r="V317" s="221">
        <f>ROUND(E317*U317,2)</f>
        <v>0</v>
      </c>
      <c r="W317" s="221"/>
      <c r="X317" s="221" t="s">
        <v>258</v>
      </c>
      <c r="Y317" s="211"/>
      <c r="Z317" s="211"/>
      <c r="AA317" s="211"/>
      <c r="AB317" s="211"/>
      <c r="AC317" s="211"/>
      <c r="AD317" s="211"/>
      <c r="AE317" s="211"/>
      <c r="AF317" s="211"/>
      <c r="AG317" s="211" t="s">
        <v>259</v>
      </c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18"/>
      <c r="B318" s="219"/>
      <c r="C318" s="244" t="s">
        <v>732</v>
      </c>
      <c r="D318" s="223"/>
      <c r="E318" s="224">
        <v>3769.5239999999999</v>
      </c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11"/>
      <c r="Z318" s="211"/>
      <c r="AA318" s="211"/>
      <c r="AB318" s="211"/>
      <c r="AC318" s="211"/>
      <c r="AD318" s="211"/>
      <c r="AE318" s="211"/>
      <c r="AF318" s="211"/>
      <c r="AG318" s="211" t="s">
        <v>157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18">
        <v>81</v>
      </c>
      <c r="B319" s="219" t="s">
        <v>733</v>
      </c>
      <c r="C319" s="257" t="s">
        <v>734</v>
      </c>
      <c r="D319" s="220" t="s">
        <v>0</v>
      </c>
      <c r="E319" s="256"/>
      <c r="F319" s="222"/>
      <c r="G319" s="221">
        <f>ROUND(E319*F319,2)</f>
        <v>0</v>
      </c>
      <c r="H319" s="222"/>
      <c r="I319" s="221">
        <f>ROUND(E319*H319,2)</f>
        <v>0</v>
      </c>
      <c r="J319" s="222"/>
      <c r="K319" s="221">
        <f>ROUND(E319*J319,2)</f>
        <v>0</v>
      </c>
      <c r="L319" s="221">
        <v>21</v>
      </c>
      <c r="M319" s="221">
        <f>G319*(1+L319/100)</f>
        <v>0</v>
      </c>
      <c r="N319" s="221">
        <v>0</v>
      </c>
      <c r="O319" s="221">
        <f>ROUND(E319*N319,2)</f>
        <v>0</v>
      </c>
      <c r="P319" s="221">
        <v>0</v>
      </c>
      <c r="Q319" s="221">
        <f>ROUND(E319*P319,2)</f>
        <v>0</v>
      </c>
      <c r="R319" s="221" t="s">
        <v>722</v>
      </c>
      <c r="S319" s="221" t="s">
        <v>152</v>
      </c>
      <c r="T319" s="221" t="s">
        <v>152</v>
      </c>
      <c r="U319" s="221">
        <v>0</v>
      </c>
      <c r="V319" s="221">
        <f>ROUND(E319*U319,2)</f>
        <v>0</v>
      </c>
      <c r="W319" s="221"/>
      <c r="X319" s="221" t="s">
        <v>306</v>
      </c>
      <c r="Y319" s="211"/>
      <c r="Z319" s="211"/>
      <c r="AA319" s="211"/>
      <c r="AB319" s="211"/>
      <c r="AC319" s="211"/>
      <c r="AD319" s="211"/>
      <c r="AE319" s="211"/>
      <c r="AF319" s="211"/>
      <c r="AG319" s="211" t="s">
        <v>307</v>
      </c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">
      <c r="A320" s="218"/>
      <c r="B320" s="219"/>
      <c r="C320" s="255" t="s">
        <v>719</v>
      </c>
      <c r="D320" s="254"/>
      <c r="E320" s="254"/>
      <c r="F320" s="254"/>
      <c r="G320" s="254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11"/>
      <c r="Z320" s="211"/>
      <c r="AA320" s="211"/>
      <c r="AB320" s="211"/>
      <c r="AC320" s="211"/>
      <c r="AD320" s="211"/>
      <c r="AE320" s="211"/>
      <c r="AF320" s="211"/>
      <c r="AG320" s="211" t="s">
        <v>218</v>
      </c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x14ac:dyDescent="0.2">
      <c r="A321" s="226" t="s">
        <v>147</v>
      </c>
      <c r="B321" s="227" t="s">
        <v>110</v>
      </c>
      <c r="C321" s="242" t="s">
        <v>111</v>
      </c>
      <c r="D321" s="228"/>
      <c r="E321" s="229"/>
      <c r="F321" s="230"/>
      <c r="G321" s="230">
        <f>SUMIF(AG322:AG342,"&lt;&gt;NOR",G322:G342)</f>
        <v>0</v>
      </c>
      <c r="H321" s="230"/>
      <c r="I321" s="230">
        <f>SUM(I322:I342)</f>
        <v>0</v>
      </c>
      <c r="J321" s="230"/>
      <c r="K321" s="230">
        <f>SUM(K322:K342)</f>
        <v>0</v>
      </c>
      <c r="L321" s="230"/>
      <c r="M321" s="230">
        <f>SUM(M322:M342)</f>
        <v>0</v>
      </c>
      <c r="N321" s="230"/>
      <c r="O321" s="230">
        <f>SUM(O322:O342)</f>
        <v>0.89</v>
      </c>
      <c r="P321" s="230"/>
      <c r="Q321" s="230">
        <f>SUM(Q322:Q342)</f>
        <v>0</v>
      </c>
      <c r="R321" s="230"/>
      <c r="S321" s="230"/>
      <c r="T321" s="231"/>
      <c r="U321" s="225"/>
      <c r="V321" s="225">
        <f>SUM(V322:V342)</f>
        <v>127.96000000000001</v>
      </c>
      <c r="W321" s="225"/>
      <c r="X321" s="225"/>
      <c r="AG321" t="s">
        <v>148</v>
      </c>
    </row>
    <row r="322" spans="1:60" ht="22.5" outlineLevel="1" x14ac:dyDescent="0.2">
      <c r="A322" s="232">
        <v>82</v>
      </c>
      <c r="B322" s="233" t="s">
        <v>735</v>
      </c>
      <c r="C322" s="243" t="s">
        <v>736</v>
      </c>
      <c r="D322" s="234" t="s">
        <v>237</v>
      </c>
      <c r="E322" s="235">
        <v>34.85</v>
      </c>
      <c r="F322" s="236"/>
      <c r="G322" s="237">
        <f>ROUND(E322*F322,2)</f>
        <v>0</v>
      </c>
      <c r="H322" s="236"/>
      <c r="I322" s="237">
        <f>ROUND(E322*H322,2)</f>
        <v>0</v>
      </c>
      <c r="J322" s="236"/>
      <c r="K322" s="237">
        <f>ROUND(E322*J322,2)</f>
        <v>0</v>
      </c>
      <c r="L322" s="237">
        <v>21</v>
      </c>
      <c r="M322" s="237">
        <f>G322*(1+L322/100)</f>
        <v>0</v>
      </c>
      <c r="N322" s="237">
        <v>3.7699999999999999E-3</v>
      </c>
      <c r="O322" s="237">
        <f>ROUND(E322*N322,2)</f>
        <v>0.13</v>
      </c>
      <c r="P322" s="237">
        <v>0</v>
      </c>
      <c r="Q322" s="237">
        <f>ROUND(E322*P322,2)</f>
        <v>0</v>
      </c>
      <c r="R322" s="237" t="s">
        <v>737</v>
      </c>
      <c r="S322" s="237" t="s">
        <v>152</v>
      </c>
      <c r="T322" s="238" t="s">
        <v>152</v>
      </c>
      <c r="U322" s="221">
        <v>0.32</v>
      </c>
      <c r="V322" s="221">
        <f>ROUND(E322*U322,2)</f>
        <v>11.15</v>
      </c>
      <c r="W322" s="221"/>
      <c r="X322" s="221" t="s">
        <v>215</v>
      </c>
      <c r="Y322" s="211"/>
      <c r="Z322" s="211"/>
      <c r="AA322" s="211"/>
      <c r="AB322" s="211"/>
      <c r="AC322" s="211"/>
      <c r="AD322" s="211"/>
      <c r="AE322" s="211"/>
      <c r="AF322" s="211"/>
      <c r="AG322" s="211" t="s">
        <v>242</v>
      </c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18"/>
      <c r="B323" s="219"/>
      <c r="C323" s="244" t="s">
        <v>738</v>
      </c>
      <c r="D323" s="223"/>
      <c r="E323" s="224">
        <v>34.85</v>
      </c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11"/>
      <c r="Z323" s="211"/>
      <c r="AA323" s="211"/>
      <c r="AB323" s="211"/>
      <c r="AC323" s="211"/>
      <c r="AD323" s="211"/>
      <c r="AE323" s="211"/>
      <c r="AF323" s="211"/>
      <c r="AG323" s="211" t="s">
        <v>157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ht="22.5" outlineLevel="1" x14ac:dyDescent="0.2">
      <c r="A324" s="232">
        <v>83</v>
      </c>
      <c r="B324" s="233" t="s">
        <v>739</v>
      </c>
      <c r="C324" s="243" t="s">
        <v>740</v>
      </c>
      <c r="D324" s="234" t="s">
        <v>237</v>
      </c>
      <c r="E324" s="235">
        <v>1495</v>
      </c>
      <c r="F324" s="236"/>
      <c r="G324" s="237">
        <f>ROUND(E324*F324,2)</f>
        <v>0</v>
      </c>
      <c r="H324" s="236"/>
      <c r="I324" s="237">
        <f>ROUND(E324*H324,2)</f>
        <v>0</v>
      </c>
      <c r="J324" s="236"/>
      <c r="K324" s="237">
        <f>ROUND(E324*J324,2)</f>
        <v>0</v>
      </c>
      <c r="L324" s="237">
        <v>21</v>
      </c>
      <c r="M324" s="237">
        <f>G324*(1+L324/100)</f>
        <v>0</v>
      </c>
      <c r="N324" s="237">
        <v>1.8000000000000001E-4</v>
      </c>
      <c r="O324" s="237">
        <f>ROUND(E324*N324,2)</f>
        <v>0.27</v>
      </c>
      <c r="P324" s="237">
        <v>0</v>
      </c>
      <c r="Q324" s="237">
        <f>ROUND(E324*P324,2)</f>
        <v>0</v>
      </c>
      <c r="R324" s="237" t="s">
        <v>737</v>
      </c>
      <c r="S324" s="237" t="s">
        <v>152</v>
      </c>
      <c r="T324" s="238" t="s">
        <v>152</v>
      </c>
      <c r="U324" s="221">
        <v>0.04</v>
      </c>
      <c r="V324" s="221">
        <f>ROUND(E324*U324,2)</f>
        <v>59.8</v>
      </c>
      <c r="W324" s="221"/>
      <c r="X324" s="221" t="s">
        <v>215</v>
      </c>
      <c r="Y324" s="211"/>
      <c r="Z324" s="211"/>
      <c r="AA324" s="211"/>
      <c r="AB324" s="211"/>
      <c r="AC324" s="211"/>
      <c r="AD324" s="211"/>
      <c r="AE324" s="211"/>
      <c r="AF324" s="211"/>
      <c r="AG324" s="211" t="s">
        <v>700</v>
      </c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18"/>
      <c r="B325" s="219"/>
      <c r="C325" s="244" t="s">
        <v>741</v>
      </c>
      <c r="D325" s="223"/>
      <c r="E325" s="224">
        <v>34.85</v>
      </c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1"/>
      <c r="Z325" s="211"/>
      <c r="AA325" s="211"/>
      <c r="AB325" s="211"/>
      <c r="AC325" s="211"/>
      <c r="AD325" s="211"/>
      <c r="AE325" s="211"/>
      <c r="AF325" s="211"/>
      <c r="AG325" s="211" t="s">
        <v>157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18"/>
      <c r="B326" s="219"/>
      <c r="C326" s="244" t="s">
        <v>742</v>
      </c>
      <c r="D326" s="223"/>
      <c r="E326" s="224">
        <v>34.85</v>
      </c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11"/>
      <c r="Z326" s="211"/>
      <c r="AA326" s="211"/>
      <c r="AB326" s="211"/>
      <c r="AC326" s="211"/>
      <c r="AD326" s="211"/>
      <c r="AE326" s="211"/>
      <c r="AF326" s="211"/>
      <c r="AG326" s="211" t="s">
        <v>157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18"/>
      <c r="B327" s="219"/>
      <c r="C327" s="244" t="s">
        <v>743</v>
      </c>
      <c r="D327" s="223"/>
      <c r="E327" s="224">
        <v>1425.3</v>
      </c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11"/>
      <c r="Z327" s="211"/>
      <c r="AA327" s="211"/>
      <c r="AB327" s="211"/>
      <c r="AC327" s="211"/>
      <c r="AD327" s="211"/>
      <c r="AE327" s="211"/>
      <c r="AF327" s="211"/>
      <c r="AG327" s="211" t="s">
        <v>157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32">
        <v>84</v>
      </c>
      <c r="B328" s="233" t="s">
        <v>744</v>
      </c>
      <c r="C328" s="243" t="s">
        <v>745</v>
      </c>
      <c r="D328" s="234" t="s">
        <v>237</v>
      </c>
      <c r="E328" s="235">
        <v>1425.3</v>
      </c>
      <c r="F328" s="236"/>
      <c r="G328" s="237">
        <f>ROUND(E328*F328,2)</f>
        <v>0</v>
      </c>
      <c r="H328" s="236"/>
      <c r="I328" s="237">
        <f>ROUND(E328*H328,2)</f>
        <v>0</v>
      </c>
      <c r="J328" s="236"/>
      <c r="K328" s="237">
        <f>ROUND(E328*J328,2)</f>
        <v>0</v>
      </c>
      <c r="L328" s="237">
        <v>21</v>
      </c>
      <c r="M328" s="237">
        <f>G328*(1+L328/100)</f>
        <v>0</v>
      </c>
      <c r="N328" s="237">
        <v>2.9E-4</v>
      </c>
      <c r="O328" s="237">
        <f>ROUND(E328*N328,2)</f>
        <v>0.41</v>
      </c>
      <c r="P328" s="237">
        <v>0</v>
      </c>
      <c r="Q328" s="237">
        <f>ROUND(E328*P328,2)</f>
        <v>0</v>
      </c>
      <c r="R328" s="237" t="s">
        <v>737</v>
      </c>
      <c r="S328" s="237" t="s">
        <v>152</v>
      </c>
      <c r="T328" s="238" t="s">
        <v>152</v>
      </c>
      <c r="U328" s="221">
        <v>0.04</v>
      </c>
      <c r="V328" s="221">
        <f>ROUND(E328*U328,2)</f>
        <v>57.01</v>
      </c>
      <c r="W328" s="221"/>
      <c r="X328" s="221" t="s">
        <v>215</v>
      </c>
      <c r="Y328" s="211"/>
      <c r="Z328" s="211"/>
      <c r="AA328" s="211"/>
      <c r="AB328" s="211"/>
      <c r="AC328" s="211"/>
      <c r="AD328" s="211"/>
      <c r="AE328" s="211"/>
      <c r="AF328" s="211"/>
      <c r="AG328" s="211" t="s">
        <v>700</v>
      </c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18"/>
      <c r="B329" s="219"/>
      <c r="C329" s="244" t="s">
        <v>746</v>
      </c>
      <c r="D329" s="223"/>
      <c r="E329" s="224">
        <v>1425.3</v>
      </c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11"/>
      <c r="Z329" s="211"/>
      <c r="AA329" s="211"/>
      <c r="AB329" s="211"/>
      <c r="AC329" s="211"/>
      <c r="AD329" s="211"/>
      <c r="AE329" s="211"/>
      <c r="AF329" s="211"/>
      <c r="AG329" s="211" t="s">
        <v>157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">
      <c r="A330" s="232">
        <v>85</v>
      </c>
      <c r="B330" s="233" t="s">
        <v>747</v>
      </c>
      <c r="C330" s="243" t="s">
        <v>748</v>
      </c>
      <c r="D330" s="234" t="s">
        <v>237</v>
      </c>
      <c r="E330" s="235">
        <v>85.68</v>
      </c>
      <c r="F330" s="236"/>
      <c r="G330" s="237">
        <f>ROUND(E330*F330,2)</f>
        <v>0</v>
      </c>
      <c r="H330" s="236"/>
      <c r="I330" s="237">
        <f>ROUND(E330*H330,2)</f>
        <v>0</v>
      </c>
      <c r="J330" s="236"/>
      <c r="K330" s="237">
        <f>ROUND(E330*J330,2)</f>
        <v>0</v>
      </c>
      <c r="L330" s="237">
        <v>21</v>
      </c>
      <c r="M330" s="237">
        <f>G330*(1+L330/100)</f>
        <v>0</v>
      </c>
      <c r="N330" s="237">
        <v>8.8000000000000003E-4</v>
      </c>
      <c r="O330" s="237">
        <f>ROUND(E330*N330,2)</f>
        <v>0.08</v>
      </c>
      <c r="P330" s="237">
        <v>0</v>
      </c>
      <c r="Q330" s="237">
        <f>ROUND(E330*P330,2)</f>
        <v>0</v>
      </c>
      <c r="R330" s="237"/>
      <c r="S330" s="237" t="s">
        <v>203</v>
      </c>
      <c r="T330" s="238" t="s">
        <v>153</v>
      </c>
      <c r="U330" s="221">
        <v>0</v>
      </c>
      <c r="V330" s="221">
        <f>ROUND(E330*U330,2)</f>
        <v>0</v>
      </c>
      <c r="W330" s="221"/>
      <c r="X330" s="221" t="s">
        <v>215</v>
      </c>
      <c r="Y330" s="211"/>
      <c r="Z330" s="211"/>
      <c r="AA330" s="211"/>
      <c r="AB330" s="211"/>
      <c r="AC330" s="211"/>
      <c r="AD330" s="211"/>
      <c r="AE330" s="211"/>
      <c r="AF330" s="211"/>
      <c r="AG330" s="211" t="s">
        <v>700</v>
      </c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18"/>
      <c r="B331" s="219"/>
      <c r="C331" s="244" t="s">
        <v>749</v>
      </c>
      <c r="D331" s="223"/>
      <c r="E331" s="224">
        <v>4.76</v>
      </c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11"/>
      <c r="Z331" s="211"/>
      <c r="AA331" s="211"/>
      <c r="AB331" s="211"/>
      <c r="AC331" s="211"/>
      <c r="AD331" s="211"/>
      <c r="AE331" s="211"/>
      <c r="AF331" s="211"/>
      <c r="AG331" s="211" t="s">
        <v>157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18"/>
      <c r="B332" s="219"/>
      <c r="C332" s="244" t="s">
        <v>750</v>
      </c>
      <c r="D332" s="223"/>
      <c r="E332" s="224">
        <v>9.52</v>
      </c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11"/>
      <c r="Z332" s="211"/>
      <c r="AA332" s="211"/>
      <c r="AB332" s="211"/>
      <c r="AC332" s="211"/>
      <c r="AD332" s="211"/>
      <c r="AE332" s="211"/>
      <c r="AF332" s="211"/>
      <c r="AG332" s="211" t="s">
        <v>157</v>
      </c>
      <c r="AH332" s="211">
        <v>0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18"/>
      <c r="B333" s="219"/>
      <c r="C333" s="244" t="s">
        <v>751</v>
      </c>
      <c r="D333" s="223"/>
      <c r="E333" s="224">
        <v>0.96</v>
      </c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11"/>
      <c r="Z333" s="211"/>
      <c r="AA333" s="211"/>
      <c r="AB333" s="211"/>
      <c r="AC333" s="211"/>
      <c r="AD333" s="211"/>
      <c r="AE333" s="211"/>
      <c r="AF333" s="211"/>
      <c r="AG333" s="211" t="s">
        <v>157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18"/>
      <c r="B334" s="219"/>
      <c r="C334" s="244" t="s">
        <v>752</v>
      </c>
      <c r="D334" s="223"/>
      <c r="E334" s="224">
        <v>6.24</v>
      </c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11"/>
      <c r="Z334" s="211"/>
      <c r="AA334" s="211"/>
      <c r="AB334" s="211"/>
      <c r="AC334" s="211"/>
      <c r="AD334" s="211"/>
      <c r="AE334" s="211"/>
      <c r="AF334" s="211"/>
      <c r="AG334" s="211" t="s">
        <v>157</v>
      </c>
      <c r="AH334" s="211">
        <v>0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18"/>
      <c r="B335" s="219"/>
      <c r="C335" s="244" t="s">
        <v>753</v>
      </c>
      <c r="D335" s="223"/>
      <c r="E335" s="224">
        <v>17.55</v>
      </c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11"/>
      <c r="Z335" s="211"/>
      <c r="AA335" s="211"/>
      <c r="AB335" s="211"/>
      <c r="AC335" s="211"/>
      <c r="AD335" s="211"/>
      <c r="AE335" s="211"/>
      <c r="AF335" s="211"/>
      <c r="AG335" s="211" t="s">
        <v>157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18"/>
      <c r="B336" s="219"/>
      <c r="C336" s="244" t="s">
        <v>754</v>
      </c>
      <c r="D336" s="223"/>
      <c r="E336" s="224">
        <v>16.25</v>
      </c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11"/>
      <c r="Z336" s="211"/>
      <c r="AA336" s="211"/>
      <c r="AB336" s="211"/>
      <c r="AC336" s="211"/>
      <c r="AD336" s="211"/>
      <c r="AE336" s="211"/>
      <c r="AF336" s="211"/>
      <c r="AG336" s="211" t="s">
        <v>157</v>
      </c>
      <c r="AH336" s="211">
        <v>0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18"/>
      <c r="B337" s="219"/>
      <c r="C337" s="244" t="s">
        <v>755</v>
      </c>
      <c r="D337" s="223"/>
      <c r="E337" s="224">
        <v>13.2</v>
      </c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11"/>
      <c r="Z337" s="211"/>
      <c r="AA337" s="211"/>
      <c r="AB337" s="211"/>
      <c r="AC337" s="211"/>
      <c r="AD337" s="211"/>
      <c r="AE337" s="211"/>
      <c r="AF337" s="211"/>
      <c r="AG337" s="211" t="s">
        <v>157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18"/>
      <c r="B338" s="219"/>
      <c r="C338" s="244" t="s">
        <v>756</v>
      </c>
      <c r="D338" s="223"/>
      <c r="E338" s="224">
        <v>17.2</v>
      </c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11"/>
      <c r="Z338" s="211"/>
      <c r="AA338" s="211"/>
      <c r="AB338" s="211"/>
      <c r="AC338" s="211"/>
      <c r="AD338" s="211"/>
      <c r="AE338" s="211"/>
      <c r="AF338" s="211"/>
      <c r="AG338" s="211" t="s">
        <v>157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32">
        <v>86</v>
      </c>
      <c r="B339" s="233" t="s">
        <v>757</v>
      </c>
      <c r="C339" s="243" t="s">
        <v>758</v>
      </c>
      <c r="D339" s="234" t="s">
        <v>269</v>
      </c>
      <c r="E339" s="235">
        <v>424.66</v>
      </c>
      <c r="F339" s="236"/>
      <c r="G339" s="237">
        <f>ROUND(E339*F339,2)</f>
        <v>0</v>
      </c>
      <c r="H339" s="236"/>
      <c r="I339" s="237">
        <f>ROUND(E339*H339,2)</f>
        <v>0</v>
      </c>
      <c r="J339" s="236"/>
      <c r="K339" s="237">
        <f>ROUND(E339*J339,2)</f>
        <v>0</v>
      </c>
      <c r="L339" s="237">
        <v>21</v>
      </c>
      <c r="M339" s="237">
        <f>G339*(1+L339/100)</f>
        <v>0</v>
      </c>
      <c r="N339" s="237">
        <v>0</v>
      </c>
      <c r="O339" s="237">
        <f>ROUND(E339*N339,2)</f>
        <v>0</v>
      </c>
      <c r="P339" s="237">
        <v>0</v>
      </c>
      <c r="Q339" s="237">
        <f>ROUND(E339*P339,2)</f>
        <v>0</v>
      </c>
      <c r="R339" s="237"/>
      <c r="S339" s="237" t="s">
        <v>203</v>
      </c>
      <c r="T339" s="238" t="s">
        <v>153</v>
      </c>
      <c r="U339" s="221">
        <v>0</v>
      </c>
      <c r="V339" s="221">
        <f>ROUND(E339*U339,2)</f>
        <v>0</v>
      </c>
      <c r="W339" s="221"/>
      <c r="X339" s="221" t="s">
        <v>215</v>
      </c>
      <c r="Y339" s="211"/>
      <c r="Z339" s="211"/>
      <c r="AA339" s="211"/>
      <c r="AB339" s="211"/>
      <c r="AC339" s="211"/>
      <c r="AD339" s="211"/>
      <c r="AE339" s="211"/>
      <c r="AF339" s="211"/>
      <c r="AG339" s="211" t="s">
        <v>242</v>
      </c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18"/>
      <c r="B340" s="219"/>
      <c r="C340" s="244" t="s">
        <v>759</v>
      </c>
      <c r="D340" s="223"/>
      <c r="E340" s="224">
        <v>424.66</v>
      </c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11"/>
      <c r="Z340" s="211"/>
      <c r="AA340" s="211"/>
      <c r="AB340" s="211"/>
      <c r="AC340" s="211"/>
      <c r="AD340" s="211"/>
      <c r="AE340" s="211"/>
      <c r="AF340" s="211"/>
      <c r="AG340" s="211" t="s">
        <v>157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32">
        <v>87</v>
      </c>
      <c r="B341" s="233" t="s">
        <v>760</v>
      </c>
      <c r="C341" s="243" t="s">
        <v>761</v>
      </c>
      <c r="D341" s="234" t="s">
        <v>237</v>
      </c>
      <c r="E341" s="235">
        <v>1425.3</v>
      </c>
      <c r="F341" s="236"/>
      <c r="G341" s="237">
        <f>ROUND(E341*F341,2)</f>
        <v>0</v>
      </c>
      <c r="H341" s="236"/>
      <c r="I341" s="237">
        <f>ROUND(E341*H341,2)</f>
        <v>0</v>
      </c>
      <c r="J341" s="236"/>
      <c r="K341" s="237">
        <f>ROUND(E341*J341,2)</f>
        <v>0</v>
      </c>
      <c r="L341" s="237">
        <v>21</v>
      </c>
      <c r="M341" s="237">
        <f>G341*(1+L341/100)</f>
        <v>0</v>
      </c>
      <c r="N341" s="237">
        <v>0</v>
      </c>
      <c r="O341" s="237">
        <f>ROUND(E341*N341,2)</f>
        <v>0</v>
      </c>
      <c r="P341" s="237">
        <v>0</v>
      </c>
      <c r="Q341" s="237">
        <f>ROUND(E341*P341,2)</f>
        <v>0</v>
      </c>
      <c r="R341" s="237"/>
      <c r="S341" s="237" t="s">
        <v>203</v>
      </c>
      <c r="T341" s="238" t="s">
        <v>153</v>
      </c>
      <c r="U341" s="221">
        <v>0</v>
      </c>
      <c r="V341" s="221">
        <f>ROUND(E341*U341,2)</f>
        <v>0</v>
      </c>
      <c r="W341" s="221"/>
      <c r="X341" s="221" t="s">
        <v>215</v>
      </c>
      <c r="Y341" s="211"/>
      <c r="Z341" s="211"/>
      <c r="AA341" s="211"/>
      <c r="AB341" s="211"/>
      <c r="AC341" s="211"/>
      <c r="AD341" s="211"/>
      <c r="AE341" s="211"/>
      <c r="AF341" s="211"/>
      <c r="AG341" s="211" t="s">
        <v>700</v>
      </c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18"/>
      <c r="B342" s="219"/>
      <c r="C342" s="244" t="s">
        <v>762</v>
      </c>
      <c r="D342" s="223"/>
      <c r="E342" s="224">
        <v>1425.3</v>
      </c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11"/>
      <c r="Z342" s="211"/>
      <c r="AA342" s="211"/>
      <c r="AB342" s="211"/>
      <c r="AC342" s="211"/>
      <c r="AD342" s="211"/>
      <c r="AE342" s="211"/>
      <c r="AF342" s="211"/>
      <c r="AG342" s="211" t="s">
        <v>157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x14ac:dyDescent="0.2">
      <c r="A343" s="226" t="s">
        <v>147</v>
      </c>
      <c r="B343" s="227" t="s">
        <v>112</v>
      </c>
      <c r="C343" s="242" t="s">
        <v>113</v>
      </c>
      <c r="D343" s="228"/>
      <c r="E343" s="229"/>
      <c r="F343" s="230"/>
      <c r="G343" s="230">
        <f>SUMIF(AG344:AG345,"&lt;&gt;NOR",G344:G345)</f>
        <v>0</v>
      </c>
      <c r="H343" s="230"/>
      <c r="I343" s="230">
        <f>SUM(I344:I345)</f>
        <v>0</v>
      </c>
      <c r="J343" s="230"/>
      <c r="K343" s="230">
        <f>SUM(K344:K345)</f>
        <v>0</v>
      </c>
      <c r="L343" s="230"/>
      <c r="M343" s="230">
        <f>SUM(M344:M345)</f>
        <v>0</v>
      </c>
      <c r="N343" s="230"/>
      <c r="O343" s="230">
        <f>SUM(O344:O345)</f>
        <v>0</v>
      </c>
      <c r="P343" s="230"/>
      <c r="Q343" s="230">
        <f>SUM(Q344:Q345)</f>
        <v>0</v>
      </c>
      <c r="R343" s="230"/>
      <c r="S343" s="230"/>
      <c r="T343" s="231"/>
      <c r="U343" s="225"/>
      <c r="V343" s="225">
        <f>SUM(V344:V345)</f>
        <v>0</v>
      </c>
      <c r="W343" s="225"/>
      <c r="X343" s="225"/>
      <c r="AG343" t="s">
        <v>148</v>
      </c>
    </row>
    <row r="344" spans="1:60" outlineLevel="1" x14ac:dyDescent="0.2">
      <c r="A344" s="232">
        <v>88</v>
      </c>
      <c r="B344" s="233" t="s">
        <v>763</v>
      </c>
      <c r="C344" s="243" t="s">
        <v>764</v>
      </c>
      <c r="D344" s="234" t="s">
        <v>508</v>
      </c>
      <c r="E344" s="235">
        <v>8340.4943999999996</v>
      </c>
      <c r="F344" s="236"/>
      <c r="G344" s="237">
        <f>ROUND(E344*F344,2)</f>
        <v>0</v>
      </c>
      <c r="H344" s="236"/>
      <c r="I344" s="237">
        <f>ROUND(E344*H344,2)</f>
        <v>0</v>
      </c>
      <c r="J344" s="236"/>
      <c r="K344" s="237">
        <f>ROUND(E344*J344,2)</f>
        <v>0</v>
      </c>
      <c r="L344" s="237">
        <v>21</v>
      </c>
      <c r="M344" s="237">
        <f>G344*(1+L344/100)</f>
        <v>0</v>
      </c>
      <c r="N344" s="237">
        <v>0</v>
      </c>
      <c r="O344" s="237">
        <f>ROUND(E344*N344,2)</f>
        <v>0</v>
      </c>
      <c r="P344" s="237">
        <v>0</v>
      </c>
      <c r="Q344" s="237">
        <f>ROUND(E344*P344,2)</f>
        <v>0</v>
      </c>
      <c r="R344" s="237"/>
      <c r="S344" s="237" t="s">
        <v>203</v>
      </c>
      <c r="T344" s="238" t="s">
        <v>153</v>
      </c>
      <c r="U344" s="221">
        <v>0</v>
      </c>
      <c r="V344" s="221">
        <f>ROUND(E344*U344,2)</f>
        <v>0</v>
      </c>
      <c r="W344" s="221"/>
      <c r="X344" s="221" t="s">
        <v>258</v>
      </c>
      <c r="Y344" s="211"/>
      <c r="Z344" s="211"/>
      <c r="AA344" s="211"/>
      <c r="AB344" s="211"/>
      <c r="AC344" s="211"/>
      <c r="AD344" s="211"/>
      <c r="AE344" s="211"/>
      <c r="AF344" s="211"/>
      <c r="AG344" s="211" t="s">
        <v>765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18"/>
      <c r="B345" s="219"/>
      <c r="C345" s="244" t="s">
        <v>766</v>
      </c>
      <c r="D345" s="223"/>
      <c r="E345" s="224">
        <v>8340.4943999999996</v>
      </c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11"/>
      <c r="Z345" s="211"/>
      <c r="AA345" s="211"/>
      <c r="AB345" s="211"/>
      <c r="AC345" s="211"/>
      <c r="AD345" s="211"/>
      <c r="AE345" s="211"/>
      <c r="AF345" s="211"/>
      <c r="AG345" s="211" t="s">
        <v>157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x14ac:dyDescent="0.2">
      <c r="A346" s="226" t="s">
        <v>147</v>
      </c>
      <c r="B346" s="227" t="s">
        <v>116</v>
      </c>
      <c r="C346" s="242" t="s">
        <v>117</v>
      </c>
      <c r="D346" s="228"/>
      <c r="E346" s="229"/>
      <c r="F346" s="230"/>
      <c r="G346" s="230">
        <f>SUMIF(AG347:AG356,"&lt;&gt;NOR",G347:G356)</f>
        <v>0</v>
      </c>
      <c r="H346" s="230"/>
      <c r="I346" s="230">
        <f>SUM(I347:I356)</f>
        <v>0</v>
      </c>
      <c r="J346" s="230"/>
      <c r="K346" s="230">
        <f>SUM(K347:K356)</f>
        <v>0</v>
      </c>
      <c r="L346" s="230"/>
      <c r="M346" s="230">
        <f>SUM(M347:M356)</f>
        <v>0</v>
      </c>
      <c r="N346" s="230"/>
      <c r="O346" s="230">
        <f>SUM(O347:O356)</f>
        <v>0</v>
      </c>
      <c r="P346" s="230"/>
      <c r="Q346" s="230">
        <f>SUM(Q347:Q356)</f>
        <v>0</v>
      </c>
      <c r="R346" s="230"/>
      <c r="S346" s="230"/>
      <c r="T346" s="231"/>
      <c r="U346" s="225"/>
      <c r="V346" s="225">
        <f>SUM(V347:V356)</f>
        <v>7.0000000000000007E-2</v>
      </c>
      <c r="W346" s="225"/>
      <c r="X346" s="225"/>
      <c r="AG346" t="s">
        <v>148</v>
      </c>
    </row>
    <row r="347" spans="1:60" ht="22.5" outlineLevel="1" x14ac:dyDescent="0.2">
      <c r="A347" s="232">
        <v>89</v>
      </c>
      <c r="B347" s="233" t="s">
        <v>767</v>
      </c>
      <c r="C347" s="243" t="s">
        <v>768</v>
      </c>
      <c r="D347" s="234" t="s">
        <v>305</v>
      </c>
      <c r="E347" s="235">
        <v>23.965959999999999</v>
      </c>
      <c r="F347" s="236"/>
      <c r="G347" s="237">
        <f>ROUND(E347*F347,2)</f>
        <v>0</v>
      </c>
      <c r="H347" s="236"/>
      <c r="I347" s="237">
        <f>ROUND(E347*H347,2)</f>
        <v>0</v>
      </c>
      <c r="J347" s="236"/>
      <c r="K347" s="237">
        <f>ROUND(E347*J347,2)</f>
        <v>0</v>
      </c>
      <c r="L347" s="237">
        <v>21</v>
      </c>
      <c r="M347" s="237">
        <f>G347*(1+L347/100)</f>
        <v>0</v>
      </c>
      <c r="N347" s="237">
        <v>0</v>
      </c>
      <c r="O347" s="237">
        <f>ROUND(E347*N347,2)</f>
        <v>0</v>
      </c>
      <c r="P347" s="237">
        <v>0</v>
      </c>
      <c r="Q347" s="237">
        <f>ROUND(E347*P347,2)</f>
        <v>0</v>
      </c>
      <c r="R347" s="237" t="s">
        <v>456</v>
      </c>
      <c r="S347" s="237" t="s">
        <v>152</v>
      </c>
      <c r="T347" s="238" t="s">
        <v>152</v>
      </c>
      <c r="U347" s="221">
        <v>3.0000000000000001E-3</v>
      </c>
      <c r="V347" s="221">
        <f>ROUND(E347*U347,2)</f>
        <v>7.0000000000000007E-2</v>
      </c>
      <c r="W347" s="221"/>
      <c r="X347" s="221" t="s">
        <v>215</v>
      </c>
      <c r="Y347" s="211"/>
      <c r="Z347" s="211"/>
      <c r="AA347" s="211"/>
      <c r="AB347" s="211"/>
      <c r="AC347" s="211"/>
      <c r="AD347" s="211"/>
      <c r="AE347" s="211"/>
      <c r="AF347" s="211"/>
      <c r="AG347" s="211" t="s">
        <v>242</v>
      </c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ht="22.5" outlineLevel="1" x14ac:dyDescent="0.2">
      <c r="A348" s="218"/>
      <c r="B348" s="219"/>
      <c r="C348" s="252" t="s">
        <v>769</v>
      </c>
      <c r="D348" s="250"/>
      <c r="E348" s="250"/>
      <c r="F348" s="250"/>
      <c r="G348" s="250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11"/>
      <c r="Z348" s="211"/>
      <c r="AA348" s="211"/>
      <c r="AB348" s="211"/>
      <c r="AC348" s="211"/>
      <c r="AD348" s="211"/>
      <c r="AE348" s="211"/>
      <c r="AF348" s="211"/>
      <c r="AG348" s="211" t="s">
        <v>218</v>
      </c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40" t="str">
        <f>C348</f>
        <v>se složením a hrubým urovnáním nebo s přeložením na jiný dopravní prostředek kromě lodi, vč. příplatku za každých dalších i započatých 1000 m přes 1000 m,</v>
      </c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18"/>
      <c r="B349" s="219"/>
      <c r="C349" s="244" t="s">
        <v>206</v>
      </c>
      <c r="D349" s="223"/>
      <c r="E349" s="224">
        <v>9.0299999999999994</v>
      </c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11"/>
      <c r="Z349" s="211"/>
      <c r="AA349" s="211"/>
      <c r="AB349" s="211"/>
      <c r="AC349" s="211"/>
      <c r="AD349" s="211"/>
      <c r="AE349" s="211"/>
      <c r="AF349" s="211"/>
      <c r="AG349" s="211" t="s">
        <v>157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18"/>
      <c r="B350" s="219"/>
      <c r="C350" s="244" t="s">
        <v>207</v>
      </c>
      <c r="D350" s="223"/>
      <c r="E350" s="224">
        <v>1.472E-2</v>
      </c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11"/>
      <c r="Z350" s="211"/>
      <c r="AA350" s="211"/>
      <c r="AB350" s="211"/>
      <c r="AC350" s="211"/>
      <c r="AD350" s="211"/>
      <c r="AE350" s="211"/>
      <c r="AF350" s="211"/>
      <c r="AG350" s="211" t="s">
        <v>157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18"/>
      <c r="B351" s="219"/>
      <c r="C351" s="244" t="s">
        <v>770</v>
      </c>
      <c r="D351" s="223"/>
      <c r="E351" s="224">
        <v>14.921239999999999</v>
      </c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11"/>
      <c r="Z351" s="211"/>
      <c r="AA351" s="211"/>
      <c r="AB351" s="211"/>
      <c r="AC351" s="211"/>
      <c r="AD351" s="211"/>
      <c r="AE351" s="211"/>
      <c r="AF351" s="211"/>
      <c r="AG351" s="211" t="s">
        <v>157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ht="22.5" outlineLevel="1" x14ac:dyDescent="0.2">
      <c r="A352" s="232">
        <v>90</v>
      </c>
      <c r="B352" s="233" t="s">
        <v>771</v>
      </c>
      <c r="C352" s="243" t="s">
        <v>772</v>
      </c>
      <c r="D352" s="234" t="s">
        <v>305</v>
      </c>
      <c r="E352" s="235">
        <v>215.69363999999999</v>
      </c>
      <c r="F352" s="236"/>
      <c r="G352" s="237">
        <f>ROUND(E352*F352,2)</f>
        <v>0</v>
      </c>
      <c r="H352" s="236"/>
      <c r="I352" s="237">
        <f>ROUND(E352*H352,2)</f>
        <v>0</v>
      </c>
      <c r="J352" s="236"/>
      <c r="K352" s="237">
        <f>ROUND(E352*J352,2)</f>
        <v>0</v>
      </c>
      <c r="L352" s="237">
        <v>21</v>
      </c>
      <c r="M352" s="237">
        <f>G352*(1+L352/100)</f>
        <v>0</v>
      </c>
      <c r="N352" s="237">
        <v>0</v>
      </c>
      <c r="O352" s="237">
        <f>ROUND(E352*N352,2)</f>
        <v>0</v>
      </c>
      <c r="P352" s="237">
        <v>0</v>
      </c>
      <c r="Q352" s="237">
        <f>ROUND(E352*P352,2)</f>
        <v>0</v>
      </c>
      <c r="R352" s="237" t="s">
        <v>456</v>
      </c>
      <c r="S352" s="237" t="s">
        <v>152</v>
      </c>
      <c r="T352" s="238" t="s">
        <v>152</v>
      </c>
      <c r="U352" s="221">
        <v>0</v>
      </c>
      <c r="V352" s="221">
        <f>ROUND(E352*U352,2)</f>
        <v>0</v>
      </c>
      <c r="W352" s="221"/>
      <c r="X352" s="221" t="s">
        <v>215</v>
      </c>
      <c r="Y352" s="211"/>
      <c r="Z352" s="211"/>
      <c r="AA352" s="211"/>
      <c r="AB352" s="211"/>
      <c r="AC352" s="211"/>
      <c r="AD352" s="211"/>
      <c r="AE352" s="211"/>
      <c r="AF352" s="211"/>
      <c r="AG352" s="211" t="s">
        <v>242</v>
      </c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ht="22.5" outlineLevel="1" x14ac:dyDescent="0.2">
      <c r="A353" s="218"/>
      <c r="B353" s="219"/>
      <c r="C353" s="252" t="s">
        <v>769</v>
      </c>
      <c r="D353" s="250"/>
      <c r="E353" s="250"/>
      <c r="F353" s="250"/>
      <c r="G353" s="250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11"/>
      <c r="Z353" s="211"/>
      <c r="AA353" s="211"/>
      <c r="AB353" s="211"/>
      <c r="AC353" s="211"/>
      <c r="AD353" s="211"/>
      <c r="AE353" s="211"/>
      <c r="AF353" s="211"/>
      <c r="AG353" s="211" t="s">
        <v>218</v>
      </c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40" t="str">
        <f>C353</f>
        <v>se složením a hrubým urovnáním nebo s přeložením na jiný dopravní prostředek kromě lodi, vč. příplatku za každých dalších i započatých 1000 m přes 1000 m,</v>
      </c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18"/>
      <c r="B354" s="219"/>
      <c r="C354" s="244" t="s">
        <v>773</v>
      </c>
      <c r="D354" s="223"/>
      <c r="E354" s="224">
        <v>81.27</v>
      </c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11"/>
      <c r="Z354" s="211"/>
      <c r="AA354" s="211"/>
      <c r="AB354" s="211"/>
      <c r="AC354" s="211"/>
      <c r="AD354" s="211"/>
      <c r="AE354" s="211"/>
      <c r="AF354" s="211"/>
      <c r="AG354" s="211" t="s">
        <v>157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18"/>
      <c r="B355" s="219"/>
      <c r="C355" s="244" t="s">
        <v>774</v>
      </c>
      <c r="D355" s="223"/>
      <c r="E355" s="224">
        <v>0.13247999999999999</v>
      </c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11"/>
      <c r="Z355" s="211"/>
      <c r="AA355" s="211"/>
      <c r="AB355" s="211"/>
      <c r="AC355" s="211"/>
      <c r="AD355" s="211"/>
      <c r="AE355" s="211"/>
      <c r="AF355" s="211"/>
      <c r="AG355" s="211" t="s">
        <v>157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18"/>
      <c r="B356" s="219"/>
      <c r="C356" s="244" t="s">
        <v>775</v>
      </c>
      <c r="D356" s="223"/>
      <c r="E356" s="224">
        <v>134.29115999999999</v>
      </c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11"/>
      <c r="Z356" s="211"/>
      <c r="AA356" s="211"/>
      <c r="AB356" s="211"/>
      <c r="AC356" s="211"/>
      <c r="AD356" s="211"/>
      <c r="AE356" s="211"/>
      <c r="AF356" s="211"/>
      <c r="AG356" s="211" t="s">
        <v>157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x14ac:dyDescent="0.2">
      <c r="A357" s="3"/>
      <c r="B357" s="4"/>
      <c r="C357" s="246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AE357">
        <v>15</v>
      </c>
      <c r="AF357">
        <v>21</v>
      </c>
      <c r="AG357" t="s">
        <v>134</v>
      </c>
    </row>
    <row r="358" spans="1:60" x14ac:dyDescent="0.2">
      <c r="A358" s="214"/>
      <c r="B358" s="215" t="s">
        <v>29</v>
      </c>
      <c r="C358" s="247"/>
      <c r="D358" s="216"/>
      <c r="E358" s="217"/>
      <c r="F358" s="217"/>
      <c r="G358" s="241">
        <f>G8+G50+G120+G129+G152+G159+G165+G186+G191+G204+G215+G227+G255+G259+G264+G270+G283+G304+G309+G321+G343+G346</f>
        <v>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AE358">
        <f>SUMIF(L7:L356,AE357,G7:G356)</f>
        <v>0</v>
      </c>
      <c r="AF358">
        <f>SUMIF(L7:L356,AF357,G7:G356)</f>
        <v>0</v>
      </c>
      <c r="AG358" t="s">
        <v>209</v>
      </c>
    </row>
    <row r="359" spans="1:60" x14ac:dyDescent="0.2">
      <c r="A359" s="249" t="s">
        <v>328</v>
      </c>
      <c r="B359" s="249"/>
      <c r="C359" s="246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60" x14ac:dyDescent="0.2">
      <c r="A360" s="3"/>
      <c r="B360" s="4" t="s">
        <v>329</v>
      </c>
      <c r="C360" s="246" t="s">
        <v>329</v>
      </c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AG360" t="s">
        <v>330</v>
      </c>
    </row>
    <row r="361" spans="1:60" x14ac:dyDescent="0.2">
      <c r="A361" s="3"/>
      <c r="B361" s="4" t="s">
        <v>776</v>
      </c>
      <c r="C361" s="246" t="s">
        <v>329</v>
      </c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AG361" t="s">
        <v>332</v>
      </c>
    </row>
    <row r="362" spans="1:60" x14ac:dyDescent="0.2">
      <c r="A362" s="3"/>
      <c r="B362" s="4"/>
      <c r="C362" s="246" t="s">
        <v>329</v>
      </c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AG362" t="s">
        <v>333</v>
      </c>
    </row>
    <row r="363" spans="1:60" x14ac:dyDescent="0.2">
      <c r="A363" s="3"/>
      <c r="B363" s="4"/>
      <c r="C363" s="246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60" x14ac:dyDescent="0.2">
      <c r="C364" s="248"/>
      <c r="D364" s="10"/>
      <c r="AG364" t="s">
        <v>210</v>
      </c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4sMEEnc/7asFT/eMEHB5g7JaeqUf+izorDXP0O1fu9J7EWS5KR3ODEkdjiLL0BT6vFOwxWV/31n1Lt4WFubzQ==" saltValue="5He4dRGm8OE6+34cg8ytLg==" spinCount="100000" sheet="1"/>
  <mergeCells count="47">
    <mergeCell ref="C353:G353"/>
    <mergeCell ref="C272:G272"/>
    <mergeCell ref="C278:G278"/>
    <mergeCell ref="C303:G303"/>
    <mergeCell ref="C308:G308"/>
    <mergeCell ref="C320:G320"/>
    <mergeCell ref="C348:G348"/>
    <mergeCell ref="C230:G230"/>
    <mergeCell ref="C238:G238"/>
    <mergeCell ref="C248:G248"/>
    <mergeCell ref="C251:G251"/>
    <mergeCell ref="C257:G257"/>
    <mergeCell ref="C268:G268"/>
    <mergeCell ref="C193:G193"/>
    <mergeCell ref="C196:G196"/>
    <mergeCell ref="C210:G210"/>
    <mergeCell ref="C217:G217"/>
    <mergeCell ref="C218:G218"/>
    <mergeCell ref="C229:G229"/>
    <mergeCell ref="C107:G107"/>
    <mergeCell ref="C122:G122"/>
    <mergeCell ref="C125:G125"/>
    <mergeCell ref="C131:G131"/>
    <mergeCell ref="C145:G145"/>
    <mergeCell ref="C149:G149"/>
    <mergeCell ref="C74:G74"/>
    <mergeCell ref="C75:G75"/>
    <mergeCell ref="C85:G85"/>
    <mergeCell ref="C92:G92"/>
    <mergeCell ref="C103:G103"/>
    <mergeCell ref="C104:G104"/>
    <mergeCell ref="C40:G40"/>
    <mergeCell ref="C44:G44"/>
    <mergeCell ref="C52:G52"/>
    <mergeCell ref="C58:G58"/>
    <mergeCell ref="C62:G62"/>
    <mergeCell ref="C66:G66"/>
    <mergeCell ref="A1:G1"/>
    <mergeCell ref="C2:G2"/>
    <mergeCell ref="C3:G3"/>
    <mergeCell ref="C4:G4"/>
    <mergeCell ref="A359:B359"/>
    <mergeCell ref="C10:G10"/>
    <mergeCell ref="C13:G13"/>
    <mergeCell ref="C21:G21"/>
    <mergeCell ref="C29:G29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000 SO 001 Pol</vt:lpstr>
      <vt:lpstr>SO 101 1 Pol</vt:lpstr>
      <vt:lpstr>SO 103 1 Pol</vt:lpstr>
      <vt:lpstr>SO 201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SO 001 Pol'!Názvy_tisku</vt:lpstr>
      <vt:lpstr>'SO 101 1 Pol'!Názvy_tisku</vt:lpstr>
      <vt:lpstr>'SO 103 1 Pol'!Názvy_tisku</vt:lpstr>
      <vt:lpstr>'SO 201 1 Pol'!Názvy_tisku</vt:lpstr>
      <vt:lpstr>oadresa</vt:lpstr>
      <vt:lpstr>Stavba!Objednatel</vt:lpstr>
      <vt:lpstr>Stavba!Objekt</vt:lpstr>
      <vt:lpstr>'SO 000 SO 001 Pol'!Oblast_tisku</vt:lpstr>
      <vt:lpstr>'SO 101 1 Pol'!Oblast_tisku</vt:lpstr>
      <vt:lpstr>'SO 103 1 Pol'!Oblast_tisku</vt:lpstr>
      <vt:lpstr>'SO 201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Otýpková Ivana</dc:creator>
  <cp:lastModifiedBy>Otýpková Ivana</cp:lastModifiedBy>
  <cp:lastPrinted>2019-03-19T12:27:02Z</cp:lastPrinted>
  <dcterms:created xsi:type="dcterms:W3CDTF">2009-04-08T07:15:50Z</dcterms:created>
  <dcterms:modified xsi:type="dcterms:W3CDTF">2021-04-16T09:22:45Z</dcterms:modified>
</cp:coreProperties>
</file>