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Y:\03_ZAKÁZKY\ZAKÁZKY 2019\84_19 Město NJ, Modernizace 4 kotelen\EXPEDICE\R3 1_2021\"/>
    </mc:Choice>
  </mc:AlternateContent>
  <bookViews>
    <workbookView xWindow="0" yWindow="0" windowWidth="0" windowHeight="0"/>
  </bookViews>
  <sheets>
    <sheet name="Rekapitulace stavby" sheetId="1" r:id="rId1"/>
    <sheet name="84-19-6P13 - Elektroinsta..." sheetId="2" r:id="rId2"/>
    <sheet name="84-19-6P11 - Strojní tech..." sheetId="3" r:id="rId3"/>
    <sheet name="84-19-6P12 - Plynová odbě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'84-19-6P13 - Elektroinsta...'!$C$137:$K$366</definedName>
    <definedName name="_xlnm.Print_Area" localSheetId="1">'84-19-6P13 - Elektroinsta...'!$C$4:$J$39,'84-19-6P13 - Elektroinsta...'!$C$50:$J$76,'84-19-6P13 - Elektroinsta...'!$C$82:$J$119,'84-19-6P13 - Elektroinsta...'!$C$125:$J$366</definedName>
    <definedName name="_xlnm.Print_Titles" localSheetId="1">'84-19-6P13 - Elektroinsta...'!$137:$137</definedName>
    <definedName name="_xlnm._FilterDatabase" localSheetId="2" hidden="1">'84-19-6P11 - Strojní tech...'!$C$137:$K$591</definedName>
    <definedName name="_xlnm.Print_Area" localSheetId="2">'84-19-6P11 - Strojní tech...'!$C$4:$J$39,'84-19-6P11 - Strojní tech...'!$C$50:$J$76,'84-19-6P11 - Strojní tech...'!$C$82:$J$119,'84-19-6P11 - Strojní tech...'!$C$125:$J$591</definedName>
    <definedName name="_xlnm.Print_Titles" localSheetId="2">'84-19-6P11 - Strojní tech...'!$137:$137</definedName>
    <definedName name="_xlnm._FilterDatabase" localSheetId="3" hidden="1">'84-19-6P12 - Plynová odbě...'!$C$130:$K$295</definedName>
    <definedName name="_xlnm.Print_Area" localSheetId="3">'84-19-6P12 - Plynová odbě...'!$C$4:$J$39,'84-19-6P12 - Plynová odbě...'!$C$50:$J$76,'84-19-6P12 - Plynová odbě...'!$C$82:$J$112,'84-19-6P12 - Plynová odbě...'!$C$118:$J$295</definedName>
    <definedName name="_xlnm.Print_Titles" localSheetId="3">'84-19-6P12 - Plynová odbě...'!$130:$130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T288"/>
  <c r="R289"/>
  <c r="R288"/>
  <c r="P289"/>
  <c r="P288"/>
  <c r="BI286"/>
  <c r="BH286"/>
  <c r="BG286"/>
  <c r="BF286"/>
  <c r="T286"/>
  <c r="T285"/>
  <c r="R286"/>
  <c r="R285"/>
  <c r="P286"/>
  <c r="P285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47"/>
  <c r="BH247"/>
  <c r="BG247"/>
  <c r="BF247"/>
  <c r="T247"/>
  <c r="R247"/>
  <c r="P247"/>
  <c r="BI241"/>
  <c r="BH241"/>
  <c r="BG241"/>
  <c r="BF241"/>
  <c r="T241"/>
  <c r="R241"/>
  <c r="P241"/>
  <c r="BI236"/>
  <c r="BH236"/>
  <c r="BG236"/>
  <c r="BF236"/>
  <c r="T236"/>
  <c r="R236"/>
  <c r="P236"/>
  <c r="BI230"/>
  <c r="BH230"/>
  <c r="BG230"/>
  <c r="BF230"/>
  <c r="T230"/>
  <c r="R230"/>
  <c r="P230"/>
  <c r="BI225"/>
  <c r="BH225"/>
  <c r="BG225"/>
  <c r="BF225"/>
  <c r="T225"/>
  <c r="R225"/>
  <c r="P225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4"/>
  <c r="BH154"/>
  <c r="BG154"/>
  <c r="BF154"/>
  <c r="T154"/>
  <c r="R154"/>
  <c r="P154"/>
  <c r="BI152"/>
  <c r="BH152"/>
  <c r="BG152"/>
  <c r="BF152"/>
  <c r="T152"/>
  <c r="R152"/>
  <c r="P152"/>
  <c r="BI146"/>
  <c r="BH146"/>
  <c r="BG146"/>
  <c r="BF146"/>
  <c r="T146"/>
  <c r="R146"/>
  <c r="P146"/>
  <c r="BI144"/>
  <c r="BH144"/>
  <c r="BG144"/>
  <c r="BF144"/>
  <c r="T144"/>
  <c r="R144"/>
  <c r="P144"/>
  <c r="BI138"/>
  <c r="BH138"/>
  <c r="BG138"/>
  <c r="BF138"/>
  <c r="T138"/>
  <c r="R138"/>
  <c r="P138"/>
  <c r="BI134"/>
  <c r="BH134"/>
  <c r="BG134"/>
  <c r="BF134"/>
  <c r="T134"/>
  <c r="R134"/>
  <c r="P134"/>
  <c r="J127"/>
  <c r="F127"/>
  <c r="F125"/>
  <c r="E123"/>
  <c r="J91"/>
  <c r="F91"/>
  <c r="F89"/>
  <c r="E87"/>
  <c r="J24"/>
  <c r="E24"/>
  <c r="J92"/>
  <c r="J23"/>
  <c r="J18"/>
  <c r="E18"/>
  <c r="F92"/>
  <c r="J17"/>
  <c r="J12"/>
  <c r="J89"/>
  <c r="E7"/>
  <c r="E85"/>
  <c i="3" r="J37"/>
  <c r="J36"/>
  <c i="1" r="AY96"/>
  <c i="3" r="J35"/>
  <c i="1" r="AX96"/>
  <c i="3" r="BI590"/>
  <c r="BH590"/>
  <c r="BG590"/>
  <c r="BF590"/>
  <c r="T590"/>
  <c r="R590"/>
  <c r="P590"/>
  <c r="BI588"/>
  <c r="BH588"/>
  <c r="BG588"/>
  <c r="BF588"/>
  <c r="T588"/>
  <c r="R588"/>
  <c r="P588"/>
  <c r="BI585"/>
  <c r="BH585"/>
  <c r="BG585"/>
  <c r="BF585"/>
  <c r="T585"/>
  <c r="T584"/>
  <c r="R585"/>
  <c r="R584"/>
  <c r="P585"/>
  <c r="P584"/>
  <c r="BI582"/>
  <c r="BH582"/>
  <c r="BG582"/>
  <c r="BF582"/>
  <c r="T582"/>
  <c r="R582"/>
  <c r="P582"/>
  <c r="BI579"/>
  <c r="BH579"/>
  <c r="BG579"/>
  <c r="BF579"/>
  <c r="T579"/>
  <c r="R579"/>
  <c r="P579"/>
  <c r="BI576"/>
  <c r="BH576"/>
  <c r="BG576"/>
  <c r="BF576"/>
  <c r="T576"/>
  <c r="R576"/>
  <c r="P576"/>
  <c r="BI573"/>
  <c r="BH573"/>
  <c r="BG573"/>
  <c r="BF573"/>
  <c r="T573"/>
  <c r="R573"/>
  <c r="P573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62"/>
  <c r="BH562"/>
  <c r="BG562"/>
  <c r="BF562"/>
  <c r="T562"/>
  <c r="R562"/>
  <c r="P562"/>
  <c r="BI560"/>
  <c r="BH560"/>
  <c r="BG560"/>
  <c r="BF560"/>
  <c r="T560"/>
  <c r="R560"/>
  <c r="P560"/>
  <c r="BI557"/>
  <c r="BH557"/>
  <c r="BG557"/>
  <c r="BF557"/>
  <c r="T557"/>
  <c r="R557"/>
  <c r="P557"/>
  <c r="BI554"/>
  <c r="BH554"/>
  <c r="BG554"/>
  <c r="BF554"/>
  <c r="T554"/>
  <c r="R554"/>
  <c r="P554"/>
  <c r="BI551"/>
  <c r="BH551"/>
  <c r="BG551"/>
  <c r="BF551"/>
  <c r="T551"/>
  <c r="R551"/>
  <c r="P551"/>
  <c r="BI548"/>
  <c r="BH548"/>
  <c r="BG548"/>
  <c r="BF548"/>
  <c r="T548"/>
  <c r="R548"/>
  <c r="P548"/>
  <c r="BI544"/>
  <c r="BH544"/>
  <c r="BG544"/>
  <c r="BF544"/>
  <c r="T544"/>
  <c r="R544"/>
  <c r="P544"/>
  <c r="BI537"/>
  <c r="BH537"/>
  <c r="BG537"/>
  <c r="BF537"/>
  <c r="T537"/>
  <c r="R537"/>
  <c r="P537"/>
  <c r="BI530"/>
  <c r="BH530"/>
  <c r="BG530"/>
  <c r="BF530"/>
  <c r="T530"/>
  <c r="R530"/>
  <c r="P530"/>
  <c r="BI524"/>
  <c r="BH524"/>
  <c r="BG524"/>
  <c r="BF524"/>
  <c r="T524"/>
  <c r="R524"/>
  <c r="P524"/>
  <c r="BI517"/>
  <c r="BH517"/>
  <c r="BG517"/>
  <c r="BF517"/>
  <c r="T517"/>
  <c r="R517"/>
  <c r="P517"/>
  <c r="BI511"/>
  <c r="BH511"/>
  <c r="BG511"/>
  <c r="BF511"/>
  <c r="T511"/>
  <c r="R511"/>
  <c r="P511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5"/>
  <c r="BH495"/>
  <c r="BG495"/>
  <c r="BF495"/>
  <c r="T495"/>
  <c r="R495"/>
  <c r="P495"/>
  <c r="BI493"/>
  <c r="BH493"/>
  <c r="BG493"/>
  <c r="BF493"/>
  <c r="T493"/>
  <c r="R493"/>
  <c r="P493"/>
  <c r="BI488"/>
  <c r="BH488"/>
  <c r="BG488"/>
  <c r="BF488"/>
  <c r="T488"/>
  <c r="R488"/>
  <c r="P488"/>
  <c r="BI485"/>
  <c r="BH485"/>
  <c r="BG485"/>
  <c r="BF485"/>
  <c r="T485"/>
  <c r="R485"/>
  <c r="P485"/>
  <c r="BI483"/>
  <c r="BH483"/>
  <c r="BG483"/>
  <c r="BF483"/>
  <c r="T483"/>
  <c r="R483"/>
  <c r="P483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40"/>
  <c r="BH440"/>
  <c r="BG440"/>
  <c r="BF440"/>
  <c r="T440"/>
  <c r="R440"/>
  <c r="P440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4"/>
  <c r="BH404"/>
  <c r="BG404"/>
  <c r="BF404"/>
  <c r="T404"/>
  <c r="R404"/>
  <c r="P404"/>
  <c r="BI397"/>
  <c r="BH397"/>
  <c r="BG397"/>
  <c r="BF397"/>
  <c r="T397"/>
  <c r="R397"/>
  <c r="P397"/>
  <c r="BI394"/>
  <c r="BH394"/>
  <c r="BG394"/>
  <c r="BF394"/>
  <c r="T394"/>
  <c r="R394"/>
  <c r="P394"/>
  <c r="BI390"/>
  <c r="BH390"/>
  <c r="BG390"/>
  <c r="BF390"/>
  <c r="T390"/>
  <c r="R390"/>
  <c r="P390"/>
  <c r="BI386"/>
  <c r="BH386"/>
  <c r="BG386"/>
  <c r="BF386"/>
  <c r="T386"/>
  <c r="R386"/>
  <c r="P386"/>
  <c r="BI382"/>
  <c r="BH382"/>
  <c r="BG382"/>
  <c r="BF382"/>
  <c r="T382"/>
  <c r="R382"/>
  <c r="P382"/>
  <c r="BI378"/>
  <c r="BH378"/>
  <c r="BG378"/>
  <c r="BF378"/>
  <c r="T378"/>
  <c r="R378"/>
  <c r="P378"/>
  <c r="BI374"/>
  <c r="BH374"/>
  <c r="BG374"/>
  <c r="BF374"/>
  <c r="T374"/>
  <c r="R374"/>
  <c r="P374"/>
  <c r="BI370"/>
  <c r="BH370"/>
  <c r="BG370"/>
  <c r="BF370"/>
  <c r="T370"/>
  <c r="R370"/>
  <c r="P370"/>
  <c r="BI367"/>
  <c r="BH367"/>
  <c r="BG367"/>
  <c r="BF367"/>
  <c r="T367"/>
  <c r="R367"/>
  <c r="P367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298"/>
  <c r="BH298"/>
  <c r="BG298"/>
  <c r="BF298"/>
  <c r="T298"/>
  <c r="R298"/>
  <c r="P298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79"/>
  <c r="BH279"/>
  <c r="BG279"/>
  <c r="BF279"/>
  <c r="T279"/>
  <c r="R279"/>
  <c r="P279"/>
  <c r="BI277"/>
  <c r="BH277"/>
  <c r="BG277"/>
  <c r="BF277"/>
  <c r="T277"/>
  <c r="R277"/>
  <c r="P277"/>
  <c r="BI272"/>
  <c r="BH272"/>
  <c r="BG272"/>
  <c r="BF272"/>
  <c r="T272"/>
  <c r="R272"/>
  <c r="P272"/>
  <c r="BI270"/>
  <c r="BH270"/>
  <c r="BG270"/>
  <c r="BF270"/>
  <c r="T270"/>
  <c r="R270"/>
  <c r="P270"/>
  <c r="BI265"/>
  <c r="BH265"/>
  <c r="BG265"/>
  <c r="BF265"/>
  <c r="T265"/>
  <c r="R265"/>
  <c r="P265"/>
  <c r="BI263"/>
  <c r="BH263"/>
  <c r="BG263"/>
  <c r="BF263"/>
  <c r="T263"/>
  <c r="R263"/>
  <c r="P263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4"/>
  <c r="BH154"/>
  <c r="BG154"/>
  <c r="BF154"/>
  <c r="T154"/>
  <c r="R154"/>
  <c r="P154"/>
  <c r="BI148"/>
  <c r="BH148"/>
  <c r="BG148"/>
  <c r="BF148"/>
  <c r="T148"/>
  <c r="R148"/>
  <c r="P148"/>
  <c r="BI143"/>
  <c r="BH143"/>
  <c r="BG143"/>
  <c r="BF143"/>
  <c r="T143"/>
  <c r="R143"/>
  <c r="P143"/>
  <c r="BI141"/>
  <c r="BH141"/>
  <c r="BG141"/>
  <c r="BF141"/>
  <c r="T141"/>
  <c r="R141"/>
  <c r="P141"/>
  <c r="J134"/>
  <c r="F134"/>
  <c r="F132"/>
  <c r="E130"/>
  <c r="J91"/>
  <c r="F91"/>
  <c r="F89"/>
  <c r="E87"/>
  <c r="J24"/>
  <c r="E24"/>
  <c r="J135"/>
  <c r="J23"/>
  <c r="J18"/>
  <c r="E18"/>
  <c r="F92"/>
  <c r="J17"/>
  <c r="J12"/>
  <c r="J89"/>
  <c r="E7"/>
  <c r="E128"/>
  <c i="2" r="J312"/>
  <c r="J227"/>
  <c r="J140"/>
  <c r="J37"/>
  <c r="J36"/>
  <c i="1" r="AY95"/>
  <c i="2" r="J35"/>
  <c i="1" r="AX95"/>
  <c i="2"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6"/>
  <c r="BH336"/>
  <c r="BG336"/>
  <c r="BF336"/>
  <c r="T336"/>
  <c r="T335"/>
  <c r="R336"/>
  <c r="R335"/>
  <c r="P336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J1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J109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T170"/>
  <c r="R171"/>
  <c r="R170"/>
  <c r="P171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T141"/>
  <c r="R142"/>
  <c r="R141"/>
  <c r="P142"/>
  <c r="P141"/>
  <c r="J98"/>
  <c r="F134"/>
  <c r="F132"/>
  <c r="E130"/>
  <c r="F91"/>
  <c r="F89"/>
  <c r="E87"/>
  <c r="J24"/>
  <c r="E24"/>
  <c r="J135"/>
  <c r="J23"/>
  <c r="J21"/>
  <c r="E21"/>
  <c r="J134"/>
  <c r="J20"/>
  <c r="J18"/>
  <c r="E18"/>
  <c r="F92"/>
  <c r="J17"/>
  <c r="J12"/>
  <c r="J132"/>
  <c r="E7"/>
  <c r="E128"/>
  <c i="1" r="L90"/>
  <c r="AM90"/>
  <c r="AM89"/>
  <c r="L89"/>
  <c r="AM87"/>
  <c r="L87"/>
  <c r="L85"/>
  <c r="L84"/>
  <c i="4" r="BK292"/>
  <c r="J278"/>
  <c r="BK273"/>
  <c r="BK217"/>
  <c r="J213"/>
  <c r="J194"/>
  <c r="BK188"/>
  <c r="BK172"/>
  <c r="J164"/>
  <c i="3" r="J588"/>
  <c r="J585"/>
  <c r="BK582"/>
  <c r="BK579"/>
  <c r="BK576"/>
  <c r="J560"/>
  <c r="J537"/>
  <c r="BK472"/>
  <c r="BK443"/>
  <c r="BK440"/>
  <c r="BK417"/>
  <c r="BK378"/>
  <c r="BK374"/>
  <c r="J360"/>
  <c r="BK357"/>
  <c r="J302"/>
  <c r="J254"/>
  <c r="J214"/>
  <c r="J188"/>
  <c r="BK182"/>
  <c r="J178"/>
  <c r="J176"/>
  <c i="2" r="J365"/>
  <c r="BK363"/>
  <c r="BK361"/>
  <c r="BK359"/>
  <c r="BK336"/>
  <c r="J277"/>
  <c r="J269"/>
  <c r="BK261"/>
  <c r="BK233"/>
  <c r="J218"/>
  <c r="BK198"/>
  <c r="BK178"/>
  <c r="BK156"/>
  <c r="J153"/>
  <c r="J145"/>
  <c i="4" r="J280"/>
  <c r="BK275"/>
  <c r="J268"/>
  <c r="J264"/>
  <c r="J253"/>
  <c r="BK241"/>
  <c r="BK213"/>
  <c r="J198"/>
  <c r="BK176"/>
  <c r="BK168"/>
  <c r="BK154"/>
  <c r="BK138"/>
  <c i="3" r="BK590"/>
  <c r="J590"/>
  <c r="BK588"/>
  <c r="BK585"/>
  <c r="BK573"/>
  <c r="BK570"/>
  <c r="J568"/>
  <c r="J478"/>
  <c r="J461"/>
  <c r="BK446"/>
  <c r="J427"/>
  <c r="BK414"/>
  <c r="BK404"/>
  <c r="J386"/>
  <c r="BK355"/>
  <c r="J333"/>
  <c r="BK329"/>
  <c r="J314"/>
  <c r="J310"/>
  <c r="BK302"/>
  <c r="BK298"/>
  <c r="BK226"/>
  <c r="J224"/>
  <c r="J204"/>
  <c r="J192"/>
  <c r="J174"/>
  <c i="2" r="BK357"/>
  <c r="BK354"/>
  <c r="J352"/>
  <c r="J339"/>
  <c r="J318"/>
  <c r="BK293"/>
  <c r="J216"/>
  <c r="J214"/>
  <c r="J187"/>
  <c r="BK184"/>
  <c r="J178"/>
  <c r="BK164"/>
  <c r="J162"/>
  <c r="J151"/>
  <c r="BK145"/>
  <c r="J142"/>
  <c i="4" r="J289"/>
  <c r="BK280"/>
  <c r="BK262"/>
  <c r="BK236"/>
  <c r="J230"/>
  <c r="J217"/>
  <c r="J210"/>
  <c r="J203"/>
  <c r="BK200"/>
  <c r="BK191"/>
  <c r="BK185"/>
  <c r="BK179"/>
  <c r="BK166"/>
  <c r="J162"/>
  <c r="J158"/>
  <c r="J154"/>
  <c r="BK152"/>
  <c r="J134"/>
  <c i="3" r="J500"/>
  <c r="J495"/>
  <c r="J459"/>
  <c r="BK437"/>
  <c r="J431"/>
  <c r="J425"/>
  <c r="J410"/>
  <c r="J397"/>
  <c r="J390"/>
  <c r="J382"/>
  <c r="BK347"/>
  <c r="BK322"/>
  <c r="J279"/>
  <c r="BK277"/>
  <c r="J265"/>
  <c r="BK251"/>
  <c r="J249"/>
  <c r="J242"/>
  <c r="BK188"/>
  <c r="BK180"/>
  <c r="BK143"/>
  <c r="J141"/>
  <c i="2" r="J348"/>
  <c r="BK346"/>
  <c r="J336"/>
  <c r="J324"/>
  <c r="J322"/>
  <c r="BK320"/>
  <c r="BK318"/>
  <c r="BK308"/>
  <c r="BK298"/>
  <c r="BK296"/>
  <c r="J265"/>
  <c r="J241"/>
  <c r="J229"/>
  <c r="J211"/>
  <c r="BK180"/>
  <c r="BK160"/>
  <c i="4" r="BK294"/>
  <c r="BK289"/>
  <c r="J283"/>
  <c r="BK278"/>
  <c r="J275"/>
  <c r="J273"/>
  <c r="J270"/>
  <c r="BK264"/>
  <c r="J262"/>
  <c r="BK256"/>
  <c r="J247"/>
  <c r="BK230"/>
  <c r="J215"/>
  <c r="J188"/>
  <c r="J168"/>
  <c r="BK160"/>
  <c r="J146"/>
  <c r="J144"/>
  <c i="3" r="J566"/>
  <c r="BK557"/>
  <c r="BK524"/>
  <c r="BK511"/>
  <c r="J504"/>
  <c r="BK483"/>
  <c r="J476"/>
  <c r="J437"/>
  <c r="BK431"/>
  <c r="BK427"/>
  <c r="J421"/>
  <c r="BK394"/>
  <c r="J378"/>
  <c r="J364"/>
  <c r="J349"/>
  <c r="J345"/>
  <c r="BK333"/>
  <c i="4" r="J286"/>
  <c r="BK270"/>
  <c r="J259"/>
  <c r="BK253"/>
  <c r="J241"/>
  <c r="BK225"/>
  <c r="BK208"/>
  <c r="J200"/>
  <c r="BK198"/>
  <c r="J191"/>
  <c r="J182"/>
  <c r="J179"/>
  <c r="BK158"/>
  <c r="BK146"/>
  <c r="BK134"/>
  <c i="3" r="BK554"/>
  <c r="BK551"/>
  <c r="BK537"/>
  <c r="BK530"/>
  <c r="BK500"/>
  <c r="BK498"/>
  <c r="BK495"/>
  <c r="BK493"/>
  <c r="BK474"/>
  <c r="J472"/>
  <c r="J463"/>
  <c r="BK461"/>
  <c r="J457"/>
  <c r="J453"/>
  <c r="J451"/>
  <c r="J419"/>
  <c r="BK412"/>
  <c r="BK410"/>
  <c r="BK390"/>
  <c r="BK382"/>
  <c r="BK367"/>
  <c r="BK360"/>
  <c r="J353"/>
  <c r="BK351"/>
  <c r="BK345"/>
  <c r="J331"/>
  <c r="J305"/>
  <c r="BK288"/>
  <c r="J256"/>
  <c r="BK254"/>
  <c r="BK249"/>
  <c r="BK246"/>
  <c r="J244"/>
  <c r="BK240"/>
  <c r="BK230"/>
  <c r="J228"/>
  <c r="BK174"/>
  <c r="BK166"/>
  <c i="2" r="BK329"/>
  <c r="J320"/>
  <c r="BK314"/>
  <c r="J300"/>
  <c r="J298"/>
  <c r="BK273"/>
  <c r="J271"/>
  <c r="J239"/>
  <c r="BK237"/>
  <c r="J235"/>
  <c r="BK225"/>
  <c r="BK187"/>
  <c r="BK168"/>
  <c i="4" r="J294"/>
  <c r="BK283"/>
  <c r="BK259"/>
  <c r="J256"/>
  <c r="J236"/>
  <c r="J219"/>
  <c r="BK203"/>
  <c r="BK182"/>
  <c r="J176"/>
  <c r="J172"/>
  <c r="J166"/>
  <c r="BK164"/>
  <c r="BK162"/>
  <c r="J152"/>
  <c r="BK144"/>
  <c i="3" r="J544"/>
  <c r="J493"/>
  <c r="J446"/>
  <c r="J435"/>
  <c r="BK423"/>
  <c r="BK419"/>
  <c r="BK397"/>
  <c r="J374"/>
  <c r="J367"/>
  <c r="BK362"/>
  <c r="J357"/>
  <c r="BK338"/>
  <c r="BK335"/>
  <c r="BK325"/>
  <c r="J316"/>
  <c r="J307"/>
  <c r="J246"/>
  <c r="BK242"/>
  <c r="J220"/>
  <c r="J206"/>
  <c r="BK198"/>
  <c r="J196"/>
  <c r="BK194"/>
  <c r="BK190"/>
  <c r="J184"/>
  <c r="J148"/>
  <c r="J143"/>
  <c r="BK141"/>
  <c i="2" r="J333"/>
  <c r="J331"/>
  <c r="J329"/>
  <c r="BK322"/>
  <c r="BK310"/>
  <c r="J304"/>
  <c r="J302"/>
  <c r="J293"/>
  <c r="J283"/>
  <c r="J281"/>
  <c r="BK279"/>
  <c r="J275"/>
  <c r="J267"/>
  <c r="J255"/>
  <c r="J207"/>
  <c r="J196"/>
  <c r="J193"/>
  <c r="BK189"/>
  <c r="J176"/>
  <c r="BK166"/>
  <c r="J164"/>
  <c r="BK147"/>
  <c r="BK142"/>
  <c i="1" r="AS94"/>
  <c i="4" r="J292"/>
  <c r="BK286"/>
  <c r="BK268"/>
  <c r="BK247"/>
  <c r="J225"/>
  <c r="BK219"/>
  <c r="BK215"/>
  <c r="BK210"/>
  <c r="J208"/>
  <c r="BK194"/>
  <c r="J185"/>
  <c r="J160"/>
  <c i="3" r="J551"/>
  <c r="J524"/>
  <c r="BK517"/>
  <c r="J511"/>
  <c r="J498"/>
  <c r="J469"/>
  <c r="J455"/>
  <c r="J292"/>
  <c r="BK284"/>
  <c r="J272"/>
  <c r="J270"/>
  <c r="J232"/>
  <c r="J226"/>
  <c r="BK224"/>
  <c r="BK222"/>
  <c r="J218"/>
  <c r="BK216"/>
  <c r="BK212"/>
  <c r="BK208"/>
  <c r="BK196"/>
  <c r="J194"/>
  <c r="BK192"/>
  <c r="J190"/>
  <c r="J186"/>
  <c r="BK178"/>
  <c r="BK176"/>
  <c r="J154"/>
  <c i="2" r="BK352"/>
  <c r="J350"/>
  <c r="BK333"/>
  <c r="BK324"/>
  <c r="J310"/>
  <c r="J308"/>
  <c r="BK302"/>
  <c r="BK291"/>
  <c r="BK289"/>
  <c r="J263"/>
  <c r="J257"/>
  <c r="J243"/>
  <c r="BK241"/>
  <c r="BK218"/>
  <c r="BK216"/>
  <c r="BK214"/>
  <c r="BK205"/>
  <c r="BK202"/>
  <c r="BK200"/>
  <c r="J184"/>
  <c r="BK182"/>
  <c i="3" r="J582"/>
  <c r="J576"/>
  <c r="J570"/>
  <c r="BK562"/>
  <c r="BK548"/>
  <c r="J530"/>
  <c r="BK459"/>
  <c r="BK457"/>
  <c r="J449"/>
  <c r="J443"/>
  <c r="BK433"/>
  <c r="J429"/>
  <c r="J417"/>
  <c r="J412"/>
  <c r="J394"/>
  <c r="BK386"/>
  <c r="J370"/>
  <c r="BK364"/>
  <c r="J362"/>
  <c r="BK353"/>
  <c r="BK349"/>
  <c r="J347"/>
  <c r="J343"/>
  <c r="J325"/>
  <c r="BK319"/>
  <c r="J312"/>
  <c r="BK310"/>
  <c r="BK305"/>
  <c r="BK292"/>
  <c r="J284"/>
  <c r="BK279"/>
  <c r="J277"/>
  <c r="BK272"/>
  <c r="BK270"/>
  <c r="BK265"/>
  <c r="J263"/>
  <c r="BK258"/>
  <c r="BK256"/>
  <c r="J251"/>
  <c r="J222"/>
  <c r="BK220"/>
  <c r="BK184"/>
  <c r="J180"/>
  <c i="2" r="J346"/>
  <c r="J341"/>
  <c r="J291"/>
  <c r="J289"/>
  <c r="BK287"/>
  <c r="BK277"/>
  <c r="BK271"/>
  <c r="BK269"/>
  <c r="BK267"/>
  <c r="BK265"/>
  <c r="BK263"/>
  <c r="J259"/>
  <c r="J253"/>
  <c r="J247"/>
  <c r="BK239"/>
  <c r="J221"/>
  <c r="BK176"/>
  <c r="BK174"/>
  <c r="BK171"/>
  <c r="J166"/>
  <c r="J149"/>
  <c i="3" r="BK560"/>
  <c r="BK504"/>
  <c r="BK502"/>
  <c r="J485"/>
  <c r="BK480"/>
  <c r="BK476"/>
  <c r="BK467"/>
  <c r="J465"/>
  <c r="J404"/>
  <c r="J355"/>
  <c r="BK331"/>
  <c r="J319"/>
  <c r="BK316"/>
  <c r="BK307"/>
  <c r="BK263"/>
  <c r="J258"/>
  <c r="J230"/>
  <c r="J216"/>
  <c r="BK202"/>
  <c r="J198"/>
  <c r="J166"/>
  <c r="BK164"/>
  <c r="BK162"/>
  <c r="BK154"/>
  <c r="BK148"/>
  <c i="2" r="BK343"/>
  <c r="J327"/>
  <c r="BK316"/>
  <c r="J314"/>
  <c r="J296"/>
  <c r="BK285"/>
  <c r="BK283"/>
  <c r="BK281"/>
  <c r="J279"/>
  <c r="BK255"/>
  <c r="BK251"/>
  <c r="BK249"/>
  <c r="BK243"/>
  <c r="J231"/>
  <c r="BK223"/>
  <c r="BK207"/>
  <c r="J205"/>
  <c r="J202"/>
  <c r="J191"/>
  <c r="J189"/>
  <c r="J180"/>
  <c r="BK153"/>
  <c i="4" r="J138"/>
  <c i="3" r="BK566"/>
  <c r="J557"/>
  <c r="J554"/>
  <c r="J548"/>
  <c r="BK544"/>
  <c r="J502"/>
  <c r="BK488"/>
  <c r="BK485"/>
  <c r="J483"/>
  <c r="J480"/>
  <c r="BK478"/>
  <c r="BK465"/>
  <c r="BK463"/>
  <c r="BK455"/>
  <c r="BK453"/>
  <c r="BK449"/>
  <c r="J433"/>
  <c r="BK421"/>
  <c r="J414"/>
  <c r="J351"/>
  <c r="J341"/>
  <c r="J338"/>
  <c r="J335"/>
  <c r="J329"/>
  <c r="J322"/>
  <c r="J234"/>
  <c r="BK228"/>
  <c r="BK214"/>
  <c r="J212"/>
  <c r="J182"/>
  <c i="2" r="BK341"/>
  <c r="BK327"/>
  <c r="J306"/>
  <c r="J261"/>
  <c r="J225"/>
  <c r="J223"/>
  <c r="BK221"/>
  <c r="J209"/>
  <c r="J200"/>
  <c r="BK162"/>
  <c r="J160"/>
  <c r="BK151"/>
  <c i="3" r="J579"/>
  <c r="J573"/>
  <c r="BK568"/>
  <c r="J562"/>
  <c r="J517"/>
  <c r="J488"/>
  <c r="J474"/>
  <c r="BK469"/>
  <c r="J467"/>
  <c r="BK451"/>
  <c r="J440"/>
  <c r="BK435"/>
  <c r="BK429"/>
  <c r="BK425"/>
  <c r="J423"/>
  <c r="BK370"/>
  <c r="BK343"/>
  <c r="BK341"/>
  <c r="BK234"/>
  <c r="BK218"/>
  <c r="BK210"/>
  <c r="J208"/>
  <c r="J164"/>
  <c r="J162"/>
  <c i="2" r="BK331"/>
  <c r="J316"/>
  <c r="BK304"/>
  <c r="BK300"/>
  <c r="J285"/>
  <c r="BK259"/>
  <c r="J251"/>
  <c r="J249"/>
  <c r="BK247"/>
  <c r="BK245"/>
  <c r="BK211"/>
  <c r="BK209"/>
  <c r="BK193"/>
  <c r="BK191"/>
  <c r="J174"/>
  <c r="J171"/>
  <c r="J158"/>
  <c r="BK149"/>
  <c i="3" r="BK314"/>
  <c r="BK312"/>
  <c r="J298"/>
  <c r="J288"/>
  <c r="BK244"/>
  <c r="J240"/>
  <c r="BK232"/>
  <c r="J210"/>
  <c r="BK206"/>
  <c r="BK204"/>
  <c r="J202"/>
  <c r="BK186"/>
  <c i="2" r="BK365"/>
  <c r="J363"/>
  <c r="J361"/>
  <c r="J359"/>
  <c r="J357"/>
  <c r="J354"/>
  <c r="BK350"/>
  <c r="BK348"/>
  <c r="J343"/>
  <c r="BK339"/>
  <c r="BK306"/>
  <c r="J287"/>
  <c r="BK275"/>
  <c r="J273"/>
  <c r="BK257"/>
  <c r="BK253"/>
  <c r="J245"/>
  <c r="J237"/>
  <c r="BK235"/>
  <c r="J233"/>
  <c r="BK231"/>
  <c r="BK229"/>
  <c r="J198"/>
  <c r="BK196"/>
  <c r="J182"/>
  <c r="J168"/>
  <c r="BK158"/>
  <c r="J156"/>
  <c r="J147"/>
  <c l="1" r="R144"/>
  <c r="R139"/>
  <c r="R138"/>
  <c r="P173"/>
  <c r="BK195"/>
  <c r="J195"/>
  <c r="J105"/>
  <c r="P204"/>
  <c r="BK220"/>
  <c r="J220"/>
  <c r="J108"/>
  <c r="R295"/>
  <c r="BK356"/>
  <c r="J356"/>
  <c r="J118"/>
  <c r="P155"/>
  <c r="P186"/>
  <c r="T195"/>
  <c r="P213"/>
  <c r="T295"/>
  <c r="P338"/>
  <c i="3" r="T482"/>
  <c i="2" r="T173"/>
  <c r="T204"/>
  <c r="BK295"/>
  <c r="J295"/>
  <c r="J111"/>
  <c r="T326"/>
  <c r="T356"/>
  <c r="T155"/>
  <c r="P228"/>
  <c r="P326"/>
  <c r="T338"/>
  <c r="BK144"/>
  <c r="J144"/>
  <c r="J100"/>
  <c r="BK173"/>
  <c r="J173"/>
  <c r="J103"/>
  <c r="BK186"/>
  <c r="J186"/>
  <c r="J104"/>
  <c r="P195"/>
  <c r="T213"/>
  <c r="P295"/>
  <c r="P356"/>
  <c r="R173"/>
  <c r="R195"/>
  <c r="BK213"/>
  <c r="J213"/>
  <c r="J107"/>
  <c r="P220"/>
  <c r="T313"/>
  <c r="R356"/>
  <c i="3" r="BK147"/>
  <c r="J147"/>
  <c r="J99"/>
  <c r="BK201"/>
  <c r="J201"/>
  <c r="J102"/>
  <c r="P253"/>
  <c r="R324"/>
  <c r="P369"/>
  <c r="T487"/>
  <c r="P543"/>
  <c r="T572"/>
  <c r="T565"/>
  <c i="4" r="T133"/>
  <c r="T132"/>
  <c i="2" r="R228"/>
  <c r="BK326"/>
  <c r="J326"/>
  <c r="J114"/>
  <c r="BK345"/>
  <c r="J345"/>
  <c r="J117"/>
  <c i="3" r="R140"/>
  <c r="BK173"/>
  <c r="J173"/>
  <c r="J101"/>
  <c r="R201"/>
  <c r="T253"/>
  <c r="R304"/>
  <c r="BK369"/>
  <c r="J369"/>
  <c r="J107"/>
  <c r="T369"/>
  <c r="BK482"/>
  <c r="J482"/>
  <c r="J109"/>
  <c r="BK487"/>
  <c r="J487"/>
  <c r="J110"/>
  <c r="T497"/>
  <c r="R543"/>
  <c r="BK572"/>
  <c r="J572"/>
  <c r="J115"/>
  <c r="BK578"/>
  <c r="J578"/>
  <c r="J116"/>
  <c r="R587"/>
  <c i="4" r="P151"/>
  <c r="P178"/>
  <c r="BK202"/>
  <c r="J202"/>
  <c r="J103"/>
  <c r="T212"/>
  <c r="BK277"/>
  <c r="J277"/>
  <c r="J108"/>
  <c i="2" r="P144"/>
  <c r="P139"/>
  <c r="P138"/>
  <c i="1" r="AU95"/>
  <c i="2" r="T186"/>
  <c r="R204"/>
  <c r="R220"/>
  <c r="R313"/>
  <c r="R338"/>
  <c i="3" r="BK140"/>
  <c r="J140"/>
  <c r="J98"/>
  <c r="P147"/>
  <c r="R173"/>
  <c r="BK253"/>
  <c r="J253"/>
  <c r="J104"/>
  <c r="P304"/>
  <c r="T304"/>
  <c r="P416"/>
  <c r="R487"/>
  <c r="BK543"/>
  <c r="J543"/>
  <c r="J112"/>
  <c r="P550"/>
  <c r="R550"/>
  <c r="R572"/>
  <c r="R565"/>
  <c r="R578"/>
  <c i="4" r="BK151"/>
  <c r="J151"/>
  <c r="J100"/>
  <c r="BK178"/>
  <c r="J178"/>
  <c r="J102"/>
  <c r="P212"/>
  <c r="T252"/>
  <c r="T272"/>
  <c r="T267"/>
  <c i="3" r="T147"/>
  <c r="T201"/>
  <c r="P248"/>
  <c r="T248"/>
  <c r="BK324"/>
  <c r="J324"/>
  <c r="J106"/>
  <c r="T416"/>
  <c r="P487"/>
  <c r="R497"/>
  <c r="T543"/>
  <c r="P578"/>
  <c r="BK587"/>
  <c r="J587"/>
  <c r="J118"/>
  <c i="4" r="R151"/>
  <c r="R171"/>
  <c r="R178"/>
  <c r="R202"/>
  <c r="R212"/>
  <c r="BK272"/>
  <c r="J272"/>
  <c r="J107"/>
  <c r="P277"/>
  <c i="2" r="R155"/>
  <c r="BK228"/>
  <c r="J228"/>
  <c r="J110"/>
  <c r="P313"/>
  <c r="R345"/>
  <c i="3" r="T140"/>
  <c r="T139"/>
  <c r="P173"/>
  <c r="T173"/>
  <c r="BK248"/>
  <c r="J248"/>
  <c r="J103"/>
  <c r="R248"/>
  <c r="BK304"/>
  <c r="J304"/>
  <c r="J105"/>
  <c r="P324"/>
  <c r="BK416"/>
  <c r="J416"/>
  <c r="J108"/>
  <c r="P482"/>
  <c r="R482"/>
  <c r="P497"/>
  <c r="T550"/>
  <c r="T578"/>
  <c r="P587"/>
  <c i="4" r="R133"/>
  <c r="R132"/>
  <c r="BK171"/>
  <c r="J171"/>
  <c r="J101"/>
  <c r="T171"/>
  <c r="BK212"/>
  <c r="J212"/>
  <c r="J104"/>
  <c r="P252"/>
  <c r="P272"/>
  <c r="P267"/>
  <c r="R277"/>
  <c i="2" r="BK155"/>
  <c r="J155"/>
  <c r="J101"/>
  <c r="R186"/>
  <c r="BK204"/>
  <c r="J204"/>
  <c r="J106"/>
  <c r="R213"/>
  <c r="T220"/>
  <c r="BK313"/>
  <c r="J313"/>
  <c r="J113"/>
  <c r="BK338"/>
  <c r="J338"/>
  <c r="J116"/>
  <c r="P345"/>
  <c i="3" r="P140"/>
  <c r="P139"/>
  <c r="R147"/>
  <c r="P201"/>
  <c r="R253"/>
  <c r="T324"/>
  <c r="R369"/>
  <c r="BK497"/>
  <c r="J497"/>
  <c r="J111"/>
  <c r="BK550"/>
  <c r="J550"/>
  <c r="J113"/>
  <c r="P572"/>
  <c r="P565"/>
  <c r="T587"/>
  <c i="4" r="BK133"/>
  <c r="J133"/>
  <c r="J98"/>
  <c r="T151"/>
  <c r="T150"/>
  <c r="T178"/>
  <c r="T202"/>
  <c r="R252"/>
  <c r="R272"/>
  <c r="R267"/>
  <c r="R291"/>
  <c i="2" r="T144"/>
  <c r="T139"/>
  <c r="T138"/>
  <c r="T228"/>
  <c r="R326"/>
  <c r="T345"/>
  <c i="3" r="R416"/>
  <c i="4" r="P133"/>
  <c r="P132"/>
  <c r="P171"/>
  <c r="P202"/>
  <c r="BK252"/>
  <c r="J252"/>
  <c r="J105"/>
  <c r="T277"/>
  <c r="BK291"/>
  <c r="J291"/>
  <c r="J111"/>
  <c r="P291"/>
  <c r="T291"/>
  <c i="2" r="J89"/>
  <c r="BE174"/>
  <c r="BE205"/>
  <c r="BE211"/>
  <c r="BE277"/>
  <c r="BE279"/>
  <c r="BE298"/>
  <c r="BE302"/>
  <c r="BE308"/>
  <c r="BE333"/>
  <c r="BE352"/>
  <c i="3" r="BE174"/>
  <c r="BE228"/>
  <c r="BE246"/>
  <c r="BE263"/>
  <c r="BE279"/>
  <c r="BE302"/>
  <c r="BE310"/>
  <c r="BE370"/>
  <c i="2" r="J92"/>
  <c r="BE145"/>
  <c r="BE164"/>
  <c r="BE176"/>
  <c r="BE184"/>
  <c r="BE218"/>
  <c r="BE225"/>
  <c r="BE231"/>
  <c r="BE253"/>
  <c r="BE261"/>
  <c r="BE306"/>
  <c r="BE341"/>
  <c r="BE350"/>
  <c r="BK141"/>
  <c r="J141"/>
  <c r="J99"/>
  <c r="BK335"/>
  <c r="J335"/>
  <c r="J115"/>
  <c i="3" r="F135"/>
  <c r="BE166"/>
  <c r="BE226"/>
  <c r="BE242"/>
  <c r="BE254"/>
  <c r="BE305"/>
  <c r="BE322"/>
  <c r="BE349"/>
  <c r="BE355"/>
  <c r="BE374"/>
  <c r="BE386"/>
  <c r="BE410"/>
  <c r="BE421"/>
  <c r="BE449"/>
  <c r="BE478"/>
  <c r="BE493"/>
  <c r="BE495"/>
  <c r="BE500"/>
  <c r="BE537"/>
  <c i="2" r="BE180"/>
  <c r="BE187"/>
  <c r="BE229"/>
  <c r="BE237"/>
  <c r="BE249"/>
  <c r="BE281"/>
  <c r="BE293"/>
  <c r="BE296"/>
  <c r="BE316"/>
  <c r="BE320"/>
  <c r="BE348"/>
  <c i="3" r="BE162"/>
  <c r="BE186"/>
  <c r="BE216"/>
  <c r="BE220"/>
  <c r="BE230"/>
  <c r="BE249"/>
  <c r="BE256"/>
  <c r="BE284"/>
  <c r="BE314"/>
  <c r="BE319"/>
  <c r="BE333"/>
  <c r="BE360"/>
  <c r="BE367"/>
  <c r="BE382"/>
  <c r="BE394"/>
  <c r="BE451"/>
  <c r="BE457"/>
  <c r="BE498"/>
  <c i="4" r="E121"/>
  <c i="2" r="E85"/>
  <c r="BE147"/>
  <c r="BE156"/>
  <c r="BE193"/>
  <c r="BE235"/>
  <c r="BE271"/>
  <c r="BE287"/>
  <c r="BE329"/>
  <c i="3" r="BE141"/>
  <c r="BE178"/>
  <c r="BE184"/>
  <c r="BE188"/>
  <c r="BE204"/>
  <c r="BE218"/>
  <c r="BE234"/>
  <c r="BE298"/>
  <c r="BE335"/>
  <c r="BE488"/>
  <c i="2" r="J91"/>
  <c r="BE142"/>
  <c r="BE158"/>
  <c r="BE216"/>
  <c r="BE233"/>
  <c r="BE273"/>
  <c r="BE283"/>
  <c r="BE304"/>
  <c r="BE314"/>
  <c r="BE324"/>
  <c r="BE331"/>
  <c i="3" r="E85"/>
  <c r="BE148"/>
  <c r="BE240"/>
  <c r="BE244"/>
  <c r="BE307"/>
  <c r="BE423"/>
  <c r="BE437"/>
  <c r="BE461"/>
  <c r="BE551"/>
  <c r="BE570"/>
  <c r="BE579"/>
  <c i="2" r="BE178"/>
  <c r="BE223"/>
  <c r="BE245"/>
  <c r="BE265"/>
  <c r="BE267"/>
  <c r="BE336"/>
  <c r="BE357"/>
  <c r="BE359"/>
  <c r="BE363"/>
  <c r="BE365"/>
  <c i="3" r="J92"/>
  <c r="BE198"/>
  <c r="BE251"/>
  <c r="BE459"/>
  <c r="BE530"/>
  <c r="BE566"/>
  <c i="4" r="J128"/>
  <c r="BE138"/>
  <c r="BE191"/>
  <c r="BE270"/>
  <c r="BE273"/>
  <c r="BE278"/>
  <c i="2" r="BE151"/>
  <c r="BE168"/>
  <c r="BE198"/>
  <c r="BE202"/>
  <c r="BE239"/>
  <c r="BE263"/>
  <c r="BE289"/>
  <c r="BE318"/>
  <c r="BK170"/>
  <c r="J170"/>
  <c r="J102"/>
  <c i="3" r="BE154"/>
  <c r="BE164"/>
  <c r="BE176"/>
  <c r="BE212"/>
  <c r="BE224"/>
  <c r="BE353"/>
  <c r="BE417"/>
  <c r="BE427"/>
  <c r="BE429"/>
  <c r="BE455"/>
  <c r="BE554"/>
  <c r="BE568"/>
  <c r="BK584"/>
  <c r="J584"/>
  <c r="J117"/>
  <c i="4" r="F128"/>
  <c r="BE158"/>
  <c r="BE168"/>
  <c r="BE179"/>
  <c r="BE194"/>
  <c r="BE198"/>
  <c r="BE200"/>
  <c r="BE208"/>
  <c r="BE213"/>
  <c r="BE247"/>
  <c r="BE262"/>
  <c r="BE264"/>
  <c r="BK285"/>
  <c r="J285"/>
  <c r="J109"/>
  <c i="2" r="F135"/>
  <c r="BE171"/>
  <c r="BE182"/>
  <c r="BE191"/>
  <c r="BE200"/>
  <c r="BE255"/>
  <c r="BE259"/>
  <c r="BE275"/>
  <c r="BE291"/>
  <c i="3" r="J132"/>
  <c r="BE192"/>
  <c r="BE202"/>
  <c r="BE214"/>
  <c r="BE222"/>
  <c r="BE232"/>
  <c r="BE258"/>
  <c r="BE265"/>
  <c r="BE277"/>
  <c r="BE292"/>
  <c r="BE325"/>
  <c r="BE341"/>
  <c r="BE347"/>
  <c r="BE431"/>
  <c r="BE446"/>
  <c r="BE483"/>
  <c r="BE502"/>
  <c r="BE557"/>
  <c r="BE562"/>
  <c i="4" r="BE144"/>
  <c r="BE160"/>
  <c r="BE162"/>
  <c r="BE172"/>
  <c r="BE176"/>
  <c r="BK288"/>
  <c r="J288"/>
  <c r="J110"/>
  <c i="3" r="BE351"/>
  <c r="BE390"/>
  <c r="BE404"/>
  <c r="BE425"/>
  <c r="BE453"/>
  <c i="4" r="BE210"/>
  <c r="BE217"/>
  <c r="BE225"/>
  <c r="BE241"/>
  <c r="BE253"/>
  <c r="BE259"/>
  <c r="BE275"/>
  <c r="BE280"/>
  <c i="2" r="BE149"/>
  <c r="BE162"/>
  <c r="BE189"/>
  <c r="BE243"/>
  <c r="BE300"/>
  <c r="BE310"/>
  <c r="BE343"/>
  <c i="3" r="BE182"/>
  <c r="BE190"/>
  <c r="BE194"/>
  <c r="BE206"/>
  <c r="BE270"/>
  <c r="BE329"/>
  <c r="BE338"/>
  <c r="BE345"/>
  <c r="BE412"/>
  <c r="BE414"/>
  <c r="BE419"/>
  <c r="BE465"/>
  <c r="BE469"/>
  <c r="BE474"/>
  <c r="BE476"/>
  <c r="BE485"/>
  <c r="BE517"/>
  <c r="BE560"/>
  <c i="4" r="J125"/>
  <c r="BE164"/>
  <c r="BE215"/>
  <c r="BE219"/>
  <c r="BE268"/>
  <c r="BE294"/>
  <c i="2" r="BE153"/>
  <c r="BE196"/>
  <c r="BE207"/>
  <c r="BE221"/>
  <c r="BE251"/>
  <c r="BE269"/>
  <c r="BE285"/>
  <c r="BE322"/>
  <c r="BE361"/>
  <c i="3" r="BE180"/>
  <c r="BE196"/>
  <c r="BE208"/>
  <c r="BE288"/>
  <c r="BE312"/>
  <c r="BE331"/>
  <c r="BE343"/>
  <c r="BE357"/>
  <c r="BE362"/>
  <c r="BE378"/>
  <c r="BE397"/>
  <c r="BE435"/>
  <c r="BE440"/>
  <c r="BE443"/>
  <c r="BE467"/>
  <c r="BE472"/>
  <c r="BE480"/>
  <c r="BE504"/>
  <c r="BE544"/>
  <c r="BE548"/>
  <c r="BE576"/>
  <c r="BE582"/>
  <c r="BE585"/>
  <c r="BE588"/>
  <c i="4" r="BE134"/>
  <c r="BE152"/>
  <c r="BE166"/>
  <c r="BE185"/>
  <c r="BE188"/>
  <c r="BE256"/>
  <c r="BE286"/>
  <c r="BE289"/>
  <c r="BE292"/>
  <c i="2" r="BE160"/>
  <c r="BE166"/>
  <c r="BE209"/>
  <c r="BE214"/>
  <c r="BE241"/>
  <c r="BE247"/>
  <c r="BE257"/>
  <c r="BE327"/>
  <c r="BE339"/>
  <c r="BE346"/>
  <c r="BE354"/>
  <c i="3" r="BE143"/>
  <c r="BE210"/>
  <c r="BE272"/>
  <c r="BE316"/>
  <c r="BE364"/>
  <c r="BE433"/>
  <c r="BE463"/>
  <c r="BE511"/>
  <c r="BE524"/>
  <c r="BE573"/>
  <c r="BE590"/>
  <c i="4" r="BE146"/>
  <c r="BE154"/>
  <c r="BE182"/>
  <c r="BE203"/>
  <c r="BE230"/>
  <c r="BE236"/>
  <c r="BE283"/>
  <c i="3" r="J34"/>
  <c i="1" r="AW96"/>
  <c i="3" r="F34"/>
  <c i="1" r="BA96"/>
  <c i="2" r="F37"/>
  <c i="1" r="BD95"/>
  <c i="4" r="F34"/>
  <c i="1" r="BA97"/>
  <c i="2" r="J34"/>
  <c i="1" r="AW95"/>
  <c i="2" r="F34"/>
  <c i="1" r="BA95"/>
  <c i="4" r="F36"/>
  <c i="1" r="BC97"/>
  <c i="2" r="F35"/>
  <c i="1" r="BB95"/>
  <c i="4" r="F35"/>
  <c i="1" r="BB97"/>
  <c i="2" r="F36"/>
  <c i="1" r="BC95"/>
  <c i="3" r="F37"/>
  <c i="1" r="BD96"/>
  <c i="3" r="F36"/>
  <c i="1" r="BC96"/>
  <c i="4" r="F37"/>
  <c i="1" r="BD97"/>
  <c i="3" r="F35"/>
  <c i="1" r="BB96"/>
  <c i="4" r="J34"/>
  <c i="1" r="AW97"/>
  <c i="3" l="1" r="P172"/>
  <c i="4" r="R150"/>
  <c r="R131"/>
  <c i="3" r="P138"/>
  <c i="1" r="AU96"/>
  <c i="3" r="T172"/>
  <c r="T138"/>
  <c r="R172"/>
  <c i="4" r="P150"/>
  <c r="P131"/>
  <c i="1" r="AU97"/>
  <c i="3" r="R139"/>
  <c r="R138"/>
  <c i="4" r="T131"/>
  <c r="BK267"/>
  <c r="J267"/>
  <c r="J106"/>
  <c i="3" r="BK565"/>
  <c r="J565"/>
  <c r="J114"/>
  <c r="BK172"/>
  <c r="J172"/>
  <c r="J100"/>
  <c i="2" r="BK139"/>
  <c r="BK138"/>
  <c r="J138"/>
  <c r="J96"/>
  <c i="4" r="BK132"/>
  <c r="J132"/>
  <c r="J97"/>
  <c i="3" r="BK139"/>
  <c r="BK138"/>
  <c r="J138"/>
  <c i="4" r="BK150"/>
  <c r="J150"/>
  <c r="J99"/>
  <c i="3" r="F33"/>
  <c i="1" r="AZ96"/>
  <c r="BB94"/>
  <c r="W31"/>
  <c r="BA94"/>
  <c r="AW94"/>
  <c r="AK30"/>
  <c i="3" r="J33"/>
  <c i="1" r="AV96"/>
  <c r="AT96"/>
  <c i="3" r="J30"/>
  <c i="1" r="AG96"/>
  <c r="AN96"/>
  <c i="4" r="F33"/>
  <c i="1" r="AZ97"/>
  <c i="2" r="J33"/>
  <c i="1" r="AV95"/>
  <c r="AT95"/>
  <c i="2" r="F33"/>
  <c i="1" r="AZ95"/>
  <c r="BC94"/>
  <c r="AY94"/>
  <c i="4" r="J33"/>
  <c i="1" r="AV97"/>
  <c r="AT97"/>
  <c r="BD94"/>
  <c r="W33"/>
  <c i="3" l="1" r="J39"/>
  <c r="J139"/>
  <c r="J97"/>
  <c i="2" r="J139"/>
  <c r="J97"/>
  <c i="3" r="J96"/>
  <c i="4" r="BK131"/>
  <c r="J131"/>
  <c i="1" r="AU94"/>
  <c r="AX94"/>
  <c i="4" r="J30"/>
  <c i="1" r="AG97"/>
  <c r="AN97"/>
  <c r="AZ94"/>
  <c r="W29"/>
  <c r="W30"/>
  <c r="W32"/>
  <c i="2" r="J30"/>
  <c i="1" r="AG95"/>
  <c r="AN95"/>
  <c i="2" l="1" r="J39"/>
  <c i="4" r="J39"/>
  <c r="J96"/>
  <c i="1" r="AV94"/>
  <c r="AK29"/>
  <c r="AG94"/>
  <c r="AK26"/>
  <c l="1"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<sst xmlns="http://schemas.openxmlformats.org/spreadsheetml/2006/main">
  <si>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</si>
  <si>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</si>
  <si>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</si>
  <si>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</si>
  <si>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</si>
  <si>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{68b79907-8300-48d6-a30f-9b2a4a89aa93}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</si>
  <si>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</si>
  <si>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</si>
  <si>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</si>
  <si>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</si>
  <si>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</si>
  <si>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</si>
  <si>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</si>
  <si>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</si>
  <si>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84-19-6P1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</si>
  <si>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</si>
  <si>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</si>
  <si>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Plynová kotelna Poděbradova PK1</t>
  </si>
  <si>
    <t>KSO:</t>
  </si>
  <si>
    <t>CC-CZ:</t>
  </si>
  <si>
    <t>Místo:</t>
  </si>
  <si>
    <t>Poděbradova 1834/14, 741 01 Nový Jičín</t>
  </si>
  <si>
    <t>Datum:</t>
  </si>
  <si>
    <t>17. 9. 2020</t>
  </si>
  <si>
    <t>Zadavatel:</t>
  </si>
  <si>
    <t>IČ:</t>
  </si>
  <si>
    <t>Město Nový Jičín, Masarykovo nám. 1/1, 741 01 NJ</t>
  </si>
  <si>
    <t>DIČ:</t>
  </si>
  <si>
    <t>Uchazeč:</t>
  </si>
  <si>
    <t>Vyplň údaj</t>
  </si>
  <si>
    <t>Projektant:</t>
  </si>
  <si>
    <t>60777290</t>
  </si>
  <si>
    <t>MIOT, s.r.o., Zelená 3062/30, 702 02 Ostrava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</si>
  <si>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</si>
  <si>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</si>
  <si>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</si>
  <si>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</si>
  <si>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 Zadavatel při zpracování zadávací dokumentace a položkového rozpočtu včetně projektové dokumentace postupoval v souladu se základními zásadami zadávacího řízení dle § 6 ZZVZ a s maximální snahou na vymezení technických standardů stavebních prací, jejichž splnění požaduje. Vzhledem k tomu, že běžně používané cenové soustavy mají ve svých databázích definovány i položky, u nichž je v textu použit i popis a označení reprezentativního materiálu, umožňuje zadavatel v takovém případě použít pro plnění veřejné zakázky i jiných, kvalitativně a technicky obdobných řešení, pokud zadávací podmínky výslovně nestanoví z objektivních důvodů jinak.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</si>
  <si>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</si>
  <si>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</si>
  <si>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</si>
  <si>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</si>
  <si>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</si>
  <si>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</si>
  <si>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</si>
  <si>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</si>
  <si>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</si>
  <si>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</si>
  <si>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</si>
  <si>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</si>
  <si>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</si>
  <si>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</si>
  <si>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</si>
  <si>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</si>
  <si>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</si>
  <si>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</si>
  <si>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</si>
  <si>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</si>
  <si>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</si>
  <si>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</si>
  <si>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</si>
  <si>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</si>
  <si>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</si>
  <si>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</si>
  <si>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</si>
  <si>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</si>
  <si>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</si>
  <si>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</si>
  <si>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</si>
  <si>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</si>
  <si>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</si>
  <si>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</si>
  <si>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</si>
  <si>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</si>
  <si>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</si>
  <si>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</si>
  <si>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</si>
  <si>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</si>
  <si>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</si>
  <si>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</si>
  <si>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</si>
  <si>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</si>
  <si>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</si>
  <si>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84-19-6P13</t>
  </si>
  <si>
    <t>Elektroinstalace a MaR</t>
  </si>
  <si>
    <t>STA</t>
  </si>
  <si>
    <t>1</t>
  </si>
  <si>
    <t>{61d270a8-87b0-4066-8780-f745a749f88b}</t>
  </si>
  <si>
    <t>2</t>
  </si>
  <si>
    <t>84-19-6P11</t>
  </si>
  <si>
    <t>Strojní technologie</t>
  </si>
  <si>
    <t>{9c73ce4b-2e63-4920-9058-d0e07ac5584c}</t>
  </si>
  <si>
    <t>84-19-6P12</t>
  </si>
  <si>
    <t>Plynová odběrná zařízení</t>
  </si>
  <si>
    <t>{f5d4810a-d24c-4c9f-aad1-2afeb81d6fce}</t>
  </si>
  <si>
    <t>KRYCÍ LIST SOUPISU PRACÍ</t>
  </si>
  <si>
    <t>Objekt:</t>
  </si>
  <si>
    <t>84-19-6P13 - Elektroinstalace a MaR</t>
  </si>
  <si>
    <t>Město Nový Jičín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</si>
  <si>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</si>
  <si>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</si>
  <si>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</si>
  <si>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</si>
  <si>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</si>
  <si>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</si>
  <si>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741 - Elektroinstalace - silnoproud</t>
  </si>
  <si>
    <t xml:space="preserve">    741-01 - ROZVADĚČ DT1</t>
  </si>
  <si>
    <t xml:space="preserve">    741-02 - KABEL STÍNĚNÝ</t>
  </si>
  <si>
    <t xml:space="preserve">    741-03 - KABEL SILOVÝ,IZOLACE PVC</t>
  </si>
  <si>
    <t xml:space="preserve">    741-04 - UKONCENI KABELU</t>
  </si>
  <si>
    <t xml:space="preserve">    741-05 - KABELOVÉ TRASY</t>
  </si>
  <si>
    <t xml:space="preserve">    741-06 - UZEMNĚNÍ, OCHRANNÉ POSPOJENÍ</t>
  </si>
  <si>
    <t xml:space="preserve">    741-07 - ZÁSUVKA 230V PRO NAPÁJENÍ ÚPRAVNY VODY</t>
  </si>
  <si>
    <t xml:space="preserve">    741-08 - HODINOVÉ ZÚČTOVACÍ SAZBY</t>
  </si>
  <si>
    <t xml:space="preserve">    741-09 - PROVEDENI REVIZNICH ZKOUSEK DLE ČSN 331500 </t>
  </si>
  <si>
    <t xml:space="preserve">    741-10 - OSTATNÍ SLUŽBY</t>
  </si>
  <si>
    <t xml:space="preserve">    742 - Elektroinstalace - slaboproud</t>
  </si>
  <si>
    <t xml:space="preserve">    742-01 - Rozvaděč DT1 včetně výbavy (silový + MaR)</t>
  </si>
  <si>
    <t xml:space="preserve">    742-02 - Řídící systém</t>
  </si>
  <si>
    <t xml:space="preserve">    742-03 - Snímače</t>
  </si>
  <si>
    <t xml:space="preserve">    742-03-01 - Snímače teploty</t>
  </si>
  <si>
    <t xml:space="preserve">    742-03-02 - Nerez.jímka pro snímač teplot</t>
  </si>
  <si>
    <t xml:space="preserve">    742-03-03 - Snímače tlaku</t>
  </si>
  <si>
    <t xml:space="preserve">    742-03-04 - Poruchová signalizace</t>
  </si>
  <si>
    <t xml:space="preserve">    742-04 - Uživatelský software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</si>
  <si>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</si>
  <si>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</si>
  <si>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</si>
  <si>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</si>
  <si>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</si>
  <si>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</si>
  <si>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</si>
  <si>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</si>
  <si>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</si>
  <si>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</si>
  <si>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</si>
  <si>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</si>
  <si>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</si>
  <si>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</si>
  <si>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</si>
  <si>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</si>
  <si>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</si>
  <si>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</si>
  <si>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</si>
  <si>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741-01</t>
  </si>
  <si>
    <t>ROZVADĚČ DT1</t>
  </si>
  <si>
    <t>K</t>
  </si>
  <si>
    <t>74199001R</t>
  </si>
  <si>
    <t>Montáž rozvaděče</t>
  </si>
  <si>
    <t>ks</t>
  </si>
  <si>
    <t>4</t>
  </si>
  <si>
    <t>PP</t>
  </si>
  <si>
    <t>741-02</t>
  </si>
  <si>
    <t>KABEL STÍNĚNÝ</t>
  </si>
  <si>
    <t>74199002R</t>
  </si>
  <si>
    <t>JYTY 2x1 mm , pevně</t>
  </si>
  <si>
    <t>m</t>
  </si>
  <si>
    <t>3</t>
  </si>
  <si>
    <t>74199003R</t>
  </si>
  <si>
    <t>JYTY 4x1 mm , pevně</t>
  </si>
  <si>
    <t>6</t>
  </si>
  <si>
    <t>74199004R</t>
  </si>
  <si>
    <t>JYTY 7x1 mm , pevně</t>
  </si>
  <si>
    <t>8</t>
  </si>
  <si>
    <t>5</t>
  </si>
  <si>
    <t>74199005R</t>
  </si>
  <si>
    <t>LAM TWIN FTP 4x2x0,8 (Ethernet)</t>
  </si>
  <si>
    <t>10</t>
  </si>
  <si>
    <t>74199006R</t>
  </si>
  <si>
    <t>LAM DATAPAR 2x2x0,8 (M-Bus)</t>
  </si>
  <si>
    <t>12</t>
  </si>
  <si>
    <t>741-03</t>
  </si>
  <si>
    <t>KABEL SILOVÝ,IZOLACE PVC</t>
  </si>
  <si>
    <t>7</t>
  </si>
  <si>
    <t>74199007R</t>
  </si>
  <si>
    <t>CYKY-O 2x1.5 , pevně</t>
  </si>
  <si>
    <t>14</t>
  </si>
  <si>
    <t>74199008R</t>
  </si>
  <si>
    <t>CYKY-J 3x1.5 , pevně</t>
  </si>
  <si>
    <t>16</t>
  </si>
  <si>
    <t>9</t>
  </si>
  <si>
    <t>74199009R</t>
  </si>
  <si>
    <t>CYKY-J 5x1,5 , pevně</t>
  </si>
  <si>
    <t>18</t>
  </si>
  <si>
    <t>74199010R</t>
  </si>
  <si>
    <t>CYKY-J 5x2,5 , pevně</t>
  </si>
  <si>
    <t>20</t>
  </si>
  <si>
    <t>11</t>
  </si>
  <si>
    <t>74199011R</t>
  </si>
  <si>
    <t>CYKY-J 7x1,5 , pevně</t>
  </si>
  <si>
    <t>22</t>
  </si>
  <si>
    <t>74199012R</t>
  </si>
  <si>
    <t>CYKY-J 3x2.5 , pevně</t>
  </si>
  <si>
    <t>24</t>
  </si>
  <si>
    <t>13</t>
  </si>
  <si>
    <t>74199013R</t>
  </si>
  <si>
    <t>CYKY-J 5x4 , pevně</t>
  </si>
  <si>
    <t>26</t>
  </si>
  <si>
    <t>741-04</t>
  </si>
  <si>
    <t>UKONCENI KABELU</t>
  </si>
  <si>
    <t>74199014R</t>
  </si>
  <si>
    <t xml:space="preserve">do7x4  mm2</t>
  </si>
  <si>
    <t>28</t>
  </si>
  <si>
    <t>do7x4 mm2</t>
  </si>
  <si>
    <t>741-05</t>
  </si>
  <si>
    <t>KABELOVÉ TRASY</t>
  </si>
  <si>
    <t>74199015R</t>
  </si>
  <si>
    <t>Kabelový žlab děrovaný 100x250</t>
  </si>
  <si>
    <t>30</t>
  </si>
  <si>
    <t>74199016R</t>
  </si>
  <si>
    <t>Kabelový žlab děrovaný 50x62</t>
  </si>
  <si>
    <t>32</t>
  </si>
  <si>
    <t>17</t>
  </si>
  <si>
    <t>74199017R</t>
  </si>
  <si>
    <t>Víko kabelového žlabu 62</t>
  </si>
  <si>
    <t>34</t>
  </si>
  <si>
    <t>74199018R</t>
  </si>
  <si>
    <t>Víko kabelového žlabu 250</t>
  </si>
  <si>
    <t>36</t>
  </si>
  <si>
    <t>19</t>
  </si>
  <si>
    <t>74199019R</t>
  </si>
  <si>
    <t>Podpěra na stěnu 125</t>
  </si>
  <si>
    <t>38</t>
  </si>
  <si>
    <t>74199020R</t>
  </si>
  <si>
    <t>Elektroinstal.trubka tuhá KOPOS průměr 25mm, sv.šedá, vč.kolen</t>
  </si>
  <si>
    <t>40</t>
  </si>
  <si>
    <t>741-06</t>
  </si>
  <si>
    <t>UZEMNĚNÍ, OCHRANNÉ POSPOJENÍ</t>
  </si>
  <si>
    <t>74199021R</t>
  </si>
  <si>
    <t>Zemnící pásek FeZn 30 x 4 mm</t>
  </si>
  <si>
    <t>42</t>
  </si>
  <si>
    <t>74199022R</t>
  </si>
  <si>
    <t>Svorka SR03</t>
  </si>
  <si>
    <t>44</t>
  </si>
  <si>
    <t>23</t>
  </si>
  <si>
    <t>74199023R</t>
  </si>
  <si>
    <t>Svorka ZSA16</t>
  </si>
  <si>
    <t>46</t>
  </si>
  <si>
    <t>74199024R</t>
  </si>
  <si>
    <t>Vodič CY 6 mm2 zž</t>
  </si>
  <si>
    <t>48</t>
  </si>
  <si>
    <t>741-07</t>
  </si>
  <si>
    <t>ZÁSUVKA 230V PRO NAPÁJENÍ ÚPRAVNY VODY</t>
  </si>
  <si>
    <t>25</t>
  </si>
  <si>
    <t>74199025R</t>
  </si>
  <si>
    <t xml:space="preserve">Zásuvka 16A, 230 V,  IP44, na zeď</t>
  </si>
  <si>
    <t>50</t>
  </si>
  <si>
    <t>Zásuvka 16A, 230 V, IP44, na zeď</t>
  </si>
  <si>
    <t>74199026R</t>
  </si>
  <si>
    <t>Zásuvka 16A, 400V, 5-pól, IP44, na zeď</t>
  </si>
  <si>
    <t>52</t>
  </si>
  <si>
    <t>27</t>
  </si>
  <si>
    <t>74199027R</t>
  </si>
  <si>
    <t>3-pólový jistič 25A včetně vyp. cívky char.B</t>
  </si>
  <si>
    <t>54</t>
  </si>
  <si>
    <t>74199028R</t>
  </si>
  <si>
    <t>Pomocný mont.materiál</t>
  </si>
  <si>
    <t>56</t>
  </si>
  <si>
    <t>741-08</t>
  </si>
  <si>
    <t>HODINOVÉ ZÚČTOVACÍ SAZBY</t>
  </si>
  <si>
    <t>29</t>
  </si>
  <si>
    <t>74199029R</t>
  </si>
  <si>
    <t>Demontáž stávajícího zařízení (rozvaděč RK, RMaR 15, periferie, kabely,...)</t>
  </si>
  <si>
    <t>hod</t>
  </si>
  <si>
    <t>58</t>
  </si>
  <si>
    <t>74199030R</t>
  </si>
  <si>
    <t>Koordinace postupu prací s ostatnimi profesemi vč.řešení provizor.stavů</t>
  </si>
  <si>
    <t>60</t>
  </si>
  <si>
    <t>31</t>
  </si>
  <si>
    <t>74199031R</t>
  </si>
  <si>
    <t>Příprava ke komplexni zkoušce</t>
  </si>
  <si>
    <t>62</t>
  </si>
  <si>
    <t>74199032R</t>
  </si>
  <si>
    <t>Komplexní zkoušky systému</t>
  </si>
  <si>
    <t>64</t>
  </si>
  <si>
    <t>741-09</t>
  </si>
  <si>
    <t xml:space="preserve">PROVEDENI REVIZNICH ZKOUSEK DLE ČSN 331500 </t>
  </si>
  <si>
    <t>33</t>
  </si>
  <si>
    <t>74199033R</t>
  </si>
  <si>
    <t>Revizní technik</t>
  </si>
  <si>
    <t>66</t>
  </si>
  <si>
    <t>74199034R</t>
  </si>
  <si>
    <t>Vypracování revizní zprávy</t>
  </si>
  <si>
    <t>68</t>
  </si>
  <si>
    <t>35</t>
  </si>
  <si>
    <t>74199035R</t>
  </si>
  <si>
    <t>Spolupráce s reviz. technikem</t>
  </si>
  <si>
    <t>70</t>
  </si>
  <si>
    <t>741-10</t>
  </si>
  <si>
    <t>OSTATNÍ SLUŽBY</t>
  </si>
  <si>
    <t>74199036R</t>
  </si>
  <si>
    <t>Zpracování výrobní projektové dokumentace</t>
  </si>
  <si>
    <t>72</t>
  </si>
  <si>
    <t>37</t>
  </si>
  <si>
    <t>74199037R</t>
  </si>
  <si>
    <t>Zpracování dokumentace skutečného provedení stavby</t>
  </si>
  <si>
    <t>74</t>
  </si>
  <si>
    <t>74199038R</t>
  </si>
  <si>
    <t>Zpracování návodů pro obsluhu</t>
  </si>
  <si>
    <t>76</t>
  </si>
  <si>
    <t>742</t>
  </si>
  <si>
    <t>Elektroinstalace - slaboproud</t>
  </si>
  <si>
    <t>742-01</t>
  </si>
  <si>
    <t>Rozvaděč DT1 včetně výbavy (silový + MaR)</t>
  </si>
  <si>
    <t>39</t>
  </si>
  <si>
    <t>74299000R</t>
  </si>
  <si>
    <t>Dodávka a montáž rozvaděče DT1</t>
  </si>
  <si>
    <t>kpl</t>
  </si>
  <si>
    <t>78</t>
  </si>
  <si>
    <t>74299001R</t>
  </si>
  <si>
    <t>Skříňový rozvaděč 800x2000x400mm, IP43, IP20 (vnitřní)</t>
  </si>
  <si>
    <t>80</t>
  </si>
  <si>
    <t>41</t>
  </si>
  <si>
    <t>74299002R</t>
  </si>
  <si>
    <t>3-pólový jistič 20A včetně vyp. cívky char.C</t>
  </si>
  <si>
    <t>82</t>
  </si>
  <si>
    <t>74299003R</t>
  </si>
  <si>
    <t>3-pólový jistič 16A, char.C (zásuvka 400V)</t>
  </si>
  <si>
    <t>84</t>
  </si>
  <si>
    <t>43</t>
  </si>
  <si>
    <t>74299004R</t>
  </si>
  <si>
    <t>1-pólový jistič 16A, char.C (zásuvky kotelna)</t>
  </si>
  <si>
    <t>86</t>
  </si>
  <si>
    <t>74299005R</t>
  </si>
  <si>
    <t>1-pólový jistič 10A, char.B (osvětlení kotelna)</t>
  </si>
  <si>
    <t>88</t>
  </si>
  <si>
    <t>45</t>
  </si>
  <si>
    <t>74299006R</t>
  </si>
  <si>
    <t>1-pólový jistič 6A, char.B (měření plynu)</t>
  </si>
  <si>
    <t>90</t>
  </si>
  <si>
    <t>74299007R</t>
  </si>
  <si>
    <t>1-pólový jistič 6A, char.B (měřiče tepla)</t>
  </si>
  <si>
    <t>92</t>
  </si>
  <si>
    <t>47</t>
  </si>
  <si>
    <t>74299008R</t>
  </si>
  <si>
    <t>1 fázový motorový vývod 6 A, char.C - EC MOTOR (čerpadla ToV, TeV)</t>
  </si>
  <si>
    <t>94</t>
  </si>
  <si>
    <t>74299009R</t>
  </si>
  <si>
    <t>1 fázový vývod 10 A, char.B (expanzomat)</t>
  </si>
  <si>
    <t>96</t>
  </si>
  <si>
    <t>49</t>
  </si>
  <si>
    <t>74299010R</t>
  </si>
  <si>
    <t>1 fázový zásuvkový vývod 10 A, char.B (úpravny vody)</t>
  </si>
  <si>
    <t>98</t>
  </si>
  <si>
    <t>74299011R</t>
  </si>
  <si>
    <t>1 fázový vývod, 10A (hořáky kotlů)</t>
  </si>
  <si>
    <t>100</t>
  </si>
  <si>
    <t>51</t>
  </si>
  <si>
    <t>74299012R</t>
  </si>
  <si>
    <t>1 fázový vývod, 6A (automatika kotlů)</t>
  </si>
  <si>
    <t>102</t>
  </si>
  <si>
    <t>74299013R</t>
  </si>
  <si>
    <t>Výkonové relé 2P/16A, 230VAC</t>
  </si>
  <si>
    <t>104</t>
  </si>
  <si>
    <t>53</t>
  </si>
  <si>
    <t>74299014R</t>
  </si>
  <si>
    <t>Přepínač 1-0-2, 10A</t>
  </si>
  <si>
    <t>106</t>
  </si>
  <si>
    <t>74299015R</t>
  </si>
  <si>
    <t>Signálka T6 - zelená</t>
  </si>
  <si>
    <t>108</t>
  </si>
  <si>
    <t>55</t>
  </si>
  <si>
    <t>74299016R</t>
  </si>
  <si>
    <t>Signálka T6 - červená</t>
  </si>
  <si>
    <t>110</t>
  </si>
  <si>
    <t>74299017R</t>
  </si>
  <si>
    <t>Signálka T6 - bílá</t>
  </si>
  <si>
    <t>112</t>
  </si>
  <si>
    <t>57</t>
  </si>
  <si>
    <t>74299018R</t>
  </si>
  <si>
    <t>Resetovací tlačítko T6, barva černá</t>
  </si>
  <si>
    <t>114</t>
  </si>
  <si>
    <t>74299019R</t>
  </si>
  <si>
    <t>Vyrážecí tlačítko T6 barva červená</t>
  </si>
  <si>
    <t>116</t>
  </si>
  <si>
    <t>59</t>
  </si>
  <si>
    <t>74299020R</t>
  </si>
  <si>
    <t>Svorka řadová 4mm2</t>
  </si>
  <si>
    <t>118</t>
  </si>
  <si>
    <t>74299021R</t>
  </si>
  <si>
    <t>Svorka řadová 2.5mm2</t>
  </si>
  <si>
    <t>120</t>
  </si>
  <si>
    <t>61</t>
  </si>
  <si>
    <t>74299022R</t>
  </si>
  <si>
    <t>Vývodka ucpávková</t>
  </si>
  <si>
    <t>122</t>
  </si>
  <si>
    <t>74299023R</t>
  </si>
  <si>
    <t>Lišta DIN-TS35</t>
  </si>
  <si>
    <t>124</t>
  </si>
  <si>
    <t>63</t>
  </si>
  <si>
    <t>74299024R</t>
  </si>
  <si>
    <t>Přepěťová ochrana s VF filtrem, 3. stupeň</t>
  </si>
  <si>
    <t>126</t>
  </si>
  <si>
    <t>74299025R</t>
  </si>
  <si>
    <t>Trafo 230/24V~, 400VA</t>
  </si>
  <si>
    <t>128</t>
  </si>
  <si>
    <t>65</t>
  </si>
  <si>
    <t>74299026R</t>
  </si>
  <si>
    <t>Jistič jednopólový, typ B, 6A</t>
  </si>
  <si>
    <t>130</t>
  </si>
  <si>
    <t>74299027R</t>
  </si>
  <si>
    <t>Jistič jednopólový, typ B, 10A</t>
  </si>
  <si>
    <t>132</t>
  </si>
  <si>
    <t>67</t>
  </si>
  <si>
    <t>74299028R</t>
  </si>
  <si>
    <t>Svorka 230V s pojistkou</t>
  </si>
  <si>
    <t>134</t>
  </si>
  <si>
    <t>74299029R</t>
  </si>
  <si>
    <t>Čtyřpólové relé, cívka 230 V AC + patice</t>
  </si>
  <si>
    <t>136</t>
  </si>
  <si>
    <t>69</t>
  </si>
  <si>
    <t>74299030R</t>
  </si>
  <si>
    <t>Čtyřpólové relé, cívka 24 V AC + patice</t>
  </si>
  <si>
    <t>138</t>
  </si>
  <si>
    <t>74299031R</t>
  </si>
  <si>
    <t>Zásuvka 230V na DIN lištu</t>
  </si>
  <si>
    <t>140</t>
  </si>
  <si>
    <t>71</t>
  </si>
  <si>
    <t>74299032R</t>
  </si>
  <si>
    <t>Pomocný montážní materiál (vodiče, propojovací lišty, můstky, štítky, návlečky)</t>
  </si>
  <si>
    <t>sada</t>
  </si>
  <si>
    <t>142</t>
  </si>
  <si>
    <t>742-02</t>
  </si>
  <si>
    <t>Řídící systém</t>
  </si>
  <si>
    <t>74299033R</t>
  </si>
  <si>
    <t>Univerzální procesní stanice 88 I/O, Ethernet, web, 2xRS232, 2xRS485</t>
  </si>
  <si>
    <t>144</t>
  </si>
  <si>
    <t>73</t>
  </si>
  <si>
    <t>74299034R</t>
  </si>
  <si>
    <t>Modul 8 analogových vstupů, protokol Modbus RTU/RS485 galv.odd.</t>
  </si>
  <si>
    <t>146</t>
  </si>
  <si>
    <t>74299035R</t>
  </si>
  <si>
    <t>Modul 8 analogových výstupů 0-10V, protokol Modbus RTU/RS485</t>
  </si>
  <si>
    <t>148</t>
  </si>
  <si>
    <t>75</t>
  </si>
  <si>
    <t>74299036R</t>
  </si>
  <si>
    <t>SoftPLC ovládací panel</t>
  </si>
  <si>
    <t>150</t>
  </si>
  <si>
    <t>101</t>
  </si>
  <si>
    <t>74299036R1</t>
  </si>
  <si>
    <t>Datový koncentrátor, vhodný pro připojení k vizualizačnímu systému ProCop</t>
  </si>
  <si>
    <t>247849015</t>
  </si>
  <si>
    <t>74299036R2</t>
  </si>
  <si>
    <t>Modul rozhraní Mbus vhodný do datového koncentrátoru (max.20 zařízení)</t>
  </si>
  <si>
    <t>-976505241</t>
  </si>
  <si>
    <t>103</t>
  </si>
  <si>
    <t>74299036R3</t>
  </si>
  <si>
    <t>Modul rozhraní GSM vhodný do datového koncentrátoru</t>
  </si>
  <si>
    <t>-2100827758</t>
  </si>
  <si>
    <t>77</t>
  </si>
  <si>
    <t>74299038R</t>
  </si>
  <si>
    <t>Ethernet switch, 8 kanálů</t>
  </si>
  <si>
    <t>154</t>
  </si>
  <si>
    <t>742-03</t>
  </si>
  <si>
    <t>Snímače</t>
  </si>
  <si>
    <t>742-03-01</t>
  </si>
  <si>
    <t>Snímače teploty</t>
  </si>
  <si>
    <t>74299039R</t>
  </si>
  <si>
    <t>Ni 1000, stonek 100mm</t>
  </si>
  <si>
    <t>156</t>
  </si>
  <si>
    <t>79</t>
  </si>
  <si>
    <t>74299040R</t>
  </si>
  <si>
    <t>Ni 1000, stonek 150mm</t>
  </si>
  <si>
    <t>158</t>
  </si>
  <si>
    <t>74299041R</t>
  </si>
  <si>
    <t>Ni 1000, stonek 200mm</t>
  </si>
  <si>
    <t>160</t>
  </si>
  <si>
    <t>81</t>
  </si>
  <si>
    <t>74299042R</t>
  </si>
  <si>
    <t>Ni 1000, stonek 400mm</t>
  </si>
  <si>
    <t>162</t>
  </si>
  <si>
    <t>74299043R</t>
  </si>
  <si>
    <t>Ni 1000, prostorové</t>
  </si>
  <si>
    <t>164</t>
  </si>
  <si>
    <t>83</t>
  </si>
  <si>
    <t>74299044R</t>
  </si>
  <si>
    <t>Ni 1000, venkovní</t>
  </si>
  <si>
    <t>166</t>
  </si>
  <si>
    <t>742-03-02</t>
  </si>
  <si>
    <t>Nerez.jímka pro snímač teplot</t>
  </si>
  <si>
    <t>74299045R</t>
  </si>
  <si>
    <t>Délka 100</t>
  </si>
  <si>
    <t>168</t>
  </si>
  <si>
    <t>85</t>
  </si>
  <si>
    <t>74299046R</t>
  </si>
  <si>
    <t>Délka 150</t>
  </si>
  <si>
    <t>170</t>
  </si>
  <si>
    <t>74299047R</t>
  </si>
  <si>
    <t>Délka 200</t>
  </si>
  <si>
    <t>172</t>
  </si>
  <si>
    <t>87</t>
  </si>
  <si>
    <t>74299048R</t>
  </si>
  <si>
    <t>Délka 400</t>
  </si>
  <si>
    <t>174</t>
  </si>
  <si>
    <t>742-03-03</t>
  </si>
  <si>
    <t>Snímače tlaku</t>
  </si>
  <si>
    <t>74299049R</t>
  </si>
  <si>
    <t>Snímač tlaku 0-10 bar, 0-10V</t>
  </si>
  <si>
    <t>176</t>
  </si>
  <si>
    <t>742-03-04</t>
  </si>
  <si>
    <t>Poruchová signalizace</t>
  </si>
  <si>
    <t>89</t>
  </si>
  <si>
    <t>74299050R</t>
  </si>
  <si>
    <t>Snímač hladiny s instalací na DIN lištu, vč.sondy</t>
  </si>
  <si>
    <t>178</t>
  </si>
  <si>
    <t>74299051R</t>
  </si>
  <si>
    <t>Jímkový termostat 0...90°C, nastaveni interní</t>
  </si>
  <si>
    <t>180</t>
  </si>
  <si>
    <t>91</t>
  </si>
  <si>
    <t>74299052R</t>
  </si>
  <si>
    <t>Detektor CO kompatibilní se stáv.ústřednou</t>
  </si>
  <si>
    <t>182</t>
  </si>
  <si>
    <t>742-04</t>
  </si>
  <si>
    <t>Uživatelský software</t>
  </si>
  <si>
    <t>74299053R</t>
  </si>
  <si>
    <t>Generace bodu regulátoru</t>
  </si>
  <si>
    <t>db</t>
  </si>
  <si>
    <t>184</t>
  </si>
  <si>
    <t>93</t>
  </si>
  <si>
    <t>74299054R</t>
  </si>
  <si>
    <t>Test 1:1</t>
  </si>
  <si>
    <t>186</t>
  </si>
  <si>
    <t>74299055R</t>
  </si>
  <si>
    <t>Grafická implementace pro display ovl.panelu</t>
  </si>
  <si>
    <t>188</t>
  </si>
  <si>
    <t>74299055R1</t>
  </si>
  <si>
    <t>Rozšíření ALFA-základ o 1 typovou podstanici</t>
  </si>
  <si>
    <t>256917887</t>
  </si>
  <si>
    <t>105</t>
  </si>
  <si>
    <t>74299055R2</t>
  </si>
  <si>
    <t>Rozšíření ALFA-základ o 1 Mbus</t>
  </si>
  <si>
    <t>-485578945</t>
  </si>
  <si>
    <t>OST</t>
  </si>
  <si>
    <t>Ostatní</t>
  </si>
  <si>
    <t>INFO-01</t>
  </si>
  <si>
    <t>Stanovení nabídkové ceny za dílo</t>
  </si>
  <si>
    <t>INFO</t>
  </si>
  <si>
    <t>262144</t>
  </si>
  <si>
    <t>192</t>
  </si>
  <si>
    <t>97</t>
  </si>
  <si>
    <t>INFO-02</t>
  </si>
  <si>
    <t>Nabídková cena musí zahrnovat nejen přípravu, dodávku, dopravu a montáž, ale i veškeré související náklady, spojené s realizací</t>
  </si>
  <si>
    <t>194</t>
  </si>
  <si>
    <t>INFO-03</t>
  </si>
  <si>
    <t>Součástí nabídkové ceny je rovněž tzv. dodavatelská příprava stavby a dodavatelská dokumentace</t>
  </si>
  <si>
    <t>196</t>
  </si>
  <si>
    <t>99</t>
  </si>
  <si>
    <t>INFO-04</t>
  </si>
  <si>
    <t>Bude-li dodavatel poskytovat projektovou dokumentaci k ocenění svým subdodavatelům, je nutno jej seznámit se všemi skutečnostmi a podmínkami, určenými pro stanovení celkových nákladů i jednotkové ceny.</t>
  </si>
  <si>
    <t>198</t>
  </si>
  <si>
    <t>INFO-05</t>
  </si>
  <si>
    <t>Dodavatel je povinen podrobně prostudovat předloženou projektovou dokumentaci</t>
  </si>
  <si>
    <t>200</t>
  </si>
  <si>
    <t>84-19-6P11 - Strojní technologie</t>
  </si>
  <si>
    <t>MIOT, s.r.o.</t>
  </si>
  <si>
    <t>HSV - Práce a dodávky HSV</t>
  </si>
  <si>
    <t xml:space="preserve">    94 - Lešení a stavební výtahy</t>
  </si>
  <si>
    <t xml:space="preserve">    997 - Přesun sutě</t>
  </si>
  <si>
    <t xml:space="preserve">    731-18 - Spalinová cesta, komíny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</si>
  <si>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</si>
  <si>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</si>
  <si>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</si>
  <si>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</si>
  <si>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</si>
  <si>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</si>
  <si>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</si>
  <si>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</si>
  <si>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767 - Konstrukce zámečnické</t>
  </si>
  <si>
    <t xml:space="preserve">    783 - Dokončovací práce - nátěry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</si>
  <si>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</si>
  <si>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</si>
  <si>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</si>
  <si>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</si>
  <si>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VRN6 - Územní vlivy</t>
  </si>
  <si>
    <t xml:space="preserve">    VRN9 - Ostatní náklady</t>
  </si>
  <si>
    <t>HSV</t>
  </si>
  <si>
    <t>Práce a dodávky HSV</t>
  </si>
  <si>
    <t>Lešení a stavební výtahy</t>
  </si>
  <si>
    <t>945421110</t>
  </si>
  <si>
    <t>Hydraulická zvedací plošina na automobilovém podvozku výška zdvihu do 18 m včetně obsluhy</t>
  </si>
  <si>
    <t>346357729</t>
  </si>
  <si>
    <t>Hydraulická zvedací plošina včetně obsluhy instalovaná na automobilovém podvozku, výšky zdvihu do 18 m</t>
  </si>
  <si>
    <t>949101111</t>
  </si>
  <si>
    <t>Lešení pomocné pro objekty pozemních staveb s lešeňovou podlahou v do 1,9 m zatížení do 150 kg/m2</t>
  </si>
  <si>
    <t>m2</t>
  </si>
  <si>
    <t>1515167095</t>
  </si>
  <si>
    <t>Lešení pomocné pracovní pro objekty pozemních staveb pro zatížení do 150 kg/m2, o výšce lešeňové podlahy do 1,9 m</t>
  </si>
  <si>
    <t>VV</t>
  </si>
  <si>
    <t>(30+28+12+52+12+36)*2</t>
  </si>
  <si>
    <t>Součet</t>
  </si>
  <si>
    <t>997</t>
  </si>
  <si>
    <t>Přesun sutě</t>
  </si>
  <si>
    <t>997013501</t>
  </si>
  <si>
    <t>Odvoz suti a vybouraných hmot na skládku nebo meziskládku do 1 km se složením</t>
  </si>
  <si>
    <t>t</t>
  </si>
  <si>
    <t>1074285387</t>
  </si>
  <si>
    <t>Odvoz suti a vybouraných hmot na skládku nebo meziskládku se složením, na vzdálenost do 1 km</t>
  </si>
  <si>
    <t>1 "stavební suť</t>
  </si>
  <si>
    <t>2 "tepelná izolace, barvy...</t>
  </si>
  <si>
    <t>3 "kovový šrot</t>
  </si>
  <si>
    <t>997013509</t>
  </si>
  <si>
    <t>Příplatek k odvozu suti a vybouraných hmot na skládku ZKD 1 km přes 1 km</t>
  </si>
  <si>
    <t>2111091173</t>
  </si>
  <si>
    <t>Odvoz suti a vybouraných hmot na skládku nebo meziskládku se složením, na vzdálenost Příplatek k ceně za každý další i započatý 1 km přes 1 km</t>
  </si>
  <si>
    <t>6*20 "Přepočtené koeficientem množství</t>
  </si>
  <si>
    <t>997013631</t>
  </si>
  <si>
    <t>Poplatek za uložení na skládce (skládkovné) stavebního odpadu směsného kód odpadu 17 09 04</t>
  </si>
  <si>
    <t>-869806812</t>
  </si>
  <si>
    <t>Poplatek za uložení stavebního odpadu na skládce (skládkovné) směsného stavebního a demoličního zatříděného do Katalogu odpadů pod kódem 17 09 04</t>
  </si>
  <si>
    <t>997013814</t>
  </si>
  <si>
    <t>Poplatek za uložení na skládce (skládkovné) stavebního odpadu izolací kód odpadu 17 06 04</t>
  </si>
  <si>
    <t>-686748851</t>
  </si>
  <si>
    <t>Poplatek za uložení stavebního odpadu na skládce (skládkovné) z izolačních materiálů zatříděného do Katalogu odpadů pod kódem 17 06 04</t>
  </si>
  <si>
    <t>997221612</t>
  </si>
  <si>
    <t>Nakládání vybouraných hmot na dopravní prostředky pro vodorovnou dopravu</t>
  </si>
  <si>
    <t>822359054</t>
  </si>
  <si>
    <t>Nakládání na dopravní prostředky pro vodorovnou dopravu vybouraných hmot</t>
  </si>
  <si>
    <t>731-18</t>
  </si>
  <si>
    <t>Spalinová cesta, komíny</t>
  </si>
  <si>
    <t>731189901R</t>
  </si>
  <si>
    <t>Demontáž stávající vložky</t>
  </si>
  <si>
    <t>soub</t>
  </si>
  <si>
    <t>270585089</t>
  </si>
  <si>
    <t>731189902R</t>
  </si>
  <si>
    <t>Vybourání stávajících sopouchů</t>
  </si>
  <si>
    <t>-673866863</t>
  </si>
  <si>
    <t>731189903R</t>
  </si>
  <si>
    <t>Nerezová vložka DN150mm - do výše 19m, tl. 1mm</t>
  </si>
  <si>
    <t>1318950284</t>
  </si>
  <si>
    <t>731189904R</t>
  </si>
  <si>
    <t>Patní koleno 87° s podstavcem</t>
  </si>
  <si>
    <t>-694690423</t>
  </si>
  <si>
    <t>731189905R</t>
  </si>
  <si>
    <t>Kryt na komínové zděné těleso s průchodkou nerez.vložky</t>
  </si>
  <si>
    <t>-1808674659</t>
  </si>
  <si>
    <t>731189906R</t>
  </si>
  <si>
    <t>Osazení nerez kouřovodů DN150/250mm vč. kolen 3,8m</t>
  </si>
  <si>
    <t>-199765506</t>
  </si>
  <si>
    <t>731189907R</t>
  </si>
  <si>
    <t>Kontrolní otvory v kouřovodech</t>
  </si>
  <si>
    <t>2117699619</t>
  </si>
  <si>
    <t>731189908R</t>
  </si>
  <si>
    <t>Vsazení tlumiče do kouřovodu</t>
  </si>
  <si>
    <t>-1977733912</t>
  </si>
  <si>
    <t>731189909R</t>
  </si>
  <si>
    <t>Podpěra pod tlumič hluku</t>
  </si>
  <si>
    <t>-1067068577</t>
  </si>
  <si>
    <t>731189910R</t>
  </si>
  <si>
    <t>Zazdění sopouchů</t>
  </si>
  <si>
    <t>1806870768</t>
  </si>
  <si>
    <t>731189912R</t>
  </si>
  <si>
    <t>Doprava</t>
  </si>
  <si>
    <t>1414289147</t>
  </si>
  <si>
    <t>731189913R</t>
  </si>
  <si>
    <t>Revize spalinové cesty</t>
  </si>
  <si>
    <t>2091209975</t>
  </si>
  <si>
    <t>73199112R</t>
  </si>
  <si>
    <t>Tlumič hluku spalin z nerezavějcí oceli s odtokem kondenzátu</t>
  </si>
  <si>
    <t>902489666</t>
  </si>
  <si>
    <t>P</t>
  </si>
  <si>
    <t>Poznámka k položce:_x000d_
Poznámka k položce: Tlumič hluku spalin z nerezavějcí oceli s odtokem kondenzátu - tlaková ztráta 10 až 15 Pa - dimenze spalinového hrdla: DN150 - rozměry tlumiče (dl./š.): 700/380 mm, délka tlumiče s hrdly: 834 mm - hmotnost: 28,7 kg - snížení hluku min. 10dB(A)</t>
  </si>
  <si>
    <t>713</t>
  </si>
  <si>
    <t>Izolace tepelné</t>
  </si>
  <si>
    <t>713420811</t>
  </si>
  <si>
    <t>Odstranění izolace tepelné potrubí rohožemi bez úpravy v pletivu spojenými drátem tl do 50 mm</t>
  </si>
  <si>
    <t>-766967187</t>
  </si>
  <si>
    <t>139</t>
  </si>
  <si>
    <t>713420813</t>
  </si>
  <si>
    <t>Odstranění izolace tepelné potrubí rohožemi bez úpravy v pletivu spojenými drátem tl přes 50 mm</t>
  </si>
  <si>
    <t>840814437</t>
  </si>
  <si>
    <t>713420821</t>
  </si>
  <si>
    <t>Odstranění izolace tepelné ohybů rohožemi bez úpravy v pletivu spojenými drátem tl do 50 mm</t>
  </si>
  <si>
    <t>-1380616799</t>
  </si>
  <si>
    <t>141</t>
  </si>
  <si>
    <t>713420823</t>
  </si>
  <si>
    <t>Odstranění izolace tepelné ohybů rohožemi bez úpravy v pletivu spojenými drátem tl přes 50 mm</t>
  </si>
  <si>
    <t>179739859</t>
  </si>
  <si>
    <t>M</t>
  </si>
  <si>
    <t>63154531</t>
  </si>
  <si>
    <t>pouzdro izolační potrubní z minerální vlny s Al fólií max. 250/100°C 28/30mm</t>
  </si>
  <si>
    <t>-1861684791</t>
  </si>
  <si>
    <t>143</t>
  </si>
  <si>
    <t>63154532</t>
  </si>
  <si>
    <t>pouzdro izolační potrubní z minerální vlny s Al fólií max. 250/100°C 35/30mm</t>
  </si>
  <si>
    <t>226370312</t>
  </si>
  <si>
    <t>63154573</t>
  </si>
  <si>
    <t>pouzdro izolační potrubní z minerální vlny s Al fólií max. 250/100°C 42/40mm</t>
  </si>
  <si>
    <t>-403925883</t>
  </si>
  <si>
    <t>145</t>
  </si>
  <si>
    <t>63154574</t>
  </si>
  <si>
    <t>pouzdro izolační potrubní z minerální vlny s Al fólií max. 250/100°C 48/40mm</t>
  </si>
  <si>
    <t>-1040354233</t>
  </si>
  <si>
    <t>63154029</t>
  </si>
  <si>
    <t>pouzdro izolační potrubní z minerální vlny s Al fólií max. 250/100°C 60/60mm</t>
  </si>
  <si>
    <t>2039733887</t>
  </si>
  <si>
    <t>147</t>
  </si>
  <si>
    <t>63154062</t>
  </si>
  <si>
    <t>pouzdro izolační potrubní z minerální vlny s Al fólií max. 250/100°C 76/80mm</t>
  </si>
  <si>
    <t>-808311675</t>
  </si>
  <si>
    <t>153</t>
  </si>
  <si>
    <t>63154033</t>
  </si>
  <si>
    <t>pouzdro izolační potrubní z minerální vlny s Al fólií max. 250/100°C 89/60mm</t>
  </si>
  <si>
    <t>-1797937016</t>
  </si>
  <si>
    <t>94620240</t>
  </si>
  <si>
    <t>poplatek za uložení stavebního odpadu z izolačních materiálů zatříděného kódem 17 06 04</t>
  </si>
  <si>
    <t>397295898</t>
  </si>
  <si>
    <t>149</t>
  </si>
  <si>
    <t>713463211</t>
  </si>
  <si>
    <t>Montáž izolace tepelné potrubí potrubními pouzdry s Al fólií staženými Al páskou 1x D do 50 mm</t>
  </si>
  <si>
    <t>-1475382731</t>
  </si>
  <si>
    <t>713463212</t>
  </si>
  <si>
    <t>Montáž izolace tepelné potrubí potrubními pouzdry s Al fólií staženými Al páskou 1x D do 100 mm</t>
  </si>
  <si>
    <t>256118382</t>
  </si>
  <si>
    <t>151</t>
  </si>
  <si>
    <t>713463215</t>
  </si>
  <si>
    <t>Montáž izolace tepelné ohybů potrubními pouzdry s Al fólií staženými Al páskou 1x D do 50 mm</t>
  </si>
  <si>
    <t>738384245</t>
  </si>
  <si>
    <t>152</t>
  </si>
  <si>
    <t>713463216</t>
  </si>
  <si>
    <t>Montáž izolace tepelné ohybů potrubními pouzdry s Al fólií staženými Al páskou 1x D do 100 mm</t>
  </si>
  <si>
    <t>230201956</t>
  </si>
  <si>
    <t>713471212</t>
  </si>
  <si>
    <t>Montáž tepelné izolace armatur snímatelnými pouzdry na suchý zip</t>
  </si>
  <si>
    <t>kus</t>
  </si>
  <si>
    <t>-496157034</t>
  </si>
  <si>
    <t>Montáž izolace tepelné potrubí, ohybů, přírub, armatur nebo tvarovek snímatelnými pouzdry s vrstvenou izolací s upevněním na suchý zip (izolační materiál ve specifikaci) armatur</t>
  </si>
  <si>
    <t>2 "Vrstvená izolace IKA 150 KL-80</t>
  </si>
  <si>
    <t>5 "Vrstvená izolace IKA 150 KL-65</t>
  </si>
  <si>
    <t>1 "Vrstvená izolace IKA 150 F-65</t>
  </si>
  <si>
    <t>28377653</t>
  </si>
  <si>
    <t>izolace tepelná vrstvená pro uzavírací ventily s povrchovou teplotou do 150°C DN 65</t>
  </si>
  <si>
    <t>-359318699</t>
  </si>
  <si>
    <t>137</t>
  </si>
  <si>
    <t>63154945</t>
  </si>
  <si>
    <t>izolace pro filtry DN 65</t>
  </si>
  <si>
    <t>1974633360</t>
  </si>
  <si>
    <t>28377654</t>
  </si>
  <si>
    <t>izolace tepelná vrstvená pro uzavírací ventily s povrchovou teplotou do 150°C DN 80</t>
  </si>
  <si>
    <t>1424779527</t>
  </si>
  <si>
    <t>998713102</t>
  </si>
  <si>
    <t>Přesun hmot tonážní pro izolace tepelné v objektech v do 12 m</t>
  </si>
  <si>
    <t>-607901003</t>
  </si>
  <si>
    <t>Přesun hmot pro izolace tepelné stanovený z hmotnosti přesunovaného materiálu vodorovná dopravní vzdálenost do 50 m v objektech výšky přes 6 m do 12 m</t>
  </si>
  <si>
    <t>721</t>
  </si>
  <si>
    <t>Zdravotechnika - vnitřní kanalizace</t>
  </si>
  <si>
    <t>721174042</t>
  </si>
  <si>
    <t>Potrubí kanalizační z PP připojovací DN 40</t>
  </si>
  <si>
    <t>-1076526931</t>
  </si>
  <si>
    <t>Potrubí z trub polypropylenových připojovací DN 40</t>
  </si>
  <si>
    <t>155</t>
  </si>
  <si>
    <t>998721101</t>
  </si>
  <si>
    <t>Přesun hmot tonážní pro vnitřní kanalizace v objektech v do 6 m</t>
  </si>
  <si>
    <t>-1454661472</t>
  </si>
  <si>
    <t xml:space="preserve">Přesun hmot pro vnitřní kanalizace  stanovený z hmotnosti přesunovaného materiálu vodorovná dopravní vzdálenost do 50 m v objektech výšky do 6 m</t>
  </si>
  <si>
    <t>722</t>
  </si>
  <si>
    <t>Zdravotechnika - vnitřní vodovod</t>
  </si>
  <si>
    <t>72199002R</t>
  </si>
  <si>
    <t>Provizorní přepojení</t>
  </si>
  <si>
    <t>694324090</t>
  </si>
  <si>
    <t>722176115</t>
  </si>
  <si>
    <t>Montáž potrubí plastové spojované svary polyfuzně do D 40 mm</t>
  </si>
  <si>
    <t>-216895719</t>
  </si>
  <si>
    <t>Montáž potrubí z plastových trub svařovaných polyfuzně D přes 32 do 40 mm</t>
  </si>
  <si>
    <t>28615111</t>
  </si>
  <si>
    <t>trubka tlaková PPR řada PN 10 40x3,7x4000mm</t>
  </si>
  <si>
    <t>-561618015</t>
  </si>
  <si>
    <t>Poznámka k položce:_x000d_
Poznámka k položce: - včetně tvarovek a uložení</t>
  </si>
  <si>
    <t>6*1,1 "Přepočtené koeficientem množství</t>
  </si>
  <si>
    <t>-1929044439</t>
  </si>
  <si>
    <t>28615109</t>
  </si>
  <si>
    <t>trubka tlaková PPR řada PN 10 32x2,9x4000mm</t>
  </si>
  <si>
    <t>1941680828</t>
  </si>
  <si>
    <t>6,5*1,1 "Přepočtené koeficientem množství</t>
  </si>
  <si>
    <t>722176116</t>
  </si>
  <si>
    <t>Montáž potrubí plastové spojované svary polyfuzně do D 50 mm</t>
  </si>
  <si>
    <t>899941313</t>
  </si>
  <si>
    <t>Montáž potrubí z plastových trub svařovaných polyfuzně D přes 40 do 50 mm</t>
  </si>
  <si>
    <t>28615115</t>
  </si>
  <si>
    <t>trubka tlaková PPR řada PN 10 50x4,6x4000mm</t>
  </si>
  <si>
    <t>2046882734</t>
  </si>
  <si>
    <t>16*1,1 "Přepočtené koeficientem množství</t>
  </si>
  <si>
    <t>722176117</t>
  </si>
  <si>
    <t>Montáž potrubí plastové spojované svary polyfuzně do D 63 mm</t>
  </si>
  <si>
    <t>824510942</t>
  </si>
  <si>
    <t>Montáž potrubí z plastových trub svařovaných polyfuzně D přes 50 do 63 mm</t>
  </si>
  <si>
    <t>28615118</t>
  </si>
  <si>
    <t>trubka tlaková PPR řada PN 10 63x5,8x4000mm</t>
  </si>
  <si>
    <t>1458615573</t>
  </si>
  <si>
    <t>40*1,1 "Přepočtené koeficientem množství</t>
  </si>
  <si>
    <t>722181232</t>
  </si>
  <si>
    <t>Ochrana vodovodního potrubí přilepenými termoizolačními trubicemi z PE tl do 13 mm DN do 45 mm</t>
  </si>
  <si>
    <t>-1265625988</t>
  </si>
  <si>
    <t>Ochrana potrubí termoizolačními trubicemi z pěnového polyetylenu PE přilepenými v příčných a podélných spojích, tloušťky izolace přes 9 do 13 mm, vnitřního průměru izolace DN přes 22 do 45 mm</t>
  </si>
  <si>
    <t>7 "DN 15</t>
  </si>
  <si>
    <t>722181252</t>
  </si>
  <si>
    <t>Ochrana vodovodního potrubí přilepenými termoizolačními trubicemi z PE tl do 25 mm DN do 45 mm</t>
  </si>
  <si>
    <t>470094912</t>
  </si>
  <si>
    <t>Ochrana potrubí termoizolačními trubicemi z pěnového polyetylenu PE přilepenými v příčných a podélných spojích, tloušťky izolace přes 20 do 25 mm, vnitřního průměru izolace DN přes 22 do 45 mm</t>
  </si>
  <si>
    <t>6 "DN 40</t>
  </si>
  <si>
    <t>722181253</t>
  </si>
  <si>
    <t>Ochrana vodovodního potrubí přilepenými termoizolačními trubicemi z PE tl do 25 mm DN do 63 mm</t>
  </si>
  <si>
    <t>-826448702</t>
  </si>
  <si>
    <t>Ochrana potrubí termoizolačními trubicemi z pěnového polyetylenu PE přilepenými v příčných a podélných spojích, tloušťky izolace přes 20 do 25 mm, vnitřního průměru izolace DN přes 45 do 63 mm</t>
  </si>
  <si>
    <t>17 "DN 50</t>
  </si>
  <si>
    <t>27 "DN 63</t>
  </si>
  <si>
    <t>22 "DN 63</t>
  </si>
  <si>
    <t>72299001R</t>
  </si>
  <si>
    <t>Napouštění vodovodu dle ČSN EN 806-4</t>
  </si>
  <si>
    <t>-1366235225</t>
  </si>
  <si>
    <t>(40+16+6+6,5)</t>
  </si>
  <si>
    <t>998722102</t>
  </si>
  <si>
    <t>Přesun hmot tonážní pro vnitřní vodovod v objektech v do 12 m</t>
  </si>
  <si>
    <t>-1418691436</t>
  </si>
  <si>
    <t>Přesun hmot pro vnitřní vodovod stanovený z hmotnosti přesunovaného materiálu vodorovná dopravní vzdálenost do 50 m v objektech výšky přes 6 do 12 m</t>
  </si>
  <si>
    <t>731</t>
  </si>
  <si>
    <t>Ústřední vytápění - kotelny</t>
  </si>
  <si>
    <t>731139620</t>
  </si>
  <si>
    <t>Montáž kotle litinového stacionárního na kapalná nebo plynná paliva o výkonu do 80 kW</t>
  </si>
  <si>
    <t>soubor</t>
  </si>
  <si>
    <t>1577338179</t>
  </si>
  <si>
    <t>Kotle litinové teplovodní na kapalná a plynná paliva stacionární odtah spalin do komína montáž kotlů litinových na kapalná a plynná paliva ostatních typů o výkonu přes 46 do 80 kW</t>
  </si>
  <si>
    <t>731spec-201</t>
  </si>
  <si>
    <t>Teplovodní stacionární plynový kondenzační kotel</t>
  </si>
  <si>
    <t>-191389497</t>
  </si>
  <si>
    <t xml:space="preserve">Poznámka k položce:_x000d_
Poznámka k položce: Teplovodní stacionární plynový kondenzační kotel  VÝKONOVÉ PARAMETRY: Rozměry(dl., š., v.): 1157/820/1215 mm, jmenovitý tepelný výkon při 75/60°C: 81,8 kW, jmenovitý výkon při 40/30°C: 90 kW, normovaný stupeň využití při spádu 75/60°C: 106%, připojovací tlak plynu: 2 kPa, přípustní provozní tlak: 4 bar - Jmenovitá spotřeba plynu: 9,1 m3/h, teplota spalin při 40/30°C: 43°C, při 75/60°C: 70°C, odpor na straně spalin: 0,59 mbar, emise NOx: &lt;56mg/kWh - Kotel bude v souladu s ČSN EN 15502-2-2 - Všechny díly, které přicházejí do styku se spalinami a kondenzátní vodou budou z ušlechtilé oceli (1.4571) Součástí kotle bude: - Regulační přístroj se základní výbavou pro regulaci jednoho kotle nebo jako řídící regulační přístroj prvního kotle u kotelen s kaskádou kotlů, s provozním kotlovým termostatem TR = 90/105 °C a havarijním kotlovým termostatem přestavitelným STB = 95/100/110/120 °C. Krytí IP40, odrušeno, včetně kaskádového modulu pro řízení až 6 stacionárních kotlů, vč. jímky pro čidlo - Regulační přístroj avšak jako doplňující regulační přístroj (slave) pro druhý a další kotel v kotelně, s provozním kotlovým termostatem TR = 90/105 °C a havarijním kotlovým termostatem přestavitelným STB = 95/100/110/120 °C, pouze s kotlovým displejem. - 1x Kaskádové moduly (vstup a výstup 0-10 V, výstup sumární poruchy) - Omezovač max. tlaku, omezovač teploty, omezovač min. tlaku - Automatické spalovací zařízení pro přetlakový spalovací prostor (rozsah výkonu 20 až 90 kW, tlak ventilátoru 3mbar, 230V, 50Hz, 95W, přípojka ZP  R3/4", pracovní pole vyzkoušeno dle EN 676) vybavený dle EN 676, včetně: 2x hlídače tlaku plynu min/kontroly těsnosti, hladina akustického tlaku 65 dB(A) 1 m od hořáku (s tlumičem hluku), tlumič hluku v pojízdném provedení, útlum 10-15 dB(A), provedení monoblok - Plynová regulační řada pro automatické spalovací zařízení, vstupní tlak 2,5 kPa (min. 1,3 kPa, max. 5 kPa), výstupní tlak 0-0,2 kPa, včetně: bezpečnostní klapka, pojišťovací ventil, vstupní a výstupní manometru s tlačítkovým kohoutem, plynový filtr a plynový přír. kulový kohout  - Tlumící podložky, Neutralizační zařízení, plastová nádoba včetně granulátu (společné pro všechny tři kotle) Neutralizační box, s granulátovou náplní náplní pro zvýšení pH, do 800kW</t>
  </si>
  <si>
    <t>731200827</t>
  </si>
  <si>
    <t>Demontáž kotle ocelového na plynná nebo kapalná paliva výkon do 75 kW</t>
  </si>
  <si>
    <t>-2133891605</t>
  </si>
  <si>
    <t xml:space="preserve">Demontáž kotlů ocelových  na kapalná nebo plynná paliva, o výkonu přes 60 do 75 kW</t>
  </si>
  <si>
    <t>163</t>
  </si>
  <si>
    <t>73199010R</t>
  </si>
  <si>
    <t>Demontáž expanzních nádob</t>
  </si>
  <si>
    <t>1158608964</t>
  </si>
  <si>
    <t>73199011R</t>
  </si>
  <si>
    <t>Demontáž potrubí včetně armatur</t>
  </si>
  <si>
    <t>933522761</t>
  </si>
  <si>
    <t>73199301R</t>
  </si>
  <si>
    <t>Rozdělovač (2.1) a sběrač (2.2) DN100</t>
  </si>
  <si>
    <t>-1590399158</t>
  </si>
  <si>
    <t>Poznámka k položce:_x000d_
Poznámka k položce: Rozdělovač (2.1) a sběrač (2.2) DN100 - DN100 - průtok 21,43 m3/h - délka 1,35 m - základní nátěr - tvar přímý - 2x podpěry na podlahu (žárově zinkované, antivibrační podpěry) - s tepelnou izolací tl. 100 mm z minerálních vláken s povrchovou úpravou z hliníkového plechu min. tl. 1,0 mm - rozmístění jednotlivých větví a návarků viz výkres rozdělovače 84-19-6P11-12</t>
  </si>
  <si>
    <t>73199302R</t>
  </si>
  <si>
    <t>Expanzní čerpadlový automat pro udržování tlaku, odplyňování a doplňování topné soustavy s expanzní beztlakou nádobou o objemu 500 l</t>
  </si>
  <si>
    <t>-1824101525</t>
  </si>
  <si>
    <t xml:space="preserve">Poznámka k položce:_x000d_
Poznámka k položce: Expanzní čerpadlový automat pro udržování tlaku, odplyňování a doplňování topné soustavy s expanzní beztlakou nádobou o objemu 500 l sestavený do funkčního celku do modulárního rámového systému pro topnou soustavu o parametrech: tepelný výkon zdroje 245 kW, objem soustavy cca. 11,38 m3, statický tlak 2,0 bar-g, otevírací tlak PV 4,0 bar-g - řídící jednotka a komunikační elektronika s rozhraním R485, beznapěťový výstup pro předávání signálu souhrnné poruchy         - včetně uvedení do provozu Tlakové poměry v soustavě:  - Statický tlak pst  2,0 bar - Minimální provozní tlak po  2,2 bar - Tlak soustavy pe  3,5 bar - Otevírací tlak pojistného ventilu psv  4,0 bar - Udržování tlaku jedním odstředivým nerezovým čerpadlem ve spojení s jedním kulovým kohoutem s elektro pohonem jako přepouštěcí zřízení v rozsahu +/- 0,2 bar</t>
  </si>
  <si>
    <t>998731102</t>
  </si>
  <si>
    <t>Přesun hmot tonážní pro kotelny v objektech v do 12 m</t>
  </si>
  <si>
    <t>178502805</t>
  </si>
  <si>
    <t>Přesun hmot pro kotelny stanovený z hmotnosti přesunovaného materiálu vodorovná dopravní vzdálenost do 50 m v objektech výšky přes 6 do 12 m</t>
  </si>
  <si>
    <t>732</t>
  </si>
  <si>
    <t>Ústřední vytápění - strojovny</t>
  </si>
  <si>
    <t>732199100</t>
  </si>
  <si>
    <t>Montáž orientačních štítků</t>
  </si>
  <si>
    <t>-818519406</t>
  </si>
  <si>
    <t>Montáž štítků orientačních</t>
  </si>
  <si>
    <t>20 "štítky na potrubí dle ČSN 13 0072</t>
  </si>
  <si>
    <t>732spec-001</t>
  </si>
  <si>
    <t>štítky na potrubí dle ČSN 13 0072</t>
  </si>
  <si>
    <t>1948162988</t>
  </si>
  <si>
    <t>161</t>
  </si>
  <si>
    <t>732213823</t>
  </si>
  <si>
    <t>Rozřezání demontovaného ohříváku obsah do 6300 litrů</t>
  </si>
  <si>
    <t>-2138346510</t>
  </si>
  <si>
    <t xml:space="preserve">Demontáž ohříváků zásobníkových  rozřezání demontovaných ohříváků o obsahu přes 2 500 do 6 300 l</t>
  </si>
  <si>
    <t>732219315</t>
  </si>
  <si>
    <t>Montáž ohříváku vody stojatého PN 0,6/0,6,PN 1,6/0,6 o obsahu 1000 litrů</t>
  </si>
  <si>
    <t>1407067604</t>
  </si>
  <si>
    <t>Montáž ohříváků vody zásobníkových stojatých PN 0,6/0,6, PN 1,6/0,6 o obsahu 1 000 l</t>
  </si>
  <si>
    <t>732spec-301</t>
  </si>
  <si>
    <t>Nerezový zásobník TeV se snímatelnou izolací, objem 1m3, PN10, Tmax=90°C</t>
  </si>
  <si>
    <t>1643754104</t>
  </si>
  <si>
    <t>Poznámka k položce:_x000d_
Poznámka k položce: Nerezový zásobník TeV se snímatelnou izolací, objem 1m3, PN10, Tmax=90°C, - ochranná anoda, tepelná izolace tl. 80mm - průměr bez izolace 790mm, průměr s izolací 950mm, celková orientační výška 2520mm</t>
  </si>
  <si>
    <t>732331615</t>
  </si>
  <si>
    <t>Nádoba tlaková expanzní s membránou závitové připojení PN 0,6 o objemu 35 l</t>
  </si>
  <si>
    <t>2036927122</t>
  </si>
  <si>
    <t>Nádoby expanzní tlakové s membránou bez pojistného ventilu se závitovým připojením PN 0,6 o objemu 35 l</t>
  </si>
  <si>
    <t>Poznámka k položce:_x000d_
Poznámka k položce: - Tlaková expanzní nádoba s membránou o objemu 35l, PN6, připojení na systém R 3/4", včetně servisního ventilu se zajištěním 3/4"</t>
  </si>
  <si>
    <t>732420813</t>
  </si>
  <si>
    <t>Demontáž čerpadla oběhového spirálního DN 50</t>
  </si>
  <si>
    <t>837134035</t>
  </si>
  <si>
    <t xml:space="preserve">Demontáž čerpadel  oběhových spirálních (do potrubí) DN 50</t>
  </si>
  <si>
    <t>732420814</t>
  </si>
  <si>
    <t>Demontáž čerpadla oběhového spirálního DN 65</t>
  </si>
  <si>
    <t>-816460</t>
  </si>
  <si>
    <t xml:space="preserve">Demontáž čerpadel  oběhových spirálních (do potrubí) DN 65</t>
  </si>
  <si>
    <t>732429133</t>
  </si>
  <si>
    <t>Montáž čerpadla oběhového suchoběžného přírubového DN 40 in-line jednodílné</t>
  </si>
  <si>
    <t>1977585648</t>
  </si>
  <si>
    <t>Čerpadla teplovodní montáž čerpadel (do potrubí) ostatních typů suchoběžných přírubových s přípojkami v jedné rovině (in-line) jednodílných DN 40</t>
  </si>
  <si>
    <t>732spec-005</t>
  </si>
  <si>
    <t>Oběhové elektronické čerpadlo 25-80 N180</t>
  </si>
  <si>
    <t>866334518</t>
  </si>
  <si>
    <t>Oběhové elektronické čerpadlo 25-80 N180 - Q=1,61 m3/h, H=5 m - připojení G 6/4", PN10, napětí 230V, příkon 3 - 50 W, spojitě řízené otáčky (integrovaný FM), komunikace pře IR rozhraní, snímatelná tepelná izolace, provedení z korozivzdorné oceli</t>
  </si>
  <si>
    <t>-707597284</t>
  </si>
  <si>
    <t>732spec-002</t>
  </si>
  <si>
    <t>Oběhové elektronické čerpadlo 25-120</t>
  </si>
  <si>
    <t>-932720058</t>
  </si>
  <si>
    <t>Oběhové elektronické čerpadlo 25-120. - Q=2,62 m3/h, H=7,5 m - připojení G 6/4", PN10, napětí 230V, příkon 9 - 185 W, spojitě řízené otáčky (integrovaný FM), komunikace pře IR rozhraní, snímatelná tepelná izolace</t>
  </si>
  <si>
    <t>732429134</t>
  </si>
  <si>
    <t>Montáž čerpadla oběhového suchoběžného přírubového DN 50 in-line jednodílné</t>
  </si>
  <si>
    <t>-661467084</t>
  </si>
  <si>
    <t>Čerpadla teplovodní montáž čerpadel (do potrubí) ostatních typů suchoběžných přírubových s přípojkami v jedné rovině (in-line) jednodílných DN 50</t>
  </si>
  <si>
    <t>732spec-003</t>
  </si>
  <si>
    <t>Oběhové elektronické čerpadlo 50-100 F</t>
  </si>
  <si>
    <t>279562849</t>
  </si>
  <si>
    <t>Oběhové elektronické čerpadlo 50-100 F. - Q=9,26 m3/h, H=7,5 m - připojení příruba DN50, PN10, napětí 230V, příkon 21 - 403 W, spojitě řízené otáčky (integrovaný FM), komunikace pře IR rozhraní, snímatelná tepelná izolace</t>
  </si>
  <si>
    <t>73299003R</t>
  </si>
  <si>
    <t>Změkčování topné vody</t>
  </si>
  <si>
    <t>-534653716</t>
  </si>
  <si>
    <t xml:space="preserve">Poznámka k položce:_x000d_
Poznámka k položce: Změkčování topné vody: - automatický simplexní změkčovací filtr (kapacita 60), vč. instalačních armatur pro montáž změkčovacího filtru (napojovací hadice, blok se zkušebním ventilem s obtokem) - záchytná vana - mechanický předfiltr - bezpečnostní záchytná vana - napojení na kanalizaci - mechanický předfiltr 1"                                                                                                                          Parametry pro návrh CHÚV: - objem: cca 32 m3 - přetlak studené vody v přípojce: 5 bar - průtok upravené vody 0,5 m3/hod (max 2,0 m3/hod) - půdorysný rozměr pro instalaci: 0,6 x 1,0 m - 1x zásuvka 230V / 50 Hz, 100 W</t>
  </si>
  <si>
    <t>73299004R</t>
  </si>
  <si>
    <t>Systémový oddělovač pitné vody od uzavřeného systému dle ČSN EN 1717</t>
  </si>
  <si>
    <t>362734680</t>
  </si>
  <si>
    <t>73299102R</t>
  </si>
  <si>
    <t>Tlaková průtočná expanzní nádoba s membránou pro pitnou vodu o objemu 80L, PN10, připojení průtočnou armaturou flowjet 5/4"</t>
  </si>
  <si>
    <t>1884916139</t>
  </si>
  <si>
    <t>73299103R</t>
  </si>
  <si>
    <t>Sestava PS topná voda/TeV, tepelný výkon: max. 25 kW, min. 5,5 kW (cirkulace TeV)</t>
  </si>
  <si>
    <t>-1698057117</t>
  </si>
  <si>
    <t xml:space="preserve">Poznámka k položce:_x000d_
Poznámka k položce: Sestava PS topná voda/TeV, tepelný výkon: max. 25 kW, min. 5,5 kW (cirkulace TeV) cirkulace: - 45/55°C, 0,96 m3/h, s tepelnou izolací, včetně hlavních armatur, bez řídícího systému, sestaveno do funkčního celku na rámu, odzkoušeno u výrobce primár:   - topná voda   - teplotní spád: 75/45 °C   - PS 4 bar(g)   - TS 100 °C - sekundár (TeV):   - teplá voda (TeV)   - teplotní spád: 10/55 °C (ohřev TeV), 45/55 °C (ohřev cirkulace)   - tlaková ztráta výměníku max. 2,1 kPa                                                                                              13.1 Deskový výměník: PN10, tmax=80°C, připojení DN32 13.2 Oběhové elektronické mokroběžné čerpadlo: Q=1,76 m3/h, H=5m, DN25, PN10, napětí 1x 230 V, předpokládaný příkon do 69 W, spojité řízené otáčky (integrovaný FM), komunikace přes IR-rozhraní, snímatelná tepelná izolace 13.3 Oběhové jednostupňové mokroběžné čerpadlo: Q=1,08 m3/h, H=6,4 m, DN25, PN10, napětí 1x 230 V, předpokládaný příkon do 52 W, spojité řízené otáčky (integrovaný FM), komunikace přes IR-rozhraní, snímatelná tepelná izolace  13.4 Třícestný regulační kulový kohout (Směšovací funkce) s elektropohonem, ventil: 1", PN16, TS=110°C, kvs= 10m3/h, lineární charakteristika, připojení: 1", pohon: spojité řízení, jm. moment 10 Nm, napájení 24V AC/DC, řídící signál DC 0-10V 13.5 Měřič tepla, včetně ultrazvukového průtokoměru DN20, PN16: Qn=1,5 m3/h, modul M-Bus + impulzní vstupy, napájení 230 V AC, sada snímačů Pt100, kabely 2,5 m</t>
  </si>
  <si>
    <t>998732102</t>
  </si>
  <si>
    <t>Přesun hmot tonážní pro strojovny v objektech v do 12 m</t>
  </si>
  <si>
    <t>455265274</t>
  </si>
  <si>
    <t>Přesun hmot pro strojovny stanovený z hmotnosti přesunovaného materiálu vodorovná dopravní vzdálenost do 50 m v objektech výšky přes 6 do 12 m</t>
  </si>
  <si>
    <t>733</t>
  </si>
  <si>
    <t>Ústřední vytápění - rozvodné potrubí</t>
  </si>
  <si>
    <t>733111114</t>
  </si>
  <si>
    <t>Potrubí ocelové závitové bezešvé běžné v kotelnách nebo strojovnách DN 20</t>
  </si>
  <si>
    <t>353149311</t>
  </si>
  <si>
    <t>Potrubí z trubek ocelových závitových bezešvých běžných nízkotlakých v kotelnách a strojovnách DN 20</t>
  </si>
  <si>
    <t>34,2857142857143*1,05 "Přepočtené koeficientem množství</t>
  </si>
  <si>
    <t>733111115</t>
  </si>
  <si>
    <t>Potrubí ocelové závitové bezešvé běžné v kotelnách nebo strojovnách DN 25</t>
  </si>
  <si>
    <t>1976312710</t>
  </si>
  <si>
    <t>Potrubí z trubek ocelových závitových bezešvých běžných nízkotlakých v kotelnách a strojovnách DN 25</t>
  </si>
  <si>
    <t>5,71428571428571*1,05 "Přepočtené koeficientem množství</t>
  </si>
  <si>
    <t>733111116</t>
  </si>
  <si>
    <t>Potrubí ocelové závitové bezešvé běžné v kotelnách nebo strojovnách DN 32</t>
  </si>
  <si>
    <t>2010832385</t>
  </si>
  <si>
    <t>Potrubí z trubek ocelových závitových bezešvých běžných nízkotlakých v kotelnách a strojovnách DN 32</t>
  </si>
  <si>
    <t>733111117</t>
  </si>
  <si>
    <t>Potrubí ocelové závitové bezešvé běžné v kotelnách nebo strojovnách DN 40</t>
  </si>
  <si>
    <t>-1410895367</t>
  </si>
  <si>
    <t>Potrubí z trubek ocelových závitových bezešvých běžných nízkotlakých v kotelnách a strojovnách DN 40</t>
  </si>
  <si>
    <t>49,5238095238095*1,05 "Přepočtené koeficientem množství</t>
  </si>
  <si>
    <t>733111118</t>
  </si>
  <si>
    <t>Potrubí ocelové závitové bezešvé běžné v kotelnách nebo strojovnách DN 50</t>
  </si>
  <si>
    <t>520927112</t>
  </si>
  <si>
    <t>Potrubí z trubek ocelových závitových bezešvých běžných nízkotlakých v kotelnách a strojovnách DN 50</t>
  </si>
  <si>
    <t>11,4285714285714*1,05 "Přepočtené koeficientem množství</t>
  </si>
  <si>
    <t>73312122R</t>
  </si>
  <si>
    <t>Potrubí ocelové hladké bezešvé v kotelnách nebo strojovnách DN 65 (D 76,1x2,9)</t>
  </si>
  <si>
    <t>-913011540</t>
  </si>
  <si>
    <t>Potrubí z trubek ocelových hladkých bezešvých tvářených za tepla v kotelnách a strojovnách DN 65 (Ø 76,1/2,9)</t>
  </si>
  <si>
    <t>26,6666666666667*1,05 "Přepočtené koeficientem množství</t>
  </si>
  <si>
    <t>733121R05</t>
  </si>
  <si>
    <t>Potrubí z trubek ocelových hladkých bezešvých tvářených za tepla nízkotlakých DN 80 (Ø 88,9x3,2 mm)</t>
  </si>
  <si>
    <t>1397299838</t>
  </si>
  <si>
    <t>Poznámka k položce:_x000d_
Poznámka k položce: - Výkazy výměr jsou bez technologických přídavků a prořezů</t>
  </si>
  <si>
    <t>733190107</t>
  </si>
  <si>
    <t>Zkouška těsnosti potrubí ocelové závitové do DN 40</t>
  </si>
  <si>
    <t>-1859660268</t>
  </si>
  <si>
    <t>Zkoušky těsnosti potrubí, manžety prostupové z trubek ocelových zkoušky těsnosti potrubí (za provozu) z trubek ocelových závitových DN do 40</t>
  </si>
  <si>
    <t>36 "DN 20</t>
  </si>
  <si>
    <t>6 "DN 25</t>
  </si>
  <si>
    <t>6 "DN 32</t>
  </si>
  <si>
    <t>52 "DN 40</t>
  </si>
  <si>
    <t>733190108</t>
  </si>
  <si>
    <t>Zkouška těsnosti potrubí ocelové závitové do DN 50</t>
  </si>
  <si>
    <t>-477588243</t>
  </si>
  <si>
    <t>Zkoušky těsnosti potrubí, manžety prostupové z trubek ocelových zkoušky těsnosti potrubí (za provozu) z trubek ocelových závitových DN 40 do 50</t>
  </si>
  <si>
    <t>12 "DN 50</t>
  </si>
  <si>
    <t>28 "DN 65</t>
  </si>
  <si>
    <t>30 "DN 80</t>
  </si>
  <si>
    <t>73399001R</t>
  </si>
  <si>
    <t>Proplach potrubních rozvodů, včetně vyčištění všech filtrů</t>
  </si>
  <si>
    <t>5824012</t>
  </si>
  <si>
    <t>998733102</t>
  </si>
  <si>
    <t>Přesun hmot tonážní pro rozvody potrubí v objektech v do 12 m</t>
  </si>
  <si>
    <t>1691297003</t>
  </si>
  <si>
    <t>Přesun hmot pro rozvody potrubí stanovený z hmotnosti přesunovaného materiálu vodorovná dopravní vzdálenost do 50 m v objektech výšky přes 6 do 12 m</t>
  </si>
  <si>
    <t>HZS3112</t>
  </si>
  <si>
    <t>Demontáže - Hodinové zúčtovací sazby montáží technologických zařízení při externích montážích montér potrubí odborný</t>
  </si>
  <si>
    <t>770604474</t>
  </si>
  <si>
    <t>Hodinové zúčtovací sazby montáží technologických zařízení při externích montážích montér potrubí odborný</t>
  </si>
  <si>
    <t>734</t>
  </si>
  <si>
    <t>Ústřední vytápění - armatury</t>
  </si>
  <si>
    <t>734111416</t>
  </si>
  <si>
    <t>Ventil přírubový uzavírací přímý DN 65 PN 16 do 300°C ovládaný ručně</t>
  </si>
  <si>
    <t>-528764659</t>
  </si>
  <si>
    <t>Ventily uzavírací přírubové přímé ovládané ručně PN 16 do 300°C (V 30 111 616) DN 65</t>
  </si>
  <si>
    <t>734111417</t>
  </si>
  <si>
    <t>Ventil přírubový uzavírací přímý DN 80 PN 16 do 300°C ovládaný ručně</t>
  </si>
  <si>
    <t>-2002836810</t>
  </si>
  <si>
    <t>Ventily uzavírací přírubové přímé ovládané ručně PN 16 do 300°C (V 30 111 616) DN 80</t>
  </si>
  <si>
    <t>734121313</t>
  </si>
  <si>
    <t>Ventil přírubový zpětný samočinný přímý DN 40 PN 16 do 300°C do vodorovného potrubí</t>
  </si>
  <si>
    <t>-1346254383</t>
  </si>
  <si>
    <t>Ventily zpětné přírubové samočinné přímé do vodorovného potrubí PN 16 do 300°C (Z 16 117 616) DN 40</t>
  </si>
  <si>
    <t>734121314</t>
  </si>
  <si>
    <t>Ventil přírubový zpětný samočinný přímý DN 50 PN 16 do 300°C do vodorovného potrubí</t>
  </si>
  <si>
    <t>-108419691</t>
  </si>
  <si>
    <t>Ventily zpětné přírubové samočinné přímé do vodorovného potrubí PN 16 do 300°C (Z 16 117 616) DN 50</t>
  </si>
  <si>
    <t>734121316</t>
  </si>
  <si>
    <t>Ventil přírubový zpětný samočinný přímý DN 65 PN 16 do 300°C do vodorovného potrubí</t>
  </si>
  <si>
    <t>-1740140134</t>
  </si>
  <si>
    <t>Ventily zpětné přírubové samočinné přímé do vodorovného potrubí PN 16 do 300°C (Z 16 117 616) DN 65</t>
  </si>
  <si>
    <t>734163425</t>
  </si>
  <si>
    <t>Filtr DN 40 PN 16 do 300°C z uhlíkové oceli s vypouštěcí zátkou</t>
  </si>
  <si>
    <t>-653673927</t>
  </si>
  <si>
    <t>Filtry z uhlíkové oceli s čístícím víkem nebo vypouštěcí zátkou PN 16 do 300°C DN 40</t>
  </si>
  <si>
    <t>734163426</t>
  </si>
  <si>
    <t>Filtr DN 50 PN 16 do 300°C z uhlíkové oceli s vypouštěcí zátkou</t>
  </si>
  <si>
    <t>-377160392</t>
  </si>
  <si>
    <t>Filtry z uhlíkové oceli s čístícím víkem nebo vypouštěcí zátkou PN 16 do 300°C DN 50</t>
  </si>
  <si>
    <t>734163427</t>
  </si>
  <si>
    <t>Filtr DN 65 PN 16 do 300°C z uhlíkové oceli s vypouštěcí zátkou</t>
  </si>
  <si>
    <t>-99905646</t>
  </si>
  <si>
    <t>Filtry z uhlíkové oceli s čístícím víkem nebo vypouštěcí zátkou PN 16 do 300°C DN 65</t>
  </si>
  <si>
    <t>135</t>
  </si>
  <si>
    <t>734211127</t>
  </si>
  <si>
    <t>Ventil závitový odvzdušňovací G 1/2 PN 14 do 120°C automatický se zpětnou klapkou</t>
  </si>
  <si>
    <t>-958676367</t>
  </si>
  <si>
    <t>Ventily odvzdušňovací závitové automatické se zpětnou klapkou PN 14 do 120°C G 1/2</t>
  </si>
  <si>
    <t>734220103</t>
  </si>
  <si>
    <t>Ventil závitový regulační přímý G 5/4 PN 20 do 100°C vyvažovací</t>
  </si>
  <si>
    <t>-874425519</t>
  </si>
  <si>
    <t>Ventily regulační závitové vyvažovací přímé PN 20 do 100°C G 5/4</t>
  </si>
  <si>
    <t>734220105</t>
  </si>
  <si>
    <t>Ventil závitový regulační přímý G 2 PN 20 do 100°C vyvažovací</t>
  </si>
  <si>
    <t>1050710149</t>
  </si>
  <si>
    <t>Ventily regulační závitové vyvažovací přímé PN 20 do 100°C G 2</t>
  </si>
  <si>
    <t>Poznámka k položce:_x000d_
Poznámka k položce: - Vyvažovací ventil závitový STAD 2"</t>
  </si>
  <si>
    <t>73422010R</t>
  </si>
  <si>
    <t>Ventil závitový regulační přímý G 1/2 PN 20 do 100°C vyvažovací</t>
  </si>
  <si>
    <t>2060462382</t>
  </si>
  <si>
    <t>Ventily regulační závitové vyvažovací přímé PN 20 do 100°C G 1/2</t>
  </si>
  <si>
    <t>Poznámka k položce:_x000d_
Poznámka k položce: - Vyvažovací ventil závitový STAD 1/2"</t>
  </si>
  <si>
    <t>734251212</t>
  </si>
  <si>
    <t>Ventil závitový pojistný rohový G 3/4 provozní tlak od 2,5 do 6 barů</t>
  </si>
  <si>
    <t>-1459182652</t>
  </si>
  <si>
    <t>Ventily pojistné závitové a čepové rohové provozní tlak od 2,5 do 6 bar G 3/4</t>
  </si>
  <si>
    <t>Poznámka k položce:_x000d_
Poznámka k položce: Pojistný ventil 1/2" x 3/4", otevírací tlak po=8bar, výtokový součinitel 0,444 - potrubí studené vody, zavést do stávající kanalizace</t>
  </si>
  <si>
    <t>734251214</t>
  </si>
  <si>
    <t>Ventil závitový pojistný rohový G 5/4 provozní tlak od 2,5 do 6 barů</t>
  </si>
  <si>
    <t>-168689153</t>
  </si>
  <si>
    <t>Ventily pojistné závitové a čepové rohové provozní tlak od 2,5 do 6 bar G 5/4</t>
  </si>
  <si>
    <t>Poznámka k položce:_x000d_
Poznámka k položce: Pojistný ventil 1" x 5/4", otevírací tlak po=4bar, výtokový součinitel 0,684 - dimenzováno pro kotle, výkon 90 kW, zavést do stávající kanalizace</t>
  </si>
  <si>
    <t>734292713</t>
  </si>
  <si>
    <t>Kohout kulový přímý G 1/2 PN 42 do 185°C vnitřní závit</t>
  </si>
  <si>
    <t>2099928134</t>
  </si>
  <si>
    <t>Ostatní armatury kulové kohouty PN 42 do 185°C přímé vnitřní závit G 1/2</t>
  </si>
  <si>
    <t>734292716</t>
  </si>
  <si>
    <t>Kohout kulový přímý G 1 1/4 PN 42 do 185°C vnitřní závit</t>
  </si>
  <si>
    <t>-78814573</t>
  </si>
  <si>
    <t>Ostatní armatury kulové kohouty PN 42 do 185°C přímé vnitřní závit G 1 1/4</t>
  </si>
  <si>
    <t>734292717</t>
  </si>
  <si>
    <t>Kohout kulový přímý G 1 1/2 PN 42 do 185°C vnitřní závit</t>
  </si>
  <si>
    <t>-1885546709</t>
  </si>
  <si>
    <t>Ostatní armatury kulové kohouty PN 42 do 185°C přímé vnitřní závit G 1 1/2</t>
  </si>
  <si>
    <t>734292718</t>
  </si>
  <si>
    <t>Kohout kulový přímý G 2 PN 42 do 185°C vnitřní závit</t>
  </si>
  <si>
    <t>470468149</t>
  </si>
  <si>
    <t>Ostatní armatury kulové kohouty PN 42 do 185°C přímé vnitřní závit G 2</t>
  </si>
  <si>
    <t>73429273R</t>
  </si>
  <si>
    <t>Kulový kohout závitový 2" s elektropohonem, PN16, servopohon 24V AC/DC, 20Nm, čas přenastavení 90s, regulace otevřeno/zavřeno, 2x koncový spínač</t>
  </si>
  <si>
    <t>793449209</t>
  </si>
  <si>
    <t>73441292R</t>
  </si>
  <si>
    <t>Měřič tepla DN 20, PN16, závitový (R3/4") pro topnou vodu, teplotní rozsah 5-130°C</t>
  </si>
  <si>
    <t>728273349</t>
  </si>
  <si>
    <t>Měřič tepla DN 20, PN16, závitový (R3/4") pro topnou vodu, teplotní rozsah 5-130°C, měřící rozsah 0,025-5 m3/h, Qp=2,5m3/h, komunikace s impulsními vstupy, M-Bus, 230VAC</t>
  </si>
  <si>
    <t>73441293R</t>
  </si>
  <si>
    <t>Měřič tepla DN 40, PN16, závitový (R6/4") pro topnou vodu, teplotní rozsah 5-130°C</t>
  </si>
  <si>
    <t>-129349956</t>
  </si>
  <si>
    <t>Měřič tepla DN 40, PN16, závitový (R6/4") pro topnou vodu, teplotní rozsah 5-130°C, měřící rozsah 0,1-20 m3/h, Qp=10m3/h, komunikace s impulsními vstupy, M-Bus, 230VAC</t>
  </si>
  <si>
    <t>95</t>
  </si>
  <si>
    <t>734449111</t>
  </si>
  <si>
    <t>Montáž regulátoru teploty přímého proporcionálního DN 15 se snímačem a ventilem</t>
  </si>
  <si>
    <t>1911904999</t>
  </si>
  <si>
    <t>Regulátory montáž regulátorů teploty přímých proporcionálních s jedním snímačem a ventilem DN 15</t>
  </si>
  <si>
    <t>734spec-201</t>
  </si>
  <si>
    <t>Regulátor diferenčního tlaku závitový STAP 1/2"</t>
  </si>
  <si>
    <t>71691247</t>
  </si>
  <si>
    <t>73499001R</t>
  </si>
  <si>
    <t>Manometr ukazovací:typ 03312-AZ, ∅100 mm</t>
  </si>
  <si>
    <t>-281465213</t>
  </si>
  <si>
    <t>73499002r</t>
  </si>
  <si>
    <t>226933149</t>
  </si>
  <si>
    <t>Poznámka k položce:_x000d_
Poznámka k položce:</t>
  </si>
  <si>
    <t>73499003R</t>
  </si>
  <si>
    <t>Bimetalový teploměr: axiální, ∅100mm, 0-120°C</t>
  </si>
  <si>
    <t>-638669760</t>
  </si>
  <si>
    <t>73499004R</t>
  </si>
  <si>
    <t>Bimetalový teploměr: axiální, ∅60mm, 0-120°C</t>
  </si>
  <si>
    <t>662717439</t>
  </si>
  <si>
    <t>73499005R</t>
  </si>
  <si>
    <t>Třícestný regulační kohout (směšovací funkce) s elektropohonem</t>
  </si>
  <si>
    <t>299951024</t>
  </si>
  <si>
    <t>Třícestný regulační kohout (směšovací funkce) s elektropohonem - ventil 5/4", PN16, Ts=110°C, kvs=16m3/h, lineární charakteristika - pohon: spojité řízení, 10Nm, napájení 24V AC/DC, řídící signál 0-10V DC</t>
  </si>
  <si>
    <t>73499107R</t>
  </si>
  <si>
    <t>-186873256</t>
  </si>
  <si>
    <t>Třícestný regulační kohout (směšovací funkce) s elektropohonem - ventil 1", PN16, Ts=110°C, kvs=10m3/h, lineární charakteristika - pohon: spojité řízení, 5Nm, napájení 24V AC/DC, řídící signál 0-10V DC</t>
  </si>
  <si>
    <t>73499305R</t>
  </si>
  <si>
    <t>-429874172</t>
  </si>
  <si>
    <t>Třícestný regulační kohout (směšovací funkce) s elektropohonem - ventil 6/4", PN16, Ts=110°C, kvs=16m3/h, lineární charakteristika - pohon: spojité řízení, 10Nm, napájení 24V AC/DC, řídící signál 0-10V DC</t>
  </si>
  <si>
    <t>735</t>
  </si>
  <si>
    <t>Ústřední vytápění - otopná tělesa</t>
  </si>
  <si>
    <t>735151583</t>
  </si>
  <si>
    <t>Otopné těleso panelové dvoudeskové 2 přídavné přestupní plochy výška/délka 600/2000 mm výkon 3358 W</t>
  </si>
  <si>
    <t>-194401666</t>
  </si>
  <si>
    <t>Otopná tělesa panelová dvoudesková PN 1,0 MPa, T do 110°C se dvěma přídavnými přestupními plochami výšky tělesa 600 mm stavební délky / výkonu 2000 mm / 3358 W</t>
  </si>
  <si>
    <t>998735102</t>
  </si>
  <si>
    <t>Přesun hmot tonážní pro otopná tělesa v objektech v do 12 m</t>
  </si>
  <si>
    <t>-1957026430</t>
  </si>
  <si>
    <t>Přesun hmot pro otopná tělesa stanovený z hmotnosti přesunovaného materiálu vodorovná dopravní vzdálenost do 50 m v objektech výšky přes 6 do 12 m</t>
  </si>
  <si>
    <t>767</t>
  </si>
  <si>
    <t>Konstrukce zámečnické</t>
  </si>
  <si>
    <t>767995112</t>
  </si>
  <si>
    <t>Montáž atypických zámečnických konstrukcí hmotnosti do 10 kg</t>
  </si>
  <si>
    <t>kg</t>
  </si>
  <si>
    <t>268112409</t>
  </si>
  <si>
    <t>Montáž ostatních atypických zámečnických konstrukcí hmotnosti přes 5 do 10 kg</t>
  </si>
  <si>
    <t>"Drobné pomocná ocelová konstrukce pro uložení potrubí, včetně kotvícího materiálu</t>
  </si>
  <si>
    <t>1500</t>
  </si>
  <si>
    <t>107</t>
  </si>
  <si>
    <t>767spec-001</t>
  </si>
  <si>
    <t>dodávka pomocných oc. kcí vč. kotvícího materiálu</t>
  </si>
  <si>
    <t>-585836852</t>
  </si>
  <si>
    <t>998767101</t>
  </si>
  <si>
    <t>Přesun hmot tonážní pro zámečnické konstrukce v objektech v do 6 m</t>
  </si>
  <si>
    <t>2061767644</t>
  </si>
  <si>
    <t>Přesun hmot pro zámečnické konstrukce stanovený z hmotnosti přesunovaného materiálu vodorovná dopravní vzdálenost do 50 m v objektech výšky do 6 m</t>
  </si>
  <si>
    <t>783</t>
  </si>
  <si>
    <t>Dokončovací práce - nátěry</t>
  </si>
  <si>
    <t>109</t>
  </si>
  <si>
    <t>783314203</t>
  </si>
  <si>
    <t>Základní antikorozní jednonásobný syntetický samozákladující nátěr zámečnických konstrukcí</t>
  </si>
  <si>
    <t>-1537247575</t>
  </si>
  <si>
    <t>Základní antikorozní nátěr zámečnických konstrukcí jednonásobný syntetický samozákladující</t>
  </si>
  <si>
    <t>783315101</t>
  </si>
  <si>
    <t>Mezinátěr jednonásobný syntetický standardní zámečnických konstrukcí</t>
  </si>
  <si>
    <t>132938257</t>
  </si>
  <si>
    <t>Mezinátěr zámečnických konstrukcí jednonásobný syntetický standardní</t>
  </si>
  <si>
    <t>111</t>
  </si>
  <si>
    <t>783317101</t>
  </si>
  <si>
    <t>Krycí jednonásobný syntetický standardní nátěr zámečnických konstrukcí</t>
  </si>
  <si>
    <t>749914903</t>
  </si>
  <si>
    <t>Krycí nátěr (email) zámečnických konstrukcí jednonásobný syntetický standardní</t>
  </si>
  <si>
    <t>783614653</t>
  </si>
  <si>
    <t>Základní antikorozní jednonásobný syntetický samozákladující potrubí DN do 50 mm</t>
  </si>
  <si>
    <t>-1889991861</t>
  </si>
  <si>
    <t>Základní antikorozní nátěr armatur a kovových potrubí jednonásobný potrubí do DN 50 mm syntetický samozákladující</t>
  </si>
  <si>
    <t>113</t>
  </si>
  <si>
    <t>783614663</t>
  </si>
  <si>
    <t>Základní antikorozní jednonásobný syntetický samozákladující potrubí DN do 100 mm</t>
  </si>
  <si>
    <t>1640679876</t>
  </si>
  <si>
    <t>Základní antikorozní nátěr armatur a kovových potrubí jednonásobný potrubí přes DN 50 do DN 100 mm syntetický samozákladující</t>
  </si>
  <si>
    <t>783615551</t>
  </si>
  <si>
    <t>Mezinátěr jednonásobný syntetický nátěr potrubí DN do 50 mm</t>
  </si>
  <si>
    <t>-2115988467</t>
  </si>
  <si>
    <t>Mezinátěr armatur a kovových potrubí potrubí do DN 50 mm syntetický standardní</t>
  </si>
  <si>
    <t>115</t>
  </si>
  <si>
    <t>783615561</t>
  </si>
  <si>
    <t>Mezinátěr jednonásobný syntetický nátěr potrubí DN do 100 mm</t>
  </si>
  <si>
    <t>-974454774</t>
  </si>
  <si>
    <t>Mezinátěr armatur a kovových potrubí potrubí přes DN 50 do DN 100 mm syntetický standardní</t>
  </si>
  <si>
    <t>783617611</t>
  </si>
  <si>
    <t>Krycí dvojnásobný syntetický nátěr potrubí DN do 50 mm</t>
  </si>
  <si>
    <t>2077633575</t>
  </si>
  <si>
    <t>Krycí nátěr (email) armatur a kovových potrubí potrubí do DN 50 mm dvojnásobný syntetický standardní</t>
  </si>
  <si>
    <t>117</t>
  </si>
  <si>
    <t>783617621</t>
  </si>
  <si>
    <t>Krycí jednonásobný syntetický nátěr potrubí DN do 100 mm</t>
  </si>
  <si>
    <t>-978512087</t>
  </si>
  <si>
    <t>Krycí nátěr (email) armatur a kovových potrubí potrubí přes DN 50 do DN 100 mm jednonásobný syntetický standardní</t>
  </si>
  <si>
    <t>HZS</t>
  </si>
  <si>
    <t>Hodinové zúčtovací sazby</t>
  </si>
  <si>
    <t>HZS2212</t>
  </si>
  <si>
    <t>Hodinová zúčtovací sazba instalatér odborný</t>
  </si>
  <si>
    <t>-869833295</t>
  </si>
  <si>
    <t>Hodinové zúčtovací sazby profesí PSV provádění stavebních instalací instalatér odborný</t>
  </si>
  <si>
    <t>150 "demontáž stávajícího vybavení kotelny</t>
  </si>
  <si>
    <t>119</t>
  </si>
  <si>
    <t>HZS2491</t>
  </si>
  <si>
    <t>Hodinová zúčtovací sazba dělník zednických výpomocí</t>
  </si>
  <si>
    <t>1886653758</t>
  </si>
  <si>
    <t>Hodinové zúčtovací sazby profesí PSV zednické výpomoci a pomocné práce PSV dělník zednických výpomocí</t>
  </si>
  <si>
    <t>901215682</t>
  </si>
  <si>
    <t>Poznámka k položce:_x000d_
Poznámka k položce: Pro stanovení nabídkové ceny za dílo, nebo jeho část, je rozhodující veškerá výkresová dokumentace výkazy, výpisy materiálů, technická zpráva, statický výpočet. Dodavatel si musí provést vlastní specifikaci pro stanovení nákladů. V případě nejasností možno kontaktovat projektanta, který doplní  se souhlasem zadavatele veškeré potřebné informace, nutné pro zodpovědné stanovení nabídkové ceny.</t>
  </si>
  <si>
    <t>121</t>
  </si>
  <si>
    <t>1851183635</t>
  </si>
  <si>
    <t>Poznámka k položce:_x000d_
Poznámka k položce: Nabídková cena musí zahrnovat nejen přípravu, dodávku, dopravu a montáž, ale i veškeré související náklady, spojené s realizací, od zadání po předání stavby do užívání, včetně nákladů na koordinaci, uvedení do provozu, dokončovací práce, údržbu do doby předání, potřebné zkoušky a atesty, odstranění závad, předání dokladů o skutečném provedení, dokladů nutných pro kolaudační řízení aj.</t>
  </si>
  <si>
    <t>-438612367</t>
  </si>
  <si>
    <t>Poznámka k položce:_x000d_
Poznámka k položce: Součástí nabídkové ceny je rovněž tzv. dodavatelská příprava stavby a dodavatelská dokumentace, kterou je nutno předložit technickému dozoru investora, případně zástupci projektanta.</t>
  </si>
  <si>
    <t>123</t>
  </si>
  <si>
    <t>-307980519</t>
  </si>
  <si>
    <t>-1860938078</t>
  </si>
  <si>
    <t>Poznámka k položce:_x000d_
Poznámka k položce: Dodavatel je povinen podrobně prostudovat předloženou projektovou dokumentaci. Pokud dodavatel na základě svých odborných zkušeností zjistí, že v projektové dokumentaci není některá činnost či položka nutná pro dokončení předmětného díla uvedena, je povinen ji doplnit  do nabídky a ocenit ji.</t>
  </si>
  <si>
    <t>VRN</t>
  </si>
  <si>
    <t>Vedlejší rozpočtové náklady</t>
  </si>
  <si>
    <t>125</t>
  </si>
  <si>
    <t>VRN-03</t>
  </si>
  <si>
    <t>Vizuální kontrola svarů 100% dle EN 970 a EN 13018</t>
  </si>
  <si>
    <t>-1835544800</t>
  </si>
  <si>
    <t>VRN-09</t>
  </si>
  <si>
    <t>Požární hlídka - po ukončení sváření po pracovní době</t>
  </si>
  <si>
    <t>h</t>
  </si>
  <si>
    <t>-534297709</t>
  </si>
  <si>
    <t>127</t>
  </si>
  <si>
    <t>VRN-10</t>
  </si>
  <si>
    <t>Návrh provozního řádu</t>
  </si>
  <si>
    <t>11556555</t>
  </si>
  <si>
    <t>VRN1</t>
  </si>
  <si>
    <t>Průzkumné, geodetické a projektové práce</t>
  </si>
  <si>
    <t>013244000</t>
  </si>
  <si>
    <t>Dokumentace pro provádění stavby</t>
  </si>
  <si>
    <t>-1237286306</t>
  </si>
  <si>
    <t>Poznámka k položce:_x000d_
Poznámka k položce: - dodavatelská dokumentace</t>
  </si>
  <si>
    <t>129</t>
  </si>
  <si>
    <t>013254000</t>
  </si>
  <si>
    <t>Dokumentace skutečného provedení stavby</t>
  </si>
  <si>
    <t>Ks</t>
  </si>
  <si>
    <t>-219700038</t>
  </si>
  <si>
    <t>VRN4</t>
  </si>
  <si>
    <t>Inženýrská činnost</t>
  </si>
  <si>
    <t>043194000</t>
  </si>
  <si>
    <t>Ostatní zkoušky</t>
  </si>
  <si>
    <t>-1905193613</t>
  </si>
  <si>
    <t>Poznámka k položce:_x000d_
Poznámka k položce: - funkční zkoušky</t>
  </si>
  <si>
    <t>131</t>
  </si>
  <si>
    <t>045002000</t>
  </si>
  <si>
    <t>Kompletační a koordinační činnost</t>
  </si>
  <si>
    <t>-1128783713</t>
  </si>
  <si>
    <t>VRN6</t>
  </si>
  <si>
    <t>Územní vlivy</t>
  </si>
  <si>
    <t>065002000</t>
  </si>
  <si>
    <t>Mimostaveništní doprava materiálů</t>
  </si>
  <si>
    <t>-1274679075</t>
  </si>
  <si>
    <t>VRN9</t>
  </si>
  <si>
    <t>Ostatní náklady</t>
  </si>
  <si>
    <t>133</t>
  </si>
  <si>
    <t>092103001</t>
  </si>
  <si>
    <t>Náklady na zkušební provoz</t>
  </si>
  <si>
    <t>1287081132</t>
  </si>
  <si>
    <t>092203000</t>
  </si>
  <si>
    <t>Náklady na zaškolení</t>
  </si>
  <si>
    <t>-1907014674</t>
  </si>
  <si>
    <t>84-19-6P12 - Plynová odběrná zařízení</t>
  </si>
  <si>
    <t xml:space="preserve">    723 - Zdravotechnika - vnitřní plynovod</t>
  </si>
  <si>
    <t xml:space="preserve">    VRN7 - Provozní vlivy</t>
  </si>
  <si>
    <t>-270460174</t>
  </si>
  <si>
    <t>0,5 "tepelná izolace, barvy...</t>
  </si>
  <si>
    <t>2002004764</t>
  </si>
  <si>
    <t>0,5*20 "Přepočtené koeficientem množství</t>
  </si>
  <si>
    <t>-211615754</t>
  </si>
  <si>
    <t>607808887</t>
  </si>
  <si>
    <t>723</t>
  </si>
  <si>
    <t>Zdravotechnika - vnitřní plynovod</t>
  </si>
  <si>
    <t>723190901</t>
  </si>
  <si>
    <t>Uzavření,otevření plynovodního potrubí při opravě</t>
  </si>
  <si>
    <t>-1561942104</t>
  </si>
  <si>
    <t>Opravy plynovodního potrubí uzavření nebo otevření potrubí</t>
  </si>
  <si>
    <t>723190907</t>
  </si>
  <si>
    <t>Odvzdušnění nebo napuštění plynovodního potrubí</t>
  </si>
  <si>
    <t>772894330</t>
  </si>
  <si>
    <t>Opravy plynovodního potrubí odvzdušnění a napuštění potrubí</t>
  </si>
  <si>
    <t>(7+1+8+6+7)</t>
  </si>
  <si>
    <t>723231162</t>
  </si>
  <si>
    <t>Kohout kulový přímý G 1/2 PN 42 do 185°C plnoprůtokový vnitřní závit těžká řada</t>
  </si>
  <si>
    <t>-1578509190</t>
  </si>
  <si>
    <t>Armatury se dvěma závity kohouty kulové PN 42 do 185°C plnoprůtokové vnitřní závit těžká řada G 1/2</t>
  </si>
  <si>
    <t>723231172</t>
  </si>
  <si>
    <t>Kohout kulový rohový G 1/2 PN 42 do 185°C plnoprůtokový vnitřní závit</t>
  </si>
  <si>
    <t>1221191998</t>
  </si>
  <si>
    <t>Armatury se dvěma závity kohouty kulové PN 42 do 185°C rohové plnoprůtokové vnitřní závit G 1/2</t>
  </si>
  <si>
    <t>72399001R</t>
  </si>
  <si>
    <t>Elektromagnetický havarijní plynový ventill, DN50, připojení R 2", max. přetlak 50 kPa</t>
  </si>
  <si>
    <t>-203634362</t>
  </si>
  <si>
    <t>Elektromagnetický havarijní plynový ventill, DN50, připojení R 2", max. přetlak 50 kPa, tlaková diference Δp 0-50 kPa, NC (normally closed), bez přívodu zavřeno, napájení 24V DC</t>
  </si>
  <si>
    <t>72399002R</t>
  </si>
  <si>
    <t>Vyříznutí potrubí a vsazení nové armatury závitové DN50 (2")</t>
  </si>
  <si>
    <t>-2072785359</t>
  </si>
  <si>
    <t>72399002R.1</t>
  </si>
  <si>
    <t>Čištění a odplynění potrubí profukem</t>
  </si>
  <si>
    <t>-1472728049</t>
  </si>
  <si>
    <t>72399003R</t>
  </si>
  <si>
    <t>Teploměry, manometry</t>
  </si>
  <si>
    <t>-127302519</t>
  </si>
  <si>
    <t>Poznámka k položce:_x000d_
Poznámka k položce: Manometr ukazovací: - typ 03398-S/MM - ∅100 mm - rozsah 0-6 kPa - spodní připojení - 1,6% třída přesnosti - připojení M20x1,5 Kohout dvoucestný tlakoměrový uzavírací: - M20x1,5, PN16</t>
  </si>
  <si>
    <t>2137519159</t>
  </si>
  <si>
    <t>3 "štítky na potrubí dle ČSN 13 0072</t>
  </si>
  <si>
    <t>-740353928</t>
  </si>
  <si>
    <t>733121R01</t>
  </si>
  <si>
    <t>Potrubí z trubek ocelových hladkých bezešvých tvářených za tepla nízkotlakých DN 15 (Ø 21,3x2,6 mm)</t>
  </si>
  <si>
    <t>732289473</t>
  </si>
  <si>
    <t>733121R02</t>
  </si>
  <si>
    <t>Potrubí z trubek ocelových hladkých bezešvých tvářených za tepla nízkotlakých DN 25 (Ø 33,7/2,6)</t>
  </si>
  <si>
    <t>121017101</t>
  </si>
  <si>
    <t>733121R03</t>
  </si>
  <si>
    <t>Potrubí z trubek ocelových hladkých bezešvých tvářených za tepla nízkotlakých DN 40 (Ø 48/2,6)</t>
  </si>
  <si>
    <t>-1211031110</t>
  </si>
  <si>
    <t>733121R04</t>
  </si>
  <si>
    <t>Potrubí z trubek ocelových hladkých bezešvých tvářených za tepla nízkotlakých DN 65 (Ø 76,1x2,9 mm)</t>
  </si>
  <si>
    <t>-236877606</t>
  </si>
  <si>
    <t>1826010064</t>
  </si>
  <si>
    <t>-789904839</t>
  </si>
  <si>
    <t>-276215079</t>
  </si>
  <si>
    <t>998733101</t>
  </si>
  <si>
    <t>Přesun hmot tonážní pro rozvody potrubí v objektech v do 6 m</t>
  </si>
  <si>
    <t>54836418</t>
  </si>
  <si>
    <t>Přesun hmot pro rozvody potrubí stanovený z hmotnosti přesunovaného materiálu vodorovná dopravní vzdálenost do 50 m v objektech výšky do 6 m</t>
  </si>
  <si>
    <t>-1155985050</t>
  </si>
  <si>
    <t>-600859593</t>
  </si>
  <si>
    <t>-2057473586</t>
  </si>
  <si>
    <t>-1262132172</t>
  </si>
  <si>
    <t>-1418906666</t>
  </si>
  <si>
    <t>-947044576</t>
  </si>
  <si>
    <t>-1258395931</t>
  </si>
  <si>
    <t>8 "DN 40</t>
  </si>
  <si>
    <t>78449522</t>
  </si>
  <si>
    <t>7 "DN 80</t>
  </si>
  <si>
    <t>1 "DN 65</t>
  </si>
  <si>
    <t>-2043762526</t>
  </si>
  <si>
    <t>-2105583908</t>
  </si>
  <si>
    <t>887565769</t>
  </si>
  <si>
    <t>-288655352</t>
  </si>
  <si>
    <t>674135466</t>
  </si>
  <si>
    <t>-1371885066</t>
  </si>
  <si>
    <t>1985245005</t>
  </si>
  <si>
    <t>100070315</t>
  </si>
  <si>
    <t>-2073892089</t>
  </si>
  <si>
    <t>-613085671</t>
  </si>
  <si>
    <t>-2075349242</t>
  </si>
  <si>
    <t>013244009</t>
  </si>
  <si>
    <t>Dodavatelská dokumentace pro předání stavby</t>
  </si>
  <si>
    <t>331291996</t>
  </si>
  <si>
    <t>-679221164</t>
  </si>
  <si>
    <t>043114000</t>
  </si>
  <si>
    <t>Zkoušky tlakové</t>
  </si>
  <si>
    <t>-1656546959</t>
  </si>
  <si>
    <t>044002000</t>
  </si>
  <si>
    <t>Revize</t>
  </si>
  <si>
    <t>-1866808243</t>
  </si>
  <si>
    <t>Poznámka k položce:_x000d_
Poznámka k položce: -výchozí revize plynovodu</t>
  </si>
  <si>
    <t>1776712598</t>
  </si>
  <si>
    <t>1270636499</t>
  </si>
  <si>
    <t>VRN7</t>
  </si>
  <si>
    <t>Provozní vlivy</t>
  </si>
  <si>
    <t>071103009</t>
  </si>
  <si>
    <t>Vizuální kontrola svarů dle ČSN EN ISO 17637 a ČSN EN 13018 (100%)</t>
  </si>
  <si>
    <t>22235226</t>
  </si>
  <si>
    <t>-1985263569</t>
  </si>
  <si>
    <t>-252927169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</si>
</sst>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07.25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52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54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53</v>
      </c>
      <c r="AI60" s="42"/>
      <c r="AJ60" s="42"/>
      <c r="AK60" s="42"/>
      <c r="AL60" s="42"/>
      <c r="AM60" s="64" t="s">
        <v>54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55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56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53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54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53</v>
      </c>
      <c r="AI75" s="42"/>
      <c r="AJ75" s="42"/>
      <c r="AK75" s="42"/>
      <c r="AL75" s="42"/>
      <c r="AM75" s="64" t="s">
        <v>54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57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84-19-6P1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Plynová kotelna Poděbradova PK1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Poděbradova 1834/14, 741 01 Nový Jičín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17. 9. 2020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Nový Jičín, Masarykovo nám. 1/1, 741 01 NJ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MIOT, s.r.o., Zelená 3062/30, 702 02 Ostrava</v>
      </c>
      <c r="AN89" s="71"/>
      <c r="AO89" s="71"/>
      <c r="AP89" s="71"/>
      <c r="AQ89" s="40"/>
      <c r="AR89" s="44"/>
      <c r="AS89" s="81" t="s">
        <v>58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34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59</v>
      </c>
      <c r="D92" s="94"/>
      <c r="E92" s="94"/>
      <c r="F92" s="94"/>
      <c r="G92" s="94"/>
      <c r="H92" s="95"/>
      <c r="I92" s="96" t="s">
        <v>60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61</v>
      </c>
      <c r="AH92" s="94"/>
      <c r="AI92" s="94"/>
      <c r="AJ92" s="94"/>
      <c r="AK92" s="94"/>
      <c r="AL92" s="94"/>
      <c r="AM92" s="94"/>
      <c r="AN92" s="96" t="s">
        <v>62</v>
      </c>
      <c r="AO92" s="94"/>
      <c r="AP92" s="98"/>
      <c r="AQ92" s="99" t="s">
        <v>63</v>
      </c>
      <c r="AR92" s="44"/>
      <c r="AS92" s="100" t="s">
        <v>64</v>
      </c>
      <c r="AT92" s="101" t="s">
        <v>65</v>
      </c>
      <c r="AU92" s="101" t="s">
        <v>66</v>
      </c>
      <c r="AV92" s="101" t="s">
        <v>67</v>
      </c>
      <c r="AW92" s="101" t="s">
        <v>68</v>
      </c>
      <c r="AX92" s="101" t="s">
        <v>69</v>
      </c>
      <c r="AY92" s="101" t="s">
        <v>70</v>
      </c>
      <c r="AZ92" s="101" t="s">
        <v>71</v>
      </c>
      <c r="BA92" s="101" t="s">
        <v>72</v>
      </c>
      <c r="BB92" s="101" t="s">
        <v>73</v>
      </c>
      <c r="BC92" s="101" t="s">
        <v>74</v>
      </c>
      <c r="BD92" s="102" t="s">
        <v>75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76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ROUND(SUM(AG95:AG97),2)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ROUND(SUM(AS95:AS97),2)</f>
        <v>0</v>
      </c>
      <c r="AT94" s="114">
        <f>ROUND(SUM(AV94:AW94),2)</f>
        <v>0</v>
      </c>
      <c r="AU94" s="115">
        <f>ROUND(SUM(AU95:AU97),5)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ROUND(SUM(AZ95:AZ97),2)</f>
        <v>0</v>
      </c>
      <c r="BA94" s="114">
        <f>ROUND(SUM(BA95:BA97),2)</f>
        <v>0</v>
      </c>
      <c r="BB94" s="114">
        <f>ROUND(SUM(BB95:BB97),2)</f>
        <v>0</v>
      </c>
      <c r="BC94" s="114">
        <f>ROUND(SUM(BC95:BC97),2)</f>
        <v>0</v>
      </c>
      <c r="BD94" s="116">
        <f>ROUND(SUM(BD95:BD97),2)</f>
        <v>0</v>
      </c>
      <c r="BE94" s="6"/>
      <c r="BS94" s="117" t="s">
        <v>77</v>
      </c>
      <c r="BT94" s="117" t="s">
        <v>78</v>
      </c>
      <c r="BU94" s="118" t="s">
        <v>79</v>
      </c>
      <c r="BV94" s="117" t="s">
        <v>80</v>
      </c>
      <c r="BW94" s="117" t="s">
        <v>5</v>
      </c>
      <c r="BX94" s="117" t="s">
        <v>81</v>
      </c>
      <c r="CL94" s="117" t="s">
        <v>1</v>
      </c>
    </row>
    <row r="95" s="7" customFormat="1" ht="24.75" customHeight="1">
      <c r="A95" s="119" t="s">
        <v>82</v>
      </c>
      <c r="B95" s="120"/>
      <c r="C95" s="121"/>
      <c r="D95" s="122" t="s">
        <v>83</v>
      </c>
      <c r="E95" s="122"/>
      <c r="F95" s="122"/>
      <c r="G95" s="122"/>
      <c r="H95" s="122"/>
      <c r="I95" s="123"/>
      <c r="J95" s="122" t="s">
        <v>84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'84-19-6P13 - Elektroinsta...'!J30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85</v>
      </c>
      <c r="AR95" s="126"/>
      <c r="AS95" s="127">
        <v>0</v>
      </c>
      <c r="AT95" s="128">
        <f>ROUND(SUM(AV95:AW95),2)</f>
        <v>0</v>
      </c>
      <c r="AU95" s="129">
        <f>'84-19-6P13 - Elektroinsta...'!P138</f>
        <v>0</v>
      </c>
      <c r="AV95" s="128">
        <f>'84-19-6P13 - Elektroinsta...'!J33</f>
        <v>0</v>
      </c>
      <c r="AW95" s="128">
        <f>'84-19-6P13 - Elektroinsta...'!J34</f>
        <v>0</v>
      </c>
      <c r="AX95" s="128">
        <f>'84-19-6P13 - Elektroinsta...'!J35</f>
        <v>0</v>
      </c>
      <c r="AY95" s="128">
        <f>'84-19-6P13 - Elektroinsta...'!J36</f>
        <v>0</v>
      </c>
      <c r="AZ95" s="128">
        <f>'84-19-6P13 - Elektroinsta...'!F33</f>
        <v>0</v>
      </c>
      <c r="BA95" s="128">
        <f>'84-19-6P13 - Elektroinsta...'!F34</f>
        <v>0</v>
      </c>
      <c r="BB95" s="128">
        <f>'84-19-6P13 - Elektroinsta...'!F35</f>
        <v>0</v>
      </c>
      <c r="BC95" s="128">
        <f>'84-19-6P13 - Elektroinsta...'!F36</f>
        <v>0</v>
      </c>
      <c r="BD95" s="130">
        <f>'84-19-6P13 - Elektroinsta...'!F37</f>
        <v>0</v>
      </c>
      <c r="BE95" s="7"/>
      <c r="BT95" s="131" t="s">
        <v>86</v>
      </c>
      <c r="BV95" s="131" t="s">
        <v>80</v>
      </c>
      <c r="BW95" s="131" t="s">
        <v>87</v>
      </c>
      <c r="BX95" s="131" t="s">
        <v>5</v>
      </c>
      <c r="CL95" s="131" t="s">
        <v>1</v>
      </c>
      <c r="CM95" s="131" t="s">
        <v>88</v>
      </c>
    </row>
    <row r="96" s="7" customFormat="1" ht="24.75" customHeight="1">
      <c r="A96" s="119" t="s">
        <v>82</v>
      </c>
      <c r="B96" s="120"/>
      <c r="C96" s="121"/>
      <c r="D96" s="122" t="s">
        <v>89</v>
      </c>
      <c r="E96" s="122"/>
      <c r="F96" s="122"/>
      <c r="G96" s="122"/>
      <c r="H96" s="122"/>
      <c r="I96" s="123"/>
      <c r="J96" s="122" t="s">
        <v>90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'84-19-6P11 - Strojní tech...'!J30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85</v>
      </c>
      <c r="AR96" s="126"/>
      <c r="AS96" s="127">
        <v>0</v>
      </c>
      <c r="AT96" s="128">
        <f>ROUND(SUM(AV96:AW96),2)</f>
        <v>0</v>
      </c>
      <c r="AU96" s="129">
        <f>'84-19-6P11 - Strojní tech...'!P138</f>
        <v>0</v>
      </c>
      <c r="AV96" s="128">
        <f>'84-19-6P11 - Strojní tech...'!J33</f>
        <v>0</v>
      </c>
      <c r="AW96" s="128">
        <f>'84-19-6P11 - Strojní tech...'!J34</f>
        <v>0</v>
      </c>
      <c r="AX96" s="128">
        <f>'84-19-6P11 - Strojní tech...'!J35</f>
        <v>0</v>
      </c>
      <c r="AY96" s="128">
        <f>'84-19-6P11 - Strojní tech...'!J36</f>
        <v>0</v>
      </c>
      <c r="AZ96" s="128">
        <f>'84-19-6P11 - Strojní tech...'!F33</f>
        <v>0</v>
      </c>
      <c r="BA96" s="128">
        <f>'84-19-6P11 - Strojní tech...'!F34</f>
        <v>0</v>
      </c>
      <c r="BB96" s="128">
        <f>'84-19-6P11 - Strojní tech...'!F35</f>
        <v>0</v>
      </c>
      <c r="BC96" s="128">
        <f>'84-19-6P11 - Strojní tech...'!F36</f>
        <v>0</v>
      </c>
      <c r="BD96" s="130">
        <f>'84-19-6P11 - Strojní tech...'!F37</f>
        <v>0</v>
      </c>
      <c r="BE96" s="7"/>
      <c r="BT96" s="131" t="s">
        <v>86</v>
      </c>
      <c r="BV96" s="131" t="s">
        <v>80</v>
      </c>
      <c r="BW96" s="131" t="s">
        <v>91</v>
      </c>
      <c r="BX96" s="131" t="s">
        <v>5</v>
      </c>
      <c r="CL96" s="131" t="s">
        <v>1</v>
      </c>
      <c r="CM96" s="131" t="s">
        <v>88</v>
      </c>
    </row>
    <row r="97" s="7" customFormat="1" ht="24.75" customHeight="1">
      <c r="A97" s="119" t="s">
        <v>82</v>
      </c>
      <c r="B97" s="120"/>
      <c r="C97" s="121"/>
      <c r="D97" s="122" t="s">
        <v>92</v>
      </c>
      <c r="E97" s="122"/>
      <c r="F97" s="122"/>
      <c r="G97" s="122"/>
      <c r="H97" s="122"/>
      <c r="I97" s="123"/>
      <c r="J97" s="122" t="s">
        <v>93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'84-19-6P12 - Plynová odbě...'!J30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85</v>
      </c>
      <c r="AR97" s="126"/>
      <c r="AS97" s="132">
        <v>0</v>
      </c>
      <c r="AT97" s="133">
        <f>ROUND(SUM(AV97:AW97),2)</f>
        <v>0</v>
      </c>
      <c r="AU97" s="134">
        <f>'84-19-6P12 - Plynová odbě...'!P131</f>
        <v>0</v>
      </c>
      <c r="AV97" s="133">
        <f>'84-19-6P12 - Plynová odbě...'!J33</f>
        <v>0</v>
      </c>
      <c r="AW97" s="133">
        <f>'84-19-6P12 - Plynová odbě...'!J34</f>
        <v>0</v>
      </c>
      <c r="AX97" s="133">
        <f>'84-19-6P12 - Plynová odbě...'!J35</f>
        <v>0</v>
      </c>
      <c r="AY97" s="133">
        <f>'84-19-6P12 - Plynová odbě...'!J36</f>
        <v>0</v>
      </c>
      <c r="AZ97" s="133">
        <f>'84-19-6P12 - Plynová odbě...'!F33</f>
        <v>0</v>
      </c>
      <c r="BA97" s="133">
        <f>'84-19-6P12 - Plynová odbě...'!F34</f>
        <v>0</v>
      </c>
      <c r="BB97" s="133">
        <f>'84-19-6P12 - Plynová odbě...'!F35</f>
        <v>0</v>
      </c>
      <c r="BC97" s="133">
        <f>'84-19-6P12 - Plynová odbě...'!F36</f>
        <v>0</v>
      </c>
      <c r="BD97" s="135">
        <f>'84-19-6P12 - Plynová odbě...'!F37</f>
        <v>0</v>
      </c>
      <c r="BE97" s="7"/>
      <c r="BT97" s="131" t="s">
        <v>86</v>
      </c>
      <c r="BV97" s="131" t="s">
        <v>80</v>
      </c>
      <c r="BW97" s="131" t="s">
        <v>94</v>
      </c>
      <c r="BX97" s="131" t="s">
        <v>5</v>
      </c>
      <c r="CL97" s="131" t="s">
        <v>1</v>
      </c>
      <c r="CM97" s="131" t="s">
        <v>88</v>
      </c>
    </row>
    <row r="98" s="2" customFormat="1" ht="30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</sheetData>
  <sheetProtection sheet="1" formatColumns="0" formatRows="0" objects="1" scenarios="1" spinCount="100000" saltValue="fSYYmd1JGm3qFndDi6nSVqV7859OpbpSWGpLvRr5d26SEBW7b2tZJue3xJL8RhfnCbjToq7gdOW4d7UutT4B8w==" hashValue="pqgr4or+X8bnE61bsSmqv88LNAFVeoTt+Q6CzOwMRmmc0+EdLoht4BW04sHKCpuDYG6et9YKhVp62+G4B4VsNQ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84-19-6P13 - Elektroinsta...'!C2" display="/"/>
    <hyperlink ref="A96" location="'84-19-6P11 - Strojní tech...'!C2" display="/"/>
    <hyperlink ref="A97" location="'84-19-6P12 - Plynová odbě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95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Plynová kotelna Poděbradova PK1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17. 9. 2020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98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>60777290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>MIOT, s.r.o., Zelená 3062/30, 702 02 Ostrava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19.25" customHeight="1">
      <c r="A27" s="145"/>
      <c r="B27" s="146"/>
      <c r="C27" s="145"/>
      <c r="D27" s="145"/>
      <c r="E27" s="147" t="s">
        <v>37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ROUND(J138,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ROUND((SUM(BE138:BE366)),  2)</f>
        <v>0</v>
      </c>
      <c r="G33" s="38"/>
      <c r="H33" s="38"/>
      <c r="I33" s="155">
        <v>0.20999999999999999</v>
      </c>
      <c r="J33" s="154">
        <f>ROUND(((SUM(BE138:BE366))*I33),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ROUND((SUM(BF138:BF366)),  2)</f>
        <v>0</v>
      </c>
      <c r="G34" s="38"/>
      <c r="H34" s="38"/>
      <c r="I34" s="155">
        <v>0.14999999999999999</v>
      </c>
      <c r="J34" s="154">
        <f>ROUND(((SUM(BF138:BF366))*I34),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ROUND((SUM(BG138:BG366)),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ROUND((SUM(BH138:BH366)),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ROUND((SUM(BI138:BI366)),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Plynová kotelna Poděbradova PK1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84-19-6P13 - Elektroinstalace a MaR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Poděbradova 1834/14, 741 01 Nový Jičín</v>
      </c>
      <c r="G89" s="40"/>
      <c r="H89" s="40"/>
      <c r="I89" s="32" t="s">
        <v>22</v>
      </c>
      <c r="J89" s="79" t="str">
        <f>IF(J12="","",J12)</f>
        <v>17. 9. 2020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24</v>
      </c>
      <c r="D91" s="40"/>
      <c r="E91" s="40"/>
      <c r="F91" s="27" t="str">
        <f>E15</f>
        <v>Město Nový Jičín</v>
      </c>
      <c r="G91" s="40"/>
      <c r="H91" s="40"/>
      <c r="I91" s="32" t="s">
        <v>30</v>
      </c>
      <c r="J91" s="36" t="str">
        <f>E21</f>
        <v>MIOT, s.r.o., Zelená 3062/30, 702 02 Ostrava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100</v>
      </c>
      <c r="D94" s="176"/>
      <c r="E94" s="176"/>
      <c r="F94" s="176"/>
      <c r="G94" s="176"/>
      <c r="H94" s="176"/>
      <c r="I94" s="176"/>
      <c r="J94" s="177" t="s">
        <v>101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102</v>
      </c>
      <c r="D96" s="40"/>
      <c r="E96" s="40"/>
      <c r="F96" s="40"/>
      <c r="G96" s="40"/>
      <c r="H96" s="40"/>
      <c r="I96" s="40"/>
      <c r="J96" s="110">
        <f>J138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s="9" customFormat="1" ht="24.96" customHeight="1">
      <c r="A97" s="9"/>
      <c r="B97" s="179"/>
      <c r="C97" s="180"/>
      <c r="D97" s="181" t="s">
        <v>104</v>
      </c>
      <c r="E97" s="182"/>
      <c r="F97" s="182"/>
      <c r="G97" s="182"/>
      <c r="H97" s="182"/>
      <c r="I97" s="182"/>
      <c r="J97" s="183">
        <f>J139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105</v>
      </c>
      <c r="E98" s="188"/>
      <c r="F98" s="188"/>
      <c r="G98" s="188"/>
      <c r="H98" s="188"/>
      <c r="I98" s="188"/>
      <c r="J98" s="189">
        <f>J140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106</v>
      </c>
      <c r="E99" s="188"/>
      <c r="F99" s="188"/>
      <c r="G99" s="188"/>
      <c r="H99" s="188"/>
      <c r="I99" s="188"/>
      <c r="J99" s="189">
        <f>J141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107</v>
      </c>
      <c r="E100" s="188"/>
      <c r="F100" s="188"/>
      <c r="G100" s="188"/>
      <c r="H100" s="188"/>
      <c r="I100" s="188"/>
      <c r="J100" s="189">
        <f>J144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108</v>
      </c>
      <c r="E101" s="188"/>
      <c r="F101" s="188"/>
      <c r="G101" s="188"/>
      <c r="H101" s="188"/>
      <c r="I101" s="188"/>
      <c r="J101" s="189">
        <f>J155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109</v>
      </c>
      <c r="E102" s="188"/>
      <c r="F102" s="188"/>
      <c r="G102" s="188"/>
      <c r="H102" s="188"/>
      <c r="I102" s="188"/>
      <c r="J102" s="189">
        <f>J170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110</v>
      </c>
      <c r="E103" s="188"/>
      <c r="F103" s="188"/>
      <c r="G103" s="188"/>
      <c r="H103" s="188"/>
      <c r="I103" s="188"/>
      <c r="J103" s="189">
        <f>J173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111</v>
      </c>
      <c r="E104" s="188"/>
      <c r="F104" s="188"/>
      <c r="G104" s="188"/>
      <c r="H104" s="188"/>
      <c r="I104" s="188"/>
      <c r="J104" s="189">
        <f>J186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112</v>
      </c>
      <c r="E105" s="188"/>
      <c r="F105" s="188"/>
      <c r="G105" s="188"/>
      <c r="H105" s="188"/>
      <c r="I105" s="188"/>
      <c r="J105" s="189">
        <f>J195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113</v>
      </c>
      <c r="E106" s="188"/>
      <c r="F106" s="188"/>
      <c r="G106" s="188"/>
      <c r="H106" s="188"/>
      <c r="I106" s="188"/>
      <c r="J106" s="189">
        <f>J204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114</v>
      </c>
      <c r="E107" s="188"/>
      <c r="F107" s="188"/>
      <c r="G107" s="188"/>
      <c r="H107" s="188"/>
      <c r="I107" s="188"/>
      <c r="J107" s="189">
        <f>J213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115</v>
      </c>
      <c r="E108" s="188"/>
      <c r="F108" s="188"/>
      <c r="G108" s="188"/>
      <c r="H108" s="188"/>
      <c r="I108" s="188"/>
      <c r="J108" s="189">
        <f>J220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116</v>
      </c>
      <c r="E109" s="188"/>
      <c r="F109" s="188"/>
      <c r="G109" s="188"/>
      <c r="H109" s="188"/>
      <c r="I109" s="188"/>
      <c r="J109" s="189">
        <f>J227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5"/>
      <c r="C110" s="186"/>
      <c r="D110" s="187" t="s">
        <v>117</v>
      </c>
      <c r="E110" s="188"/>
      <c r="F110" s="188"/>
      <c r="G110" s="188"/>
      <c r="H110" s="188"/>
      <c r="I110" s="188"/>
      <c r="J110" s="189">
        <f>J228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5"/>
      <c r="C111" s="186"/>
      <c r="D111" s="187" t="s">
        <v>118</v>
      </c>
      <c r="E111" s="188"/>
      <c r="F111" s="188"/>
      <c r="G111" s="188"/>
      <c r="H111" s="188"/>
      <c r="I111" s="188"/>
      <c r="J111" s="189">
        <f>J295</f>
        <v>0</v>
      </c>
      <c r="K111" s="186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5"/>
      <c r="C112" s="186"/>
      <c r="D112" s="187" t="s">
        <v>119</v>
      </c>
      <c r="E112" s="188"/>
      <c r="F112" s="188"/>
      <c r="G112" s="188"/>
      <c r="H112" s="188"/>
      <c r="I112" s="188"/>
      <c r="J112" s="189">
        <f>J312</f>
        <v>0</v>
      </c>
      <c r="K112" s="186"/>
      <c r="L112" s="19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5"/>
      <c r="C113" s="186"/>
      <c r="D113" s="187" t="s">
        <v>120</v>
      </c>
      <c r="E113" s="188"/>
      <c r="F113" s="188"/>
      <c r="G113" s="188"/>
      <c r="H113" s="188"/>
      <c r="I113" s="188"/>
      <c r="J113" s="189">
        <f>J313</f>
        <v>0</v>
      </c>
      <c r="K113" s="186"/>
      <c r="L113" s="19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5"/>
      <c r="C114" s="186"/>
      <c r="D114" s="187" t="s">
        <v>121</v>
      </c>
      <c r="E114" s="188"/>
      <c r="F114" s="188"/>
      <c r="G114" s="188"/>
      <c r="H114" s="188"/>
      <c r="I114" s="188"/>
      <c r="J114" s="189">
        <f>J326</f>
        <v>0</v>
      </c>
      <c r="K114" s="186"/>
      <c r="L114" s="19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5"/>
      <c r="C115" s="186"/>
      <c r="D115" s="187" t="s">
        <v>122</v>
      </c>
      <c r="E115" s="188"/>
      <c r="F115" s="188"/>
      <c r="G115" s="188"/>
      <c r="H115" s="188"/>
      <c r="I115" s="188"/>
      <c r="J115" s="189">
        <f>J335</f>
        <v>0</v>
      </c>
      <c r="K115" s="186"/>
      <c r="L115" s="19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5"/>
      <c r="C116" s="186"/>
      <c r="D116" s="187" t="s">
        <v>123</v>
      </c>
      <c r="E116" s="188"/>
      <c r="F116" s="188"/>
      <c r="G116" s="188"/>
      <c r="H116" s="188"/>
      <c r="I116" s="188"/>
      <c r="J116" s="189">
        <f>J338</f>
        <v>0</v>
      </c>
      <c r="K116" s="186"/>
      <c r="L116" s="19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5"/>
      <c r="C117" s="186"/>
      <c r="D117" s="187" t="s">
        <v>124</v>
      </c>
      <c r="E117" s="188"/>
      <c r="F117" s="188"/>
      <c r="G117" s="188"/>
      <c r="H117" s="188"/>
      <c r="I117" s="188"/>
      <c r="J117" s="189">
        <f>J345</f>
        <v>0</v>
      </c>
      <c r="K117" s="186"/>
      <c r="L117" s="19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9" customFormat="1" ht="24.96" customHeight="1">
      <c r="A118" s="9"/>
      <c r="B118" s="179"/>
      <c r="C118" s="180"/>
      <c r="D118" s="181" t="s">
        <v>125</v>
      </c>
      <c r="E118" s="182"/>
      <c r="F118" s="182"/>
      <c r="G118" s="182"/>
      <c r="H118" s="182"/>
      <c r="I118" s="182"/>
      <c r="J118" s="183">
        <f>J356</f>
        <v>0</v>
      </c>
      <c r="K118" s="180"/>
      <c r="L118" s="184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2" customFormat="1" ht="21.84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66"/>
      <c r="C120" s="67"/>
      <c r="D120" s="67"/>
      <c r="E120" s="67"/>
      <c r="F120" s="67"/>
      <c r="G120" s="67"/>
      <c r="H120" s="67"/>
      <c r="I120" s="67"/>
      <c r="J120" s="67"/>
      <c r="K120" s="67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4" s="2" customFormat="1" ht="6.96" customHeight="1">
      <c r="A124" s="38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4.96" customHeight="1">
      <c r="A125" s="38"/>
      <c r="B125" s="39"/>
      <c r="C125" s="23" t="s">
        <v>126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16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174" t="str">
        <f>E7</f>
        <v>Plynová kotelna Poděbradova PK1</v>
      </c>
      <c r="F128" s="32"/>
      <c r="G128" s="32"/>
      <c r="H128" s="32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96</v>
      </c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6.5" customHeight="1">
      <c r="A130" s="38"/>
      <c r="B130" s="39"/>
      <c r="C130" s="40"/>
      <c r="D130" s="40"/>
      <c r="E130" s="76" t="str">
        <f>E9</f>
        <v>84-19-6P13 - Elektroinstalace a MaR</v>
      </c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2" t="s">
        <v>20</v>
      </c>
      <c r="D132" s="40"/>
      <c r="E132" s="40"/>
      <c r="F132" s="27" t="str">
        <f>F12</f>
        <v>Poděbradova 1834/14, 741 01 Nový Jičín</v>
      </c>
      <c r="G132" s="40"/>
      <c r="H132" s="40"/>
      <c r="I132" s="32" t="s">
        <v>22</v>
      </c>
      <c r="J132" s="79" t="str">
        <f>IF(J12="","",J12)</f>
        <v>17. 9. 2020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40.05" customHeight="1">
      <c r="A134" s="38"/>
      <c r="B134" s="39"/>
      <c r="C134" s="32" t="s">
        <v>24</v>
      </c>
      <c r="D134" s="40"/>
      <c r="E134" s="40"/>
      <c r="F134" s="27" t="str">
        <f>E15</f>
        <v>Město Nový Jičín</v>
      </c>
      <c r="G134" s="40"/>
      <c r="H134" s="40"/>
      <c r="I134" s="32" t="s">
        <v>30</v>
      </c>
      <c r="J134" s="36" t="str">
        <f>E21</f>
        <v>MIOT, s.r.o., Zelená 3062/30, 702 02 Ostrava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5.15" customHeight="1">
      <c r="A135" s="38"/>
      <c r="B135" s="39"/>
      <c r="C135" s="32" t="s">
        <v>28</v>
      </c>
      <c r="D135" s="40"/>
      <c r="E135" s="40"/>
      <c r="F135" s="27" t="str">
        <f>IF(E18="","",E18)</f>
        <v>Vyplň údaj</v>
      </c>
      <c r="G135" s="40"/>
      <c r="H135" s="40"/>
      <c r="I135" s="32" t="s">
        <v>34</v>
      </c>
      <c r="J135" s="36" t="str">
        <f>E24</f>
        <v xml:space="preserve"> 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0.32" customHeight="1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11" customFormat="1" ht="29.28" customHeight="1">
      <c r="A137" s="191"/>
      <c r="B137" s="192"/>
      <c r="C137" s="193" t="s">
        <v>127</v>
      </c>
      <c r="D137" s="194" t="s">
        <v>63</v>
      </c>
      <c r="E137" s="194" t="s">
        <v>59</v>
      </c>
      <c r="F137" s="194" t="s">
        <v>60</v>
      </c>
      <c r="G137" s="194" t="s">
        <v>128</v>
      </c>
      <c r="H137" s="194" t="s">
        <v>129</v>
      </c>
      <c r="I137" s="194" t="s">
        <v>130</v>
      </c>
      <c r="J137" s="195" t="s">
        <v>101</v>
      </c>
      <c r="K137" s="196" t="s">
        <v>131</v>
      </c>
      <c r="L137" s="197"/>
      <c r="M137" s="100" t="s">
        <v>1</v>
      </c>
      <c r="N137" s="101" t="s">
        <v>42</v>
      </c>
      <c r="O137" s="101" t="s">
        <v>132</v>
      </c>
      <c r="P137" s="101" t="s">
        <v>133</v>
      </c>
      <c r="Q137" s="101" t="s">
        <v>134</v>
      </c>
      <c r="R137" s="101" t="s">
        <v>135</v>
      </c>
      <c r="S137" s="101" t="s">
        <v>136</v>
      </c>
      <c r="T137" s="102" t="s">
        <v>137</v>
      </c>
      <c r="U137" s="191"/>
      <c r="V137" s="191"/>
      <c r="W137" s="191"/>
      <c r="X137" s="191"/>
      <c r="Y137" s="191"/>
      <c r="Z137" s="191"/>
      <c r="AA137" s="191"/>
      <c r="AB137" s="191"/>
      <c r="AC137" s="191"/>
      <c r="AD137" s="191"/>
      <c r="AE137" s="191"/>
    </row>
    <row r="138" s="2" customFormat="1" ht="22.8" customHeight="1">
      <c r="A138" s="38"/>
      <c r="B138" s="39"/>
      <c r="C138" s="107" t="s">
        <v>138</v>
      </c>
      <c r="D138" s="40"/>
      <c r="E138" s="40"/>
      <c r="F138" s="40"/>
      <c r="G138" s="40"/>
      <c r="H138" s="40"/>
      <c r="I138" s="40"/>
      <c r="J138" s="198">
        <f>BK138</f>
        <v>0</v>
      </c>
      <c r="K138" s="40"/>
      <c r="L138" s="44"/>
      <c r="M138" s="103"/>
      <c r="N138" s="199"/>
      <c r="O138" s="104"/>
      <c r="P138" s="200">
        <f>P139+P356</f>
        <v>0</v>
      </c>
      <c r="Q138" s="104"/>
      <c r="R138" s="200">
        <f>R139+R356</f>
        <v>0</v>
      </c>
      <c r="S138" s="104"/>
      <c r="T138" s="201">
        <f>T139+T356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77</v>
      </c>
      <c r="AU138" s="17" t="s">
        <v>103</v>
      </c>
      <c r="BK138" s="202">
        <f>BK139+BK356</f>
        <v>0</v>
      </c>
    </row>
    <row r="139" s="12" customFormat="1" ht="25.92" customHeight="1">
      <c r="A139" s="12"/>
      <c r="B139" s="203"/>
      <c r="C139" s="204"/>
      <c r="D139" s="205" t="s">
        <v>77</v>
      </c>
      <c r="E139" s="206" t="s">
        <v>139</v>
      </c>
      <c r="F139" s="206" t="s">
        <v>140</v>
      </c>
      <c r="G139" s="204"/>
      <c r="H139" s="204"/>
      <c r="I139" s="207"/>
      <c r="J139" s="208">
        <f>BK139</f>
        <v>0</v>
      </c>
      <c r="K139" s="204"/>
      <c r="L139" s="209"/>
      <c r="M139" s="210"/>
      <c r="N139" s="211"/>
      <c r="O139" s="211"/>
      <c r="P139" s="212">
        <f>P140+P141+P144+P155+P170+P173+P186+P195+P204+P213+P220+P227+P228+P295+P312+P313+P326+P335+P338+P345</f>
        <v>0</v>
      </c>
      <c r="Q139" s="211"/>
      <c r="R139" s="212">
        <f>R140+R141+R144+R155+R170+R173+R186+R195+R204+R213+R220+R227+R228+R295+R312+R313+R326+R335+R338+R345</f>
        <v>0</v>
      </c>
      <c r="S139" s="211"/>
      <c r="T139" s="213">
        <f>T140+T141+T144+T155+T170+T173+T186+T195+T204+T213+T220+T227+T228+T295+T312+T313+T326+T335+T338+T345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4" t="s">
        <v>88</v>
      </c>
      <c r="AT139" s="215" t="s">
        <v>77</v>
      </c>
      <c r="AU139" s="215" t="s">
        <v>78</v>
      </c>
      <c r="AY139" s="214" t="s">
        <v>141</v>
      </c>
      <c r="BK139" s="216">
        <f>BK140+BK141+BK144+BK155+BK170+BK173+BK186+BK195+BK204+BK213+BK220+BK227+BK228+BK295+BK312+BK313+BK326+BK335+BK338+BK345</f>
        <v>0</v>
      </c>
    </row>
    <row r="140" s="12" customFormat="1" ht="22.8" customHeight="1">
      <c r="A140" s="12"/>
      <c r="B140" s="203"/>
      <c r="C140" s="204"/>
      <c r="D140" s="205" t="s">
        <v>77</v>
      </c>
      <c r="E140" s="217" t="s">
        <v>142</v>
      </c>
      <c r="F140" s="217" t="s">
        <v>143</v>
      </c>
      <c r="G140" s="204"/>
      <c r="H140" s="204"/>
      <c r="I140" s="207"/>
      <c r="J140" s="218">
        <f>BK140</f>
        <v>0</v>
      </c>
      <c r="K140" s="204"/>
      <c r="L140" s="209"/>
      <c r="M140" s="210"/>
      <c r="N140" s="211"/>
      <c r="O140" s="211"/>
      <c r="P140" s="212">
        <v>0</v>
      </c>
      <c r="Q140" s="211"/>
      <c r="R140" s="212">
        <v>0</v>
      </c>
      <c r="S140" s="211"/>
      <c r="T140" s="213"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4" t="s">
        <v>88</v>
      </c>
      <c r="AT140" s="215" t="s">
        <v>77</v>
      </c>
      <c r="AU140" s="215" t="s">
        <v>86</v>
      </c>
      <c r="AY140" s="214" t="s">
        <v>141</v>
      </c>
      <c r="BK140" s="216">
        <v>0</v>
      </c>
    </row>
    <row r="141" s="12" customFormat="1" ht="22.8" customHeight="1">
      <c r="A141" s="12"/>
      <c r="B141" s="203"/>
      <c r="C141" s="204"/>
      <c r="D141" s="205" t="s">
        <v>77</v>
      </c>
      <c r="E141" s="217" t="s">
        <v>144</v>
      </c>
      <c r="F141" s="217" t="s">
        <v>145</v>
      </c>
      <c r="G141" s="204"/>
      <c r="H141" s="204"/>
      <c r="I141" s="207"/>
      <c r="J141" s="218">
        <f>BK141</f>
        <v>0</v>
      </c>
      <c r="K141" s="204"/>
      <c r="L141" s="209"/>
      <c r="M141" s="210"/>
      <c r="N141" s="211"/>
      <c r="O141" s="211"/>
      <c r="P141" s="212">
        <f>SUM(P142:P143)</f>
        <v>0</v>
      </c>
      <c r="Q141" s="211"/>
      <c r="R141" s="212">
        <f>SUM(R142:R143)</f>
        <v>0</v>
      </c>
      <c r="S141" s="211"/>
      <c r="T141" s="213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4" t="s">
        <v>86</v>
      </c>
      <c r="AT141" s="215" t="s">
        <v>77</v>
      </c>
      <c r="AU141" s="215" t="s">
        <v>86</v>
      </c>
      <c r="AY141" s="214" t="s">
        <v>141</v>
      </c>
      <c r="BK141" s="216">
        <f>SUM(BK142:BK143)</f>
        <v>0</v>
      </c>
    </row>
    <row r="142" s="2" customFormat="1" ht="14.4" customHeight="1">
      <c r="A142" s="38"/>
      <c r="B142" s="39"/>
      <c r="C142" s="219" t="s">
        <v>86</v>
      </c>
      <c r="D142" s="219" t="s">
        <v>146</v>
      </c>
      <c r="E142" s="220" t="s">
        <v>147</v>
      </c>
      <c r="F142" s="221" t="s">
        <v>148</v>
      </c>
      <c r="G142" s="222" t="s">
        <v>149</v>
      </c>
      <c r="H142" s="223">
        <v>1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43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150</v>
      </c>
      <c r="AT142" s="231" t="s">
        <v>146</v>
      </c>
      <c r="AU142" s="231" t="s">
        <v>88</v>
      </c>
      <c r="AY142" s="17" t="s">
        <v>141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86</v>
      </c>
      <c r="BK142" s="232">
        <f>ROUND(I142*H142,2)</f>
        <v>0</v>
      </c>
      <c r="BL142" s="17" t="s">
        <v>150</v>
      </c>
      <c r="BM142" s="231" t="s">
        <v>88</v>
      </c>
    </row>
    <row r="143" s="2" customFormat="1">
      <c r="A143" s="38"/>
      <c r="B143" s="39"/>
      <c r="C143" s="40"/>
      <c r="D143" s="233" t="s">
        <v>151</v>
      </c>
      <c r="E143" s="40"/>
      <c r="F143" s="234" t="s">
        <v>148</v>
      </c>
      <c r="G143" s="40"/>
      <c r="H143" s="40"/>
      <c r="I143" s="235"/>
      <c r="J143" s="40"/>
      <c r="K143" s="40"/>
      <c r="L143" s="44"/>
      <c r="M143" s="236"/>
      <c r="N143" s="237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151</v>
      </c>
      <c r="AU143" s="17" t="s">
        <v>88</v>
      </c>
    </row>
    <row r="144" s="12" customFormat="1" ht="22.8" customHeight="1">
      <c r="A144" s="12"/>
      <c r="B144" s="203"/>
      <c r="C144" s="204"/>
      <c r="D144" s="205" t="s">
        <v>77</v>
      </c>
      <c r="E144" s="217" t="s">
        <v>152</v>
      </c>
      <c r="F144" s="217" t="s">
        <v>153</v>
      </c>
      <c r="G144" s="204"/>
      <c r="H144" s="204"/>
      <c r="I144" s="207"/>
      <c r="J144" s="218">
        <f>BK144</f>
        <v>0</v>
      </c>
      <c r="K144" s="204"/>
      <c r="L144" s="209"/>
      <c r="M144" s="210"/>
      <c r="N144" s="211"/>
      <c r="O144" s="211"/>
      <c r="P144" s="212">
        <f>SUM(P145:P154)</f>
        <v>0</v>
      </c>
      <c r="Q144" s="211"/>
      <c r="R144" s="212">
        <f>SUM(R145:R154)</f>
        <v>0</v>
      </c>
      <c r="S144" s="211"/>
      <c r="T144" s="213">
        <f>SUM(T145:T154)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4" t="s">
        <v>86</v>
      </c>
      <c r="AT144" s="215" t="s">
        <v>77</v>
      </c>
      <c r="AU144" s="215" t="s">
        <v>86</v>
      </c>
      <c r="AY144" s="214" t="s">
        <v>141</v>
      </c>
      <c r="BK144" s="216">
        <f>SUM(BK145:BK154)</f>
        <v>0</v>
      </c>
    </row>
    <row r="145" s="2" customFormat="1" ht="14.4" customHeight="1">
      <c r="A145" s="38"/>
      <c r="B145" s="39"/>
      <c r="C145" s="219" t="s">
        <v>88</v>
      </c>
      <c r="D145" s="219" t="s">
        <v>146</v>
      </c>
      <c r="E145" s="220" t="s">
        <v>154</v>
      </c>
      <c r="F145" s="221" t="s">
        <v>155</v>
      </c>
      <c r="G145" s="222" t="s">
        <v>156</v>
      </c>
      <c r="H145" s="223">
        <v>305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43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150</v>
      </c>
      <c r="AT145" s="231" t="s">
        <v>146</v>
      </c>
      <c r="AU145" s="231" t="s">
        <v>88</v>
      </c>
      <c r="AY145" s="17" t="s">
        <v>141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86</v>
      </c>
      <c r="BK145" s="232">
        <f>ROUND(I145*H145,2)</f>
        <v>0</v>
      </c>
      <c r="BL145" s="17" t="s">
        <v>150</v>
      </c>
      <c r="BM145" s="231" t="s">
        <v>150</v>
      </c>
    </row>
    <row r="146" s="2" customFormat="1">
      <c r="A146" s="38"/>
      <c r="B146" s="39"/>
      <c r="C146" s="40"/>
      <c r="D146" s="233" t="s">
        <v>151</v>
      </c>
      <c r="E146" s="40"/>
      <c r="F146" s="234" t="s">
        <v>155</v>
      </c>
      <c r="G146" s="40"/>
      <c r="H146" s="40"/>
      <c r="I146" s="235"/>
      <c r="J146" s="40"/>
      <c r="K146" s="40"/>
      <c r="L146" s="44"/>
      <c r="M146" s="236"/>
      <c r="N146" s="237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151</v>
      </c>
      <c r="AU146" s="17" t="s">
        <v>88</v>
      </c>
    </row>
    <row r="147" s="2" customFormat="1" ht="14.4" customHeight="1">
      <c r="A147" s="38"/>
      <c r="B147" s="39"/>
      <c r="C147" s="219" t="s">
        <v>157</v>
      </c>
      <c r="D147" s="219" t="s">
        <v>146</v>
      </c>
      <c r="E147" s="220" t="s">
        <v>158</v>
      </c>
      <c r="F147" s="221" t="s">
        <v>159</v>
      </c>
      <c r="G147" s="222" t="s">
        <v>156</v>
      </c>
      <c r="H147" s="223">
        <v>120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43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150</v>
      </c>
      <c r="AT147" s="231" t="s">
        <v>146</v>
      </c>
      <c r="AU147" s="231" t="s">
        <v>88</v>
      </c>
      <c r="AY147" s="17" t="s">
        <v>141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86</v>
      </c>
      <c r="BK147" s="232">
        <f>ROUND(I147*H147,2)</f>
        <v>0</v>
      </c>
      <c r="BL147" s="17" t="s">
        <v>150</v>
      </c>
      <c r="BM147" s="231" t="s">
        <v>160</v>
      </c>
    </row>
    <row r="148" s="2" customFormat="1">
      <c r="A148" s="38"/>
      <c r="B148" s="39"/>
      <c r="C148" s="40"/>
      <c r="D148" s="233" t="s">
        <v>151</v>
      </c>
      <c r="E148" s="40"/>
      <c r="F148" s="234" t="s">
        <v>159</v>
      </c>
      <c r="G148" s="40"/>
      <c r="H148" s="40"/>
      <c r="I148" s="235"/>
      <c r="J148" s="40"/>
      <c r="K148" s="40"/>
      <c r="L148" s="44"/>
      <c r="M148" s="236"/>
      <c r="N148" s="237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151</v>
      </c>
      <c r="AU148" s="17" t="s">
        <v>88</v>
      </c>
    </row>
    <row r="149" s="2" customFormat="1" ht="14.4" customHeight="1">
      <c r="A149" s="38"/>
      <c r="B149" s="39"/>
      <c r="C149" s="219" t="s">
        <v>150</v>
      </c>
      <c r="D149" s="219" t="s">
        <v>146</v>
      </c>
      <c r="E149" s="220" t="s">
        <v>161</v>
      </c>
      <c r="F149" s="221" t="s">
        <v>162</v>
      </c>
      <c r="G149" s="222" t="s">
        <v>156</v>
      </c>
      <c r="H149" s="223">
        <v>15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43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150</v>
      </c>
      <c r="AT149" s="231" t="s">
        <v>146</v>
      </c>
      <c r="AU149" s="231" t="s">
        <v>88</v>
      </c>
      <c r="AY149" s="17" t="s">
        <v>141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86</v>
      </c>
      <c r="BK149" s="232">
        <f>ROUND(I149*H149,2)</f>
        <v>0</v>
      </c>
      <c r="BL149" s="17" t="s">
        <v>150</v>
      </c>
      <c r="BM149" s="231" t="s">
        <v>163</v>
      </c>
    </row>
    <row r="150" s="2" customFormat="1">
      <c r="A150" s="38"/>
      <c r="B150" s="39"/>
      <c r="C150" s="40"/>
      <c r="D150" s="233" t="s">
        <v>151</v>
      </c>
      <c r="E150" s="40"/>
      <c r="F150" s="234" t="s">
        <v>162</v>
      </c>
      <c r="G150" s="40"/>
      <c r="H150" s="40"/>
      <c r="I150" s="235"/>
      <c r="J150" s="40"/>
      <c r="K150" s="40"/>
      <c r="L150" s="44"/>
      <c r="M150" s="236"/>
      <c r="N150" s="237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151</v>
      </c>
      <c r="AU150" s="17" t="s">
        <v>88</v>
      </c>
    </row>
    <row r="151" s="2" customFormat="1" ht="14.4" customHeight="1">
      <c r="A151" s="38"/>
      <c r="B151" s="39"/>
      <c r="C151" s="219" t="s">
        <v>164</v>
      </c>
      <c r="D151" s="219" t="s">
        <v>146</v>
      </c>
      <c r="E151" s="220" t="s">
        <v>165</v>
      </c>
      <c r="F151" s="221" t="s">
        <v>166</v>
      </c>
      <c r="G151" s="222" t="s">
        <v>156</v>
      </c>
      <c r="H151" s="223">
        <v>30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43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150</v>
      </c>
      <c r="AT151" s="231" t="s">
        <v>146</v>
      </c>
      <c r="AU151" s="231" t="s">
        <v>88</v>
      </c>
      <c r="AY151" s="17" t="s">
        <v>141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86</v>
      </c>
      <c r="BK151" s="232">
        <f>ROUND(I151*H151,2)</f>
        <v>0</v>
      </c>
      <c r="BL151" s="17" t="s">
        <v>150</v>
      </c>
      <c r="BM151" s="231" t="s">
        <v>167</v>
      </c>
    </row>
    <row r="152" s="2" customFormat="1">
      <c r="A152" s="38"/>
      <c r="B152" s="39"/>
      <c r="C152" s="40"/>
      <c r="D152" s="233" t="s">
        <v>151</v>
      </c>
      <c r="E152" s="40"/>
      <c r="F152" s="234" t="s">
        <v>166</v>
      </c>
      <c r="G152" s="40"/>
      <c r="H152" s="40"/>
      <c r="I152" s="235"/>
      <c r="J152" s="40"/>
      <c r="K152" s="40"/>
      <c r="L152" s="44"/>
      <c r="M152" s="236"/>
      <c r="N152" s="237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151</v>
      </c>
      <c r="AU152" s="17" t="s">
        <v>88</v>
      </c>
    </row>
    <row r="153" s="2" customFormat="1" ht="14.4" customHeight="1">
      <c r="A153" s="38"/>
      <c r="B153" s="39"/>
      <c r="C153" s="219" t="s">
        <v>160</v>
      </c>
      <c r="D153" s="219" t="s">
        <v>146</v>
      </c>
      <c r="E153" s="220" t="s">
        <v>168</v>
      </c>
      <c r="F153" s="221" t="s">
        <v>169</v>
      </c>
      <c r="G153" s="222" t="s">
        <v>156</v>
      </c>
      <c r="H153" s="223">
        <v>25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43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150</v>
      </c>
      <c r="AT153" s="231" t="s">
        <v>146</v>
      </c>
      <c r="AU153" s="231" t="s">
        <v>88</v>
      </c>
      <c r="AY153" s="17" t="s">
        <v>141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86</v>
      </c>
      <c r="BK153" s="232">
        <f>ROUND(I153*H153,2)</f>
        <v>0</v>
      </c>
      <c r="BL153" s="17" t="s">
        <v>150</v>
      </c>
      <c r="BM153" s="231" t="s">
        <v>170</v>
      </c>
    </row>
    <row r="154" s="2" customFormat="1">
      <c r="A154" s="38"/>
      <c r="B154" s="39"/>
      <c r="C154" s="40"/>
      <c r="D154" s="233" t="s">
        <v>151</v>
      </c>
      <c r="E154" s="40"/>
      <c r="F154" s="234" t="s">
        <v>169</v>
      </c>
      <c r="G154" s="40"/>
      <c r="H154" s="40"/>
      <c r="I154" s="235"/>
      <c r="J154" s="40"/>
      <c r="K154" s="40"/>
      <c r="L154" s="44"/>
      <c r="M154" s="236"/>
      <c r="N154" s="237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151</v>
      </c>
      <c r="AU154" s="17" t="s">
        <v>88</v>
      </c>
    </row>
    <row r="155" s="12" customFormat="1" ht="22.8" customHeight="1">
      <c r="A155" s="12"/>
      <c r="B155" s="203"/>
      <c r="C155" s="204"/>
      <c r="D155" s="205" t="s">
        <v>77</v>
      </c>
      <c r="E155" s="217" t="s">
        <v>171</v>
      </c>
      <c r="F155" s="217" t="s">
        <v>172</v>
      </c>
      <c r="G155" s="204"/>
      <c r="H155" s="204"/>
      <c r="I155" s="207"/>
      <c r="J155" s="218">
        <f>BK155</f>
        <v>0</v>
      </c>
      <c r="K155" s="204"/>
      <c r="L155" s="209"/>
      <c r="M155" s="210"/>
      <c r="N155" s="211"/>
      <c r="O155" s="211"/>
      <c r="P155" s="212">
        <f>SUM(P156:P169)</f>
        <v>0</v>
      </c>
      <c r="Q155" s="211"/>
      <c r="R155" s="212">
        <f>SUM(R156:R169)</f>
        <v>0</v>
      </c>
      <c r="S155" s="211"/>
      <c r="T155" s="213">
        <f>SUM(T156:T169)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4" t="s">
        <v>86</v>
      </c>
      <c r="AT155" s="215" t="s">
        <v>77</v>
      </c>
      <c r="AU155" s="215" t="s">
        <v>86</v>
      </c>
      <c r="AY155" s="214" t="s">
        <v>141</v>
      </c>
      <c r="BK155" s="216">
        <f>SUM(BK156:BK169)</f>
        <v>0</v>
      </c>
    </row>
    <row r="156" s="2" customFormat="1" ht="14.4" customHeight="1">
      <c r="A156" s="38"/>
      <c r="B156" s="39"/>
      <c r="C156" s="219" t="s">
        <v>173</v>
      </c>
      <c r="D156" s="219" t="s">
        <v>146</v>
      </c>
      <c r="E156" s="220" t="s">
        <v>174</v>
      </c>
      <c r="F156" s="221" t="s">
        <v>175</v>
      </c>
      <c r="G156" s="222" t="s">
        <v>156</v>
      </c>
      <c r="H156" s="223">
        <v>120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43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150</v>
      </c>
      <c r="AT156" s="231" t="s">
        <v>146</v>
      </c>
      <c r="AU156" s="231" t="s">
        <v>88</v>
      </c>
      <c r="AY156" s="17" t="s">
        <v>141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86</v>
      </c>
      <c r="BK156" s="232">
        <f>ROUND(I156*H156,2)</f>
        <v>0</v>
      </c>
      <c r="BL156" s="17" t="s">
        <v>150</v>
      </c>
      <c r="BM156" s="231" t="s">
        <v>176</v>
      </c>
    </row>
    <row r="157" s="2" customFormat="1">
      <c r="A157" s="38"/>
      <c r="B157" s="39"/>
      <c r="C157" s="40"/>
      <c r="D157" s="233" t="s">
        <v>151</v>
      </c>
      <c r="E157" s="40"/>
      <c r="F157" s="234" t="s">
        <v>175</v>
      </c>
      <c r="G157" s="40"/>
      <c r="H157" s="40"/>
      <c r="I157" s="235"/>
      <c r="J157" s="40"/>
      <c r="K157" s="40"/>
      <c r="L157" s="44"/>
      <c r="M157" s="236"/>
      <c r="N157" s="237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151</v>
      </c>
      <c r="AU157" s="17" t="s">
        <v>88</v>
      </c>
    </row>
    <row r="158" s="2" customFormat="1" ht="14.4" customHeight="1">
      <c r="A158" s="38"/>
      <c r="B158" s="39"/>
      <c r="C158" s="219" t="s">
        <v>163</v>
      </c>
      <c r="D158" s="219" t="s">
        <v>146</v>
      </c>
      <c r="E158" s="220" t="s">
        <v>177</v>
      </c>
      <c r="F158" s="221" t="s">
        <v>178</v>
      </c>
      <c r="G158" s="222" t="s">
        <v>156</v>
      </c>
      <c r="H158" s="223">
        <v>155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43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150</v>
      </c>
      <c r="AT158" s="231" t="s">
        <v>146</v>
      </c>
      <c r="AU158" s="231" t="s">
        <v>88</v>
      </c>
      <c r="AY158" s="17" t="s">
        <v>141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86</v>
      </c>
      <c r="BK158" s="232">
        <f>ROUND(I158*H158,2)</f>
        <v>0</v>
      </c>
      <c r="BL158" s="17" t="s">
        <v>150</v>
      </c>
      <c r="BM158" s="231" t="s">
        <v>179</v>
      </c>
    </row>
    <row r="159" s="2" customFormat="1">
      <c r="A159" s="38"/>
      <c r="B159" s="39"/>
      <c r="C159" s="40"/>
      <c r="D159" s="233" t="s">
        <v>151</v>
      </c>
      <c r="E159" s="40"/>
      <c r="F159" s="234" t="s">
        <v>178</v>
      </c>
      <c r="G159" s="40"/>
      <c r="H159" s="40"/>
      <c r="I159" s="235"/>
      <c r="J159" s="40"/>
      <c r="K159" s="40"/>
      <c r="L159" s="44"/>
      <c r="M159" s="236"/>
      <c r="N159" s="237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151</v>
      </c>
      <c r="AU159" s="17" t="s">
        <v>88</v>
      </c>
    </row>
    <row r="160" s="2" customFormat="1" ht="14.4" customHeight="1">
      <c r="A160" s="38"/>
      <c r="B160" s="39"/>
      <c r="C160" s="219" t="s">
        <v>180</v>
      </c>
      <c r="D160" s="219" t="s">
        <v>146</v>
      </c>
      <c r="E160" s="220" t="s">
        <v>181</v>
      </c>
      <c r="F160" s="221" t="s">
        <v>182</v>
      </c>
      <c r="G160" s="222" t="s">
        <v>156</v>
      </c>
      <c r="H160" s="223">
        <v>65</v>
      </c>
      <c r="I160" s="224"/>
      <c r="J160" s="225">
        <f>ROUND(I160*H160,2)</f>
        <v>0</v>
      </c>
      <c r="K160" s="226"/>
      <c r="L160" s="44"/>
      <c r="M160" s="227" t="s">
        <v>1</v>
      </c>
      <c r="N160" s="228" t="s">
        <v>43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150</v>
      </c>
      <c r="AT160" s="231" t="s">
        <v>146</v>
      </c>
      <c r="AU160" s="231" t="s">
        <v>88</v>
      </c>
      <c r="AY160" s="17" t="s">
        <v>141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86</v>
      </c>
      <c r="BK160" s="232">
        <f>ROUND(I160*H160,2)</f>
        <v>0</v>
      </c>
      <c r="BL160" s="17" t="s">
        <v>150</v>
      </c>
      <c r="BM160" s="231" t="s">
        <v>183</v>
      </c>
    </row>
    <row r="161" s="2" customFormat="1">
      <c r="A161" s="38"/>
      <c r="B161" s="39"/>
      <c r="C161" s="40"/>
      <c r="D161" s="233" t="s">
        <v>151</v>
      </c>
      <c r="E161" s="40"/>
      <c r="F161" s="234" t="s">
        <v>182</v>
      </c>
      <c r="G161" s="40"/>
      <c r="H161" s="40"/>
      <c r="I161" s="235"/>
      <c r="J161" s="40"/>
      <c r="K161" s="40"/>
      <c r="L161" s="44"/>
      <c r="M161" s="236"/>
      <c r="N161" s="237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151</v>
      </c>
      <c r="AU161" s="17" t="s">
        <v>88</v>
      </c>
    </row>
    <row r="162" s="2" customFormat="1" ht="14.4" customHeight="1">
      <c r="A162" s="38"/>
      <c r="B162" s="39"/>
      <c r="C162" s="219" t="s">
        <v>167</v>
      </c>
      <c r="D162" s="219" t="s">
        <v>146</v>
      </c>
      <c r="E162" s="220" t="s">
        <v>184</v>
      </c>
      <c r="F162" s="221" t="s">
        <v>185</v>
      </c>
      <c r="G162" s="222" t="s">
        <v>156</v>
      </c>
      <c r="H162" s="223">
        <v>20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43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150</v>
      </c>
      <c r="AT162" s="231" t="s">
        <v>146</v>
      </c>
      <c r="AU162" s="231" t="s">
        <v>88</v>
      </c>
      <c r="AY162" s="17" t="s">
        <v>141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86</v>
      </c>
      <c r="BK162" s="232">
        <f>ROUND(I162*H162,2)</f>
        <v>0</v>
      </c>
      <c r="BL162" s="17" t="s">
        <v>150</v>
      </c>
      <c r="BM162" s="231" t="s">
        <v>186</v>
      </c>
    </row>
    <row r="163" s="2" customFormat="1">
      <c r="A163" s="38"/>
      <c r="B163" s="39"/>
      <c r="C163" s="40"/>
      <c r="D163" s="233" t="s">
        <v>151</v>
      </c>
      <c r="E163" s="40"/>
      <c r="F163" s="234" t="s">
        <v>185</v>
      </c>
      <c r="G163" s="40"/>
      <c r="H163" s="40"/>
      <c r="I163" s="235"/>
      <c r="J163" s="40"/>
      <c r="K163" s="40"/>
      <c r="L163" s="44"/>
      <c r="M163" s="236"/>
      <c r="N163" s="237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151</v>
      </c>
      <c r="AU163" s="17" t="s">
        <v>88</v>
      </c>
    </row>
    <row r="164" s="2" customFormat="1" ht="14.4" customHeight="1">
      <c r="A164" s="38"/>
      <c r="B164" s="39"/>
      <c r="C164" s="219" t="s">
        <v>187</v>
      </c>
      <c r="D164" s="219" t="s">
        <v>146</v>
      </c>
      <c r="E164" s="220" t="s">
        <v>188</v>
      </c>
      <c r="F164" s="221" t="s">
        <v>189</v>
      </c>
      <c r="G164" s="222" t="s">
        <v>156</v>
      </c>
      <c r="H164" s="223">
        <v>50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43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150</v>
      </c>
      <c r="AT164" s="231" t="s">
        <v>146</v>
      </c>
      <c r="AU164" s="231" t="s">
        <v>88</v>
      </c>
      <c r="AY164" s="17" t="s">
        <v>141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86</v>
      </c>
      <c r="BK164" s="232">
        <f>ROUND(I164*H164,2)</f>
        <v>0</v>
      </c>
      <c r="BL164" s="17" t="s">
        <v>150</v>
      </c>
      <c r="BM164" s="231" t="s">
        <v>190</v>
      </c>
    </row>
    <row r="165" s="2" customFormat="1">
      <c r="A165" s="38"/>
      <c r="B165" s="39"/>
      <c r="C165" s="40"/>
      <c r="D165" s="233" t="s">
        <v>151</v>
      </c>
      <c r="E165" s="40"/>
      <c r="F165" s="234" t="s">
        <v>189</v>
      </c>
      <c r="G165" s="40"/>
      <c r="H165" s="40"/>
      <c r="I165" s="235"/>
      <c r="J165" s="40"/>
      <c r="K165" s="40"/>
      <c r="L165" s="44"/>
      <c r="M165" s="236"/>
      <c r="N165" s="237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151</v>
      </c>
      <c r="AU165" s="17" t="s">
        <v>88</v>
      </c>
    </row>
    <row r="166" s="2" customFormat="1" ht="14.4" customHeight="1">
      <c r="A166" s="38"/>
      <c r="B166" s="39"/>
      <c r="C166" s="219" t="s">
        <v>170</v>
      </c>
      <c r="D166" s="219" t="s">
        <v>146</v>
      </c>
      <c r="E166" s="220" t="s">
        <v>191</v>
      </c>
      <c r="F166" s="221" t="s">
        <v>192</v>
      </c>
      <c r="G166" s="222" t="s">
        <v>156</v>
      </c>
      <c r="H166" s="223">
        <v>80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43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150</v>
      </c>
      <c r="AT166" s="231" t="s">
        <v>146</v>
      </c>
      <c r="AU166" s="231" t="s">
        <v>88</v>
      </c>
      <c r="AY166" s="17" t="s">
        <v>141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86</v>
      </c>
      <c r="BK166" s="232">
        <f>ROUND(I166*H166,2)</f>
        <v>0</v>
      </c>
      <c r="BL166" s="17" t="s">
        <v>150</v>
      </c>
      <c r="BM166" s="231" t="s">
        <v>193</v>
      </c>
    </row>
    <row r="167" s="2" customFormat="1">
      <c r="A167" s="38"/>
      <c r="B167" s="39"/>
      <c r="C167" s="40"/>
      <c r="D167" s="233" t="s">
        <v>151</v>
      </c>
      <c r="E167" s="40"/>
      <c r="F167" s="234" t="s">
        <v>192</v>
      </c>
      <c r="G167" s="40"/>
      <c r="H167" s="40"/>
      <c r="I167" s="235"/>
      <c r="J167" s="40"/>
      <c r="K167" s="40"/>
      <c r="L167" s="44"/>
      <c r="M167" s="236"/>
      <c r="N167" s="237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151</v>
      </c>
      <c r="AU167" s="17" t="s">
        <v>88</v>
      </c>
    </row>
    <row r="168" s="2" customFormat="1" ht="14.4" customHeight="1">
      <c r="A168" s="38"/>
      <c r="B168" s="39"/>
      <c r="C168" s="219" t="s">
        <v>194</v>
      </c>
      <c r="D168" s="219" t="s">
        <v>146</v>
      </c>
      <c r="E168" s="220" t="s">
        <v>195</v>
      </c>
      <c r="F168" s="221" t="s">
        <v>196</v>
      </c>
      <c r="G168" s="222" t="s">
        <v>156</v>
      </c>
      <c r="H168" s="223">
        <v>20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43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150</v>
      </c>
      <c r="AT168" s="231" t="s">
        <v>146</v>
      </c>
      <c r="AU168" s="231" t="s">
        <v>88</v>
      </c>
      <c r="AY168" s="17" t="s">
        <v>141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86</v>
      </c>
      <c r="BK168" s="232">
        <f>ROUND(I168*H168,2)</f>
        <v>0</v>
      </c>
      <c r="BL168" s="17" t="s">
        <v>150</v>
      </c>
      <c r="BM168" s="231" t="s">
        <v>197</v>
      </c>
    </row>
    <row r="169" s="2" customFormat="1">
      <c r="A169" s="38"/>
      <c r="B169" s="39"/>
      <c r="C169" s="40"/>
      <c r="D169" s="233" t="s">
        <v>151</v>
      </c>
      <c r="E169" s="40"/>
      <c r="F169" s="234" t="s">
        <v>196</v>
      </c>
      <c r="G169" s="40"/>
      <c r="H169" s="40"/>
      <c r="I169" s="235"/>
      <c r="J169" s="40"/>
      <c r="K169" s="40"/>
      <c r="L169" s="44"/>
      <c r="M169" s="236"/>
      <c r="N169" s="237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151</v>
      </c>
      <c r="AU169" s="17" t="s">
        <v>88</v>
      </c>
    </row>
    <row r="170" s="12" customFormat="1" ht="22.8" customHeight="1">
      <c r="A170" s="12"/>
      <c r="B170" s="203"/>
      <c r="C170" s="204"/>
      <c r="D170" s="205" t="s">
        <v>77</v>
      </c>
      <c r="E170" s="217" t="s">
        <v>198</v>
      </c>
      <c r="F170" s="217" t="s">
        <v>199</v>
      </c>
      <c r="G170" s="204"/>
      <c r="H170" s="204"/>
      <c r="I170" s="207"/>
      <c r="J170" s="218">
        <f>BK170</f>
        <v>0</v>
      </c>
      <c r="K170" s="204"/>
      <c r="L170" s="209"/>
      <c r="M170" s="210"/>
      <c r="N170" s="211"/>
      <c r="O170" s="211"/>
      <c r="P170" s="212">
        <f>SUM(P171:P172)</f>
        <v>0</v>
      </c>
      <c r="Q170" s="211"/>
      <c r="R170" s="212">
        <f>SUM(R171:R172)</f>
        <v>0</v>
      </c>
      <c r="S170" s="211"/>
      <c r="T170" s="213">
        <f>SUM(T171:T172)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4" t="s">
        <v>86</v>
      </c>
      <c r="AT170" s="215" t="s">
        <v>77</v>
      </c>
      <c r="AU170" s="215" t="s">
        <v>86</v>
      </c>
      <c r="AY170" s="214" t="s">
        <v>141</v>
      </c>
      <c r="BK170" s="216">
        <f>SUM(BK171:BK172)</f>
        <v>0</v>
      </c>
    </row>
    <row r="171" s="2" customFormat="1" ht="14.4" customHeight="1">
      <c r="A171" s="38"/>
      <c r="B171" s="39"/>
      <c r="C171" s="219" t="s">
        <v>176</v>
      </c>
      <c r="D171" s="219" t="s">
        <v>146</v>
      </c>
      <c r="E171" s="220" t="s">
        <v>200</v>
      </c>
      <c r="F171" s="221" t="s">
        <v>201</v>
      </c>
      <c r="G171" s="222" t="s">
        <v>149</v>
      </c>
      <c r="H171" s="223">
        <v>140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43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150</v>
      </c>
      <c r="AT171" s="231" t="s">
        <v>146</v>
      </c>
      <c r="AU171" s="231" t="s">
        <v>88</v>
      </c>
      <c r="AY171" s="17" t="s">
        <v>141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86</v>
      </c>
      <c r="BK171" s="232">
        <f>ROUND(I171*H171,2)</f>
        <v>0</v>
      </c>
      <c r="BL171" s="17" t="s">
        <v>150</v>
      </c>
      <c r="BM171" s="231" t="s">
        <v>202</v>
      </c>
    </row>
    <row r="172" s="2" customFormat="1">
      <c r="A172" s="38"/>
      <c r="B172" s="39"/>
      <c r="C172" s="40"/>
      <c r="D172" s="233" t="s">
        <v>151</v>
      </c>
      <c r="E172" s="40"/>
      <c r="F172" s="234" t="s">
        <v>203</v>
      </c>
      <c r="G172" s="40"/>
      <c r="H172" s="40"/>
      <c r="I172" s="235"/>
      <c r="J172" s="40"/>
      <c r="K172" s="40"/>
      <c r="L172" s="44"/>
      <c r="M172" s="236"/>
      <c r="N172" s="237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151</v>
      </c>
      <c r="AU172" s="17" t="s">
        <v>88</v>
      </c>
    </row>
    <row r="173" s="12" customFormat="1" ht="22.8" customHeight="1">
      <c r="A173" s="12"/>
      <c r="B173" s="203"/>
      <c r="C173" s="204"/>
      <c r="D173" s="205" t="s">
        <v>77</v>
      </c>
      <c r="E173" s="217" t="s">
        <v>204</v>
      </c>
      <c r="F173" s="217" t="s">
        <v>205</v>
      </c>
      <c r="G173" s="204"/>
      <c r="H173" s="204"/>
      <c r="I173" s="207"/>
      <c r="J173" s="218">
        <f>BK173</f>
        <v>0</v>
      </c>
      <c r="K173" s="204"/>
      <c r="L173" s="209"/>
      <c r="M173" s="210"/>
      <c r="N173" s="211"/>
      <c r="O173" s="211"/>
      <c r="P173" s="212">
        <f>SUM(P174:P185)</f>
        <v>0</v>
      </c>
      <c r="Q173" s="211"/>
      <c r="R173" s="212">
        <f>SUM(R174:R185)</f>
        <v>0</v>
      </c>
      <c r="S173" s="211"/>
      <c r="T173" s="213">
        <f>SUM(T174:T185)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4" t="s">
        <v>86</v>
      </c>
      <c r="AT173" s="215" t="s">
        <v>77</v>
      </c>
      <c r="AU173" s="215" t="s">
        <v>86</v>
      </c>
      <c r="AY173" s="214" t="s">
        <v>141</v>
      </c>
      <c r="BK173" s="216">
        <f>SUM(BK174:BK185)</f>
        <v>0</v>
      </c>
    </row>
    <row r="174" s="2" customFormat="1" ht="14.4" customHeight="1">
      <c r="A174" s="38"/>
      <c r="B174" s="39"/>
      <c r="C174" s="219" t="s">
        <v>8</v>
      </c>
      <c r="D174" s="219" t="s">
        <v>146</v>
      </c>
      <c r="E174" s="220" t="s">
        <v>206</v>
      </c>
      <c r="F174" s="221" t="s">
        <v>207</v>
      </c>
      <c r="G174" s="222" t="s">
        <v>156</v>
      </c>
      <c r="H174" s="223">
        <v>35</v>
      </c>
      <c r="I174" s="224"/>
      <c r="J174" s="225">
        <f>ROUND(I174*H174,2)</f>
        <v>0</v>
      </c>
      <c r="K174" s="226"/>
      <c r="L174" s="44"/>
      <c r="M174" s="227" t="s">
        <v>1</v>
      </c>
      <c r="N174" s="228" t="s">
        <v>43</v>
      </c>
      <c r="O174" s="91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150</v>
      </c>
      <c r="AT174" s="231" t="s">
        <v>146</v>
      </c>
      <c r="AU174" s="231" t="s">
        <v>88</v>
      </c>
      <c r="AY174" s="17" t="s">
        <v>141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86</v>
      </c>
      <c r="BK174" s="232">
        <f>ROUND(I174*H174,2)</f>
        <v>0</v>
      </c>
      <c r="BL174" s="17" t="s">
        <v>150</v>
      </c>
      <c r="BM174" s="231" t="s">
        <v>208</v>
      </c>
    </row>
    <row r="175" s="2" customFormat="1">
      <c r="A175" s="38"/>
      <c r="B175" s="39"/>
      <c r="C175" s="40"/>
      <c r="D175" s="233" t="s">
        <v>151</v>
      </c>
      <c r="E175" s="40"/>
      <c r="F175" s="234" t="s">
        <v>207</v>
      </c>
      <c r="G175" s="40"/>
      <c r="H175" s="40"/>
      <c r="I175" s="235"/>
      <c r="J175" s="40"/>
      <c r="K175" s="40"/>
      <c r="L175" s="44"/>
      <c r="M175" s="236"/>
      <c r="N175" s="237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151</v>
      </c>
      <c r="AU175" s="17" t="s">
        <v>88</v>
      </c>
    </row>
    <row r="176" s="2" customFormat="1" ht="14.4" customHeight="1">
      <c r="A176" s="38"/>
      <c r="B176" s="39"/>
      <c r="C176" s="219" t="s">
        <v>179</v>
      </c>
      <c r="D176" s="219" t="s">
        <v>146</v>
      </c>
      <c r="E176" s="220" t="s">
        <v>209</v>
      </c>
      <c r="F176" s="221" t="s">
        <v>210</v>
      </c>
      <c r="G176" s="222" t="s">
        <v>156</v>
      </c>
      <c r="H176" s="223">
        <v>25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43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150</v>
      </c>
      <c r="AT176" s="231" t="s">
        <v>146</v>
      </c>
      <c r="AU176" s="231" t="s">
        <v>88</v>
      </c>
      <c r="AY176" s="17" t="s">
        <v>141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86</v>
      </c>
      <c r="BK176" s="232">
        <f>ROUND(I176*H176,2)</f>
        <v>0</v>
      </c>
      <c r="BL176" s="17" t="s">
        <v>150</v>
      </c>
      <c r="BM176" s="231" t="s">
        <v>211</v>
      </c>
    </row>
    <row r="177" s="2" customFormat="1">
      <c r="A177" s="38"/>
      <c r="B177" s="39"/>
      <c r="C177" s="40"/>
      <c r="D177" s="233" t="s">
        <v>151</v>
      </c>
      <c r="E177" s="40"/>
      <c r="F177" s="234" t="s">
        <v>210</v>
      </c>
      <c r="G177" s="40"/>
      <c r="H177" s="40"/>
      <c r="I177" s="235"/>
      <c r="J177" s="40"/>
      <c r="K177" s="40"/>
      <c r="L177" s="44"/>
      <c r="M177" s="236"/>
      <c r="N177" s="237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151</v>
      </c>
      <c r="AU177" s="17" t="s">
        <v>88</v>
      </c>
    </row>
    <row r="178" s="2" customFormat="1" ht="14.4" customHeight="1">
      <c r="A178" s="38"/>
      <c r="B178" s="39"/>
      <c r="C178" s="219" t="s">
        <v>212</v>
      </c>
      <c r="D178" s="219" t="s">
        <v>146</v>
      </c>
      <c r="E178" s="220" t="s">
        <v>213</v>
      </c>
      <c r="F178" s="221" t="s">
        <v>214</v>
      </c>
      <c r="G178" s="222" t="s">
        <v>156</v>
      </c>
      <c r="H178" s="223">
        <v>25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43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150</v>
      </c>
      <c r="AT178" s="231" t="s">
        <v>146</v>
      </c>
      <c r="AU178" s="231" t="s">
        <v>88</v>
      </c>
      <c r="AY178" s="17" t="s">
        <v>141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86</v>
      </c>
      <c r="BK178" s="232">
        <f>ROUND(I178*H178,2)</f>
        <v>0</v>
      </c>
      <c r="BL178" s="17" t="s">
        <v>150</v>
      </c>
      <c r="BM178" s="231" t="s">
        <v>215</v>
      </c>
    </row>
    <row r="179" s="2" customFormat="1">
      <c r="A179" s="38"/>
      <c r="B179" s="39"/>
      <c r="C179" s="40"/>
      <c r="D179" s="233" t="s">
        <v>151</v>
      </c>
      <c r="E179" s="40"/>
      <c r="F179" s="234" t="s">
        <v>214</v>
      </c>
      <c r="G179" s="40"/>
      <c r="H179" s="40"/>
      <c r="I179" s="235"/>
      <c r="J179" s="40"/>
      <c r="K179" s="40"/>
      <c r="L179" s="44"/>
      <c r="M179" s="236"/>
      <c r="N179" s="237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151</v>
      </c>
      <c r="AU179" s="17" t="s">
        <v>88</v>
      </c>
    </row>
    <row r="180" s="2" customFormat="1" ht="14.4" customHeight="1">
      <c r="A180" s="38"/>
      <c r="B180" s="39"/>
      <c r="C180" s="219" t="s">
        <v>183</v>
      </c>
      <c r="D180" s="219" t="s">
        <v>146</v>
      </c>
      <c r="E180" s="220" t="s">
        <v>216</v>
      </c>
      <c r="F180" s="221" t="s">
        <v>217</v>
      </c>
      <c r="G180" s="222" t="s">
        <v>156</v>
      </c>
      <c r="H180" s="223">
        <v>35</v>
      </c>
      <c r="I180" s="224"/>
      <c r="J180" s="225">
        <f>ROUND(I180*H180,2)</f>
        <v>0</v>
      </c>
      <c r="K180" s="226"/>
      <c r="L180" s="44"/>
      <c r="M180" s="227" t="s">
        <v>1</v>
      </c>
      <c r="N180" s="228" t="s">
        <v>43</v>
      </c>
      <c r="O180" s="91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150</v>
      </c>
      <c r="AT180" s="231" t="s">
        <v>146</v>
      </c>
      <c r="AU180" s="231" t="s">
        <v>88</v>
      </c>
      <c r="AY180" s="17" t="s">
        <v>141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86</v>
      </c>
      <c r="BK180" s="232">
        <f>ROUND(I180*H180,2)</f>
        <v>0</v>
      </c>
      <c r="BL180" s="17" t="s">
        <v>150</v>
      </c>
      <c r="BM180" s="231" t="s">
        <v>218</v>
      </c>
    </row>
    <row r="181" s="2" customFormat="1">
      <c r="A181" s="38"/>
      <c r="B181" s="39"/>
      <c r="C181" s="40"/>
      <c r="D181" s="233" t="s">
        <v>151</v>
      </c>
      <c r="E181" s="40"/>
      <c r="F181" s="234" t="s">
        <v>217</v>
      </c>
      <c r="G181" s="40"/>
      <c r="H181" s="40"/>
      <c r="I181" s="235"/>
      <c r="J181" s="40"/>
      <c r="K181" s="40"/>
      <c r="L181" s="44"/>
      <c r="M181" s="236"/>
      <c r="N181" s="237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151</v>
      </c>
      <c r="AU181" s="17" t="s">
        <v>88</v>
      </c>
    </row>
    <row r="182" s="2" customFormat="1" ht="14.4" customHeight="1">
      <c r="A182" s="38"/>
      <c r="B182" s="39"/>
      <c r="C182" s="219" t="s">
        <v>219</v>
      </c>
      <c r="D182" s="219" t="s">
        <v>146</v>
      </c>
      <c r="E182" s="220" t="s">
        <v>220</v>
      </c>
      <c r="F182" s="221" t="s">
        <v>221</v>
      </c>
      <c r="G182" s="222" t="s">
        <v>149</v>
      </c>
      <c r="H182" s="223">
        <v>40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43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150</v>
      </c>
      <c r="AT182" s="231" t="s">
        <v>146</v>
      </c>
      <c r="AU182" s="231" t="s">
        <v>88</v>
      </c>
      <c r="AY182" s="17" t="s">
        <v>141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86</v>
      </c>
      <c r="BK182" s="232">
        <f>ROUND(I182*H182,2)</f>
        <v>0</v>
      </c>
      <c r="BL182" s="17" t="s">
        <v>150</v>
      </c>
      <c r="BM182" s="231" t="s">
        <v>222</v>
      </c>
    </row>
    <row r="183" s="2" customFormat="1">
      <c r="A183" s="38"/>
      <c r="B183" s="39"/>
      <c r="C183" s="40"/>
      <c r="D183" s="233" t="s">
        <v>151</v>
      </c>
      <c r="E183" s="40"/>
      <c r="F183" s="234" t="s">
        <v>221</v>
      </c>
      <c r="G183" s="40"/>
      <c r="H183" s="40"/>
      <c r="I183" s="235"/>
      <c r="J183" s="40"/>
      <c r="K183" s="40"/>
      <c r="L183" s="44"/>
      <c r="M183" s="236"/>
      <c r="N183" s="237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151</v>
      </c>
      <c r="AU183" s="17" t="s">
        <v>88</v>
      </c>
    </row>
    <row r="184" s="2" customFormat="1" ht="14.4" customHeight="1">
      <c r="A184" s="38"/>
      <c r="B184" s="39"/>
      <c r="C184" s="219" t="s">
        <v>186</v>
      </c>
      <c r="D184" s="219" t="s">
        <v>146</v>
      </c>
      <c r="E184" s="220" t="s">
        <v>223</v>
      </c>
      <c r="F184" s="221" t="s">
        <v>224</v>
      </c>
      <c r="G184" s="222" t="s">
        <v>156</v>
      </c>
      <c r="H184" s="223">
        <v>160</v>
      </c>
      <c r="I184" s="224"/>
      <c r="J184" s="225">
        <f>ROUND(I184*H184,2)</f>
        <v>0</v>
      </c>
      <c r="K184" s="226"/>
      <c r="L184" s="44"/>
      <c r="M184" s="227" t="s">
        <v>1</v>
      </c>
      <c r="N184" s="228" t="s">
        <v>43</v>
      </c>
      <c r="O184" s="91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150</v>
      </c>
      <c r="AT184" s="231" t="s">
        <v>146</v>
      </c>
      <c r="AU184" s="231" t="s">
        <v>88</v>
      </c>
      <c r="AY184" s="17" t="s">
        <v>141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86</v>
      </c>
      <c r="BK184" s="232">
        <f>ROUND(I184*H184,2)</f>
        <v>0</v>
      </c>
      <c r="BL184" s="17" t="s">
        <v>150</v>
      </c>
      <c r="BM184" s="231" t="s">
        <v>225</v>
      </c>
    </row>
    <row r="185" s="2" customFormat="1">
      <c r="A185" s="38"/>
      <c r="B185" s="39"/>
      <c r="C185" s="40"/>
      <c r="D185" s="233" t="s">
        <v>151</v>
      </c>
      <c r="E185" s="40"/>
      <c r="F185" s="234" t="s">
        <v>224</v>
      </c>
      <c r="G185" s="40"/>
      <c r="H185" s="40"/>
      <c r="I185" s="235"/>
      <c r="J185" s="40"/>
      <c r="K185" s="40"/>
      <c r="L185" s="44"/>
      <c r="M185" s="236"/>
      <c r="N185" s="237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151</v>
      </c>
      <c r="AU185" s="17" t="s">
        <v>88</v>
      </c>
    </row>
    <row r="186" s="12" customFormat="1" ht="22.8" customHeight="1">
      <c r="A186" s="12"/>
      <c r="B186" s="203"/>
      <c r="C186" s="204"/>
      <c r="D186" s="205" t="s">
        <v>77</v>
      </c>
      <c r="E186" s="217" t="s">
        <v>226</v>
      </c>
      <c r="F186" s="217" t="s">
        <v>227</v>
      </c>
      <c r="G186" s="204"/>
      <c r="H186" s="204"/>
      <c r="I186" s="207"/>
      <c r="J186" s="218">
        <f>BK186</f>
        <v>0</v>
      </c>
      <c r="K186" s="204"/>
      <c r="L186" s="209"/>
      <c r="M186" s="210"/>
      <c r="N186" s="211"/>
      <c r="O186" s="211"/>
      <c r="P186" s="212">
        <f>SUM(P187:P194)</f>
        <v>0</v>
      </c>
      <c r="Q186" s="211"/>
      <c r="R186" s="212">
        <f>SUM(R187:R194)</f>
        <v>0</v>
      </c>
      <c r="S186" s="211"/>
      <c r="T186" s="213">
        <f>SUM(T187:T194)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4" t="s">
        <v>86</v>
      </c>
      <c r="AT186" s="215" t="s">
        <v>77</v>
      </c>
      <c r="AU186" s="215" t="s">
        <v>86</v>
      </c>
      <c r="AY186" s="214" t="s">
        <v>141</v>
      </c>
      <c r="BK186" s="216">
        <f>SUM(BK187:BK194)</f>
        <v>0</v>
      </c>
    </row>
    <row r="187" s="2" customFormat="1" ht="14.4" customHeight="1">
      <c r="A187" s="38"/>
      <c r="B187" s="39"/>
      <c r="C187" s="219" t="s">
        <v>7</v>
      </c>
      <c r="D187" s="219" t="s">
        <v>146</v>
      </c>
      <c r="E187" s="220" t="s">
        <v>228</v>
      </c>
      <c r="F187" s="221" t="s">
        <v>229</v>
      </c>
      <c r="G187" s="222" t="s">
        <v>156</v>
      </c>
      <c r="H187" s="223">
        <v>30</v>
      </c>
      <c r="I187" s="224"/>
      <c r="J187" s="225">
        <f>ROUND(I187*H187,2)</f>
        <v>0</v>
      </c>
      <c r="K187" s="226"/>
      <c r="L187" s="44"/>
      <c r="M187" s="227" t="s">
        <v>1</v>
      </c>
      <c r="N187" s="228" t="s">
        <v>43</v>
      </c>
      <c r="O187" s="91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150</v>
      </c>
      <c r="AT187" s="231" t="s">
        <v>146</v>
      </c>
      <c r="AU187" s="231" t="s">
        <v>88</v>
      </c>
      <c r="AY187" s="17" t="s">
        <v>141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86</v>
      </c>
      <c r="BK187" s="232">
        <f>ROUND(I187*H187,2)</f>
        <v>0</v>
      </c>
      <c r="BL187" s="17" t="s">
        <v>150</v>
      </c>
      <c r="BM187" s="231" t="s">
        <v>230</v>
      </c>
    </row>
    <row r="188" s="2" customFormat="1">
      <c r="A188" s="38"/>
      <c r="B188" s="39"/>
      <c r="C188" s="40"/>
      <c r="D188" s="233" t="s">
        <v>151</v>
      </c>
      <c r="E188" s="40"/>
      <c r="F188" s="234" t="s">
        <v>229</v>
      </c>
      <c r="G188" s="40"/>
      <c r="H188" s="40"/>
      <c r="I188" s="235"/>
      <c r="J188" s="40"/>
      <c r="K188" s="40"/>
      <c r="L188" s="44"/>
      <c r="M188" s="236"/>
      <c r="N188" s="237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151</v>
      </c>
      <c r="AU188" s="17" t="s">
        <v>88</v>
      </c>
    </row>
    <row r="189" s="2" customFormat="1" ht="14.4" customHeight="1">
      <c r="A189" s="38"/>
      <c r="B189" s="39"/>
      <c r="C189" s="219" t="s">
        <v>190</v>
      </c>
      <c r="D189" s="219" t="s">
        <v>146</v>
      </c>
      <c r="E189" s="220" t="s">
        <v>231</v>
      </c>
      <c r="F189" s="221" t="s">
        <v>232</v>
      </c>
      <c r="G189" s="222" t="s">
        <v>149</v>
      </c>
      <c r="H189" s="223">
        <v>20</v>
      </c>
      <c r="I189" s="224"/>
      <c r="J189" s="225">
        <f>ROUND(I189*H189,2)</f>
        <v>0</v>
      </c>
      <c r="K189" s="226"/>
      <c r="L189" s="44"/>
      <c r="M189" s="227" t="s">
        <v>1</v>
      </c>
      <c r="N189" s="228" t="s">
        <v>43</v>
      </c>
      <c r="O189" s="91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150</v>
      </c>
      <c r="AT189" s="231" t="s">
        <v>146</v>
      </c>
      <c r="AU189" s="231" t="s">
        <v>88</v>
      </c>
      <c r="AY189" s="17" t="s">
        <v>141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86</v>
      </c>
      <c r="BK189" s="232">
        <f>ROUND(I189*H189,2)</f>
        <v>0</v>
      </c>
      <c r="BL189" s="17" t="s">
        <v>150</v>
      </c>
      <c r="BM189" s="231" t="s">
        <v>233</v>
      </c>
    </row>
    <row r="190" s="2" customFormat="1">
      <c r="A190" s="38"/>
      <c r="B190" s="39"/>
      <c r="C190" s="40"/>
      <c r="D190" s="233" t="s">
        <v>151</v>
      </c>
      <c r="E190" s="40"/>
      <c r="F190" s="234" t="s">
        <v>232</v>
      </c>
      <c r="G190" s="40"/>
      <c r="H190" s="40"/>
      <c r="I190" s="235"/>
      <c r="J190" s="40"/>
      <c r="K190" s="40"/>
      <c r="L190" s="44"/>
      <c r="M190" s="236"/>
      <c r="N190" s="237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151</v>
      </c>
      <c r="AU190" s="17" t="s">
        <v>88</v>
      </c>
    </row>
    <row r="191" s="2" customFormat="1" ht="14.4" customHeight="1">
      <c r="A191" s="38"/>
      <c r="B191" s="39"/>
      <c r="C191" s="219" t="s">
        <v>234</v>
      </c>
      <c r="D191" s="219" t="s">
        <v>146</v>
      </c>
      <c r="E191" s="220" t="s">
        <v>235</v>
      </c>
      <c r="F191" s="221" t="s">
        <v>236</v>
      </c>
      <c r="G191" s="222" t="s">
        <v>149</v>
      </c>
      <c r="H191" s="223">
        <v>15</v>
      </c>
      <c r="I191" s="224"/>
      <c r="J191" s="225">
        <f>ROUND(I191*H191,2)</f>
        <v>0</v>
      </c>
      <c r="K191" s="226"/>
      <c r="L191" s="44"/>
      <c r="M191" s="227" t="s">
        <v>1</v>
      </c>
      <c r="N191" s="228" t="s">
        <v>43</v>
      </c>
      <c r="O191" s="91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150</v>
      </c>
      <c r="AT191" s="231" t="s">
        <v>146</v>
      </c>
      <c r="AU191" s="231" t="s">
        <v>88</v>
      </c>
      <c r="AY191" s="17" t="s">
        <v>141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86</v>
      </c>
      <c r="BK191" s="232">
        <f>ROUND(I191*H191,2)</f>
        <v>0</v>
      </c>
      <c r="BL191" s="17" t="s">
        <v>150</v>
      </c>
      <c r="BM191" s="231" t="s">
        <v>237</v>
      </c>
    </row>
    <row r="192" s="2" customFormat="1">
      <c r="A192" s="38"/>
      <c r="B192" s="39"/>
      <c r="C192" s="40"/>
      <c r="D192" s="233" t="s">
        <v>151</v>
      </c>
      <c r="E192" s="40"/>
      <c r="F192" s="234" t="s">
        <v>236</v>
      </c>
      <c r="G192" s="40"/>
      <c r="H192" s="40"/>
      <c r="I192" s="235"/>
      <c r="J192" s="40"/>
      <c r="K192" s="40"/>
      <c r="L192" s="44"/>
      <c r="M192" s="236"/>
      <c r="N192" s="237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151</v>
      </c>
      <c r="AU192" s="17" t="s">
        <v>88</v>
      </c>
    </row>
    <row r="193" s="2" customFormat="1" ht="14.4" customHeight="1">
      <c r="A193" s="38"/>
      <c r="B193" s="39"/>
      <c r="C193" s="219" t="s">
        <v>193</v>
      </c>
      <c r="D193" s="219" t="s">
        <v>146</v>
      </c>
      <c r="E193" s="220" t="s">
        <v>238</v>
      </c>
      <c r="F193" s="221" t="s">
        <v>239</v>
      </c>
      <c r="G193" s="222" t="s">
        <v>156</v>
      </c>
      <c r="H193" s="223">
        <v>25</v>
      </c>
      <c r="I193" s="224"/>
      <c r="J193" s="225">
        <f>ROUND(I193*H193,2)</f>
        <v>0</v>
      </c>
      <c r="K193" s="226"/>
      <c r="L193" s="44"/>
      <c r="M193" s="227" t="s">
        <v>1</v>
      </c>
      <c r="N193" s="228" t="s">
        <v>43</v>
      </c>
      <c r="O193" s="91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1" t="s">
        <v>150</v>
      </c>
      <c r="AT193" s="231" t="s">
        <v>146</v>
      </c>
      <c r="AU193" s="231" t="s">
        <v>88</v>
      </c>
      <c r="AY193" s="17" t="s">
        <v>141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7" t="s">
        <v>86</v>
      </c>
      <c r="BK193" s="232">
        <f>ROUND(I193*H193,2)</f>
        <v>0</v>
      </c>
      <c r="BL193" s="17" t="s">
        <v>150</v>
      </c>
      <c r="BM193" s="231" t="s">
        <v>240</v>
      </c>
    </row>
    <row r="194" s="2" customFormat="1">
      <c r="A194" s="38"/>
      <c r="B194" s="39"/>
      <c r="C194" s="40"/>
      <c r="D194" s="233" t="s">
        <v>151</v>
      </c>
      <c r="E194" s="40"/>
      <c r="F194" s="234" t="s">
        <v>239</v>
      </c>
      <c r="G194" s="40"/>
      <c r="H194" s="40"/>
      <c r="I194" s="235"/>
      <c r="J194" s="40"/>
      <c r="K194" s="40"/>
      <c r="L194" s="44"/>
      <c r="M194" s="236"/>
      <c r="N194" s="237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151</v>
      </c>
      <c r="AU194" s="17" t="s">
        <v>88</v>
      </c>
    </row>
    <row r="195" s="12" customFormat="1" ht="22.8" customHeight="1">
      <c r="A195" s="12"/>
      <c r="B195" s="203"/>
      <c r="C195" s="204"/>
      <c r="D195" s="205" t="s">
        <v>77</v>
      </c>
      <c r="E195" s="217" t="s">
        <v>241</v>
      </c>
      <c r="F195" s="217" t="s">
        <v>242</v>
      </c>
      <c r="G195" s="204"/>
      <c r="H195" s="204"/>
      <c r="I195" s="207"/>
      <c r="J195" s="218">
        <f>BK195</f>
        <v>0</v>
      </c>
      <c r="K195" s="204"/>
      <c r="L195" s="209"/>
      <c r="M195" s="210"/>
      <c r="N195" s="211"/>
      <c r="O195" s="211"/>
      <c r="P195" s="212">
        <f>SUM(P196:P203)</f>
        <v>0</v>
      </c>
      <c r="Q195" s="211"/>
      <c r="R195" s="212">
        <f>SUM(R196:R203)</f>
        <v>0</v>
      </c>
      <c r="S195" s="211"/>
      <c r="T195" s="213">
        <f>SUM(T196:T203)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4" t="s">
        <v>86</v>
      </c>
      <c r="AT195" s="215" t="s">
        <v>77</v>
      </c>
      <c r="AU195" s="215" t="s">
        <v>86</v>
      </c>
      <c r="AY195" s="214" t="s">
        <v>141</v>
      </c>
      <c r="BK195" s="216">
        <f>SUM(BK196:BK203)</f>
        <v>0</v>
      </c>
    </row>
    <row r="196" s="2" customFormat="1" ht="14.4" customHeight="1">
      <c r="A196" s="38"/>
      <c r="B196" s="39"/>
      <c r="C196" s="219" t="s">
        <v>243</v>
      </c>
      <c r="D196" s="219" t="s">
        <v>146</v>
      </c>
      <c r="E196" s="220" t="s">
        <v>244</v>
      </c>
      <c r="F196" s="221" t="s">
        <v>245</v>
      </c>
      <c r="G196" s="222" t="s">
        <v>149</v>
      </c>
      <c r="H196" s="223">
        <v>3</v>
      </c>
      <c r="I196" s="224"/>
      <c r="J196" s="225">
        <f>ROUND(I196*H196,2)</f>
        <v>0</v>
      </c>
      <c r="K196" s="226"/>
      <c r="L196" s="44"/>
      <c r="M196" s="227" t="s">
        <v>1</v>
      </c>
      <c r="N196" s="228" t="s">
        <v>43</v>
      </c>
      <c r="O196" s="91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150</v>
      </c>
      <c r="AT196" s="231" t="s">
        <v>146</v>
      </c>
      <c r="AU196" s="231" t="s">
        <v>88</v>
      </c>
      <c r="AY196" s="17" t="s">
        <v>141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7" t="s">
        <v>86</v>
      </c>
      <c r="BK196" s="232">
        <f>ROUND(I196*H196,2)</f>
        <v>0</v>
      </c>
      <c r="BL196" s="17" t="s">
        <v>150</v>
      </c>
      <c r="BM196" s="231" t="s">
        <v>246</v>
      </c>
    </row>
    <row r="197" s="2" customFormat="1">
      <c r="A197" s="38"/>
      <c r="B197" s="39"/>
      <c r="C197" s="40"/>
      <c r="D197" s="233" t="s">
        <v>151</v>
      </c>
      <c r="E197" s="40"/>
      <c r="F197" s="234" t="s">
        <v>247</v>
      </c>
      <c r="G197" s="40"/>
      <c r="H197" s="40"/>
      <c r="I197" s="235"/>
      <c r="J197" s="40"/>
      <c r="K197" s="40"/>
      <c r="L197" s="44"/>
      <c r="M197" s="236"/>
      <c r="N197" s="237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151</v>
      </c>
      <c r="AU197" s="17" t="s">
        <v>88</v>
      </c>
    </row>
    <row r="198" s="2" customFormat="1" ht="14.4" customHeight="1">
      <c r="A198" s="38"/>
      <c r="B198" s="39"/>
      <c r="C198" s="219" t="s">
        <v>197</v>
      </c>
      <c r="D198" s="219" t="s">
        <v>146</v>
      </c>
      <c r="E198" s="220" t="s">
        <v>248</v>
      </c>
      <c r="F198" s="221" t="s">
        <v>249</v>
      </c>
      <c r="G198" s="222" t="s">
        <v>149</v>
      </c>
      <c r="H198" s="223">
        <v>1</v>
      </c>
      <c r="I198" s="224"/>
      <c r="J198" s="225">
        <f>ROUND(I198*H198,2)</f>
        <v>0</v>
      </c>
      <c r="K198" s="226"/>
      <c r="L198" s="44"/>
      <c r="M198" s="227" t="s">
        <v>1</v>
      </c>
      <c r="N198" s="228" t="s">
        <v>43</v>
      </c>
      <c r="O198" s="91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150</v>
      </c>
      <c r="AT198" s="231" t="s">
        <v>146</v>
      </c>
      <c r="AU198" s="231" t="s">
        <v>88</v>
      </c>
      <c r="AY198" s="17" t="s">
        <v>141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86</v>
      </c>
      <c r="BK198" s="232">
        <f>ROUND(I198*H198,2)</f>
        <v>0</v>
      </c>
      <c r="BL198" s="17" t="s">
        <v>150</v>
      </c>
      <c r="BM198" s="231" t="s">
        <v>250</v>
      </c>
    </row>
    <row r="199" s="2" customFormat="1">
      <c r="A199" s="38"/>
      <c r="B199" s="39"/>
      <c r="C199" s="40"/>
      <c r="D199" s="233" t="s">
        <v>151</v>
      </c>
      <c r="E199" s="40"/>
      <c r="F199" s="234" t="s">
        <v>249</v>
      </c>
      <c r="G199" s="40"/>
      <c r="H199" s="40"/>
      <c r="I199" s="235"/>
      <c r="J199" s="40"/>
      <c r="K199" s="40"/>
      <c r="L199" s="44"/>
      <c r="M199" s="236"/>
      <c r="N199" s="237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151</v>
      </c>
      <c r="AU199" s="17" t="s">
        <v>88</v>
      </c>
    </row>
    <row r="200" s="2" customFormat="1" ht="14.4" customHeight="1">
      <c r="A200" s="38"/>
      <c r="B200" s="39"/>
      <c r="C200" s="219" t="s">
        <v>251</v>
      </c>
      <c r="D200" s="219" t="s">
        <v>146</v>
      </c>
      <c r="E200" s="220" t="s">
        <v>252</v>
      </c>
      <c r="F200" s="221" t="s">
        <v>253</v>
      </c>
      <c r="G200" s="222" t="s">
        <v>149</v>
      </c>
      <c r="H200" s="223">
        <v>1</v>
      </c>
      <c r="I200" s="224"/>
      <c r="J200" s="225">
        <f>ROUND(I200*H200,2)</f>
        <v>0</v>
      </c>
      <c r="K200" s="226"/>
      <c r="L200" s="44"/>
      <c r="M200" s="227" t="s">
        <v>1</v>
      </c>
      <c r="N200" s="228" t="s">
        <v>43</v>
      </c>
      <c r="O200" s="91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150</v>
      </c>
      <c r="AT200" s="231" t="s">
        <v>146</v>
      </c>
      <c r="AU200" s="231" t="s">
        <v>88</v>
      </c>
      <c r="AY200" s="17" t="s">
        <v>141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7" t="s">
        <v>86</v>
      </c>
      <c r="BK200" s="232">
        <f>ROUND(I200*H200,2)</f>
        <v>0</v>
      </c>
      <c r="BL200" s="17" t="s">
        <v>150</v>
      </c>
      <c r="BM200" s="231" t="s">
        <v>254</v>
      </c>
    </row>
    <row r="201" s="2" customFormat="1">
      <c r="A201" s="38"/>
      <c r="B201" s="39"/>
      <c r="C201" s="40"/>
      <c r="D201" s="233" t="s">
        <v>151</v>
      </c>
      <c r="E201" s="40"/>
      <c r="F201" s="234" t="s">
        <v>253</v>
      </c>
      <c r="G201" s="40"/>
      <c r="H201" s="40"/>
      <c r="I201" s="235"/>
      <c r="J201" s="40"/>
      <c r="K201" s="40"/>
      <c r="L201" s="44"/>
      <c r="M201" s="236"/>
      <c r="N201" s="237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151</v>
      </c>
      <c r="AU201" s="17" t="s">
        <v>88</v>
      </c>
    </row>
    <row r="202" s="2" customFormat="1" ht="14.4" customHeight="1">
      <c r="A202" s="38"/>
      <c r="B202" s="39"/>
      <c r="C202" s="219" t="s">
        <v>202</v>
      </c>
      <c r="D202" s="219" t="s">
        <v>146</v>
      </c>
      <c r="E202" s="220" t="s">
        <v>255</v>
      </c>
      <c r="F202" s="221" t="s">
        <v>256</v>
      </c>
      <c r="G202" s="222" t="s">
        <v>149</v>
      </c>
      <c r="H202" s="223">
        <v>1</v>
      </c>
      <c r="I202" s="224"/>
      <c r="J202" s="225">
        <f>ROUND(I202*H202,2)</f>
        <v>0</v>
      </c>
      <c r="K202" s="226"/>
      <c r="L202" s="44"/>
      <c r="M202" s="227" t="s">
        <v>1</v>
      </c>
      <c r="N202" s="228" t="s">
        <v>43</v>
      </c>
      <c r="O202" s="91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1" t="s">
        <v>150</v>
      </c>
      <c r="AT202" s="231" t="s">
        <v>146</v>
      </c>
      <c r="AU202" s="231" t="s">
        <v>88</v>
      </c>
      <c r="AY202" s="17" t="s">
        <v>141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7" t="s">
        <v>86</v>
      </c>
      <c r="BK202" s="232">
        <f>ROUND(I202*H202,2)</f>
        <v>0</v>
      </c>
      <c r="BL202" s="17" t="s">
        <v>150</v>
      </c>
      <c r="BM202" s="231" t="s">
        <v>257</v>
      </c>
    </row>
    <row r="203" s="2" customFormat="1">
      <c r="A203" s="38"/>
      <c r="B203" s="39"/>
      <c r="C203" s="40"/>
      <c r="D203" s="233" t="s">
        <v>151</v>
      </c>
      <c r="E203" s="40"/>
      <c r="F203" s="234" t="s">
        <v>256</v>
      </c>
      <c r="G203" s="40"/>
      <c r="H203" s="40"/>
      <c r="I203" s="235"/>
      <c r="J203" s="40"/>
      <c r="K203" s="40"/>
      <c r="L203" s="44"/>
      <c r="M203" s="236"/>
      <c r="N203" s="237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151</v>
      </c>
      <c r="AU203" s="17" t="s">
        <v>88</v>
      </c>
    </row>
    <row r="204" s="12" customFormat="1" ht="22.8" customHeight="1">
      <c r="A204" s="12"/>
      <c r="B204" s="203"/>
      <c r="C204" s="204"/>
      <c r="D204" s="205" t="s">
        <v>77</v>
      </c>
      <c r="E204" s="217" t="s">
        <v>258</v>
      </c>
      <c r="F204" s="217" t="s">
        <v>259</v>
      </c>
      <c r="G204" s="204"/>
      <c r="H204" s="204"/>
      <c r="I204" s="207"/>
      <c r="J204" s="218">
        <f>BK204</f>
        <v>0</v>
      </c>
      <c r="K204" s="204"/>
      <c r="L204" s="209"/>
      <c r="M204" s="210"/>
      <c r="N204" s="211"/>
      <c r="O204" s="211"/>
      <c r="P204" s="212">
        <f>SUM(P205:P212)</f>
        <v>0</v>
      </c>
      <c r="Q204" s="211"/>
      <c r="R204" s="212">
        <f>SUM(R205:R212)</f>
        <v>0</v>
      </c>
      <c r="S204" s="211"/>
      <c r="T204" s="213">
        <f>SUM(T205:T212)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4" t="s">
        <v>86</v>
      </c>
      <c r="AT204" s="215" t="s">
        <v>77</v>
      </c>
      <c r="AU204" s="215" t="s">
        <v>86</v>
      </c>
      <c r="AY204" s="214" t="s">
        <v>141</v>
      </c>
      <c r="BK204" s="216">
        <f>SUM(BK205:BK212)</f>
        <v>0</v>
      </c>
    </row>
    <row r="205" s="2" customFormat="1" ht="14.4" customHeight="1">
      <c r="A205" s="38"/>
      <c r="B205" s="39"/>
      <c r="C205" s="219" t="s">
        <v>260</v>
      </c>
      <c r="D205" s="219" t="s">
        <v>146</v>
      </c>
      <c r="E205" s="220" t="s">
        <v>261</v>
      </c>
      <c r="F205" s="221" t="s">
        <v>262</v>
      </c>
      <c r="G205" s="222" t="s">
        <v>263</v>
      </c>
      <c r="H205" s="223">
        <v>45</v>
      </c>
      <c r="I205" s="224"/>
      <c r="J205" s="225">
        <f>ROUND(I205*H205,2)</f>
        <v>0</v>
      </c>
      <c r="K205" s="226"/>
      <c r="L205" s="44"/>
      <c r="M205" s="227" t="s">
        <v>1</v>
      </c>
      <c r="N205" s="228" t="s">
        <v>43</v>
      </c>
      <c r="O205" s="91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1" t="s">
        <v>150</v>
      </c>
      <c r="AT205" s="231" t="s">
        <v>146</v>
      </c>
      <c r="AU205" s="231" t="s">
        <v>88</v>
      </c>
      <c r="AY205" s="17" t="s">
        <v>141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7" t="s">
        <v>86</v>
      </c>
      <c r="BK205" s="232">
        <f>ROUND(I205*H205,2)</f>
        <v>0</v>
      </c>
      <c r="BL205" s="17" t="s">
        <v>150</v>
      </c>
      <c r="BM205" s="231" t="s">
        <v>264</v>
      </c>
    </row>
    <row r="206" s="2" customFormat="1">
      <c r="A206" s="38"/>
      <c r="B206" s="39"/>
      <c r="C206" s="40"/>
      <c r="D206" s="233" t="s">
        <v>151</v>
      </c>
      <c r="E206" s="40"/>
      <c r="F206" s="234" t="s">
        <v>262</v>
      </c>
      <c r="G206" s="40"/>
      <c r="H206" s="40"/>
      <c r="I206" s="235"/>
      <c r="J206" s="40"/>
      <c r="K206" s="40"/>
      <c r="L206" s="44"/>
      <c r="M206" s="236"/>
      <c r="N206" s="237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151</v>
      </c>
      <c r="AU206" s="17" t="s">
        <v>88</v>
      </c>
    </row>
    <row r="207" s="2" customFormat="1" ht="14.4" customHeight="1">
      <c r="A207" s="38"/>
      <c r="B207" s="39"/>
      <c r="C207" s="219" t="s">
        <v>208</v>
      </c>
      <c r="D207" s="219" t="s">
        <v>146</v>
      </c>
      <c r="E207" s="220" t="s">
        <v>265</v>
      </c>
      <c r="F207" s="221" t="s">
        <v>266</v>
      </c>
      <c r="G207" s="222" t="s">
        <v>263</v>
      </c>
      <c r="H207" s="223">
        <v>32</v>
      </c>
      <c r="I207" s="224"/>
      <c r="J207" s="225">
        <f>ROUND(I207*H207,2)</f>
        <v>0</v>
      </c>
      <c r="K207" s="226"/>
      <c r="L207" s="44"/>
      <c r="M207" s="227" t="s">
        <v>1</v>
      </c>
      <c r="N207" s="228" t="s">
        <v>43</v>
      </c>
      <c r="O207" s="91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1" t="s">
        <v>150</v>
      </c>
      <c r="AT207" s="231" t="s">
        <v>146</v>
      </c>
      <c r="AU207" s="231" t="s">
        <v>88</v>
      </c>
      <c r="AY207" s="17" t="s">
        <v>141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7" t="s">
        <v>86</v>
      </c>
      <c r="BK207" s="232">
        <f>ROUND(I207*H207,2)</f>
        <v>0</v>
      </c>
      <c r="BL207" s="17" t="s">
        <v>150</v>
      </c>
      <c r="BM207" s="231" t="s">
        <v>267</v>
      </c>
    </row>
    <row r="208" s="2" customFormat="1">
      <c r="A208" s="38"/>
      <c r="B208" s="39"/>
      <c r="C208" s="40"/>
      <c r="D208" s="233" t="s">
        <v>151</v>
      </c>
      <c r="E208" s="40"/>
      <c r="F208" s="234" t="s">
        <v>266</v>
      </c>
      <c r="G208" s="40"/>
      <c r="H208" s="40"/>
      <c r="I208" s="235"/>
      <c r="J208" s="40"/>
      <c r="K208" s="40"/>
      <c r="L208" s="44"/>
      <c r="M208" s="236"/>
      <c r="N208" s="237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151</v>
      </c>
      <c r="AU208" s="17" t="s">
        <v>88</v>
      </c>
    </row>
    <row r="209" s="2" customFormat="1" ht="14.4" customHeight="1">
      <c r="A209" s="38"/>
      <c r="B209" s="39"/>
      <c r="C209" s="219" t="s">
        <v>268</v>
      </c>
      <c r="D209" s="219" t="s">
        <v>146</v>
      </c>
      <c r="E209" s="220" t="s">
        <v>269</v>
      </c>
      <c r="F209" s="221" t="s">
        <v>270</v>
      </c>
      <c r="G209" s="222" t="s">
        <v>263</v>
      </c>
      <c r="H209" s="223">
        <v>24</v>
      </c>
      <c r="I209" s="224"/>
      <c r="J209" s="225">
        <f>ROUND(I209*H209,2)</f>
        <v>0</v>
      </c>
      <c r="K209" s="226"/>
      <c r="L209" s="44"/>
      <c r="M209" s="227" t="s">
        <v>1</v>
      </c>
      <c r="N209" s="228" t="s">
        <v>43</v>
      </c>
      <c r="O209" s="91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1" t="s">
        <v>150</v>
      </c>
      <c r="AT209" s="231" t="s">
        <v>146</v>
      </c>
      <c r="AU209" s="231" t="s">
        <v>88</v>
      </c>
      <c r="AY209" s="17" t="s">
        <v>141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7" t="s">
        <v>86</v>
      </c>
      <c r="BK209" s="232">
        <f>ROUND(I209*H209,2)</f>
        <v>0</v>
      </c>
      <c r="BL209" s="17" t="s">
        <v>150</v>
      </c>
      <c r="BM209" s="231" t="s">
        <v>271</v>
      </c>
    </row>
    <row r="210" s="2" customFormat="1">
      <c r="A210" s="38"/>
      <c r="B210" s="39"/>
      <c r="C210" s="40"/>
      <c r="D210" s="233" t="s">
        <v>151</v>
      </c>
      <c r="E210" s="40"/>
      <c r="F210" s="234" t="s">
        <v>270</v>
      </c>
      <c r="G210" s="40"/>
      <c r="H210" s="40"/>
      <c r="I210" s="235"/>
      <c r="J210" s="40"/>
      <c r="K210" s="40"/>
      <c r="L210" s="44"/>
      <c r="M210" s="236"/>
      <c r="N210" s="237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151</v>
      </c>
      <c r="AU210" s="17" t="s">
        <v>88</v>
      </c>
    </row>
    <row r="211" s="2" customFormat="1" ht="14.4" customHeight="1">
      <c r="A211" s="38"/>
      <c r="B211" s="39"/>
      <c r="C211" s="219" t="s">
        <v>211</v>
      </c>
      <c r="D211" s="219" t="s">
        <v>146</v>
      </c>
      <c r="E211" s="220" t="s">
        <v>272</v>
      </c>
      <c r="F211" s="221" t="s">
        <v>273</v>
      </c>
      <c r="G211" s="222" t="s">
        <v>263</v>
      </c>
      <c r="H211" s="223">
        <v>32</v>
      </c>
      <c r="I211" s="224"/>
      <c r="J211" s="225">
        <f>ROUND(I211*H211,2)</f>
        <v>0</v>
      </c>
      <c r="K211" s="226"/>
      <c r="L211" s="44"/>
      <c r="M211" s="227" t="s">
        <v>1</v>
      </c>
      <c r="N211" s="228" t="s">
        <v>43</v>
      </c>
      <c r="O211" s="91"/>
      <c r="P211" s="229">
        <f>O211*H211</f>
        <v>0</v>
      </c>
      <c r="Q211" s="229">
        <v>0</v>
      </c>
      <c r="R211" s="229">
        <f>Q211*H211</f>
        <v>0</v>
      </c>
      <c r="S211" s="229">
        <v>0</v>
      </c>
      <c r="T211" s="23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1" t="s">
        <v>150</v>
      </c>
      <c r="AT211" s="231" t="s">
        <v>146</v>
      </c>
      <c r="AU211" s="231" t="s">
        <v>88</v>
      </c>
      <c r="AY211" s="17" t="s">
        <v>141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7" t="s">
        <v>86</v>
      </c>
      <c r="BK211" s="232">
        <f>ROUND(I211*H211,2)</f>
        <v>0</v>
      </c>
      <c r="BL211" s="17" t="s">
        <v>150</v>
      </c>
      <c r="BM211" s="231" t="s">
        <v>274</v>
      </c>
    </row>
    <row r="212" s="2" customFormat="1">
      <c r="A212" s="38"/>
      <c r="B212" s="39"/>
      <c r="C212" s="40"/>
      <c r="D212" s="233" t="s">
        <v>151</v>
      </c>
      <c r="E212" s="40"/>
      <c r="F212" s="234" t="s">
        <v>273</v>
      </c>
      <c r="G212" s="40"/>
      <c r="H212" s="40"/>
      <c r="I212" s="235"/>
      <c r="J212" s="40"/>
      <c r="K212" s="40"/>
      <c r="L212" s="44"/>
      <c r="M212" s="236"/>
      <c r="N212" s="237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151</v>
      </c>
      <c r="AU212" s="17" t="s">
        <v>88</v>
      </c>
    </row>
    <row r="213" s="12" customFormat="1" ht="22.8" customHeight="1">
      <c r="A213" s="12"/>
      <c r="B213" s="203"/>
      <c r="C213" s="204"/>
      <c r="D213" s="205" t="s">
        <v>77</v>
      </c>
      <c r="E213" s="217" t="s">
        <v>275</v>
      </c>
      <c r="F213" s="217" t="s">
        <v>276</v>
      </c>
      <c r="G213" s="204"/>
      <c r="H213" s="204"/>
      <c r="I213" s="207"/>
      <c r="J213" s="218">
        <f>BK213</f>
        <v>0</v>
      </c>
      <c r="K213" s="204"/>
      <c r="L213" s="209"/>
      <c r="M213" s="210"/>
      <c r="N213" s="211"/>
      <c r="O213" s="211"/>
      <c r="P213" s="212">
        <f>SUM(P214:P219)</f>
        <v>0</v>
      </c>
      <c r="Q213" s="211"/>
      <c r="R213" s="212">
        <f>SUM(R214:R219)</f>
        <v>0</v>
      </c>
      <c r="S213" s="211"/>
      <c r="T213" s="213">
        <f>SUM(T214:T219)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4" t="s">
        <v>86</v>
      </c>
      <c r="AT213" s="215" t="s">
        <v>77</v>
      </c>
      <c r="AU213" s="215" t="s">
        <v>86</v>
      </c>
      <c r="AY213" s="214" t="s">
        <v>141</v>
      </c>
      <c r="BK213" s="216">
        <f>SUM(BK214:BK219)</f>
        <v>0</v>
      </c>
    </row>
    <row r="214" s="2" customFormat="1" ht="14.4" customHeight="1">
      <c r="A214" s="38"/>
      <c r="B214" s="39"/>
      <c r="C214" s="219" t="s">
        <v>277</v>
      </c>
      <c r="D214" s="219" t="s">
        <v>146</v>
      </c>
      <c r="E214" s="220" t="s">
        <v>278</v>
      </c>
      <c r="F214" s="221" t="s">
        <v>279</v>
      </c>
      <c r="G214" s="222" t="s">
        <v>263</v>
      </c>
      <c r="H214" s="223">
        <v>24</v>
      </c>
      <c r="I214" s="224"/>
      <c r="J214" s="225">
        <f>ROUND(I214*H214,2)</f>
        <v>0</v>
      </c>
      <c r="K214" s="226"/>
      <c r="L214" s="44"/>
      <c r="M214" s="227" t="s">
        <v>1</v>
      </c>
      <c r="N214" s="228" t="s">
        <v>43</v>
      </c>
      <c r="O214" s="91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1" t="s">
        <v>150</v>
      </c>
      <c r="AT214" s="231" t="s">
        <v>146</v>
      </c>
      <c r="AU214" s="231" t="s">
        <v>88</v>
      </c>
      <c r="AY214" s="17" t="s">
        <v>141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7" t="s">
        <v>86</v>
      </c>
      <c r="BK214" s="232">
        <f>ROUND(I214*H214,2)</f>
        <v>0</v>
      </c>
      <c r="BL214" s="17" t="s">
        <v>150</v>
      </c>
      <c r="BM214" s="231" t="s">
        <v>280</v>
      </c>
    </row>
    <row r="215" s="2" customFormat="1">
      <c r="A215" s="38"/>
      <c r="B215" s="39"/>
      <c r="C215" s="40"/>
      <c r="D215" s="233" t="s">
        <v>151</v>
      </c>
      <c r="E215" s="40"/>
      <c r="F215" s="234" t="s">
        <v>279</v>
      </c>
      <c r="G215" s="40"/>
      <c r="H215" s="40"/>
      <c r="I215" s="235"/>
      <c r="J215" s="40"/>
      <c r="K215" s="40"/>
      <c r="L215" s="44"/>
      <c r="M215" s="236"/>
      <c r="N215" s="237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151</v>
      </c>
      <c r="AU215" s="17" t="s">
        <v>88</v>
      </c>
    </row>
    <row r="216" s="2" customFormat="1" ht="14.4" customHeight="1">
      <c r="A216" s="38"/>
      <c r="B216" s="39"/>
      <c r="C216" s="219" t="s">
        <v>215</v>
      </c>
      <c r="D216" s="219" t="s">
        <v>146</v>
      </c>
      <c r="E216" s="220" t="s">
        <v>281</v>
      </c>
      <c r="F216" s="221" t="s">
        <v>282</v>
      </c>
      <c r="G216" s="222" t="s">
        <v>263</v>
      </c>
      <c r="H216" s="223">
        <v>8</v>
      </c>
      <c r="I216" s="224"/>
      <c r="J216" s="225">
        <f>ROUND(I216*H216,2)</f>
        <v>0</v>
      </c>
      <c r="K216" s="226"/>
      <c r="L216" s="44"/>
      <c r="M216" s="227" t="s">
        <v>1</v>
      </c>
      <c r="N216" s="228" t="s">
        <v>43</v>
      </c>
      <c r="O216" s="91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1" t="s">
        <v>150</v>
      </c>
      <c r="AT216" s="231" t="s">
        <v>146</v>
      </c>
      <c r="AU216" s="231" t="s">
        <v>88</v>
      </c>
      <c r="AY216" s="17" t="s">
        <v>141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7" t="s">
        <v>86</v>
      </c>
      <c r="BK216" s="232">
        <f>ROUND(I216*H216,2)</f>
        <v>0</v>
      </c>
      <c r="BL216" s="17" t="s">
        <v>150</v>
      </c>
      <c r="BM216" s="231" t="s">
        <v>283</v>
      </c>
    </row>
    <row r="217" s="2" customFormat="1">
      <c r="A217" s="38"/>
      <c r="B217" s="39"/>
      <c r="C217" s="40"/>
      <c r="D217" s="233" t="s">
        <v>151</v>
      </c>
      <c r="E217" s="40"/>
      <c r="F217" s="234" t="s">
        <v>282</v>
      </c>
      <c r="G217" s="40"/>
      <c r="H217" s="40"/>
      <c r="I217" s="235"/>
      <c r="J217" s="40"/>
      <c r="K217" s="40"/>
      <c r="L217" s="44"/>
      <c r="M217" s="236"/>
      <c r="N217" s="237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151</v>
      </c>
      <c r="AU217" s="17" t="s">
        <v>88</v>
      </c>
    </row>
    <row r="218" s="2" customFormat="1" ht="14.4" customHeight="1">
      <c r="A218" s="38"/>
      <c r="B218" s="39"/>
      <c r="C218" s="219" t="s">
        <v>284</v>
      </c>
      <c r="D218" s="219" t="s">
        <v>146</v>
      </c>
      <c r="E218" s="220" t="s">
        <v>285</v>
      </c>
      <c r="F218" s="221" t="s">
        <v>286</v>
      </c>
      <c r="G218" s="222" t="s">
        <v>263</v>
      </c>
      <c r="H218" s="223">
        <v>10</v>
      </c>
      <c r="I218" s="224"/>
      <c r="J218" s="225">
        <f>ROUND(I218*H218,2)</f>
        <v>0</v>
      </c>
      <c r="K218" s="226"/>
      <c r="L218" s="44"/>
      <c r="M218" s="227" t="s">
        <v>1</v>
      </c>
      <c r="N218" s="228" t="s">
        <v>43</v>
      </c>
      <c r="O218" s="91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1" t="s">
        <v>150</v>
      </c>
      <c r="AT218" s="231" t="s">
        <v>146</v>
      </c>
      <c r="AU218" s="231" t="s">
        <v>88</v>
      </c>
      <c r="AY218" s="17" t="s">
        <v>141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7" t="s">
        <v>86</v>
      </c>
      <c r="BK218" s="232">
        <f>ROUND(I218*H218,2)</f>
        <v>0</v>
      </c>
      <c r="BL218" s="17" t="s">
        <v>150</v>
      </c>
      <c r="BM218" s="231" t="s">
        <v>287</v>
      </c>
    </row>
    <row r="219" s="2" customFormat="1">
      <c r="A219" s="38"/>
      <c r="B219" s="39"/>
      <c r="C219" s="40"/>
      <c r="D219" s="233" t="s">
        <v>151</v>
      </c>
      <c r="E219" s="40"/>
      <c r="F219" s="234" t="s">
        <v>286</v>
      </c>
      <c r="G219" s="40"/>
      <c r="H219" s="40"/>
      <c r="I219" s="235"/>
      <c r="J219" s="40"/>
      <c r="K219" s="40"/>
      <c r="L219" s="44"/>
      <c r="M219" s="236"/>
      <c r="N219" s="237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151</v>
      </c>
      <c r="AU219" s="17" t="s">
        <v>88</v>
      </c>
    </row>
    <row r="220" s="12" customFormat="1" ht="22.8" customHeight="1">
      <c r="A220" s="12"/>
      <c r="B220" s="203"/>
      <c r="C220" s="204"/>
      <c r="D220" s="205" t="s">
        <v>77</v>
      </c>
      <c r="E220" s="217" t="s">
        <v>288</v>
      </c>
      <c r="F220" s="217" t="s">
        <v>289</v>
      </c>
      <c r="G220" s="204"/>
      <c r="H220" s="204"/>
      <c r="I220" s="207"/>
      <c r="J220" s="218">
        <f>BK220</f>
        <v>0</v>
      </c>
      <c r="K220" s="204"/>
      <c r="L220" s="209"/>
      <c r="M220" s="210"/>
      <c r="N220" s="211"/>
      <c r="O220" s="211"/>
      <c r="P220" s="212">
        <f>SUM(P221:P226)</f>
        <v>0</v>
      </c>
      <c r="Q220" s="211"/>
      <c r="R220" s="212">
        <f>SUM(R221:R226)</f>
        <v>0</v>
      </c>
      <c r="S220" s="211"/>
      <c r="T220" s="213">
        <f>SUM(T221:T226)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4" t="s">
        <v>86</v>
      </c>
      <c r="AT220" s="215" t="s">
        <v>77</v>
      </c>
      <c r="AU220" s="215" t="s">
        <v>86</v>
      </c>
      <c r="AY220" s="214" t="s">
        <v>141</v>
      </c>
      <c r="BK220" s="216">
        <f>SUM(BK221:BK226)</f>
        <v>0</v>
      </c>
    </row>
    <row r="221" s="2" customFormat="1" ht="14.4" customHeight="1">
      <c r="A221" s="38"/>
      <c r="B221" s="39"/>
      <c r="C221" s="219" t="s">
        <v>218</v>
      </c>
      <c r="D221" s="219" t="s">
        <v>146</v>
      </c>
      <c r="E221" s="220" t="s">
        <v>290</v>
      </c>
      <c r="F221" s="221" t="s">
        <v>291</v>
      </c>
      <c r="G221" s="222" t="s">
        <v>149</v>
      </c>
      <c r="H221" s="223">
        <v>1</v>
      </c>
      <c r="I221" s="224"/>
      <c r="J221" s="225">
        <f>ROUND(I221*H221,2)</f>
        <v>0</v>
      </c>
      <c r="K221" s="226"/>
      <c r="L221" s="44"/>
      <c r="M221" s="227" t="s">
        <v>1</v>
      </c>
      <c r="N221" s="228" t="s">
        <v>43</v>
      </c>
      <c r="O221" s="91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1" t="s">
        <v>150</v>
      </c>
      <c r="AT221" s="231" t="s">
        <v>146</v>
      </c>
      <c r="AU221" s="231" t="s">
        <v>88</v>
      </c>
      <c r="AY221" s="17" t="s">
        <v>141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7" t="s">
        <v>86</v>
      </c>
      <c r="BK221" s="232">
        <f>ROUND(I221*H221,2)</f>
        <v>0</v>
      </c>
      <c r="BL221" s="17" t="s">
        <v>150</v>
      </c>
      <c r="BM221" s="231" t="s">
        <v>292</v>
      </c>
    </row>
    <row r="222" s="2" customFormat="1">
      <c r="A222" s="38"/>
      <c r="B222" s="39"/>
      <c r="C222" s="40"/>
      <c r="D222" s="233" t="s">
        <v>151</v>
      </c>
      <c r="E222" s="40"/>
      <c r="F222" s="234" t="s">
        <v>291</v>
      </c>
      <c r="G222" s="40"/>
      <c r="H222" s="40"/>
      <c r="I222" s="235"/>
      <c r="J222" s="40"/>
      <c r="K222" s="40"/>
      <c r="L222" s="44"/>
      <c r="M222" s="236"/>
      <c r="N222" s="237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151</v>
      </c>
      <c r="AU222" s="17" t="s">
        <v>88</v>
      </c>
    </row>
    <row r="223" s="2" customFormat="1" ht="14.4" customHeight="1">
      <c r="A223" s="38"/>
      <c r="B223" s="39"/>
      <c r="C223" s="219" t="s">
        <v>293</v>
      </c>
      <c r="D223" s="219" t="s">
        <v>146</v>
      </c>
      <c r="E223" s="220" t="s">
        <v>294</v>
      </c>
      <c r="F223" s="221" t="s">
        <v>295</v>
      </c>
      <c r="G223" s="222" t="s">
        <v>149</v>
      </c>
      <c r="H223" s="223">
        <v>1</v>
      </c>
      <c r="I223" s="224"/>
      <c r="J223" s="225">
        <f>ROUND(I223*H223,2)</f>
        <v>0</v>
      </c>
      <c r="K223" s="226"/>
      <c r="L223" s="44"/>
      <c r="M223" s="227" t="s">
        <v>1</v>
      </c>
      <c r="N223" s="228" t="s">
        <v>43</v>
      </c>
      <c r="O223" s="91"/>
      <c r="P223" s="229">
        <f>O223*H223</f>
        <v>0</v>
      </c>
      <c r="Q223" s="229">
        <v>0</v>
      </c>
      <c r="R223" s="229">
        <f>Q223*H223</f>
        <v>0</v>
      </c>
      <c r="S223" s="229">
        <v>0</v>
      </c>
      <c r="T223" s="23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1" t="s">
        <v>150</v>
      </c>
      <c r="AT223" s="231" t="s">
        <v>146</v>
      </c>
      <c r="AU223" s="231" t="s">
        <v>88</v>
      </c>
      <c r="AY223" s="17" t="s">
        <v>141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7" t="s">
        <v>86</v>
      </c>
      <c r="BK223" s="232">
        <f>ROUND(I223*H223,2)</f>
        <v>0</v>
      </c>
      <c r="BL223" s="17" t="s">
        <v>150</v>
      </c>
      <c r="BM223" s="231" t="s">
        <v>296</v>
      </c>
    </row>
    <row r="224" s="2" customFormat="1">
      <c r="A224" s="38"/>
      <c r="B224" s="39"/>
      <c r="C224" s="40"/>
      <c r="D224" s="233" t="s">
        <v>151</v>
      </c>
      <c r="E224" s="40"/>
      <c r="F224" s="234" t="s">
        <v>295</v>
      </c>
      <c r="G224" s="40"/>
      <c r="H224" s="40"/>
      <c r="I224" s="235"/>
      <c r="J224" s="40"/>
      <c r="K224" s="40"/>
      <c r="L224" s="44"/>
      <c r="M224" s="236"/>
      <c r="N224" s="237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151</v>
      </c>
      <c r="AU224" s="17" t="s">
        <v>88</v>
      </c>
    </row>
    <row r="225" s="2" customFormat="1" ht="14.4" customHeight="1">
      <c r="A225" s="38"/>
      <c r="B225" s="39"/>
      <c r="C225" s="219" t="s">
        <v>222</v>
      </c>
      <c r="D225" s="219" t="s">
        <v>146</v>
      </c>
      <c r="E225" s="220" t="s">
        <v>297</v>
      </c>
      <c r="F225" s="221" t="s">
        <v>298</v>
      </c>
      <c r="G225" s="222" t="s">
        <v>149</v>
      </c>
      <c r="H225" s="223">
        <v>1</v>
      </c>
      <c r="I225" s="224"/>
      <c r="J225" s="225">
        <f>ROUND(I225*H225,2)</f>
        <v>0</v>
      </c>
      <c r="K225" s="226"/>
      <c r="L225" s="44"/>
      <c r="M225" s="227" t="s">
        <v>1</v>
      </c>
      <c r="N225" s="228" t="s">
        <v>43</v>
      </c>
      <c r="O225" s="91"/>
      <c r="P225" s="229">
        <f>O225*H225</f>
        <v>0</v>
      </c>
      <c r="Q225" s="229">
        <v>0</v>
      </c>
      <c r="R225" s="229">
        <f>Q225*H225</f>
        <v>0</v>
      </c>
      <c r="S225" s="229">
        <v>0</v>
      </c>
      <c r="T225" s="23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1" t="s">
        <v>150</v>
      </c>
      <c r="AT225" s="231" t="s">
        <v>146</v>
      </c>
      <c r="AU225" s="231" t="s">
        <v>88</v>
      </c>
      <c r="AY225" s="17" t="s">
        <v>141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7" t="s">
        <v>86</v>
      </c>
      <c r="BK225" s="232">
        <f>ROUND(I225*H225,2)</f>
        <v>0</v>
      </c>
      <c r="BL225" s="17" t="s">
        <v>150</v>
      </c>
      <c r="BM225" s="231" t="s">
        <v>299</v>
      </c>
    </row>
    <row r="226" s="2" customFormat="1">
      <c r="A226" s="38"/>
      <c r="B226" s="39"/>
      <c r="C226" s="40"/>
      <c r="D226" s="233" t="s">
        <v>151</v>
      </c>
      <c r="E226" s="40"/>
      <c r="F226" s="234" t="s">
        <v>298</v>
      </c>
      <c r="G226" s="40"/>
      <c r="H226" s="40"/>
      <c r="I226" s="235"/>
      <c r="J226" s="40"/>
      <c r="K226" s="40"/>
      <c r="L226" s="44"/>
      <c r="M226" s="236"/>
      <c r="N226" s="237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151</v>
      </c>
      <c r="AU226" s="17" t="s">
        <v>88</v>
      </c>
    </row>
    <row r="227" s="12" customFormat="1" ht="22.8" customHeight="1">
      <c r="A227" s="12"/>
      <c r="B227" s="203"/>
      <c r="C227" s="204"/>
      <c r="D227" s="205" t="s">
        <v>77</v>
      </c>
      <c r="E227" s="217" t="s">
        <v>300</v>
      </c>
      <c r="F227" s="217" t="s">
        <v>301</v>
      </c>
      <c r="G227" s="204"/>
      <c r="H227" s="204"/>
      <c r="I227" s="207"/>
      <c r="J227" s="218">
        <f>BK227</f>
        <v>0</v>
      </c>
      <c r="K227" s="204"/>
      <c r="L227" s="209"/>
      <c r="M227" s="210"/>
      <c r="N227" s="211"/>
      <c r="O227" s="211"/>
      <c r="P227" s="212">
        <v>0</v>
      </c>
      <c r="Q227" s="211"/>
      <c r="R227" s="212">
        <v>0</v>
      </c>
      <c r="S227" s="211"/>
      <c r="T227" s="213"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4" t="s">
        <v>88</v>
      </c>
      <c r="AT227" s="215" t="s">
        <v>77</v>
      </c>
      <c r="AU227" s="215" t="s">
        <v>86</v>
      </c>
      <c r="AY227" s="214" t="s">
        <v>141</v>
      </c>
      <c r="BK227" s="216">
        <v>0</v>
      </c>
    </row>
    <row r="228" s="12" customFormat="1" ht="22.8" customHeight="1">
      <c r="A228" s="12"/>
      <c r="B228" s="203"/>
      <c r="C228" s="204"/>
      <c r="D228" s="205" t="s">
        <v>77</v>
      </c>
      <c r="E228" s="217" t="s">
        <v>302</v>
      </c>
      <c r="F228" s="217" t="s">
        <v>303</v>
      </c>
      <c r="G228" s="204"/>
      <c r="H228" s="204"/>
      <c r="I228" s="207"/>
      <c r="J228" s="218">
        <f>BK228</f>
        <v>0</v>
      </c>
      <c r="K228" s="204"/>
      <c r="L228" s="209"/>
      <c r="M228" s="210"/>
      <c r="N228" s="211"/>
      <c r="O228" s="211"/>
      <c r="P228" s="212">
        <f>SUM(P229:P294)</f>
        <v>0</v>
      </c>
      <c r="Q228" s="211"/>
      <c r="R228" s="212">
        <f>SUM(R229:R294)</f>
        <v>0</v>
      </c>
      <c r="S228" s="211"/>
      <c r="T228" s="213">
        <f>SUM(T229:T294)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4" t="s">
        <v>86</v>
      </c>
      <c r="AT228" s="215" t="s">
        <v>77</v>
      </c>
      <c r="AU228" s="215" t="s">
        <v>86</v>
      </c>
      <c r="AY228" s="214" t="s">
        <v>141</v>
      </c>
      <c r="BK228" s="216">
        <f>SUM(BK229:BK294)</f>
        <v>0</v>
      </c>
    </row>
    <row r="229" s="2" customFormat="1" ht="14.4" customHeight="1">
      <c r="A229" s="38"/>
      <c r="B229" s="39"/>
      <c r="C229" s="219" t="s">
        <v>304</v>
      </c>
      <c r="D229" s="219" t="s">
        <v>146</v>
      </c>
      <c r="E229" s="220" t="s">
        <v>305</v>
      </c>
      <c r="F229" s="221" t="s">
        <v>306</v>
      </c>
      <c r="G229" s="222" t="s">
        <v>307</v>
      </c>
      <c r="H229" s="223">
        <v>1</v>
      </c>
      <c r="I229" s="224"/>
      <c r="J229" s="225">
        <f>ROUND(I229*H229,2)</f>
        <v>0</v>
      </c>
      <c r="K229" s="226"/>
      <c r="L229" s="44"/>
      <c r="M229" s="227" t="s">
        <v>1</v>
      </c>
      <c r="N229" s="228" t="s">
        <v>43</v>
      </c>
      <c r="O229" s="91"/>
      <c r="P229" s="229">
        <f>O229*H229</f>
        <v>0</v>
      </c>
      <c r="Q229" s="229">
        <v>0</v>
      </c>
      <c r="R229" s="229">
        <f>Q229*H229</f>
        <v>0</v>
      </c>
      <c r="S229" s="229">
        <v>0</v>
      </c>
      <c r="T229" s="23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1" t="s">
        <v>150</v>
      </c>
      <c r="AT229" s="231" t="s">
        <v>146</v>
      </c>
      <c r="AU229" s="231" t="s">
        <v>88</v>
      </c>
      <c r="AY229" s="17" t="s">
        <v>141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7" t="s">
        <v>86</v>
      </c>
      <c r="BK229" s="232">
        <f>ROUND(I229*H229,2)</f>
        <v>0</v>
      </c>
      <c r="BL229" s="17" t="s">
        <v>150</v>
      </c>
      <c r="BM229" s="231" t="s">
        <v>308</v>
      </c>
    </row>
    <row r="230" s="2" customFormat="1">
      <c r="A230" s="38"/>
      <c r="B230" s="39"/>
      <c r="C230" s="40"/>
      <c r="D230" s="233" t="s">
        <v>151</v>
      </c>
      <c r="E230" s="40"/>
      <c r="F230" s="234" t="s">
        <v>306</v>
      </c>
      <c r="G230" s="40"/>
      <c r="H230" s="40"/>
      <c r="I230" s="235"/>
      <c r="J230" s="40"/>
      <c r="K230" s="40"/>
      <c r="L230" s="44"/>
      <c r="M230" s="236"/>
      <c r="N230" s="237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151</v>
      </c>
      <c r="AU230" s="17" t="s">
        <v>88</v>
      </c>
    </row>
    <row r="231" s="2" customFormat="1" ht="14.4" customHeight="1">
      <c r="A231" s="38"/>
      <c r="B231" s="39"/>
      <c r="C231" s="219" t="s">
        <v>225</v>
      </c>
      <c r="D231" s="219" t="s">
        <v>146</v>
      </c>
      <c r="E231" s="220" t="s">
        <v>309</v>
      </c>
      <c r="F231" s="221" t="s">
        <v>310</v>
      </c>
      <c r="G231" s="222" t="s">
        <v>149</v>
      </c>
      <c r="H231" s="223">
        <v>1</v>
      </c>
      <c r="I231" s="224"/>
      <c r="J231" s="225">
        <f>ROUND(I231*H231,2)</f>
        <v>0</v>
      </c>
      <c r="K231" s="226"/>
      <c r="L231" s="44"/>
      <c r="M231" s="227" t="s">
        <v>1</v>
      </c>
      <c r="N231" s="228" t="s">
        <v>43</v>
      </c>
      <c r="O231" s="91"/>
      <c r="P231" s="229">
        <f>O231*H231</f>
        <v>0</v>
      </c>
      <c r="Q231" s="229">
        <v>0</v>
      </c>
      <c r="R231" s="229">
        <f>Q231*H231</f>
        <v>0</v>
      </c>
      <c r="S231" s="229">
        <v>0</v>
      </c>
      <c r="T231" s="23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1" t="s">
        <v>150</v>
      </c>
      <c r="AT231" s="231" t="s">
        <v>146</v>
      </c>
      <c r="AU231" s="231" t="s">
        <v>88</v>
      </c>
      <c r="AY231" s="17" t="s">
        <v>141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7" t="s">
        <v>86</v>
      </c>
      <c r="BK231" s="232">
        <f>ROUND(I231*H231,2)</f>
        <v>0</v>
      </c>
      <c r="BL231" s="17" t="s">
        <v>150</v>
      </c>
      <c r="BM231" s="231" t="s">
        <v>311</v>
      </c>
    </row>
    <row r="232" s="2" customFormat="1">
      <c r="A232" s="38"/>
      <c r="B232" s="39"/>
      <c r="C232" s="40"/>
      <c r="D232" s="233" t="s">
        <v>151</v>
      </c>
      <c r="E232" s="40"/>
      <c r="F232" s="234" t="s">
        <v>310</v>
      </c>
      <c r="G232" s="40"/>
      <c r="H232" s="40"/>
      <c r="I232" s="235"/>
      <c r="J232" s="40"/>
      <c r="K232" s="40"/>
      <c r="L232" s="44"/>
      <c r="M232" s="236"/>
      <c r="N232" s="237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151</v>
      </c>
      <c r="AU232" s="17" t="s">
        <v>88</v>
      </c>
    </row>
    <row r="233" s="2" customFormat="1" ht="14.4" customHeight="1">
      <c r="A233" s="38"/>
      <c r="B233" s="39"/>
      <c r="C233" s="219" t="s">
        <v>312</v>
      </c>
      <c r="D233" s="219" t="s">
        <v>146</v>
      </c>
      <c r="E233" s="220" t="s">
        <v>313</v>
      </c>
      <c r="F233" s="221" t="s">
        <v>314</v>
      </c>
      <c r="G233" s="222" t="s">
        <v>149</v>
      </c>
      <c r="H233" s="223">
        <v>1</v>
      </c>
      <c r="I233" s="224"/>
      <c r="J233" s="225">
        <f>ROUND(I233*H233,2)</f>
        <v>0</v>
      </c>
      <c r="K233" s="226"/>
      <c r="L233" s="44"/>
      <c r="M233" s="227" t="s">
        <v>1</v>
      </c>
      <c r="N233" s="228" t="s">
        <v>43</v>
      </c>
      <c r="O233" s="91"/>
      <c r="P233" s="229">
        <f>O233*H233</f>
        <v>0</v>
      </c>
      <c r="Q233" s="229">
        <v>0</v>
      </c>
      <c r="R233" s="229">
        <f>Q233*H233</f>
        <v>0</v>
      </c>
      <c r="S233" s="229">
        <v>0</v>
      </c>
      <c r="T233" s="23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1" t="s">
        <v>150</v>
      </c>
      <c r="AT233" s="231" t="s">
        <v>146</v>
      </c>
      <c r="AU233" s="231" t="s">
        <v>88</v>
      </c>
      <c r="AY233" s="17" t="s">
        <v>141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7" t="s">
        <v>86</v>
      </c>
      <c r="BK233" s="232">
        <f>ROUND(I233*H233,2)</f>
        <v>0</v>
      </c>
      <c r="BL233" s="17" t="s">
        <v>150</v>
      </c>
      <c r="BM233" s="231" t="s">
        <v>315</v>
      </c>
    </row>
    <row r="234" s="2" customFormat="1">
      <c r="A234" s="38"/>
      <c r="B234" s="39"/>
      <c r="C234" s="40"/>
      <c r="D234" s="233" t="s">
        <v>151</v>
      </c>
      <c r="E234" s="40"/>
      <c r="F234" s="234" t="s">
        <v>314</v>
      </c>
      <c r="G234" s="40"/>
      <c r="H234" s="40"/>
      <c r="I234" s="235"/>
      <c r="J234" s="40"/>
      <c r="K234" s="40"/>
      <c r="L234" s="44"/>
      <c r="M234" s="236"/>
      <c r="N234" s="237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151</v>
      </c>
      <c r="AU234" s="17" t="s">
        <v>88</v>
      </c>
    </row>
    <row r="235" s="2" customFormat="1" ht="14.4" customHeight="1">
      <c r="A235" s="38"/>
      <c r="B235" s="39"/>
      <c r="C235" s="219" t="s">
        <v>230</v>
      </c>
      <c r="D235" s="219" t="s">
        <v>146</v>
      </c>
      <c r="E235" s="220" t="s">
        <v>316</v>
      </c>
      <c r="F235" s="221" t="s">
        <v>317</v>
      </c>
      <c r="G235" s="222" t="s">
        <v>149</v>
      </c>
      <c r="H235" s="223">
        <v>1</v>
      </c>
      <c r="I235" s="224"/>
      <c r="J235" s="225">
        <f>ROUND(I235*H235,2)</f>
        <v>0</v>
      </c>
      <c r="K235" s="226"/>
      <c r="L235" s="44"/>
      <c r="M235" s="227" t="s">
        <v>1</v>
      </c>
      <c r="N235" s="228" t="s">
        <v>43</v>
      </c>
      <c r="O235" s="91"/>
      <c r="P235" s="229">
        <f>O235*H235</f>
        <v>0</v>
      </c>
      <c r="Q235" s="229">
        <v>0</v>
      </c>
      <c r="R235" s="229">
        <f>Q235*H235</f>
        <v>0</v>
      </c>
      <c r="S235" s="229">
        <v>0</v>
      </c>
      <c r="T235" s="230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1" t="s">
        <v>150</v>
      </c>
      <c r="AT235" s="231" t="s">
        <v>146</v>
      </c>
      <c r="AU235" s="231" t="s">
        <v>88</v>
      </c>
      <c r="AY235" s="17" t="s">
        <v>141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7" t="s">
        <v>86</v>
      </c>
      <c r="BK235" s="232">
        <f>ROUND(I235*H235,2)</f>
        <v>0</v>
      </c>
      <c r="BL235" s="17" t="s">
        <v>150</v>
      </c>
      <c r="BM235" s="231" t="s">
        <v>318</v>
      </c>
    </row>
    <row r="236" s="2" customFormat="1">
      <c r="A236" s="38"/>
      <c r="B236" s="39"/>
      <c r="C236" s="40"/>
      <c r="D236" s="233" t="s">
        <v>151</v>
      </c>
      <c r="E236" s="40"/>
      <c r="F236" s="234" t="s">
        <v>317</v>
      </c>
      <c r="G236" s="40"/>
      <c r="H236" s="40"/>
      <c r="I236" s="235"/>
      <c r="J236" s="40"/>
      <c r="K236" s="40"/>
      <c r="L236" s="44"/>
      <c r="M236" s="236"/>
      <c r="N236" s="237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151</v>
      </c>
      <c r="AU236" s="17" t="s">
        <v>88</v>
      </c>
    </row>
    <row r="237" s="2" customFormat="1" ht="14.4" customHeight="1">
      <c r="A237" s="38"/>
      <c r="B237" s="39"/>
      <c r="C237" s="219" t="s">
        <v>319</v>
      </c>
      <c r="D237" s="219" t="s">
        <v>146</v>
      </c>
      <c r="E237" s="220" t="s">
        <v>320</v>
      </c>
      <c r="F237" s="221" t="s">
        <v>321</v>
      </c>
      <c r="G237" s="222" t="s">
        <v>149</v>
      </c>
      <c r="H237" s="223">
        <v>1</v>
      </c>
      <c r="I237" s="224"/>
      <c r="J237" s="225">
        <f>ROUND(I237*H237,2)</f>
        <v>0</v>
      </c>
      <c r="K237" s="226"/>
      <c r="L237" s="44"/>
      <c r="M237" s="227" t="s">
        <v>1</v>
      </c>
      <c r="N237" s="228" t="s">
        <v>43</v>
      </c>
      <c r="O237" s="91"/>
      <c r="P237" s="229">
        <f>O237*H237</f>
        <v>0</v>
      </c>
      <c r="Q237" s="229">
        <v>0</v>
      </c>
      <c r="R237" s="229">
        <f>Q237*H237</f>
        <v>0</v>
      </c>
      <c r="S237" s="229">
        <v>0</v>
      </c>
      <c r="T237" s="230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1" t="s">
        <v>150</v>
      </c>
      <c r="AT237" s="231" t="s">
        <v>146</v>
      </c>
      <c r="AU237" s="231" t="s">
        <v>88</v>
      </c>
      <c r="AY237" s="17" t="s">
        <v>141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7" t="s">
        <v>86</v>
      </c>
      <c r="BK237" s="232">
        <f>ROUND(I237*H237,2)</f>
        <v>0</v>
      </c>
      <c r="BL237" s="17" t="s">
        <v>150</v>
      </c>
      <c r="BM237" s="231" t="s">
        <v>322</v>
      </c>
    </row>
    <row r="238" s="2" customFormat="1">
      <c r="A238" s="38"/>
      <c r="B238" s="39"/>
      <c r="C238" s="40"/>
      <c r="D238" s="233" t="s">
        <v>151</v>
      </c>
      <c r="E238" s="40"/>
      <c r="F238" s="234" t="s">
        <v>321</v>
      </c>
      <c r="G238" s="40"/>
      <c r="H238" s="40"/>
      <c r="I238" s="235"/>
      <c r="J238" s="40"/>
      <c r="K238" s="40"/>
      <c r="L238" s="44"/>
      <c r="M238" s="236"/>
      <c r="N238" s="237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151</v>
      </c>
      <c r="AU238" s="17" t="s">
        <v>88</v>
      </c>
    </row>
    <row r="239" s="2" customFormat="1" ht="14.4" customHeight="1">
      <c r="A239" s="38"/>
      <c r="B239" s="39"/>
      <c r="C239" s="219" t="s">
        <v>233</v>
      </c>
      <c r="D239" s="219" t="s">
        <v>146</v>
      </c>
      <c r="E239" s="220" t="s">
        <v>323</v>
      </c>
      <c r="F239" s="221" t="s">
        <v>324</v>
      </c>
      <c r="G239" s="222" t="s">
        <v>149</v>
      </c>
      <c r="H239" s="223">
        <v>1</v>
      </c>
      <c r="I239" s="224"/>
      <c r="J239" s="225">
        <f>ROUND(I239*H239,2)</f>
        <v>0</v>
      </c>
      <c r="K239" s="226"/>
      <c r="L239" s="44"/>
      <c r="M239" s="227" t="s">
        <v>1</v>
      </c>
      <c r="N239" s="228" t="s">
        <v>43</v>
      </c>
      <c r="O239" s="91"/>
      <c r="P239" s="229">
        <f>O239*H239</f>
        <v>0</v>
      </c>
      <c r="Q239" s="229">
        <v>0</v>
      </c>
      <c r="R239" s="229">
        <f>Q239*H239</f>
        <v>0</v>
      </c>
      <c r="S239" s="229">
        <v>0</v>
      </c>
      <c r="T239" s="230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1" t="s">
        <v>150</v>
      </c>
      <c r="AT239" s="231" t="s">
        <v>146</v>
      </c>
      <c r="AU239" s="231" t="s">
        <v>88</v>
      </c>
      <c r="AY239" s="17" t="s">
        <v>141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7" t="s">
        <v>86</v>
      </c>
      <c r="BK239" s="232">
        <f>ROUND(I239*H239,2)</f>
        <v>0</v>
      </c>
      <c r="BL239" s="17" t="s">
        <v>150</v>
      </c>
      <c r="BM239" s="231" t="s">
        <v>325</v>
      </c>
    </row>
    <row r="240" s="2" customFormat="1">
      <c r="A240" s="38"/>
      <c r="B240" s="39"/>
      <c r="C240" s="40"/>
      <c r="D240" s="233" t="s">
        <v>151</v>
      </c>
      <c r="E240" s="40"/>
      <c r="F240" s="234" t="s">
        <v>324</v>
      </c>
      <c r="G240" s="40"/>
      <c r="H240" s="40"/>
      <c r="I240" s="235"/>
      <c r="J240" s="40"/>
      <c r="K240" s="40"/>
      <c r="L240" s="44"/>
      <c r="M240" s="236"/>
      <c r="N240" s="237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151</v>
      </c>
      <c r="AU240" s="17" t="s">
        <v>88</v>
      </c>
    </row>
    <row r="241" s="2" customFormat="1" ht="14.4" customHeight="1">
      <c r="A241" s="38"/>
      <c r="B241" s="39"/>
      <c r="C241" s="219" t="s">
        <v>326</v>
      </c>
      <c r="D241" s="219" t="s">
        <v>146</v>
      </c>
      <c r="E241" s="220" t="s">
        <v>327</v>
      </c>
      <c r="F241" s="221" t="s">
        <v>328</v>
      </c>
      <c r="G241" s="222" t="s">
        <v>149</v>
      </c>
      <c r="H241" s="223">
        <v>1</v>
      </c>
      <c r="I241" s="224"/>
      <c r="J241" s="225">
        <f>ROUND(I241*H241,2)</f>
        <v>0</v>
      </c>
      <c r="K241" s="226"/>
      <c r="L241" s="44"/>
      <c r="M241" s="227" t="s">
        <v>1</v>
      </c>
      <c r="N241" s="228" t="s">
        <v>43</v>
      </c>
      <c r="O241" s="91"/>
      <c r="P241" s="229">
        <f>O241*H241</f>
        <v>0</v>
      </c>
      <c r="Q241" s="229">
        <v>0</v>
      </c>
      <c r="R241" s="229">
        <f>Q241*H241</f>
        <v>0</v>
      </c>
      <c r="S241" s="229">
        <v>0</v>
      </c>
      <c r="T241" s="230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1" t="s">
        <v>150</v>
      </c>
      <c r="AT241" s="231" t="s">
        <v>146</v>
      </c>
      <c r="AU241" s="231" t="s">
        <v>88</v>
      </c>
      <c r="AY241" s="17" t="s">
        <v>141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7" t="s">
        <v>86</v>
      </c>
      <c r="BK241" s="232">
        <f>ROUND(I241*H241,2)</f>
        <v>0</v>
      </c>
      <c r="BL241" s="17" t="s">
        <v>150</v>
      </c>
      <c r="BM241" s="231" t="s">
        <v>329</v>
      </c>
    </row>
    <row r="242" s="2" customFormat="1">
      <c r="A242" s="38"/>
      <c r="B242" s="39"/>
      <c r="C242" s="40"/>
      <c r="D242" s="233" t="s">
        <v>151</v>
      </c>
      <c r="E242" s="40"/>
      <c r="F242" s="234" t="s">
        <v>328</v>
      </c>
      <c r="G242" s="40"/>
      <c r="H242" s="40"/>
      <c r="I242" s="235"/>
      <c r="J242" s="40"/>
      <c r="K242" s="40"/>
      <c r="L242" s="44"/>
      <c r="M242" s="236"/>
      <c r="N242" s="237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151</v>
      </c>
      <c r="AU242" s="17" t="s">
        <v>88</v>
      </c>
    </row>
    <row r="243" s="2" customFormat="1" ht="14.4" customHeight="1">
      <c r="A243" s="38"/>
      <c r="B243" s="39"/>
      <c r="C243" s="219" t="s">
        <v>237</v>
      </c>
      <c r="D243" s="219" t="s">
        <v>146</v>
      </c>
      <c r="E243" s="220" t="s">
        <v>330</v>
      </c>
      <c r="F243" s="221" t="s">
        <v>331</v>
      </c>
      <c r="G243" s="222" t="s">
        <v>149</v>
      </c>
      <c r="H243" s="223">
        <v>3</v>
      </c>
      <c r="I243" s="224"/>
      <c r="J243" s="225">
        <f>ROUND(I243*H243,2)</f>
        <v>0</v>
      </c>
      <c r="K243" s="226"/>
      <c r="L243" s="44"/>
      <c r="M243" s="227" t="s">
        <v>1</v>
      </c>
      <c r="N243" s="228" t="s">
        <v>43</v>
      </c>
      <c r="O243" s="91"/>
      <c r="P243" s="229">
        <f>O243*H243</f>
        <v>0</v>
      </c>
      <c r="Q243" s="229">
        <v>0</v>
      </c>
      <c r="R243" s="229">
        <f>Q243*H243</f>
        <v>0</v>
      </c>
      <c r="S243" s="229">
        <v>0</v>
      </c>
      <c r="T243" s="230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1" t="s">
        <v>150</v>
      </c>
      <c r="AT243" s="231" t="s">
        <v>146</v>
      </c>
      <c r="AU243" s="231" t="s">
        <v>88</v>
      </c>
      <c r="AY243" s="17" t="s">
        <v>141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7" t="s">
        <v>86</v>
      </c>
      <c r="BK243" s="232">
        <f>ROUND(I243*H243,2)</f>
        <v>0</v>
      </c>
      <c r="BL243" s="17" t="s">
        <v>150</v>
      </c>
      <c r="BM243" s="231" t="s">
        <v>332</v>
      </c>
    </row>
    <row r="244" s="2" customFormat="1">
      <c r="A244" s="38"/>
      <c r="B244" s="39"/>
      <c r="C244" s="40"/>
      <c r="D244" s="233" t="s">
        <v>151</v>
      </c>
      <c r="E244" s="40"/>
      <c r="F244" s="234" t="s">
        <v>331</v>
      </c>
      <c r="G244" s="40"/>
      <c r="H244" s="40"/>
      <c r="I244" s="235"/>
      <c r="J244" s="40"/>
      <c r="K244" s="40"/>
      <c r="L244" s="44"/>
      <c r="M244" s="236"/>
      <c r="N244" s="237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151</v>
      </c>
      <c r="AU244" s="17" t="s">
        <v>88</v>
      </c>
    </row>
    <row r="245" s="2" customFormat="1" ht="14.4" customHeight="1">
      <c r="A245" s="38"/>
      <c r="B245" s="39"/>
      <c r="C245" s="219" t="s">
        <v>333</v>
      </c>
      <c r="D245" s="219" t="s">
        <v>146</v>
      </c>
      <c r="E245" s="220" t="s">
        <v>334</v>
      </c>
      <c r="F245" s="221" t="s">
        <v>335</v>
      </c>
      <c r="G245" s="222" t="s">
        <v>149</v>
      </c>
      <c r="H245" s="223">
        <v>5</v>
      </c>
      <c r="I245" s="224"/>
      <c r="J245" s="225">
        <f>ROUND(I245*H245,2)</f>
        <v>0</v>
      </c>
      <c r="K245" s="226"/>
      <c r="L245" s="44"/>
      <c r="M245" s="227" t="s">
        <v>1</v>
      </c>
      <c r="N245" s="228" t="s">
        <v>43</v>
      </c>
      <c r="O245" s="91"/>
      <c r="P245" s="229">
        <f>O245*H245</f>
        <v>0</v>
      </c>
      <c r="Q245" s="229">
        <v>0</v>
      </c>
      <c r="R245" s="229">
        <f>Q245*H245</f>
        <v>0</v>
      </c>
      <c r="S245" s="229">
        <v>0</v>
      </c>
      <c r="T245" s="230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1" t="s">
        <v>150</v>
      </c>
      <c r="AT245" s="231" t="s">
        <v>146</v>
      </c>
      <c r="AU245" s="231" t="s">
        <v>88</v>
      </c>
      <c r="AY245" s="17" t="s">
        <v>141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7" t="s">
        <v>86</v>
      </c>
      <c r="BK245" s="232">
        <f>ROUND(I245*H245,2)</f>
        <v>0</v>
      </c>
      <c r="BL245" s="17" t="s">
        <v>150</v>
      </c>
      <c r="BM245" s="231" t="s">
        <v>336</v>
      </c>
    </row>
    <row r="246" s="2" customFormat="1">
      <c r="A246" s="38"/>
      <c r="B246" s="39"/>
      <c r="C246" s="40"/>
      <c r="D246" s="233" t="s">
        <v>151</v>
      </c>
      <c r="E246" s="40"/>
      <c r="F246" s="234" t="s">
        <v>335</v>
      </c>
      <c r="G246" s="40"/>
      <c r="H246" s="40"/>
      <c r="I246" s="235"/>
      <c r="J246" s="40"/>
      <c r="K246" s="40"/>
      <c r="L246" s="44"/>
      <c r="M246" s="236"/>
      <c r="N246" s="237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151</v>
      </c>
      <c r="AU246" s="17" t="s">
        <v>88</v>
      </c>
    </row>
    <row r="247" s="2" customFormat="1" ht="14.4" customHeight="1">
      <c r="A247" s="38"/>
      <c r="B247" s="39"/>
      <c r="C247" s="219" t="s">
        <v>240</v>
      </c>
      <c r="D247" s="219" t="s">
        <v>146</v>
      </c>
      <c r="E247" s="220" t="s">
        <v>337</v>
      </c>
      <c r="F247" s="221" t="s">
        <v>338</v>
      </c>
      <c r="G247" s="222" t="s">
        <v>149</v>
      </c>
      <c r="H247" s="223">
        <v>1</v>
      </c>
      <c r="I247" s="224"/>
      <c r="J247" s="225">
        <f>ROUND(I247*H247,2)</f>
        <v>0</v>
      </c>
      <c r="K247" s="226"/>
      <c r="L247" s="44"/>
      <c r="M247" s="227" t="s">
        <v>1</v>
      </c>
      <c r="N247" s="228" t="s">
        <v>43</v>
      </c>
      <c r="O247" s="91"/>
      <c r="P247" s="229">
        <f>O247*H247</f>
        <v>0</v>
      </c>
      <c r="Q247" s="229">
        <v>0</v>
      </c>
      <c r="R247" s="229">
        <f>Q247*H247</f>
        <v>0</v>
      </c>
      <c r="S247" s="229">
        <v>0</v>
      </c>
      <c r="T247" s="230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1" t="s">
        <v>150</v>
      </c>
      <c r="AT247" s="231" t="s">
        <v>146</v>
      </c>
      <c r="AU247" s="231" t="s">
        <v>88</v>
      </c>
      <c r="AY247" s="17" t="s">
        <v>141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7" t="s">
        <v>86</v>
      </c>
      <c r="BK247" s="232">
        <f>ROUND(I247*H247,2)</f>
        <v>0</v>
      </c>
      <c r="BL247" s="17" t="s">
        <v>150</v>
      </c>
      <c r="BM247" s="231" t="s">
        <v>339</v>
      </c>
    </row>
    <row r="248" s="2" customFormat="1">
      <c r="A248" s="38"/>
      <c r="B248" s="39"/>
      <c r="C248" s="40"/>
      <c r="D248" s="233" t="s">
        <v>151</v>
      </c>
      <c r="E248" s="40"/>
      <c r="F248" s="234" t="s">
        <v>338</v>
      </c>
      <c r="G248" s="40"/>
      <c r="H248" s="40"/>
      <c r="I248" s="235"/>
      <c r="J248" s="40"/>
      <c r="K248" s="40"/>
      <c r="L248" s="44"/>
      <c r="M248" s="236"/>
      <c r="N248" s="237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151</v>
      </c>
      <c r="AU248" s="17" t="s">
        <v>88</v>
      </c>
    </row>
    <row r="249" s="2" customFormat="1" ht="14.4" customHeight="1">
      <c r="A249" s="38"/>
      <c r="B249" s="39"/>
      <c r="C249" s="219" t="s">
        <v>340</v>
      </c>
      <c r="D249" s="219" t="s">
        <v>146</v>
      </c>
      <c r="E249" s="220" t="s">
        <v>341</v>
      </c>
      <c r="F249" s="221" t="s">
        <v>342</v>
      </c>
      <c r="G249" s="222" t="s">
        <v>149</v>
      </c>
      <c r="H249" s="223">
        <v>2</v>
      </c>
      <c r="I249" s="224"/>
      <c r="J249" s="225">
        <f>ROUND(I249*H249,2)</f>
        <v>0</v>
      </c>
      <c r="K249" s="226"/>
      <c r="L249" s="44"/>
      <c r="M249" s="227" t="s">
        <v>1</v>
      </c>
      <c r="N249" s="228" t="s">
        <v>43</v>
      </c>
      <c r="O249" s="91"/>
      <c r="P249" s="229">
        <f>O249*H249</f>
        <v>0</v>
      </c>
      <c r="Q249" s="229">
        <v>0</v>
      </c>
      <c r="R249" s="229">
        <f>Q249*H249</f>
        <v>0</v>
      </c>
      <c r="S249" s="229">
        <v>0</v>
      </c>
      <c r="T249" s="23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1" t="s">
        <v>150</v>
      </c>
      <c r="AT249" s="231" t="s">
        <v>146</v>
      </c>
      <c r="AU249" s="231" t="s">
        <v>88</v>
      </c>
      <c r="AY249" s="17" t="s">
        <v>141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7" t="s">
        <v>86</v>
      </c>
      <c r="BK249" s="232">
        <f>ROUND(I249*H249,2)</f>
        <v>0</v>
      </c>
      <c r="BL249" s="17" t="s">
        <v>150</v>
      </c>
      <c r="BM249" s="231" t="s">
        <v>343</v>
      </c>
    </row>
    <row r="250" s="2" customFormat="1">
      <c r="A250" s="38"/>
      <c r="B250" s="39"/>
      <c r="C250" s="40"/>
      <c r="D250" s="233" t="s">
        <v>151</v>
      </c>
      <c r="E250" s="40"/>
      <c r="F250" s="234" t="s">
        <v>342</v>
      </c>
      <c r="G250" s="40"/>
      <c r="H250" s="40"/>
      <c r="I250" s="235"/>
      <c r="J250" s="40"/>
      <c r="K250" s="40"/>
      <c r="L250" s="44"/>
      <c r="M250" s="236"/>
      <c r="N250" s="237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151</v>
      </c>
      <c r="AU250" s="17" t="s">
        <v>88</v>
      </c>
    </row>
    <row r="251" s="2" customFormat="1" ht="14.4" customHeight="1">
      <c r="A251" s="38"/>
      <c r="B251" s="39"/>
      <c r="C251" s="219" t="s">
        <v>246</v>
      </c>
      <c r="D251" s="219" t="s">
        <v>146</v>
      </c>
      <c r="E251" s="220" t="s">
        <v>344</v>
      </c>
      <c r="F251" s="221" t="s">
        <v>345</v>
      </c>
      <c r="G251" s="222" t="s">
        <v>149</v>
      </c>
      <c r="H251" s="223">
        <v>3</v>
      </c>
      <c r="I251" s="224"/>
      <c r="J251" s="225">
        <f>ROUND(I251*H251,2)</f>
        <v>0</v>
      </c>
      <c r="K251" s="226"/>
      <c r="L251" s="44"/>
      <c r="M251" s="227" t="s">
        <v>1</v>
      </c>
      <c r="N251" s="228" t="s">
        <v>43</v>
      </c>
      <c r="O251" s="91"/>
      <c r="P251" s="229">
        <f>O251*H251</f>
        <v>0</v>
      </c>
      <c r="Q251" s="229">
        <v>0</v>
      </c>
      <c r="R251" s="229">
        <f>Q251*H251</f>
        <v>0</v>
      </c>
      <c r="S251" s="229">
        <v>0</v>
      </c>
      <c r="T251" s="230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1" t="s">
        <v>150</v>
      </c>
      <c r="AT251" s="231" t="s">
        <v>146</v>
      </c>
      <c r="AU251" s="231" t="s">
        <v>88</v>
      </c>
      <c r="AY251" s="17" t="s">
        <v>141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7" t="s">
        <v>86</v>
      </c>
      <c r="BK251" s="232">
        <f>ROUND(I251*H251,2)</f>
        <v>0</v>
      </c>
      <c r="BL251" s="17" t="s">
        <v>150</v>
      </c>
      <c r="BM251" s="231" t="s">
        <v>346</v>
      </c>
    </row>
    <row r="252" s="2" customFormat="1">
      <c r="A252" s="38"/>
      <c r="B252" s="39"/>
      <c r="C252" s="40"/>
      <c r="D252" s="233" t="s">
        <v>151</v>
      </c>
      <c r="E252" s="40"/>
      <c r="F252" s="234" t="s">
        <v>345</v>
      </c>
      <c r="G252" s="40"/>
      <c r="H252" s="40"/>
      <c r="I252" s="235"/>
      <c r="J252" s="40"/>
      <c r="K252" s="40"/>
      <c r="L252" s="44"/>
      <c r="M252" s="236"/>
      <c r="N252" s="237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151</v>
      </c>
      <c r="AU252" s="17" t="s">
        <v>88</v>
      </c>
    </row>
    <row r="253" s="2" customFormat="1" ht="14.4" customHeight="1">
      <c r="A253" s="38"/>
      <c r="B253" s="39"/>
      <c r="C253" s="219" t="s">
        <v>347</v>
      </c>
      <c r="D253" s="219" t="s">
        <v>146</v>
      </c>
      <c r="E253" s="220" t="s">
        <v>348</v>
      </c>
      <c r="F253" s="221" t="s">
        <v>349</v>
      </c>
      <c r="G253" s="222" t="s">
        <v>149</v>
      </c>
      <c r="H253" s="223">
        <v>3</v>
      </c>
      <c r="I253" s="224"/>
      <c r="J253" s="225">
        <f>ROUND(I253*H253,2)</f>
        <v>0</v>
      </c>
      <c r="K253" s="226"/>
      <c r="L253" s="44"/>
      <c r="M253" s="227" t="s">
        <v>1</v>
      </c>
      <c r="N253" s="228" t="s">
        <v>43</v>
      </c>
      <c r="O253" s="91"/>
      <c r="P253" s="229">
        <f>O253*H253</f>
        <v>0</v>
      </c>
      <c r="Q253" s="229">
        <v>0</v>
      </c>
      <c r="R253" s="229">
        <f>Q253*H253</f>
        <v>0</v>
      </c>
      <c r="S253" s="229">
        <v>0</v>
      </c>
      <c r="T253" s="23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1" t="s">
        <v>150</v>
      </c>
      <c r="AT253" s="231" t="s">
        <v>146</v>
      </c>
      <c r="AU253" s="231" t="s">
        <v>88</v>
      </c>
      <c r="AY253" s="17" t="s">
        <v>141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7" t="s">
        <v>86</v>
      </c>
      <c r="BK253" s="232">
        <f>ROUND(I253*H253,2)</f>
        <v>0</v>
      </c>
      <c r="BL253" s="17" t="s">
        <v>150</v>
      </c>
      <c r="BM253" s="231" t="s">
        <v>350</v>
      </c>
    </row>
    <row r="254" s="2" customFormat="1">
      <c r="A254" s="38"/>
      <c r="B254" s="39"/>
      <c r="C254" s="40"/>
      <c r="D254" s="233" t="s">
        <v>151</v>
      </c>
      <c r="E254" s="40"/>
      <c r="F254" s="234" t="s">
        <v>349</v>
      </c>
      <c r="G254" s="40"/>
      <c r="H254" s="40"/>
      <c r="I254" s="235"/>
      <c r="J254" s="40"/>
      <c r="K254" s="40"/>
      <c r="L254" s="44"/>
      <c r="M254" s="236"/>
      <c r="N254" s="237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151</v>
      </c>
      <c r="AU254" s="17" t="s">
        <v>88</v>
      </c>
    </row>
    <row r="255" s="2" customFormat="1" ht="14.4" customHeight="1">
      <c r="A255" s="38"/>
      <c r="B255" s="39"/>
      <c r="C255" s="219" t="s">
        <v>250</v>
      </c>
      <c r="D255" s="219" t="s">
        <v>146</v>
      </c>
      <c r="E255" s="220" t="s">
        <v>351</v>
      </c>
      <c r="F255" s="221" t="s">
        <v>352</v>
      </c>
      <c r="G255" s="222" t="s">
        <v>149</v>
      </c>
      <c r="H255" s="223">
        <v>5</v>
      </c>
      <c r="I255" s="224"/>
      <c r="J255" s="225">
        <f>ROUND(I255*H255,2)</f>
        <v>0</v>
      </c>
      <c r="K255" s="226"/>
      <c r="L255" s="44"/>
      <c r="M255" s="227" t="s">
        <v>1</v>
      </c>
      <c r="N255" s="228" t="s">
        <v>43</v>
      </c>
      <c r="O255" s="91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1" t="s">
        <v>150</v>
      </c>
      <c r="AT255" s="231" t="s">
        <v>146</v>
      </c>
      <c r="AU255" s="231" t="s">
        <v>88</v>
      </c>
      <c r="AY255" s="17" t="s">
        <v>141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7" t="s">
        <v>86</v>
      </c>
      <c r="BK255" s="232">
        <f>ROUND(I255*H255,2)</f>
        <v>0</v>
      </c>
      <c r="BL255" s="17" t="s">
        <v>150</v>
      </c>
      <c r="BM255" s="231" t="s">
        <v>353</v>
      </c>
    </row>
    <row r="256" s="2" customFormat="1">
      <c r="A256" s="38"/>
      <c r="B256" s="39"/>
      <c r="C256" s="40"/>
      <c r="D256" s="233" t="s">
        <v>151</v>
      </c>
      <c r="E256" s="40"/>
      <c r="F256" s="234" t="s">
        <v>352</v>
      </c>
      <c r="G256" s="40"/>
      <c r="H256" s="40"/>
      <c r="I256" s="235"/>
      <c r="J256" s="40"/>
      <c r="K256" s="40"/>
      <c r="L256" s="44"/>
      <c r="M256" s="236"/>
      <c r="N256" s="237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151</v>
      </c>
      <c r="AU256" s="17" t="s">
        <v>88</v>
      </c>
    </row>
    <row r="257" s="2" customFormat="1" ht="14.4" customHeight="1">
      <c r="A257" s="38"/>
      <c r="B257" s="39"/>
      <c r="C257" s="219" t="s">
        <v>354</v>
      </c>
      <c r="D257" s="219" t="s">
        <v>146</v>
      </c>
      <c r="E257" s="220" t="s">
        <v>355</v>
      </c>
      <c r="F257" s="221" t="s">
        <v>356</v>
      </c>
      <c r="G257" s="222" t="s">
        <v>149</v>
      </c>
      <c r="H257" s="223">
        <v>5</v>
      </c>
      <c r="I257" s="224"/>
      <c r="J257" s="225">
        <f>ROUND(I257*H257,2)</f>
        <v>0</v>
      </c>
      <c r="K257" s="226"/>
      <c r="L257" s="44"/>
      <c r="M257" s="227" t="s">
        <v>1</v>
      </c>
      <c r="N257" s="228" t="s">
        <v>43</v>
      </c>
      <c r="O257" s="91"/>
      <c r="P257" s="229">
        <f>O257*H257</f>
        <v>0</v>
      </c>
      <c r="Q257" s="229">
        <v>0</v>
      </c>
      <c r="R257" s="229">
        <f>Q257*H257</f>
        <v>0</v>
      </c>
      <c r="S257" s="229">
        <v>0</v>
      </c>
      <c r="T257" s="230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1" t="s">
        <v>150</v>
      </c>
      <c r="AT257" s="231" t="s">
        <v>146</v>
      </c>
      <c r="AU257" s="231" t="s">
        <v>88</v>
      </c>
      <c r="AY257" s="17" t="s">
        <v>141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7" t="s">
        <v>86</v>
      </c>
      <c r="BK257" s="232">
        <f>ROUND(I257*H257,2)</f>
        <v>0</v>
      </c>
      <c r="BL257" s="17" t="s">
        <v>150</v>
      </c>
      <c r="BM257" s="231" t="s">
        <v>357</v>
      </c>
    </row>
    <row r="258" s="2" customFormat="1">
      <c r="A258" s="38"/>
      <c r="B258" s="39"/>
      <c r="C258" s="40"/>
      <c r="D258" s="233" t="s">
        <v>151</v>
      </c>
      <c r="E258" s="40"/>
      <c r="F258" s="234" t="s">
        <v>356</v>
      </c>
      <c r="G258" s="40"/>
      <c r="H258" s="40"/>
      <c r="I258" s="235"/>
      <c r="J258" s="40"/>
      <c r="K258" s="40"/>
      <c r="L258" s="44"/>
      <c r="M258" s="236"/>
      <c r="N258" s="237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151</v>
      </c>
      <c r="AU258" s="17" t="s">
        <v>88</v>
      </c>
    </row>
    <row r="259" s="2" customFormat="1" ht="14.4" customHeight="1">
      <c r="A259" s="38"/>
      <c r="B259" s="39"/>
      <c r="C259" s="219" t="s">
        <v>254</v>
      </c>
      <c r="D259" s="219" t="s">
        <v>146</v>
      </c>
      <c r="E259" s="220" t="s">
        <v>358</v>
      </c>
      <c r="F259" s="221" t="s">
        <v>359</v>
      </c>
      <c r="G259" s="222" t="s">
        <v>149</v>
      </c>
      <c r="H259" s="223">
        <v>5</v>
      </c>
      <c r="I259" s="224"/>
      <c r="J259" s="225">
        <f>ROUND(I259*H259,2)</f>
        <v>0</v>
      </c>
      <c r="K259" s="226"/>
      <c r="L259" s="44"/>
      <c r="M259" s="227" t="s">
        <v>1</v>
      </c>
      <c r="N259" s="228" t="s">
        <v>43</v>
      </c>
      <c r="O259" s="91"/>
      <c r="P259" s="229">
        <f>O259*H259</f>
        <v>0</v>
      </c>
      <c r="Q259" s="229">
        <v>0</v>
      </c>
      <c r="R259" s="229">
        <f>Q259*H259</f>
        <v>0</v>
      </c>
      <c r="S259" s="229">
        <v>0</v>
      </c>
      <c r="T259" s="230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1" t="s">
        <v>150</v>
      </c>
      <c r="AT259" s="231" t="s">
        <v>146</v>
      </c>
      <c r="AU259" s="231" t="s">
        <v>88</v>
      </c>
      <c r="AY259" s="17" t="s">
        <v>141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7" t="s">
        <v>86</v>
      </c>
      <c r="BK259" s="232">
        <f>ROUND(I259*H259,2)</f>
        <v>0</v>
      </c>
      <c r="BL259" s="17" t="s">
        <v>150</v>
      </c>
      <c r="BM259" s="231" t="s">
        <v>360</v>
      </c>
    </row>
    <row r="260" s="2" customFormat="1">
      <c r="A260" s="38"/>
      <c r="B260" s="39"/>
      <c r="C260" s="40"/>
      <c r="D260" s="233" t="s">
        <v>151</v>
      </c>
      <c r="E260" s="40"/>
      <c r="F260" s="234" t="s">
        <v>359</v>
      </c>
      <c r="G260" s="40"/>
      <c r="H260" s="40"/>
      <c r="I260" s="235"/>
      <c r="J260" s="40"/>
      <c r="K260" s="40"/>
      <c r="L260" s="44"/>
      <c r="M260" s="236"/>
      <c r="N260" s="237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151</v>
      </c>
      <c r="AU260" s="17" t="s">
        <v>88</v>
      </c>
    </row>
    <row r="261" s="2" customFormat="1" ht="14.4" customHeight="1">
      <c r="A261" s="38"/>
      <c r="B261" s="39"/>
      <c r="C261" s="219" t="s">
        <v>361</v>
      </c>
      <c r="D261" s="219" t="s">
        <v>146</v>
      </c>
      <c r="E261" s="220" t="s">
        <v>362</v>
      </c>
      <c r="F261" s="221" t="s">
        <v>363</v>
      </c>
      <c r="G261" s="222" t="s">
        <v>149</v>
      </c>
      <c r="H261" s="223">
        <v>1</v>
      </c>
      <c r="I261" s="224"/>
      <c r="J261" s="225">
        <f>ROUND(I261*H261,2)</f>
        <v>0</v>
      </c>
      <c r="K261" s="226"/>
      <c r="L261" s="44"/>
      <c r="M261" s="227" t="s">
        <v>1</v>
      </c>
      <c r="N261" s="228" t="s">
        <v>43</v>
      </c>
      <c r="O261" s="91"/>
      <c r="P261" s="229">
        <f>O261*H261</f>
        <v>0</v>
      </c>
      <c r="Q261" s="229">
        <v>0</v>
      </c>
      <c r="R261" s="229">
        <f>Q261*H261</f>
        <v>0</v>
      </c>
      <c r="S261" s="229">
        <v>0</v>
      </c>
      <c r="T261" s="230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1" t="s">
        <v>150</v>
      </c>
      <c r="AT261" s="231" t="s">
        <v>146</v>
      </c>
      <c r="AU261" s="231" t="s">
        <v>88</v>
      </c>
      <c r="AY261" s="17" t="s">
        <v>141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7" t="s">
        <v>86</v>
      </c>
      <c r="BK261" s="232">
        <f>ROUND(I261*H261,2)</f>
        <v>0</v>
      </c>
      <c r="BL261" s="17" t="s">
        <v>150</v>
      </c>
      <c r="BM261" s="231" t="s">
        <v>364</v>
      </c>
    </row>
    <row r="262" s="2" customFormat="1">
      <c r="A262" s="38"/>
      <c r="B262" s="39"/>
      <c r="C262" s="40"/>
      <c r="D262" s="233" t="s">
        <v>151</v>
      </c>
      <c r="E262" s="40"/>
      <c r="F262" s="234" t="s">
        <v>363</v>
      </c>
      <c r="G262" s="40"/>
      <c r="H262" s="40"/>
      <c r="I262" s="235"/>
      <c r="J262" s="40"/>
      <c r="K262" s="40"/>
      <c r="L262" s="44"/>
      <c r="M262" s="236"/>
      <c r="N262" s="237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151</v>
      </c>
      <c r="AU262" s="17" t="s">
        <v>88</v>
      </c>
    </row>
    <row r="263" s="2" customFormat="1" ht="14.4" customHeight="1">
      <c r="A263" s="38"/>
      <c r="B263" s="39"/>
      <c r="C263" s="219" t="s">
        <v>257</v>
      </c>
      <c r="D263" s="219" t="s">
        <v>146</v>
      </c>
      <c r="E263" s="220" t="s">
        <v>365</v>
      </c>
      <c r="F263" s="221" t="s">
        <v>366</v>
      </c>
      <c r="G263" s="222" t="s">
        <v>149</v>
      </c>
      <c r="H263" s="223">
        <v>1</v>
      </c>
      <c r="I263" s="224"/>
      <c r="J263" s="225">
        <f>ROUND(I263*H263,2)</f>
        <v>0</v>
      </c>
      <c r="K263" s="226"/>
      <c r="L263" s="44"/>
      <c r="M263" s="227" t="s">
        <v>1</v>
      </c>
      <c r="N263" s="228" t="s">
        <v>43</v>
      </c>
      <c r="O263" s="91"/>
      <c r="P263" s="229">
        <f>O263*H263</f>
        <v>0</v>
      </c>
      <c r="Q263" s="229">
        <v>0</v>
      </c>
      <c r="R263" s="229">
        <f>Q263*H263</f>
        <v>0</v>
      </c>
      <c r="S263" s="229">
        <v>0</v>
      </c>
      <c r="T263" s="23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1" t="s">
        <v>150</v>
      </c>
      <c r="AT263" s="231" t="s">
        <v>146</v>
      </c>
      <c r="AU263" s="231" t="s">
        <v>88</v>
      </c>
      <c r="AY263" s="17" t="s">
        <v>141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7" t="s">
        <v>86</v>
      </c>
      <c r="BK263" s="232">
        <f>ROUND(I263*H263,2)</f>
        <v>0</v>
      </c>
      <c r="BL263" s="17" t="s">
        <v>150</v>
      </c>
      <c r="BM263" s="231" t="s">
        <v>367</v>
      </c>
    </row>
    <row r="264" s="2" customFormat="1">
      <c r="A264" s="38"/>
      <c r="B264" s="39"/>
      <c r="C264" s="40"/>
      <c r="D264" s="233" t="s">
        <v>151</v>
      </c>
      <c r="E264" s="40"/>
      <c r="F264" s="234" t="s">
        <v>366</v>
      </c>
      <c r="G264" s="40"/>
      <c r="H264" s="40"/>
      <c r="I264" s="235"/>
      <c r="J264" s="40"/>
      <c r="K264" s="40"/>
      <c r="L264" s="44"/>
      <c r="M264" s="236"/>
      <c r="N264" s="237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151</v>
      </c>
      <c r="AU264" s="17" t="s">
        <v>88</v>
      </c>
    </row>
    <row r="265" s="2" customFormat="1" ht="14.4" customHeight="1">
      <c r="A265" s="38"/>
      <c r="B265" s="39"/>
      <c r="C265" s="219" t="s">
        <v>368</v>
      </c>
      <c r="D265" s="219" t="s">
        <v>146</v>
      </c>
      <c r="E265" s="220" t="s">
        <v>369</v>
      </c>
      <c r="F265" s="221" t="s">
        <v>370</v>
      </c>
      <c r="G265" s="222" t="s">
        <v>149</v>
      </c>
      <c r="H265" s="223">
        <v>1</v>
      </c>
      <c r="I265" s="224"/>
      <c r="J265" s="225">
        <f>ROUND(I265*H265,2)</f>
        <v>0</v>
      </c>
      <c r="K265" s="226"/>
      <c r="L265" s="44"/>
      <c r="M265" s="227" t="s">
        <v>1</v>
      </c>
      <c r="N265" s="228" t="s">
        <v>43</v>
      </c>
      <c r="O265" s="91"/>
      <c r="P265" s="229">
        <f>O265*H265</f>
        <v>0</v>
      </c>
      <c r="Q265" s="229">
        <v>0</v>
      </c>
      <c r="R265" s="229">
        <f>Q265*H265</f>
        <v>0</v>
      </c>
      <c r="S265" s="229">
        <v>0</v>
      </c>
      <c r="T265" s="230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1" t="s">
        <v>150</v>
      </c>
      <c r="AT265" s="231" t="s">
        <v>146</v>
      </c>
      <c r="AU265" s="231" t="s">
        <v>88</v>
      </c>
      <c r="AY265" s="17" t="s">
        <v>141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7" t="s">
        <v>86</v>
      </c>
      <c r="BK265" s="232">
        <f>ROUND(I265*H265,2)</f>
        <v>0</v>
      </c>
      <c r="BL265" s="17" t="s">
        <v>150</v>
      </c>
      <c r="BM265" s="231" t="s">
        <v>371</v>
      </c>
    </row>
    <row r="266" s="2" customFormat="1">
      <c r="A266" s="38"/>
      <c r="B266" s="39"/>
      <c r="C266" s="40"/>
      <c r="D266" s="233" t="s">
        <v>151</v>
      </c>
      <c r="E266" s="40"/>
      <c r="F266" s="234" t="s">
        <v>370</v>
      </c>
      <c r="G266" s="40"/>
      <c r="H266" s="40"/>
      <c r="I266" s="235"/>
      <c r="J266" s="40"/>
      <c r="K266" s="40"/>
      <c r="L266" s="44"/>
      <c r="M266" s="236"/>
      <c r="N266" s="237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151</v>
      </c>
      <c r="AU266" s="17" t="s">
        <v>88</v>
      </c>
    </row>
    <row r="267" s="2" customFormat="1" ht="14.4" customHeight="1">
      <c r="A267" s="38"/>
      <c r="B267" s="39"/>
      <c r="C267" s="219" t="s">
        <v>264</v>
      </c>
      <c r="D267" s="219" t="s">
        <v>146</v>
      </c>
      <c r="E267" s="220" t="s">
        <v>372</v>
      </c>
      <c r="F267" s="221" t="s">
        <v>373</v>
      </c>
      <c r="G267" s="222" t="s">
        <v>149</v>
      </c>
      <c r="H267" s="223">
        <v>1</v>
      </c>
      <c r="I267" s="224"/>
      <c r="J267" s="225">
        <f>ROUND(I267*H267,2)</f>
        <v>0</v>
      </c>
      <c r="K267" s="226"/>
      <c r="L267" s="44"/>
      <c r="M267" s="227" t="s">
        <v>1</v>
      </c>
      <c r="N267" s="228" t="s">
        <v>43</v>
      </c>
      <c r="O267" s="91"/>
      <c r="P267" s="229">
        <f>O267*H267</f>
        <v>0</v>
      </c>
      <c r="Q267" s="229">
        <v>0</v>
      </c>
      <c r="R267" s="229">
        <f>Q267*H267</f>
        <v>0</v>
      </c>
      <c r="S267" s="229">
        <v>0</v>
      </c>
      <c r="T267" s="23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1" t="s">
        <v>150</v>
      </c>
      <c r="AT267" s="231" t="s">
        <v>146</v>
      </c>
      <c r="AU267" s="231" t="s">
        <v>88</v>
      </c>
      <c r="AY267" s="17" t="s">
        <v>141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7" t="s">
        <v>86</v>
      </c>
      <c r="BK267" s="232">
        <f>ROUND(I267*H267,2)</f>
        <v>0</v>
      </c>
      <c r="BL267" s="17" t="s">
        <v>150</v>
      </c>
      <c r="BM267" s="231" t="s">
        <v>374</v>
      </c>
    </row>
    <row r="268" s="2" customFormat="1">
      <c r="A268" s="38"/>
      <c r="B268" s="39"/>
      <c r="C268" s="40"/>
      <c r="D268" s="233" t="s">
        <v>151</v>
      </c>
      <c r="E268" s="40"/>
      <c r="F268" s="234" t="s">
        <v>373</v>
      </c>
      <c r="G268" s="40"/>
      <c r="H268" s="40"/>
      <c r="I268" s="235"/>
      <c r="J268" s="40"/>
      <c r="K268" s="40"/>
      <c r="L268" s="44"/>
      <c r="M268" s="236"/>
      <c r="N268" s="237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151</v>
      </c>
      <c r="AU268" s="17" t="s">
        <v>88</v>
      </c>
    </row>
    <row r="269" s="2" customFormat="1" ht="14.4" customHeight="1">
      <c r="A269" s="38"/>
      <c r="B269" s="39"/>
      <c r="C269" s="219" t="s">
        <v>375</v>
      </c>
      <c r="D269" s="219" t="s">
        <v>146</v>
      </c>
      <c r="E269" s="220" t="s">
        <v>376</v>
      </c>
      <c r="F269" s="221" t="s">
        <v>377</v>
      </c>
      <c r="G269" s="222" t="s">
        <v>149</v>
      </c>
      <c r="H269" s="223">
        <v>5</v>
      </c>
      <c r="I269" s="224"/>
      <c r="J269" s="225">
        <f>ROUND(I269*H269,2)</f>
        <v>0</v>
      </c>
      <c r="K269" s="226"/>
      <c r="L269" s="44"/>
      <c r="M269" s="227" t="s">
        <v>1</v>
      </c>
      <c r="N269" s="228" t="s">
        <v>43</v>
      </c>
      <c r="O269" s="91"/>
      <c r="P269" s="229">
        <f>O269*H269</f>
        <v>0</v>
      </c>
      <c r="Q269" s="229">
        <v>0</v>
      </c>
      <c r="R269" s="229">
        <f>Q269*H269</f>
        <v>0</v>
      </c>
      <c r="S269" s="229">
        <v>0</v>
      </c>
      <c r="T269" s="23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1" t="s">
        <v>150</v>
      </c>
      <c r="AT269" s="231" t="s">
        <v>146</v>
      </c>
      <c r="AU269" s="231" t="s">
        <v>88</v>
      </c>
      <c r="AY269" s="17" t="s">
        <v>141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7" t="s">
        <v>86</v>
      </c>
      <c r="BK269" s="232">
        <f>ROUND(I269*H269,2)</f>
        <v>0</v>
      </c>
      <c r="BL269" s="17" t="s">
        <v>150</v>
      </c>
      <c r="BM269" s="231" t="s">
        <v>378</v>
      </c>
    </row>
    <row r="270" s="2" customFormat="1">
      <c r="A270" s="38"/>
      <c r="B270" s="39"/>
      <c r="C270" s="40"/>
      <c r="D270" s="233" t="s">
        <v>151</v>
      </c>
      <c r="E270" s="40"/>
      <c r="F270" s="234" t="s">
        <v>377</v>
      </c>
      <c r="G270" s="40"/>
      <c r="H270" s="40"/>
      <c r="I270" s="235"/>
      <c r="J270" s="40"/>
      <c r="K270" s="40"/>
      <c r="L270" s="44"/>
      <c r="M270" s="236"/>
      <c r="N270" s="237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151</v>
      </c>
      <c r="AU270" s="17" t="s">
        <v>88</v>
      </c>
    </row>
    <row r="271" s="2" customFormat="1" ht="14.4" customHeight="1">
      <c r="A271" s="38"/>
      <c r="B271" s="39"/>
      <c r="C271" s="219" t="s">
        <v>267</v>
      </c>
      <c r="D271" s="219" t="s">
        <v>146</v>
      </c>
      <c r="E271" s="220" t="s">
        <v>379</v>
      </c>
      <c r="F271" s="221" t="s">
        <v>380</v>
      </c>
      <c r="G271" s="222" t="s">
        <v>149</v>
      </c>
      <c r="H271" s="223">
        <v>92</v>
      </c>
      <c r="I271" s="224"/>
      <c r="J271" s="225">
        <f>ROUND(I271*H271,2)</f>
        <v>0</v>
      </c>
      <c r="K271" s="226"/>
      <c r="L271" s="44"/>
      <c r="M271" s="227" t="s">
        <v>1</v>
      </c>
      <c r="N271" s="228" t="s">
        <v>43</v>
      </c>
      <c r="O271" s="91"/>
      <c r="P271" s="229">
        <f>O271*H271</f>
        <v>0</v>
      </c>
      <c r="Q271" s="229">
        <v>0</v>
      </c>
      <c r="R271" s="229">
        <f>Q271*H271</f>
        <v>0</v>
      </c>
      <c r="S271" s="229">
        <v>0</v>
      </c>
      <c r="T271" s="230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1" t="s">
        <v>150</v>
      </c>
      <c r="AT271" s="231" t="s">
        <v>146</v>
      </c>
      <c r="AU271" s="231" t="s">
        <v>88</v>
      </c>
      <c r="AY271" s="17" t="s">
        <v>141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7" t="s">
        <v>86</v>
      </c>
      <c r="BK271" s="232">
        <f>ROUND(I271*H271,2)</f>
        <v>0</v>
      </c>
      <c r="BL271" s="17" t="s">
        <v>150</v>
      </c>
      <c r="BM271" s="231" t="s">
        <v>381</v>
      </c>
    </row>
    <row r="272" s="2" customFormat="1">
      <c r="A272" s="38"/>
      <c r="B272" s="39"/>
      <c r="C272" s="40"/>
      <c r="D272" s="233" t="s">
        <v>151</v>
      </c>
      <c r="E272" s="40"/>
      <c r="F272" s="234" t="s">
        <v>380</v>
      </c>
      <c r="G272" s="40"/>
      <c r="H272" s="40"/>
      <c r="I272" s="235"/>
      <c r="J272" s="40"/>
      <c r="K272" s="40"/>
      <c r="L272" s="44"/>
      <c r="M272" s="236"/>
      <c r="N272" s="237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151</v>
      </c>
      <c r="AU272" s="17" t="s">
        <v>88</v>
      </c>
    </row>
    <row r="273" s="2" customFormat="1" ht="14.4" customHeight="1">
      <c r="A273" s="38"/>
      <c r="B273" s="39"/>
      <c r="C273" s="219" t="s">
        <v>382</v>
      </c>
      <c r="D273" s="219" t="s">
        <v>146</v>
      </c>
      <c r="E273" s="220" t="s">
        <v>383</v>
      </c>
      <c r="F273" s="221" t="s">
        <v>384</v>
      </c>
      <c r="G273" s="222" t="s">
        <v>149</v>
      </c>
      <c r="H273" s="223">
        <v>56</v>
      </c>
      <c r="I273" s="224"/>
      <c r="J273" s="225">
        <f>ROUND(I273*H273,2)</f>
        <v>0</v>
      </c>
      <c r="K273" s="226"/>
      <c r="L273" s="44"/>
      <c r="M273" s="227" t="s">
        <v>1</v>
      </c>
      <c r="N273" s="228" t="s">
        <v>43</v>
      </c>
      <c r="O273" s="91"/>
      <c r="P273" s="229">
        <f>O273*H273</f>
        <v>0</v>
      </c>
      <c r="Q273" s="229">
        <v>0</v>
      </c>
      <c r="R273" s="229">
        <f>Q273*H273</f>
        <v>0</v>
      </c>
      <c r="S273" s="229">
        <v>0</v>
      </c>
      <c r="T273" s="23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1" t="s">
        <v>150</v>
      </c>
      <c r="AT273" s="231" t="s">
        <v>146</v>
      </c>
      <c r="AU273" s="231" t="s">
        <v>88</v>
      </c>
      <c r="AY273" s="17" t="s">
        <v>141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7" t="s">
        <v>86</v>
      </c>
      <c r="BK273" s="232">
        <f>ROUND(I273*H273,2)</f>
        <v>0</v>
      </c>
      <c r="BL273" s="17" t="s">
        <v>150</v>
      </c>
      <c r="BM273" s="231" t="s">
        <v>385</v>
      </c>
    </row>
    <row r="274" s="2" customFormat="1">
      <c r="A274" s="38"/>
      <c r="B274" s="39"/>
      <c r="C274" s="40"/>
      <c r="D274" s="233" t="s">
        <v>151</v>
      </c>
      <c r="E274" s="40"/>
      <c r="F274" s="234" t="s">
        <v>384</v>
      </c>
      <c r="G274" s="40"/>
      <c r="H274" s="40"/>
      <c r="I274" s="235"/>
      <c r="J274" s="40"/>
      <c r="K274" s="40"/>
      <c r="L274" s="44"/>
      <c r="M274" s="236"/>
      <c r="N274" s="237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151</v>
      </c>
      <c r="AU274" s="17" t="s">
        <v>88</v>
      </c>
    </row>
    <row r="275" s="2" customFormat="1" ht="14.4" customHeight="1">
      <c r="A275" s="38"/>
      <c r="B275" s="39"/>
      <c r="C275" s="219" t="s">
        <v>271</v>
      </c>
      <c r="D275" s="219" t="s">
        <v>146</v>
      </c>
      <c r="E275" s="220" t="s">
        <v>386</v>
      </c>
      <c r="F275" s="221" t="s">
        <v>387</v>
      </c>
      <c r="G275" s="222" t="s">
        <v>149</v>
      </c>
      <c r="H275" s="223">
        <v>8</v>
      </c>
      <c r="I275" s="224"/>
      <c r="J275" s="225">
        <f>ROUND(I275*H275,2)</f>
        <v>0</v>
      </c>
      <c r="K275" s="226"/>
      <c r="L275" s="44"/>
      <c r="M275" s="227" t="s">
        <v>1</v>
      </c>
      <c r="N275" s="228" t="s">
        <v>43</v>
      </c>
      <c r="O275" s="91"/>
      <c r="P275" s="229">
        <f>O275*H275</f>
        <v>0</v>
      </c>
      <c r="Q275" s="229">
        <v>0</v>
      </c>
      <c r="R275" s="229">
        <f>Q275*H275</f>
        <v>0</v>
      </c>
      <c r="S275" s="229">
        <v>0</v>
      </c>
      <c r="T275" s="23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1" t="s">
        <v>150</v>
      </c>
      <c r="AT275" s="231" t="s">
        <v>146</v>
      </c>
      <c r="AU275" s="231" t="s">
        <v>88</v>
      </c>
      <c r="AY275" s="17" t="s">
        <v>141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7" t="s">
        <v>86</v>
      </c>
      <c r="BK275" s="232">
        <f>ROUND(I275*H275,2)</f>
        <v>0</v>
      </c>
      <c r="BL275" s="17" t="s">
        <v>150</v>
      </c>
      <c r="BM275" s="231" t="s">
        <v>388</v>
      </c>
    </row>
    <row r="276" s="2" customFormat="1">
      <c r="A276" s="38"/>
      <c r="B276" s="39"/>
      <c r="C276" s="40"/>
      <c r="D276" s="233" t="s">
        <v>151</v>
      </c>
      <c r="E276" s="40"/>
      <c r="F276" s="234" t="s">
        <v>387</v>
      </c>
      <c r="G276" s="40"/>
      <c r="H276" s="40"/>
      <c r="I276" s="235"/>
      <c r="J276" s="40"/>
      <c r="K276" s="40"/>
      <c r="L276" s="44"/>
      <c r="M276" s="236"/>
      <c r="N276" s="237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151</v>
      </c>
      <c r="AU276" s="17" t="s">
        <v>88</v>
      </c>
    </row>
    <row r="277" s="2" customFormat="1" ht="14.4" customHeight="1">
      <c r="A277" s="38"/>
      <c r="B277" s="39"/>
      <c r="C277" s="219" t="s">
        <v>389</v>
      </c>
      <c r="D277" s="219" t="s">
        <v>146</v>
      </c>
      <c r="E277" s="220" t="s">
        <v>390</v>
      </c>
      <c r="F277" s="221" t="s">
        <v>391</v>
      </c>
      <c r="G277" s="222" t="s">
        <v>149</v>
      </c>
      <c r="H277" s="223">
        <v>1</v>
      </c>
      <c r="I277" s="224"/>
      <c r="J277" s="225">
        <f>ROUND(I277*H277,2)</f>
        <v>0</v>
      </c>
      <c r="K277" s="226"/>
      <c r="L277" s="44"/>
      <c r="M277" s="227" t="s">
        <v>1</v>
      </c>
      <c r="N277" s="228" t="s">
        <v>43</v>
      </c>
      <c r="O277" s="91"/>
      <c r="P277" s="229">
        <f>O277*H277</f>
        <v>0</v>
      </c>
      <c r="Q277" s="229">
        <v>0</v>
      </c>
      <c r="R277" s="229">
        <f>Q277*H277</f>
        <v>0</v>
      </c>
      <c r="S277" s="229">
        <v>0</v>
      </c>
      <c r="T277" s="23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1" t="s">
        <v>150</v>
      </c>
      <c r="AT277" s="231" t="s">
        <v>146</v>
      </c>
      <c r="AU277" s="231" t="s">
        <v>88</v>
      </c>
      <c r="AY277" s="17" t="s">
        <v>141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7" t="s">
        <v>86</v>
      </c>
      <c r="BK277" s="232">
        <f>ROUND(I277*H277,2)</f>
        <v>0</v>
      </c>
      <c r="BL277" s="17" t="s">
        <v>150</v>
      </c>
      <c r="BM277" s="231" t="s">
        <v>392</v>
      </c>
    </row>
    <row r="278" s="2" customFormat="1">
      <c r="A278" s="38"/>
      <c r="B278" s="39"/>
      <c r="C278" s="40"/>
      <c r="D278" s="233" t="s">
        <v>151</v>
      </c>
      <c r="E278" s="40"/>
      <c r="F278" s="234" t="s">
        <v>391</v>
      </c>
      <c r="G278" s="40"/>
      <c r="H278" s="40"/>
      <c r="I278" s="235"/>
      <c r="J278" s="40"/>
      <c r="K278" s="40"/>
      <c r="L278" s="44"/>
      <c r="M278" s="236"/>
      <c r="N278" s="237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151</v>
      </c>
      <c r="AU278" s="17" t="s">
        <v>88</v>
      </c>
    </row>
    <row r="279" s="2" customFormat="1" ht="14.4" customHeight="1">
      <c r="A279" s="38"/>
      <c r="B279" s="39"/>
      <c r="C279" s="219" t="s">
        <v>274</v>
      </c>
      <c r="D279" s="219" t="s">
        <v>146</v>
      </c>
      <c r="E279" s="220" t="s">
        <v>393</v>
      </c>
      <c r="F279" s="221" t="s">
        <v>394</v>
      </c>
      <c r="G279" s="222" t="s">
        <v>149</v>
      </c>
      <c r="H279" s="223">
        <v>1</v>
      </c>
      <c r="I279" s="224"/>
      <c r="J279" s="225">
        <f>ROUND(I279*H279,2)</f>
        <v>0</v>
      </c>
      <c r="K279" s="226"/>
      <c r="L279" s="44"/>
      <c r="M279" s="227" t="s">
        <v>1</v>
      </c>
      <c r="N279" s="228" t="s">
        <v>43</v>
      </c>
      <c r="O279" s="91"/>
      <c r="P279" s="229">
        <f>O279*H279</f>
        <v>0</v>
      </c>
      <c r="Q279" s="229">
        <v>0</v>
      </c>
      <c r="R279" s="229">
        <f>Q279*H279</f>
        <v>0</v>
      </c>
      <c r="S279" s="229">
        <v>0</v>
      </c>
      <c r="T279" s="230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1" t="s">
        <v>150</v>
      </c>
      <c r="AT279" s="231" t="s">
        <v>146</v>
      </c>
      <c r="AU279" s="231" t="s">
        <v>88</v>
      </c>
      <c r="AY279" s="17" t="s">
        <v>141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7" t="s">
        <v>86</v>
      </c>
      <c r="BK279" s="232">
        <f>ROUND(I279*H279,2)</f>
        <v>0</v>
      </c>
      <c r="BL279" s="17" t="s">
        <v>150</v>
      </c>
      <c r="BM279" s="231" t="s">
        <v>395</v>
      </c>
    </row>
    <row r="280" s="2" customFormat="1">
      <c r="A280" s="38"/>
      <c r="B280" s="39"/>
      <c r="C280" s="40"/>
      <c r="D280" s="233" t="s">
        <v>151</v>
      </c>
      <c r="E280" s="40"/>
      <c r="F280" s="234" t="s">
        <v>394</v>
      </c>
      <c r="G280" s="40"/>
      <c r="H280" s="40"/>
      <c r="I280" s="235"/>
      <c r="J280" s="40"/>
      <c r="K280" s="40"/>
      <c r="L280" s="44"/>
      <c r="M280" s="236"/>
      <c r="N280" s="237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151</v>
      </c>
      <c r="AU280" s="17" t="s">
        <v>88</v>
      </c>
    </row>
    <row r="281" s="2" customFormat="1" ht="14.4" customHeight="1">
      <c r="A281" s="38"/>
      <c r="B281" s="39"/>
      <c r="C281" s="219" t="s">
        <v>396</v>
      </c>
      <c r="D281" s="219" t="s">
        <v>146</v>
      </c>
      <c r="E281" s="220" t="s">
        <v>397</v>
      </c>
      <c r="F281" s="221" t="s">
        <v>398</v>
      </c>
      <c r="G281" s="222" t="s">
        <v>149</v>
      </c>
      <c r="H281" s="223">
        <v>1</v>
      </c>
      <c r="I281" s="224"/>
      <c r="J281" s="225">
        <f>ROUND(I281*H281,2)</f>
        <v>0</v>
      </c>
      <c r="K281" s="226"/>
      <c r="L281" s="44"/>
      <c r="M281" s="227" t="s">
        <v>1</v>
      </c>
      <c r="N281" s="228" t="s">
        <v>43</v>
      </c>
      <c r="O281" s="91"/>
      <c r="P281" s="229">
        <f>O281*H281</f>
        <v>0</v>
      </c>
      <c r="Q281" s="229">
        <v>0</v>
      </c>
      <c r="R281" s="229">
        <f>Q281*H281</f>
        <v>0</v>
      </c>
      <c r="S281" s="229">
        <v>0</v>
      </c>
      <c r="T281" s="23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1" t="s">
        <v>150</v>
      </c>
      <c r="AT281" s="231" t="s">
        <v>146</v>
      </c>
      <c r="AU281" s="231" t="s">
        <v>88</v>
      </c>
      <c r="AY281" s="17" t="s">
        <v>141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7" t="s">
        <v>86</v>
      </c>
      <c r="BK281" s="232">
        <f>ROUND(I281*H281,2)</f>
        <v>0</v>
      </c>
      <c r="BL281" s="17" t="s">
        <v>150</v>
      </c>
      <c r="BM281" s="231" t="s">
        <v>399</v>
      </c>
    </row>
    <row r="282" s="2" customFormat="1">
      <c r="A282" s="38"/>
      <c r="B282" s="39"/>
      <c r="C282" s="40"/>
      <c r="D282" s="233" t="s">
        <v>151</v>
      </c>
      <c r="E282" s="40"/>
      <c r="F282" s="234" t="s">
        <v>398</v>
      </c>
      <c r="G282" s="40"/>
      <c r="H282" s="40"/>
      <c r="I282" s="235"/>
      <c r="J282" s="40"/>
      <c r="K282" s="40"/>
      <c r="L282" s="44"/>
      <c r="M282" s="236"/>
      <c r="N282" s="237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151</v>
      </c>
      <c r="AU282" s="17" t="s">
        <v>88</v>
      </c>
    </row>
    <row r="283" s="2" customFormat="1" ht="14.4" customHeight="1">
      <c r="A283" s="38"/>
      <c r="B283" s="39"/>
      <c r="C283" s="219" t="s">
        <v>280</v>
      </c>
      <c r="D283" s="219" t="s">
        <v>146</v>
      </c>
      <c r="E283" s="220" t="s">
        <v>400</v>
      </c>
      <c r="F283" s="221" t="s">
        <v>401</v>
      </c>
      <c r="G283" s="222" t="s">
        <v>149</v>
      </c>
      <c r="H283" s="223">
        <v>2</v>
      </c>
      <c r="I283" s="224"/>
      <c r="J283" s="225">
        <f>ROUND(I283*H283,2)</f>
        <v>0</v>
      </c>
      <c r="K283" s="226"/>
      <c r="L283" s="44"/>
      <c r="M283" s="227" t="s">
        <v>1</v>
      </c>
      <c r="N283" s="228" t="s">
        <v>43</v>
      </c>
      <c r="O283" s="91"/>
      <c r="P283" s="229">
        <f>O283*H283</f>
        <v>0</v>
      </c>
      <c r="Q283" s="229">
        <v>0</v>
      </c>
      <c r="R283" s="229">
        <f>Q283*H283</f>
        <v>0</v>
      </c>
      <c r="S283" s="229">
        <v>0</v>
      </c>
      <c r="T283" s="23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1" t="s">
        <v>150</v>
      </c>
      <c r="AT283" s="231" t="s">
        <v>146</v>
      </c>
      <c r="AU283" s="231" t="s">
        <v>88</v>
      </c>
      <c r="AY283" s="17" t="s">
        <v>141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7" t="s">
        <v>86</v>
      </c>
      <c r="BK283" s="232">
        <f>ROUND(I283*H283,2)</f>
        <v>0</v>
      </c>
      <c r="BL283" s="17" t="s">
        <v>150</v>
      </c>
      <c r="BM283" s="231" t="s">
        <v>402</v>
      </c>
    </row>
    <row r="284" s="2" customFormat="1">
      <c r="A284" s="38"/>
      <c r="B284" s="39"/>
      <c r="C284" s="40"/>
      <c r="D284" s="233" t="s">
        <v>151</v>
      </c>
      <c r="E284" s="40"/>
      <c r="F284" s="234" t="s">
        <v>401</v>
      </c>
      <c r="G284" s="40"/>
      <c r="H284" s="40"/>
      <c r="I284" s="235"/>
      <c r="J284" s="40"/>
      <c r="K284" s="40"/>
      <c r="L284" s="44"/>
      <c r="M284" s="236"/>
      <c r="N284" s="237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151</v>
      </c>
      <c r="AU284" s="17" t="s">
        <v>88</v>
      </c>
    </row>
    <row r="285" s="2" customFormat="1" ht="14.4" customHeight="1">
      <c r="A285" s="38"/>
      <c r="B285" s="39"/>
      <c r="C285" s="219" t="s">
        <v>403</v>
      </c>
      <c r="D285" s="219" t="s">
        <v>146</v>
      </c>
      <c r="E285" s="220" t="s">
        <v>404</v>
      </c>
      <c r="F285" s="221" t="s">
        <v>405</v>
      </c>
      <c r="G285" s="222" t="s">
        <v>149</v>
      </c>
      <c r="H285" s="223">
        <v>3</v>
      </c>
      <c r="I285" s="224"/>
      <c r="J285" s="225">
        <f>ROUND(I285*H285,2)</f>
        <v>0</v>
      </c>
      <c r="K285" s="226"/>
      <c r="L285" s="44"/>
      <c r="M285" s="227" t="s">
        <v>1</v>
      </c>
      <c r="N285" s="228" t="s">
        <v>43</v>
      </c>
      <c r="O285" s="91"/>
      <c r="P285" s="229">
        <f>O285*H285</f>
        <v>0</v>
      </c>
      <c r="Q285" s="229">
        <v>0</v>
      </c>
      <c r="R285" s="229">
        <f>Q285*H285</f>
        <v>0</v>
      </c>
      <c r="S285" s="229">
        <v>0</v>
      </c>
      <c r="T285" s="230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1" t="s">
        <v>150</v>
      </c>
      <c r="AT285" s="231" t="s">
        <v>146</v>
      </c>
      <c r="AU285" s="231" t="s">
        <v>88</v>
      </c>
      <c r="AY285" s="17" t="s">
        <v>141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7" t="s">
        <v>86</v>
      </c>
      <c r="BK285" s="232">
        <f>ROUND(I285*H285,2)</f>
        <v>0</v>
      </c>
      <c r="BL285" s="17" t="s">
        <v>150</v>
      </c>
      <c r="BM285" s="231" t="s">
        <v>406</v>
      </c>
    </row>
    <row r="286" s="2" customFormat="1">
      <c r="A286" s="38"/>
      <c r="B286" s="39"/>
      <c r="C286" s="40"/>
      <c r="D286" s="233" t="s">
        <v>151</v>
      </c>
      <c r="E286" s="40"/>
      <c r="F286" s="234" t="s">
        <v>405</v>
      </c>
      <c r="G286" s="40"/>
      <c r="H286" s="40"/>
      <c r="I286" s="235"/>
      <c r="J286" s="40"/>
      <c r="K286" s="40"/>
      <c r="L286" s="44"/>
      <c r="M286" s="236"/>
      <c r="N286" s="237"/>
      <c r="O286" s="91"/>
      <c r="P286" s="91"/>
      <c r="Q286" s="91"/>
      <c r="R286" s="91"/>
      <c r="S286" s="91"/>
      <c r="T286" s="92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151</v>
      </c>
      <c r="AU286" s="17" t="s">
        <v>88</v>
      </c>
    </row>
    <row r="287" s="2" customFormat="1" ht="14.4" customHeight="1">
      <c r="A287" s="38"/>
      <c r="B287" s="39"/>
      <c r="C287" s="219" t="s">
        <v>283</v>
      </c>
      <c r="D287" s="219" t="s">
        <v>146</v>
      </c>
      <c r="E287" s="220" t="s">
        <v>407</v>
      </c>
      <c r="F287" s="221" t="s">
        <v>408</v>
      </c>
      <c r="G287" s="222" t="s">
        <v>149</v>
      </c>
      <c r="H287" s="223">
        <v>4</v>
      </c>
      <c r="I287" s="224"/>
      <c r="J287" s="225">
        <f>ROUND(I287*H287,2)</f>
        <v>0</v>
      </c>
      <c r="K287" s="226"/>
      <c r="L287" s="44"/>
      <c r="M287" s="227" t="s">
        <v>1</v>
      </c>
      <c r="N287" s="228" t="s">
        <v>43</v>
      </c>
      <c r="O287" s="91"/>
      <c r="P287" s="229">
        <f>O287*H287</f>
        <v>0</v>
      </c>
      <c r="Q287" s="229">
        <v>0</v>
      </c>
      <c r="R287" s="229">
        <f>Q287*H287</f>
        <v>0</v>
      </c>
      <c r="S287" s="229">
        <v>0</v>
      </c>
      <c r="T287" s="23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1" t="s">
        <v>150</v>
      </c>
      <c r="AT287" s="231" t="s">
        <v>146</v>
      </c>
      <c r="AU287" s="231" t="s">
        <v>88</v>
      </c>
      <c r="AY287" s="17" t="s">
        <v>141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7" t="s">
        <v>86</v>
      </c>
      <c r="BK287" s="232">
        <f>ROUND(I287*H287,2)</f>
        <v>0</v>
      </c>
      <c r="BL287" s="17" t="s">
        <v>150</v>
      </c>
      <c r="BM287" s="231" t="s">
        <v>409</v>
      </c>
    </row>
    <row r="288" s="2" customFormat="1">
      <c r="A288" s="38"/>
      <c r="B288" s="39"/>
      <c r="C288" s="40"/>
      <c r="D288" s="233" t="s">
        <v>151</v>
      </c>
      <c r="E288" s="40"/>
      <c r="F288" s="234" t="s">
        <v>408</v>
      </c>
      <c r="G288" s="40"/>
      <c r="H288" s="40"/>
      <c r="I288" s="235"/>
      <c r="J288" s="40"/>
      <c r="K288" s="40"/>
      <c r="L288" s="44"/>
      <c r="M288" s="236"/>
      <c r="N288" s="237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151</v>
      </c>
      <c r="AU288" s="17" t="s">
        <v>88</v>
      </c>
    </row>
    <row r="289" s="2" customFormat="1" ht="14.4" customHeight="1">
      <c r="A289" s="38"/>
      <c r="B289" s="39"/>
      <c r="C289" s="219" t="s">
        <v>410</v>
      </c>
      <c r="D289" s="219" t="s">
        <v>146</v>
      </c>
      <c r="E289" s="220" t="s">
        <v>411</v>
      </c>
      <c r="F289" s="221" t="s">
        <v>412</v>
      </c>
      <c r="G289" s="222" t="s">
        <v>149</v>
      </c>
      <c r="H289" s="223">
        <v>10</v>
      </c>
      <c r="I289" s="224"/>
      <c r="J289" s="225">
        <f>ROUND(I289*H289,2)</f>
        <v>0</v>
      </c>
      <c r="K289" s="226"/>
      <c r="L289" s="44"/>
      <c r="M289" s="227" t="s">
        <v>1</v>
      </c>
      <c r="N289" s="228" t="s">
        <v>43</v>
      </c>
      <c r="O289" s="91"/>
      <c r="P289" s="229">
        <f>O289*H289</f>
        <v>0</v>
      </c>
      <c r="Q289" s="229">
        <v>0</v>
      </c>
      <c r="R289" s="229">
        <f>Q289*H289</f>
        <v>0</v>
      </c>
      <c r="S289" s="229">
        <v>0</v>
      </c>
      <c r="T289" s="23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1" t="s">
        <v>150</v>
      </c>
      <c r="AT289" s="231" t="s">
        <v>146</v>
      </c>
      <c r="AU289" s="231" t="s">
        <v>88</v>
      </c>
      <c r="AY289" s="17" t="s">
        <v>141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7" t="s">
        <v>86</v>
      </c>
      <c r="BK289" s="232">
        <f>ROUND(I289*H289,2)</f>
        <v>0</v>
      </c>
      <c r="BL289" s="17" t="s">
        <v>150</v>
      </c>
      <c r="BM289" s="231" t="s">
        <v>413</v>
      </c>
    </row>
    <row r="290" s="2" customFormat="1">
      <c r="A290" s="38"/>
      <c r="B290" s="39"/>
      <c r="C290" s="40"/>
      <c r="D290" s="233" t="s">
        <v>151</v>
      </c>
      <c r="E290" s="40"/>
      <c r="F290" s="234" t="s">
        <v>412</v>
      </c>
      <c r="G290" s="40"/>
      <c r="H290" s="40"/>
      <c r="I290" s="235"/>
      <c r="J290" s="40"/>
      <c r="K290" s="40"/>
      <c r="L290" s="44"/>
      <c r="M290" s="236"/>
      <c r="N290" s="237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151</v>
      </c>
      <c r="AU290" s="17" t="s">
        <v>88</v>
      </c>
    </row>
    <row r="291" s="2" customFormat="1" ht="14.4" customHeight="1">
      <c r="A291" s="38"/>
      <c r="B291" s="39"/>
      <c r="C291" s="219" t="s">
        <v>287</v>
      </c>
      <c r="D291" s="219" t="s">
        <v>146</v>
      </c>
      <c r="E291" s="220" t="s">
        <v>414</v>
      </c>
      <c r="F291" s="221" t="s">
        <v>415</v>
      </c>
      <c r="G291" s="222" t="s">
        <v>149</v>
      </c>
      <c r="H291" s="223">
        <v>2</v>
      </c>
      <c r="I291" s="224"/>
      <c r="J291" s="225">
        <f>ROUND(I291*H291,2)</f>
        <v>0</v>
      </c>
      <c r="K291" s="226"/>
      <c r="L291" s="44"/>
      <c r="M291" s="227" t="s">
        <v>1</v>
      </c>
      <c r="N291" s="228" t="s">
        <v>43</v>
      </c>
      <c r="O291" s="91"/>
      <c r="P291" s="229">
        <f>O291*H291</f>
        <v>0</v>
      </c>
      <c r="Q291" s="229">
        <v>0</v>
      </c>
      <c r="R291" s="229">
        <f>Q291*H291</f>
        <v>0</v>
      </c>
      <c r="S291" s="229">
        <v>0</v>
      </c>
      <c r="T291" s="230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1" t="s">
        <v>150</v>
      </c>
      <c r="AT291" s="231" t="s">
        <v>146</v>
      </c>
      <c r="AU291" s="231" t="s">
        <v>88</v>
      </c>
      <c r="AY291" s="17" t="s">
        <v>141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7" t="s">
        <v>86</v>
      </c>
      <c r="BK291" s="232">
        <f>ROUND(I291*H291,2)</f>
        <v>0</v>
      </c>
      <c r="BL291" s="17" t="s">
        <v>150</v>
      </c>
      <c r="BM291" s="231" t="s">
        <v>416</v>
      </c>
    </row>
    <row r="292" s="2" customFormat="1">
      <c r="A292" s="38"/>
      <c r="B292" s="39"/>
      <c r="C292" s="40"/>
      <c r="D292" s="233" t="s">
        <v>151</v>
      </c>
      <c r="E292" s="40"/>
      <c r="F292" s="234" t="s">
        <v>415</v>
      </c>
      <c r="G292" s="40"/>
      <c r="H292" s="40"/>
      <c r="I292" s="235"/>
      <c r="J292" s="40"/>
      <c r="K292" s="40"/>
      <c r="L292" s="44"/>
      <c r="M292" s="236"/>
      <c r="N292" s="237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151</v>
      </c>
      <c r="AU292" s="17" t="s">
        <v>88</v>
      </c>
    </row>
    <row r="293" s="2" customFormat="1" ht="14.4" customHeight="1">
      <c r="A293" s="38"/>
      <c r="B293" s="39"/>
      <c r="C293" s="219" t="s">
        <v>417</v>
      </c>
      <c r="D293" s="219" t="s">
        <v>146</v>
      </c>
      <c r="E293" s="220" t="s">
        <v>418</v>
      </c>
      <c r="F293" s="221" t="s">
        <v>419</v>
      </c>
      <c r="G293" s="222" t="s">
        <v>420</v>
      </c>
      <c r="H293" s="223">
        <v>1</v>
      </c>
      <c r="I293" s="224"/>
      <c r="J293" s="225">
        <f>ROUND(I293*H293,2)</f>
        <v>0</v>
      </c>
      <c r="K293" s="226"/>
      <c r="L293" s="44"/>
      <c r="M293" s="227" t="s">
        <v>1</v>
      </c>
      <c r="N293" s="228" t="s">
        <v>43</v>
      </c>
      <c r="O293" s="91"/>
      <c r="P293" s="229">
        <f>O293*H293</f>
        <v>0</v>
      </c>
      <c r="Q293" s="229">
        <v>0</v>
      </c>
      <c r="R293" s="229">
        <f>Q293*H293</f>
        <v>0</v>
      </c>
      <c r="S293" s="229">
        <v>0</v>
      </c>
      <c r="T293" s="230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1" t="s">
        <v>150</v>
      </c>
      <c r="AT293" s="231" t="s">
        <v>146</v>
      </c>
      <c r="AU293" s="231" t="s">
        <v>88</v>
      </c>
      <c r="AY293" s="17" t="s">
        <v>141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7" t="s">
        <v>86</v>
      </c>
      <c r="BK293" s="232">
        <f>ROUND(I293*H293,2)</f>
        <v>0</v>
      </c>
      <c r="BL293" s="17" t="s">
        <v>150</v>
      </c>
      <c r="BM293" s="231" t="s">
        <v>421</v>
      </c>
    </row>
    <row r="294" s="2" customFormat="1">
      <c r="A294" s="38"/>
      <c r="B294" s="39"/>
      <c r="C294" s="40"/>
      <c r="D294" s="233" t="s">
        <v>151</v>
      </c>
      <c r="E294" s="40"/>
      <c r="F294" s="234" t="s">
        <v>419</v>
      </c>
      <c r="G294" s="40"/>
      <c r="H294" s="40"/>
      <c r="I294" s="235"/>
      <c r="J294" s="40"/>
      <c r="K294" s="40"/>
      <c r="L294" s="44"/>
      <c r="M294" s="236"/>
      <c r="N294" s="237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151</v>
      </c>
      <c r="AU294" s="17" t="s">
        <v>88</v>
      </c>
    </row>
    <row r="295" s="12" customFormat="1" ht="22.8" customHeight="1">
      <c r="A295" s="12"/>
      <c r="B295" s="203"/>
      <c r="C295" s="204"/>
      <c r="D295" s="205" t="s">
        <v>77</v>
      </c>
      <c r="E295" s="217" t="s">
        <v>422</v>
      </c>
      <c r="F295" s="217" t="s">
        <v>423</v>
      </c>
      <c r="G295" s="204"/>
      <c r="H295" s="204"/>
      <c r="I295" s="207"/>
      <c r="J295" s="218">
        <f>BK295</f>
        <v>0</v>
      </c>
      <c r="K295" s="204"/>
      <c r="L295" s="209"/>
      <c r="M295" s="210"/>
      <c r="N295" s="211"/>
      <c r="O295" s="211"/>
      <c r="P295" s="212">
        <f>SUM(P296:P311)</f>
        <v>0</v>
      </c>
      <c r="Q295" s="211"/>
      <c r="R295" s="212">
        <f>SUM(R296:R311)</f>
        <v>0</v>
      </c>
      <c r="S295" s="211"/>
      <c r="T295" s="213">
        <f>SUM(T296:T311)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4" t="s">
        <v>86</v>
      </c>
      <c r="AT295" s="215" t="s">
        <v>77</v>
      </c>
      <c r="AU295" s="215" t="s">
        <v>86</v>
      </c>
      <c r="AY295" s="214" t="s">
        <v>141</v>
      </c>
      <c r="BK295" s="216">
        <f>SUM(BK296:BK311)</f>
        <v>0</v>
      </c>
    </row>
    <row r="296" s="2" customFormat="1" ht="14.4" customHeight="1">
      <c r="A296" s="38"/>
      <c r="B296" s="39"/>
      <c r="C296" s="219" t="s">
        <v>292</v>
      </c>
      <c r="D296" s="219" t="s">
        <v>146</v>
      </c>
      <c r="E296" s="220" t="s">
        <v>424</v>
      </c>
      <c r="F296" s="221" t="s">
        <v>425</v>
      </c>
      <c r="G296" s="222" t="s">
        <v>149</v>
      </c>
      <c r="H296" s="223">
        <v>1</v>
      </c>
      <c r="I296" s="224"/>
      <c r="J296" s="225">
        <f>ROUND(I296*H296,2)</f>
        <v>0</v>
      </c>
      <c r="K296" s="226"/>
      <c r="L296" s="44"/>
      <c r="M296" s="227" t="s">
        <v>1</v>
      </c>
      <c r="N296" s="228" t="s">
        <v>43</v>
      </c>
      <c r="O296" s="91"/>
      <c r="P296" s="229">
        <f>O296*H296</f>
        <v>0</v>
      </c>
      <c r="Q296" s="229">
        <v>0</v>
      </c>
      <c r="R296" s="229">
        <f>Q296*H296</f>
        <v>0</v>
      </c>
      <c r="S296" s="229">
        <v>0</v>
      </c>
      <c r="T296" s="230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1" t="s">
        <v>150</v>
      </c>
      <c r="AT296" s="231" t="s">
        <v>146</v>
      </c>
      <c r="AU296" s="231" t="s">
        <v>88</v>
      </c>
      <c r="AY296" s="17" t="s">
        <v>141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7" t="s">
        <v>86</v>
      </c>
      <c r="BK296" s="232">
        <f>ROUND(I296*H296,2)</f>
        <v>0</v>
      </c>
      <c r="BL296" s="17" t="s">
        <v>150</v>
      </c>
      <c r="BM296" s="231" t="s">
        <v>426</v>
      </c>
    </row>
    <row r="297" s="2" customFormat="1">
      <c r="A297" s="38"/>
      <c r="B297" s="39"/>
      <c r="C297" s="40"/>
      <c r="D297" s="233" t="s">
        <v>151</v>
      </c>
      <c r="E297" s="40"/>
      <c r="F297" s="234" t="s">
        <v>425</v>
      </c>
      <c r="G297" s="40"/>
      <c r="H297" s="40"/>
      <c r="I297" s="235"/>
      <c r="J297" s="40"/>
      <c r="K297" s="40"/>
      <c r="L297" s="44"/>
      <c r="M297" s="236"/>
      <c r="N297" s="237"/>
      <c r="O297" s="91"/>
      <c r="P297" s="91"/>
      <c r="Q297" s="91"/>
      <c r="R297" s="91"/>
      <c r="S297" s="91"/>
      <c r="T297" s="9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151</v>
      </c>
      <c r="AU297" s="17" t="s">
        <v>88</v>
      </c>
    </row>
    <row r="298" s="2" customFormat="1" ht="14.4" customHeight="1">
      <c r="A298" s="38"/>
      <c r="B298" s="39"/>
      <c r="C298" s="219" t="s">
        <v>427</v>
      </c>
      <c r="D298" s="219" t="s">
        <v>146</v>
      </c>
      <c r="E298" s="220" t="s">
        <v>428</v>
      </c>
      <c r="F298" s="221" t="s">
        <v>429</v>
      </c>
      <c r="G298" s="222" t="s">
        <v>149</v>
      </c>
      <c r="H298" s="223">
        <v>1</v>
      </c>
      <c r="I298" s="224"/>
      <c r="J298" s="225">
        <f>ROUND(I298*H298,2)</f>
        <v>0</v>
      </c>
      <c r="K298" s="226"/>
      <c r="L298" s="44"/>
      <c r="M298" s="227" t="s">
        <v>1</v>
      </c>
      <c r="N298" s="228" t="s">
        <v>43</v>
      </c>
      <c r="O298" s="91"/>
      <c r="P298" s="229">
        <f>O298*H298</f>
        <v>0</v>
      </c>
      <c r="Q298" s="229">
        <v>0</v>
      </c>
      <c r="R298" s="229">
        <f>Q298*H298</f>
        <v>0</v>
      </c>
      <c r="S298" s="229">
        <v>0</v>
      </c>
      <c r="T298" s="230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1" t="s">
        <v>150</v>
      </c>
      <c r="AT298" s="231" t="s">
        <v>146</v>
      </c>
      <c r="AU298" s="231" t="s">
        <v>88</v>
      </c>
      <c r="AY298" s="17" t="s">
        <v>141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7" t="s">
        <v>86</v>
      </c>
      <c r="BK298" s="232">
        <f>ROUND(I298*H298,2)</f>
        <v>0</v>
      </c>
      <c r="BL298" s="17" t="s">
        <v>150</v>
      </c>
      <c r="BM298" s="231" t="s">
        <v>430</v>
      </c>
    </row>
    <row r="299" s="2" customFormat="1">
      <c r="A299" s="38"/>
      <c r="B299" s="39"/>
      <c r="C299" s="40"/>
      <c r="D299" s="233" t="s">
        <v>151</v>
      </c>
      <c r="E299" s="40"/>
      <c r="F299" s="234" t="s">
        <v>429</v>
      </c>
      <c r="G299" s="40"/>
      <c r="H299" s="40"/>
      <c r="I299" s="235"/>
      <c r="J299" s="40"/>
      <c r="K299" s="40"/>
      <c r="L299" s="44"/>
      <c r="M299" s="236"/>
      <c r="N299" s="237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151</v>
      </c>
      <c r="AU299" s="17" t="s">
        <v>88</v>
      </c>
    </row>
    <row r="300" s="2" customFormat="1" ht="14.4" customHeight="1">
      <c r="A300" s="38"/>
      <c r="B300" s="39"/>
      <c r="C300" s="219" t="s">
        <v>296</v>
      </c>
      <c r="D300" s="219" t="s">
        <v>146</v>
      </c>
      <c r="E300" s="220" t="s">
        <v>431</v>
      </c>
      <c r="F300" s="221" t="s">
        <v>432</v>
      </c>
      <c r="G300" s="222" t="s">
        <v>149</v>
      </c>
      <c r="H300" s="223">
        <v>1</v>
      </c>
      <c r="I300" s="224"/>
      <c r="J300" s="225">
        <f>ROUND(I300*H300,2)</f>
        <v>0</v>
      </c>
      <c r="K300" s="226"/>
      <c r="L300" s="44"/>
      <c r="M300" s="227" t="s">
        <v>1</v>
      </c>
      <c r="N300" s="228" t="s">
        <v>43</v>
      </c>
      <c r="O300" s="91"/>
      <c r="P300" s="229">
        <f>O300*H300</f>
        <v>0</v>
      </c>
      <c r="Q300" s="229">
        <v>0</v>
      </c>
      <c r="R300" s="229">
        <f>Q300*H300</f>
        <v>0</v>
      </c>
      <c r="S300" s="229">
        <v>0</v>
      </c>
      <c r="T300" s="230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1" t="s">
        <v>150</v>
      </c>
      <c r="AT300" s="231" t="s">
        <v>146</v>
      </c>
      <c r="AU300" s="231" t="s">
        <v>88</v>
      </c>
      <c r="AY300" s="17" t="s">
        <v>141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7" t="s">
        <v>86</v>
      </c>
      <c r="BK300" s="232">
        <f>ROUND(I300*H300,2)</f>
        <v>0</v>
      </c>
      <c r="BL300" s="17" t="s">
        <v>150</v>
      </c>
      <c r="BM300" s="231" t="s">
        <v>433</v>
      </c>
    </row>
    <row r="301" s="2" customFormat="1">
      <c r="A301" s="38"/>
      <c r="B301" s="39"/>
      <c r="C301" s="40"/>
      <c r="D301" s="233" t="s">
        <v>151</v>
      </c>
      <c r="E301" s="40"/>
      <c r="F301" s="234" t="s">
        <v>432</v>
      </c>
      <c r="G301" s="40"/>
      <c r="H301" s="40"/>
      <c r="I301" s="235"/>
      <c r="J301" s="40"/>
      <c r="K301" s="40"/>
      <c r="L301" s="44"/>
      <c r="M301" s="236"/>
      <c r="N301" s="237"/>
      <c r="O301" s="91"/>
      <c r="P301" s="91"/>
      <c r="Q301" s="91"/>
      <c r="R301" s="91"/>
      <c r="S301" s="91"/>
      <c r="T301" s="92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151</v>
      </c>
      <c r="AU301" s="17" t="s">
        <v>88</v>
      </c>
    </row>
    <row r="302" s="2" customFormat="1" ht="14.4" customHeight="1">
      <c r="A302" s="38"/>
      <c r="B302" s="39"/>
      <c r="C302" s="219" t="s">
        <v>434</v>
      </c>
      <c r="D302" s="219" t="s">
        <v>146</v>
      </c>
      <c r="E302" s="220" t="s">
        <v>435</v>
      </c>
      <c r="F302" s="221" t="s">
        <v>436</v>
      </c>
      <c r="G302" s="222" t="s">
        <v>149</v>
      </c>
      <c r="H302" s="223">
        <v>1</v>
      </c>
      <c r="I302" s="224"/>
      <c r="J302" s="225">
        <f>ROUND(I302*H302,2)</f>
        <v>0</v>
      </c>
      <c r="K302" s="226"/>
      <c r="L302" s="44"/>
      <c r="M302" s="227" t="s">
        <v>1</v>
      </c>
      <c r="N302" s="228" t="s">
        <v>43</v>
      </c>
      <c r="O302" s="91"/>
      <c r="P302" s="229">
        <f>O302*H302</f>
        <v>0</v>
      </c>
      <c r="Q302" s="229">
        <v>0</v>
      </c>
      <c r="R302" s="229">
        <f>Q302*H302</f>
        <v>0</v>
      </c>
      <c r="S302" s="229">
        <v>0</v>
      </c>
      <c r="T302" s="230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1" t="s">
        <v>150</v>
      </c>
      <c r="AT302" s="231" t="s">
        <v>146</v>
      </c>
      <c r="AU302" s="231" t="s">
        <v>88</v>
      </c>
      <c r="AY302" s="17" t="s">
        <v>141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17" t="s">
        <v>86</v>
      </c>
      <c r="BK302" s="232">
        <f>ROUND(I302*H302,2)</f>
        <v>0</v>
      </c>
      <c r="BL302" s="17" t="s">
        <v>150</v>
      </c>
      <c r="BM302" s="231" t="s">
        <v>437</v>
      </c>
    </row>
    <row r="303" s="2" customFormat="1">
      <c r="A303" s="38"/>
      <c r="B303" s="39"/>
      <c r="C303" s="40"/>
      <c r="D303" s="233" t="s">
        <v>151</v>
      </c>
      <c r="E303" s="40"/>
      <c r="F303" s="234" t="s">
        <v>436</v>
      </c>
      <c r="G303" s="40"/>
      <c r="H303" s="40"/>
      <c r="I303" s="235"/>
      <c r="J303" s="40"/>
      <c r="K303" s="40"/>
      <c r="L303" s="44"/>
      <c r="M303" s="236"/>
      <c r="N303" s="237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151</v>
      </c>
      <c r="AU303" s="17" t="s">
        <v>88</v>
      </c>
    </row>
    <row r="304" s="2" customFormat="1" ht="14.4" customHeight="1">
      <c r="A304" s="38"/>
      <c r="B304" s="39"/>
      <c r="C304" s="219" t="s">
        <v>438</v>
      </c>
      <c r="D304" s="219" t="s">
        <v>146</v>
      </c>
      <c r="E304" s="220" t="s">
        <v>439</v>
      </c>
      <c r="F304" s="221" t="s">
        <v>440</v>
      </c>
      <c r="G304" s="222" t="s">
        <v>149</v>
      </c>
      <c r="H304" s="223">
        <v>1</v>
      </c>
      <c r="I304" s="224"/>
      <c r="J304" s="225">
        <f>ROUND(I304*H304,2)</f>
        <v>0</v>
      </c>
      <c r="K304" s="226"/>
      <c r="L304" s="44"/>
      <c r="M304" s="227" t="s">
        <v>1</v>
      </c>
      <c r="N304" s="228" t="s">
        <v>43</v>
      </c>
      <c r="O304" s="91"/>
      <c r="P304" s="229">
        <f>O304*H304</f>
        <v>0</v>
      </c>
      <c r="Q304" s="229">
        <v>0</v>
      </c>
      <c r="R304" s="229">
        <f>Q304*H304</f>
        <v>0</v>
      </c>
      <c r="S304" s="229">
        <v>0</v>
      </c>
      <c r="T304" s="230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1" t="s">
        <v>150</v>
      </c>
      <c r="AT304" s="231" t="s">
        <v>146</v>
      </c>
      <c r="AU304" s="231" t="s">
        <v>88</v>
      </c>
      <c r="AY304" s="17" t="s">
        <v>141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17" t="s">
        <v>86</v>
      </c>
      <c r="BK304" s="232">
        <f>ROUND(I304*H304,2)</f>
        <v>0</v>
      </c>
      <c r="BL304" s="17" t="s">
        <v>150</v>
      </c>
      <c r="BM304" s="231" t="s">
        <v>441</v>
      </c>
    </row>
    <row r="305" s="2" customFormat="1">
      <c r="A305" s="38"/>
      <c r="B305" s="39"/>
      <c r="C305" s="40"/>
      <c r="D305" s="233" t="s">
        <v>151</v>
      </c>
      <c r="E305" s="40"/>
      <c r="F305" s="234" t="s">
        <v>440</v>
      </c>
      <c r="G305" s="40"/>
      <c r="H305" s="40"/>
      <c r="I305" s="235"/>
      <c r="J305" s="40"/>
      <c r="K305" s="40"/>
      <c r="L305" s="44"/>
      <c r="M305" s="236"/>
      <c r="N305" s="237"/>
      <c r="O305" s="91"/>
      <c r="P305" s="91"/>
      <c r="Q305" s="91"/>
      <c r="R305" s="91"/>
      <c r="S305" s="91"/>
      <c r="T305" s="92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151</v>
      </c>
      <c r="AU305" s="17" t="s">
        <v>88</v>
      </c>
    </row>
    <row r="306" s="2" customFormat="1" ht="14.4" customHeight="1">
      <c r="A306" s="38"/>
      <c r="B306" s="39"/>
      <c r="C306" s="219" t="s">
        <v>350</v>
      </c>
      <c r="D306" s="219" t="s">
        <v>146</v>
      </c>
      <c r="E306" s="220" t="s">
        <v>442</v>
      </c>
      <c r="F306" s="221" t="s">
        <v>443</v>
      </c>
      <c r="G306" s="222" t="s">
        <v>149</v>
      </c>
      <c r="H306" s="223">
        <v>1</v>
      </c>
      <c r="I306" s="224"/>
      <c r="J306" s="225">
        <f>ROUND(I306*H306,2)</f>
        <v>0</v>
      </c>
      <c r="K306" s="226"/>
      <c r="L306" s="44"/>
      <c r="M306" s="227" t="s">
        <v>1</v>
      </c>
      <c r="N306" s="228" t="s">
        <v>43</v>
      </c>
      <c r="O306" s="91"/>
      <c r="P306" s="229">
        <f>O306*H306</f>
        <v>0</v>
      </c>
      <c r="Q306" s="229">
        <v>0</v>
      </c>
      <c r="R306" s="229">
        <f>Q306*H306</f>
        <v>0</v>
      </c>
      <c r="S306" s="229">
        <v>0</v>
      </c>
      <c r="T306" s="230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1" t="s">
        <v>150</v>
      </c>
      <c r="AT306" s="231" t="s">
        <v>146</v>
      </c>
      <c r="AU306" s="231" t="s">
        <v>88</v>
      </c>
      <c r="AY306" s="17" t="s">
        <v>141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7" t="s">
        <v>86</v>
      </c>
      <c r="BK306" s="232">
        <f>ROUND(I306*H306,2)</f>
        <v>0</v>
      </c>
      <c r="BL306" s="17" t="s">
        <v>150</v>
      </c>
      <c r="BM306" s="231" t="s">
        <v>444</v>
      </c>
    </row>
    <row r="307" s="2" customFormat="1">
      <c r="A307" s="38"/>
      <c r="B307" s="39"/>
      <c r="C307" s="40"/>
      <c r="D307" s="233" t="s">
        <v>151</v>
      </c>
      <c r="E307" s="40"/>
      <c r="F307" s="234" t="s">
        <v>443</v>
      </c>
      <c r="G307" s="40"/>
      <c r="H307" s="40"/>
      <c r="I307" s="235"/>
      <c r="J307" s="40"/>
      <c r="K307" s="40"/>
      <c r="L307" s="44"/>
      <c r="M307" s="236"/>
      <c r="N307" s="237"/>
      <c r="O307" s="91"/>
      <c r="P307" s="91"/>
      <c r="Q307" s="91"/>
      <c r="R307" s="91"/>
      <c r="S307" s="91"/>
      <c r="T307" s="92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151</v>
      </c>
      <c r="AU307" s="17" t="s">
        <v>88</v>
      </c>
    </row>
    <row r="308" s="2" customFormat="1" ht="14.4" customHeight="1">
      <c r="A308" s="38"/>
      <c r="B308" s="39"/>
      <c r="C308" s="219" t="s">
        <v>445</v>
      </c>
      <c r="D308" s="219" t="s">
        <v>146</v>
      </c>
      <c r="E308" s="220" t="s">
        <v>446</v>
      </c>
      <c r="F308" s="221" t="s">
        <v>447</v>
      </c>
      <c r="G308" s="222" t="s">
        <v>149</v>
      </c>
      <c r="H308" s="223">
        <v>1</v>
      </c>
      <c r="I308" s="224"/>
      <c r="J308" s="225">
        <f>ROUND(I308*H308,2)</f>
        <v>0</v>
      </c>
      <c r="K308" s="226"/>
      <c r="L308" s="44"/>
      <c r="M308" s="227" t="s">
        <v>1</v>
      </c>
      <c r="N308" s="228" t="s">
        <v>43</v>
      </c>
      <c r="O308" s="91"/>
      <c r="P308" s="229">
        <f>O308*H308</f>
        <v>0</v>
      </c>
      <c r="Q308" s="229">
        <v>0</v>
      </c>
      <c r="R308" s="229">
        <f>Q308*H308</f>
        <v>0</v>
      </c>
      <c r="S308" s="229">
        <v>0</v>
      </c>
      <c r="T308" s="230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1" t="s">
        <v>150</v>
      </c>
      <c r="AT308" s="231" t="s">
        <v>146</v>
      </c>
      <c r="AU308" s="231" t="s">
        <v>88</v>
      </c>
      <c r="AY308" s="17" t="s">
        <v>141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17" t="s">
        <v>86</v>
      </c>
      <c r="BK308" s="232">
        <f>ROUND(I308*H308,2)</f>
        <v>0</v>
      </c>
      <c r="BL308" s="17" t="s">
        <v>150</v>
      </c>
      <c r="BM308" s="231" t="s">
        <v>448</v>
      </c>
    </row>
    <row r="309" s="2" customFormat="1">
      <c r="A309" s="38"/>
      <c r="B309" s="39"/>
      <c r="C309" s="40"/>
      <c r="D309" s="233" t="s">
        <v>151</v>
      </c>
      <c r="E309" s="40"/>
      <c r="F309" s="234" t="s">
        <v>447</v>
      </c>
      <c r="G309" s="40"/>
      <c r="H309" s="40"/>
      <c r="I309" s="235"/>
      <c r="J309" s="40"/>
      <c r="K309" s="40"/>
      <c r="L309" s="44"/>
      <c r="M309" s="236"/>
      <c r="N309" s="237"/>
      <c r="O309" s="91"/>
      <c r="P309" s="91"/>
      <c r="Q309" s="91"/>
      <c r="R309" s="91"/>
      <c r="S309" s="91"/>
      <c r="T309" s="92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151</v>
      </c>
      <c r="AU309" s="17" t="s">
        <v>88</v>
      </c>
    </row>
    <row r="310" s="2" customFormat="1" ht="14.4" customHeight="1">
      <c r="A310" s="38"/>
      <c r="B310" s="39"/>
      <c r="C310" s="219" t="s">
        <v>449</v>
      </c>
      <c r="D310" s="219" t="s">
        <v>146</v>
      </c>
      <c r="E310" s="220" t="s">
        <v>450</v>
      </c>
      <c r="F310" s="221" t="s">
        <v>451</v>
      </c>
      <c r="G310" s="222" t="s">
        <v>149</v>
      </c>
      <c r="H310" s="223">
        <v>1</v>
      </c>
      <c r="I310" s="224"/>
      <c r="J310" s="225">
        <f>ROUND(I310*H310,2)</f>
        <v>0</v>
      </c>
      <c r="K310" s="226"/>
      <c r="L310" s="44"/>
      <c r="M310" s="227" t="s">
        <v>1</v>
      </c>
      <c r="N310" s="228" t="s">
        <v>43</v>
      </c>
      <c r="O310" s="91"/>
      <c r="P310" s="229">
        <f>O310*H310</f>
        <v>0</v>
      </c>
      <c r="Q310" s="229">
        <v>0</v>
      </c>
      <c r="R310" s="229">
        <f>Q310*H310</f>
        <v>0</v>
      </c>
      <c r="S310" s="229">
        <v>0</v>
      </c>
      <c r="T310" s="230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31" t="s">
        <v>150</v>
      </c>
      <c r="AT310" s="231" t="s">
        <v>146</v>
      </c>
      <c r="AU310" s="231" t="s">
        <v>88</v>
      </c>
      <c r="AY310" s="17" t="s">
        <v>141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17" t="s">
        <v>86</v>
      </c>
      <c r="BK310" s="232">
        <f>ROUND(I310*H310,2)</f>
        <v>0</v>
      </c>
      <c r="BL310" s="17" t="s">
        <v>150</v>
      </c>
      <c r="BM310" s="231" t="s">
        <v>452</v>
      </c>
    </row>
    <row r="311" s="2" customFormat="1">
      <c r="A311" s="38"/>
      <c r="B311" s="39"/>
      <c r="C311" s="40"/>
      <c r="D311" s="233" t="s">
        <v>151</v>
      </c>
      <c r="E311" s="40"/>
      <c r="F311" s="234" t="s">
        <v>451</v>
      </c>
      <c r="G311" s="40"/>
      <c r="H311" s="40"/>
      <c r="I311" s="235"/>
      <c r="J311" s="40"/>
      <c r="K311" s="40"/>
      <c r="L311" s="44"/>
      <c r="M311" s="236"/>
      <c r="N311" s="237"/>
      <c r="O311" s="91"/>
      <c r="P311" s="91"/>
      <c r="Q311" s="91"/>
      <c r="R311" s="91"/>
      <c r="S311" s="91"/>
      <c r="T311" s="92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151</v>
      </c>
      <c r="AU311" s="17" t="s">
        <v>88</v>
      </c>
    </row>
    <row r="312" s="12" customFormat="1" ht="22.8" customHeight="1">
      <c r="A312" s="12"/>
      <c r="B312" s="203"/>
      <c r="C312" s="204"/>
      <c r="D312" s="205" t="s">
        <v>77</v>
      </c>
      <c r="E312" s="217" t="s">
        <v>453</v>
      </c>
      <c r="F312" s="217" t="s">
        <v>454</v>
      </c>
      <c r="G312" s="204"/>
      <c r="H312" s="204"/>
      <c r="I312" s="207"/>
      <c r="J312" s="218">
        <f>BK312</f>
        <v>0</v>
      </c>
      <c r="K312" s="204"/>
      <c r="L312" s="209"/>
      <c r="M312" s="210"/>
      <c r="N312" s="211"/>
      <c r="O312" s="211"/>
      <c r="P312" s="212">
        <v>0</v>
      </c>
      <c r="Q312" s="211"/>
      <c r="R312" s="212">
        <v>0</v>
      </c>
      <c r="S312" s="211"/>
      <c r="T312" s="213"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14" t="s">
        <v>86</v>
      </c>
      <c r="AT312" s="215" t="s">
        <v>77</v>
      </c>
      <c r="AU312" s="215" t="s">
        <v>86</v>
      </c>
      <c r="AY312" s="214" t="s">
        <v>141</v>
      </c>
      <c r="BK312" s="216">
        <v>0</v>
      </c>
    </row>
    <row r="313" s="12" customFormat="1" ht="22.8" customHeight="1">
      <c r="A313" s="12"/>
      <c r="B313" s="203"/>
      <c r="C313" s="204"/>
      <c r="D313" s="205" t="s">
        <v>77</v>
      </c>
      <c r="E313" s="217" t="s">
        <v>455</v>
      </c>
      <c r="F313" s="217" t="s">
        <v>456</v>
      </c>
      <c r="G313" s="204"/>
      <c r="H313" s="204"/>
      <c r="I313" s="207"/>
      <c r="J313" s="218">
        <f>BK313</f>
        <v>0</v>
      </c>
      <c r="K313" s="204"/>
      <c r="L313" s="209"/>
      <c r="M313" s="210"/>
      <c r="N313" s="211"/>
      <c r="O313" s="211"/>
      <c r="P313" s="212">
        <f>SUM(P314:P325)</f>
        <v>0</v>
      </c>
      <c r="Q313" s="211"/>
      <c r="R313" s="212">
        <f>SUM(R314:R325)</f>
        <v>0</v>
      </c>
      <c r="S313" s="211"/>
      <c r="T313" s="213">
        <f>SUM(T314:T325)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14" t="s">
        <v>86</v>
      </c>
      <c r="AT313" s="215" t="s">
        <v>77</v>
      </c>
      <c r="AU313" s="215" t="s">
        <v>86</v>
      </c>
      <c r="AY313" s="214" t="s">
        <v>141</v>
      </c>
      <c r="BK313" s="216">
        <f>SUM(BK314:BK325)</f>
        <v>0</v>
      </c>
    </row>
    <row r="314" s="2" customFormat="1" ht="14.4" customHeight="1">
      <c r="A314" s="38"/>
      <c r="B314" s="39"/>
      <c r="C314" s="219" t="s">
        <v>308</v>
      </c>
      <c r="D314" s="219" t="s">
        <v>146</v>
      </c>
      <c r="E314" s="220" t="s">
        <v>457</v>
      </c>
      <c r="F314" s="221" t="s">
        <v>458</v>
      </c>
      <c r="G314" s="222" t="s">
        <v>149</v>
      </c>
      <c r="H314" s="223">
        <v>8</v>
      </c>
      <c r="I314" s="224"/>
      <c r="J314" s="225">
        <f>ROUND(I314*H314,2)</f>
        <v>0</v>
      </c>
      <c r="K314" s="226"/>
      <c r="L314" s="44"/>
      <c r="M314" s="227" t="s">
        <v>1</v>
      </c>
      <c r="N314" s="228" t="s">
        <v>43</v>
      </c>
      <c r="O314" s="91"/>
      <c r="P314" s="229">
        <f>O314*H314</f>
        <v>0</v>
      </c>
      <c r="Q314" s="229">
        <v>0</v>
      </c>
      <c r="R314" s="229">
        <f>Q314*H314</f>
        <v>0</v>
      </c>
      <c r="S314" s="229">
        <v>0</v>
      </c>
      <c r="T314" s="230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1" t="s">
        <v>150</v>
      </c>
      <c r="AT314" s="231" t="s">
        <v>146</v>
      </c>
      <c r="AU314" s="231" t="s">
        <v>88</v>
      </c>
      <c r="AY314" s="17" t="s">
        <v>141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17" t="s">
        <v>86</v>
      </c>
      <c r="BK314" s="232">
        <f>ROUND(I314*H314,2)</f>
        <v>0</v>
      </c>
      <c r="BL314" s="17" t="s">
        <v>150</v>
      </c>
      <c r="BM314" s="231" t="s">
        <v>459</v>
      </c>
    </row>
    <row r="315" s="2" customFormat="1">
      <c r="A315" s="38"/>
      <c r="B315" s="39"/>
      <c r="C315" s="40"/>
      <c r="D315" s="233" t="s">
        <v>151</v>
      </c>
      <c r="E315" s="40"/>
      <c r="F315" s="234" t="s">
        <v>458</v>
      </c>
      <c r="G315" s="40"/>
      <c r="H315" s="40"/>
      <c r="I315" s="235"/>
      <c r="J315" s="40"/>
      <c r="K315" s="40"/>
      <c r="L315" s="44"/>
      <c r="M315" s="236"/>
      <c r="N315" s="237"/>
      <c r="O315" s="91"/>
      <c r="P315" s="91"/>
      <c r="Q315" s="91"/>
      <c r="R315" s="91"/>
      <c r="S315" s="91"/>
      <c r="T315" s="92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151</v>
      </c>
      <c r="AU315" s="17" t="s">
        <v>88</v>
      </c>
    </row>
    <row r="316" s="2" customFormat="1" ht="14.4" customHeight="1">
      <c r="A316" s="38"/>
      <c r="B316" s="39"/>
      <c r="C316" s="219" t="s">
        <v>460</v>
      </c>
      <c r="D316" s="219" t="s">
        <v>146</v>
      </c>
      <c r="E316" s="220" t="s">
        <v>461</v>
      </c>
      <c r="F316" s="221" t="s">
        <v>462</v>
      </c>
      <c r="G316" s="222" t="s">
        <v>149</v>
      </c>
      <c r="H316" s="223">
        <v>2</v>
      </c>
      <c r="I316" s="224"/>
      <c r="J316" s="225">
        <f>ROUND(I316*H316,2)</f>
        <v>0</v>
      </c>
      <c r="K316" s="226"/>
      <c r="L316" s="44"/>
      <c r="M316" s="227" t="s">
        <v>1</v>
      </c>
      <c r="N316" s="228" t="s">
        <v>43</v>
      </c>
      <c r="O316" s="91"/>
      <c r="P316" s="229">
        <f>O316*H316</f>
        <v>0</v>
      </c>
      <c r="Q316" s="229">
        <v>0</v>
      </c>
      <c r="R316" s="229">
        <f>Q316*H316</f>
        <v>0</v>
      </c>
      <c r="S316" s="229">
        <v>0</v>
      </c>
      <c r="T316" s="230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1" t="s">
        <v>150</v>
      </c>
      <c r="AT316" s="231" t="s">
        <v>146</v>
      </c>
      <c r="AU316" s="231" t="s">
        <v>88</v>
      </c>
      <c r="AY316" s="17" t="s">
        <v>141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17" t="s">
        <v>86</v>
      </c>
      <c r="BK316" s="232">
        <f>ROUND(I316*H316,2)</f>
        <v>0</v>
      </c>
      <c r="BL316" s="17" t="s">
        <v>150</v>
      </c>
      <c r="BM316" s="231" t="s">
        <v>463</v>
      </c>
    </row>
    <row r="317" s="2" customFormat="1">
      <c r="A317" s="38"/>
      <c r="B317" s="39"/>
      <c r="C317" s="40"/>
      <c r="D317" s="233" t="s">
        <v>151</v>
      </c>
      <c r="E317" s="40"/>
      <c r="F317" s="234" t="s">
        <v>462</v>
      </c>
      <c r="G317" s="40"/>
      <c r="H317" s="40"/>
      <c r="I317" s="235"/>
      <c r="J317" s="40"/>
      <c r="K317" s="40"/>
      <c r="L317" s="44"/>
      <c r="M317" s="236"/>
      <c r="N317" s="237"/>
      <c r="O317" s="91"/>
      <c r="P317" s="91"/>
      <c r="Q317" s="91"/>
      <c r="R317" s="91"/>
      <c r="S317" s="91"/>
      <c r="T317" s="92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151</v>
      </c>
      <c r="AU317" s="17" t="s">
        <v>88</v>
      </c>
    </row>
    <row r="318" s="2" customFormat="1" ht="14.4" customHeight="1">
      <c r="A318" s="38"/>
      <c r="B318" s="39"/>
      <c r="C318" s="219" t="s">
        <v>311</v>
      </c>
      <c r="D318" s="219" t="s">
        <v>146</v>
      </c>
      <c r="E318" s="220" t="s">
        <v>464</v>
      </c>
      <c r="F318" s="221" t="s">
        <v>465</v>
      </c>
      <c r="G318" s="222" t="s">
        <v>149</v>
      </c>
      <c r="H318" s="223">
        <v>6</v>
      </c>
      <c r="I318" s="224"/>
      <c r="J318" s="225">
        <f>ROUND(I318*H318,2)</f>
        <v>0</v>
      </c>
      <c r="K318" s="226"/>
      <c r="L318" s="44"/>
      <c r="M318" s="227" t="s">
        <v>1</v>
      </c>
      <c r="N318" s="228" t="s">
        <v>43</v>
      </c>
      <c r="O318" s="91"/>
      <c r="P318" s="229">
        <f>O318*H318</f>
        <v>0</v>
      </c>
      <c r="Q318" s="229">
        <v>0</v>
      </c>
      <c r="R318" s="229">
        <f>Q318*H318</f>
        <v>0</v>
      </c>
      <c r="S318" s="229">
        <v>0</v>
      </c>
      <c r="T318" s="230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1" t="s">
        <v>150</v>
      </c>
      <c r="AT318" s="231" t="s">
        <v>146</v>
      </c>
      <c r="AU318" s="231" t="s">
        <v>88</v>
      </c>
      <c r="AY318" s="17" t="s">
        <v>141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17" t="s">
        <v>86</v>
      </c>
      <c r="BK318" s="232">
        <f>ROUND(I318*H318,2)</f>
        <v>0</v>
      </c>
      <c r="BL318" s="17" t="s">
        <v>150</v>
      </c>
      <c r="BM318" s="231" t="s">
        <v>466</v>
      </c>
    </row>
    <row r="319" s="2" customFormat="1">
      <c r="A319" s="38"/>
      <c r="B319" s="39"/>
      <c r="C319" s="40"/>
      <c r="D319" s="233" t="s">
        <v>151</v>
      </c>
      <c r="E319" s="40"/>
      <c r="F319" s="234" t="s">
        <v>465</v>
      </c>
      <c r="G319" s="40"/>
      <c r="H319" s="40"/>
      <c r="I319" s="235"/>
      <c r="J319" s="40"/>
      <c r="K319" s="40"/>
      <c r="L319" s="44"/>
      <c r="M319" s="236"/>
      <c r="N319" s="237"/>
      <c r="O319" s="91"/>
      <c r="P319" s="91"/>
      <c r="Q319" s="91"/>
      <c r="R319" s="91"/>
      <c r="S319" s="91"/>
      <c r="T319" s="92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151</v>
      </c>
      <c r="AU319" s="17" t="s">
        <v>88</v>
      </c>
    </row>
    <row r="320" s="2" customFormat="1" ht="14.4" customHeight="1">
      <c r="A320" s="38"/>
      <c r="B320" s="39"/>
      <c r="C320" s="219" t="s">
        <v>467</v>
      </c>
      <c r="D320" s="219" t="s">
        <v>146</v>
      </c>
      <c r="E320" s="220" t="s">
        <v>468</v>
      </c>
      <c r="F320" s="221" t="s">
        <v>469</v>
      </c>
      <c r="G320" s="222" t="s">
        <v>149</v>
      </c>
      <c r="H320" s="223">
        <v>4</v>
      </c>
      <c r="I320" s="224"/>
      <c r="J320" s="225">
        <f>ROUND(I320*H320,2)</f>
        <v>0</v>
      </c>
      <c r="K320" s="226"/>
      <c r="L320" s="44"/>
      <c r="M320" s="227" t="s">
        <v>1</v>
      </c>
      <c r="N320" s="228" t="s">
        <v>43</v>
      </c>
      <c r="O320" s="91"/>
      <c r="P320" s="229">
        <f>O320*H320</f>
        <v>0</v>
      </c>
      <c r="Q320" s="229">
        <v>0</v>
      </c>
      <c r="R320" s="229">
        <f>Q320*H320</f>
        <v>0</v>
      </c>
      <c r="S320" s="229">
        <v>0</v>
      </c>
      <c r="T320" s="230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1" t="s">
        <v>150</v>
      </c>
      <c r="AT320" s="231" t="s">
        <v>146</v>
      </c>
      <c r="AU320" s="231" t="s">
        <v>88</v>
      </c>
      <c r="AY320" s="17" t="s">
        <v>141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17" t="s">
        <v>86</v>
      </c>
      <c r="BK320" s="232">
        <f>ROUND(I320*H320,2)</f>
        <v>0</v>
      </c>
      <c r="BL320" s="17" t="s">
        <v>150</v>
      </c>
      <c r="BM320" s="231" t="s">
        <v>470</v>
      </c>
    </row>
    <row r="321" s="2" customFormat="1">
      <c r="A321" s="38"/>
      <c r="B321" s="39"/>
      <c r="C321" s="40"/>
      <c r="D321" s="233" t="s">
        <v>151</v>
      </c>
      <c r="E321" s="40"/>
      <c r="F321" s="234" t="s">
        <v>469</v>
      </c>
      <c r="G321" s="40"/>
      <c r="H321" s="40"/>
      <c r="I321" s="235"/>
      <c r="J321" s="40"/>
      <c r="K321" s="40"/>
      <c r="L321" s="44"/>
      <c r="M321" s="236"/>
      <c r="N321" s="237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151</v>
      </c>
      <c r="AU321" s="17" t="s">
        <v>88</v>
      </c>
    </row>
    <row r="322" s="2" customFormat="1" ht="14.4" customHeight="1">
      <c r="A322" s="38"/>
      <c r="B322" s="39"/>
      <c r="C322" s="219" t="s">
        <v>315</v>
      </c>
      <c r="D322" s="219" t="s">
        <v>146</v>
      </c>
      <c r="E322" s="220" t="s">
        <v>471</v>
      </c>
      <c r="F322" s="221" t="s">
        <v>472</v>
      </c>
      <c r="G322" s="222" t="s">
        <v>149</v>
      </c>
      <c r="H322" s="223">
        <v>1</v>
      </c>
      <c r="I322" s="224"/>
      <c r="J322" s="225">
        <f>ROUND(I322*H322,2)</f>
        <v>0</v>
      </c>
      <c r="K322" s="226"/>
      <c r="L322" s="44"/>
      <c r="M322" s="227" t="s">
        <v>1</v>
      </c>
      <c r="N322" s="228" t="s">
        <v>43</v>
      </c>
      <c r="O322" s="91"/>
      <c r="P322" s="229">
        <f>O322*H322</f>
        <v>0</v>
      </c>
      <c r="Q322" s="229">
        <v>0</v>
      </c>
      <c r="R322" s="229">
        <f>Q322*H322</f>
        <v>0</v>
      </c>
      <c r="S322" s="229">
        <v>0</v>
      </c>
      <c r="T322" s="230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31" t="s">
        <v>150</v>
      </c>
      <c r="AT322" s="231" t="s">
        <v>146</v>
      </c>
      <c r="AU322" s="231" t="s">
        <v>88</v>
      </c>
      <c r="AY322" s="17" t="s">
        <v>141</v>
      </c>
      <c r="BE322" s="232">
        <f>IF(N322="základní",J322,0)</f>
        <v>0</v>
      </c>
      <c r="BF322" s="232">
        <f>IF(N322="snížená",J322,0)</f>
        <v>0</v>
      </c>
      <c r="BG322" s="232">
        <f>IF(N322="zákl. přenesená",J322,0)</f>
        <v>0</v>
      </c>
      <c r="BH322" s="232">
        <f>IF(N322="sníž. přenesená",J322,0)</f>
        <v>0</v>
      </c>
      <c r="BI322" s="232">
        <f>IF(N322="nulová",J322,0)</f>
        <v>0</v>
      </c>
      <c r="BJ322" s="17" t="s">
        <v>86</v>
      </c>
      <c r="BK322" s="232">
        <f>ROUND(I322*H322,2)</f>
        <v>0</v>
      </c>
      <c r="BL322" s="17" t="s">
        <v>150</v>
      </c>
      <c r="BM322" s="231" t="s">
        <v>473</v>
      </c>
    </row>
    <row r="323" s="2" customFormat="1">
      <c r="A323" s="38"/>
      <c r="B323" s="39"/>
      <c r="C323" s="40"/>
      <c r="D323" s="233" t="s">
        <v>151</v>
      </c>
      <c r="E323" s="40"/>
      <c r="F323" s="234" t="s">
        <v>472</v>
      </c>
      <c r="G323" s="40"/>
      <c r="H323" s="40"/>
      <c r="I323" s="235"/>
      <c r="J323" s="40"/>
      <c r="K323" s="40"/>
      <c r="L323" s="44"/>
      <c r="M323" s="236"/>
      <c r="N323" s="237"/>
      <c r="O323" s="91"/>
      <c r="P323" s="91"/>
      <c r="Q323" s="91"/>
      <c r="R323" s="91"/>
      <c r="S323" s="91"/>
      <c r="T323" s="92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151</v>
      </c>
      <c r="AU323" s="17" t="s">
        <v>88</v>
      </c>
    </row>
    <row r="324" s="2" customFormat="1" ht="14.4" customHeight="1">
      <c r="A324" s="38"/>
      <c r="B324" s="39"/>
      <c r="C324" s="219" t="s">
        <v>474</v>
      </c>
      <c r="D324" s="219" t="s">
        <v>146</v>
      </c>
      <c r="E324" s="220" t="s">
        <v>475</v>
      </c>
      <c r="F324" s="221" t="s">
        <v>476</v>
      </c>
      <c r="G324" s="222" t="s">
        <v>149</v>
      </c>
      <c r="H324" s="223">
        <v>1</v>
      </c>
      <c r="I324" s="224"/>
      <c r="J324" s="225">
        <f>ROUND(I324*H324,2)</f>
        <v>0</v>
      </c>
      <c r="K324" s="226"/>
      <c r="L324" s="44"/>
      <c r="M324" s="227" t="s">
        <v>1</v>
      </c>
      <c r="N324" s="228" t="s">
        <v>43</v>
      </c>
      <c r="O324" s="91"/>
      <c r="P324" s="229">
        <f>O324*H324</f>
        <v>0</v>
      </c>
      <c r="Q324" s="229">
        <v>0</v>
      </c>
      <c r="R324" s="229">
        <f>Q324*H324</f>
        <v>0</v>
      </c>
      <c r="S324" s="229">
        <v>0</v>
      </c>
      <c r="T324" s="230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31" t="s">
        <v>150</v>
      </c>
      <c r="AT324" s="231" t="s">
        <v>146</v>
      </c>
      <c r="AU324" s="231" t="s">
        <v>88</v>
      </c>
      <c r="AY324" s="17" t="s">
        <v>141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7" t="s">
        <v>86</v>
      </c>
      <c r="BK324" s="232">
        <f>ROUND(I324*H324,2)</f>
        <v>0</v>
      </c>
      <c r="BL324" s="17" t="s">
        <v>150</v>
      </c>
      <c r="BM324" s="231" t="s">
        <v>477</v>
      </c>
    </row>
    <row r="325" s="2" customFormat="1">
      <c r="A325" s="38"/>
      <c r="B325" s="39"/>
      <c r="C325" s="40"/>
      <c r="D325" s="233" t="s">
        <v>151</v>
      </c>
      <c r="E325" s="40"/>
      <c r="F325" s="234" t="s">
        <v>476</v>
      </c>
      <c r="G325" s="40"/>
      <c r="H325" s="40"/>
      <c r="I325" s="235"/>
      <c r="J325" s="40"/>
      <c r="K325" s="40"/>
      <c r="L325" s="44"/>
      <c r="M325" s="236"/>
      <c r="N325" s="237"/>
      <c r="O325" s="91"/>
      <c r="P325" s="91"/>
      <c r="Q325" s="91"/>
      <c r="R325" s="91"/>
      <c r="S325" s="91"/>
      <c r="T325" s="92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151</v>
      </c>
      <c r="AU325" s="17" t="s">
        <v>88</v>
      </c>
    </row>
    <row r="326" s="12" customFormat="1" ht="22.8" customHeight="1">
      <c r="A326" s="12"/>
      <c r="B326" s="203"/>
      <c r="C326" s="204"/>
      <c r="D326" s="205" t="s">
        <v>77</v>
      </c>
      <c r="E326" s="217" t="s">
        <v>478</v>
      </c>
      <c r="F326" s="217" t="s">
        <v>479</v>
      </c>
      <c r="G326" s="204"/>
      <c r="H326" s="204"/>
      <c r="I326" s="207"/>
      <c r="J326" s="218">
        <f>BK326</f>
        <v>0</v>
      </c>
      <c r="K326" s="204"/>
      <c r="L326" s="209"/>
      <c r="M326" s="210"/>
      <c r="N326" s="211"/>
      <c r="O326" s="211"/>
      <c r="P326" s="212">
        <f>SUM(P327:P334)</f>
        <v>0</v>
      </c>
      <c r="Q326" s="211"/>
      <c r="R326" s="212">
        <f>SUM(R327:R334)</f>
        <v>0</v>
      </c>
      <c r="S326" s="211"/>
      <c r="T326" s="213">
        <f>SUM(T327:T334)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4" t="s">
        <v>86</v>
      </c>
      <c r="AT326" s="215" t="s">
        <v>77</v>
      </c>
      <c r="AU326" s="215" t="s">
        <v>86</v>
      </c>
      <c r="AY326" s="214" t="s">
        <v>141</v>
      </c>
      <c r="BK326" s="216">
        <f>SUM(BK327:BK334)</f>
        <v>0</v>
      </c>
    </row>
    <row r="327" s="2" customFormat="1" ht="14.4" customHeight="1">
      <c r="A327" s="38"/>
      <c r="B327" s="39"/>
      <c r="C327" s="219" t="s">
        <v>318</v>
      </c>
      <c r="D327" s="219" t="s">
        <v>146</v>
      </c>
      <c r="E327" s="220" t="s">
        <v>480</v>
      </c>
      <c r="F327" s="221" t="s">
        <v>481</v>
      </c>
      <c r="G327" s="222" t="s">
        <v>149</v>
      </c>
      <c r="H327" s="223">
        <v>8</v>
      </c>
      <c r="I327" s="224"/>
      <c r="J327" s="225">
        <f>ROUND(I327*H327,2)</f>
        <v>0</v>
      </c>
      <c r="K327" s="226"/>
      <c r="L327" s="44"/>
      <c r="M327" s="227" t="s">
        <v>1</v>
      </c>
      <c r="N327" s="228" t="s">
        <v>43</v>
      </c>
      <c r="O327" s="91"/>
      <c r="P327" s="229">
        <f>O327*H327</f>
        <v>0</v>
      </c>
      <c r="Q327" s="229">
        <v>0</v>
      </c>
      <c r="R327" s="229">
        <f>Q327*H327</f>
        <v>0</v>
      </c>
      <c r="S327" s="229">
        <v>0</v>
      </c>
      <c r="T327" s="230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1" t="s">
        <v>150</v>
      </c>
      <c r="AT327" s="231" t="s">
        <v>146</v>
      </c>
      <c r="AU327" s="231" t="s">
        <v>88</v>
      </c>
      <c r="AY327" s="17" t="s">
        <v>141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7" t="s">
        <v>86</v>
      </c>
      <c r="BK327" s="232">
        <f>ROUND(I327*H327,2)</f>
        <v>0</v>
      </c>
      <c r="BL327" s="17" t="s">
        <v>150</v>
      </c>
      <c r="BM327" s="231" t="s">
        <v>482</v>
      </c>
    </row>
    <row r="328" s="2" customFormat="1">
      <c r="A328" s="38"/>
      <c r="B328" s="39"/>
      <c r="C328" s="40"/>
      <c r="D328" s="233" t="s">
        <v>151</v>
      </c>
      <c r="E328" s="40"/>
      <c r="F328" s="234" t="s">
        <v>481</v>
      </c>
      <c r="G328" s="40"/>
      <c r="H328" s="40"/>
      <c r="I328" s="235"/>
      <c r="J328" s="40"/>
      <c r="K328" s="40"/>
      <c r="L328" s="44"/>
      <c r="M328" s="236"/>
      <c r="N328" s="237"/>
      <c r="O328" s="91"/>
      <c r="P328" s="91"/>
      <c r="Q328" s="91"/>
      <c r="R328" s="91"/>
      <c r="S328" s="91"/>
      <c r="T328" s="92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151</v>
      </c>
      <c r="AU328" s="17" t="s">
        <v>88</v>
      </c>
    </row>
    <row r="329" s="2" customFormat="1" ht="14.4" customHeight="1">
      <c r="A329" s="38"/>
      <c r="B329" s="39"/>
      <c r="C329" s="219" t="s">
        <v>483</v>
      </c>
      <c r="D329" s="219" t="s">
        <v>146</v>
      </c>
      <c r="E329" s="220" t="s">
        <v>484</v>
      </c>
      <c r="F329" s="221" t="s">
        <v>485</v>
      </c>
      <c r="G329" s="222" t="s">
        <v>149</v>
      </c>
      <c r="H329" s="223">
        <v>2</v>
      </c>
      <c r="I329" s="224"/>
      <c r="J329" s="225">
        <f>ROUND(I329*H329,2)</f>
        <v>0</v>
      </c>
      <c r="K329" s="226"/>
      <c r="L329" s="44"/>
      <c r="M329" s="227" t="s">
        <v>1</v>
      </c>
      <c r="N329" s="228" t="s">
        <v>43</v>
      </c>
      <c r="O329" s="91"/>
      <c r="P329" s="229">
        <f>O329*H329</f>
        <v>0</v>
      </c>
      <c r="Q329" s="229">
        <v>0</v>
      </c>
      <c r="R329" s="229">
        <f>Q329*H329</f>
        <v>0</v>
      </c>
      <c r="S329" s="229">
        <v>0</v>
      </c>
      <c r="T329" s="230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31" t="s">
        <v>150</v>
      </c>
      <c r="AT329" s="231" t="s">
        <v>146</v>
      </c>
      <c r="AU329" s="231" t="s">
        <v>88</v>
      </c>
      <c r="AY329" s="17" t="s">
        <v>141</v>
      </c>
      <c r="BE329" s="232">
        <f>IF(N329="základní",J329,0)</f>
        <v>0</v>
      </c>
      <c r="BF329" s="232">
        <f>IF(N329="snížená",J329,0)</f>
        <v>0</v>
      </c>
      <c r="BG329" s="232">
        <f>IF(N329="zákl. přenesená",J329,0)</f>
        <v>0</v>
      </c>
      <c r="BH329" s="232">
        <f>IF(N329="sníž. přenesená",J329,0)</f>
        <v>0</v>
      </c>
      <c r="BI329" s="232">
        <f>IF(N329="nulová",J329,0)</f>
        <v>0</v>
      </c>
      <c r="BJ329" s="17" t="s">
        <v>86</v>
      </c>
      <c r="BK329" s="232">
        <f>ROUND(I329*H329,2)</f>
        <v>0</v>
      </c>
      <c r="BL329" s="17" t="s">
        <v>150</v>
      </c>
      <c r="BM329" s="231" t="s">
        <v>486</v>
      </c>
    </row>
    <row r="330" s="2" customFormat="1">
      <c r="A330" s="38"/>
      <c r="B330" s="39"/>
      <c r="C330" s="40"/>
      <c r="D330" s="233" t="s">
        <v>151</v>
      </c>
      <c r="E330" s="40"/>
      <c r="F330" s="234" t="s">
        <v>485</v>
      </c>
      <c r="G330" s="40"/>
      <c r="H330" s="40"/>
      <c r="I330" s="235"/>
      <c r="J330" s="40"/>
      <c r="K330" s="40"/>
      <c r="L330" s="44"/>
      <c r="M330" s="236"/>
      <c r="N330" s="237"/>
      <c r="O330" s="91"/>
      <c r="P330" s="91"/>
      <c r="Q330" s="91"/>
      <c r="R330" s="91"/>
      <c r="S330" s="91"/>
      <c r="T330" s="92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151</v>
      </c>
      <c r="AU330" s="17" t="s">
        <v>88</v>
      </c>
    </row>
    <row r="331" s="2" customFormat="1" ht="14.4" customHeight="1">
      <c r="A331" s="38"/>
      <c r="B331" s="39"/>
      <c r="C331" s="219" t="s">
        <v>322</v>
      </c>
      <c r="D331" s="219" t="s">
        <v>146</v>
      </c>
      <c r="E331" s="220" t="s">
        <v>487</v>
      </c>
      <c r="F331" s="221" t="s">
        <v>488</v>
      </c>
      <c r="G331" s="222" t="s">
        <v>149</v>
      </c>
      <c r="H331" s="223">
        <v>6</v>
      </c>
      <c r="I331" s="224"/>
      <c r="J331" s="225">
        <f>ROUND(I331*H331,2)</f>
        <v>0</v>
      </c>
      <c r="K331" s="226"/>
      <c r="L331" s="44"/>
      <c r="M331" s="227" t="s">
        <v>1</v>
      </c>
      <c r="N331" s="228" t="s">
        <v>43</v>
      </c>
      <c r="O331" s="91"/>
      <c r="P331" s="229">
        <f>O331*H331</f>
        <v>0</v>
      </c>
      <c r="Q331" s="229">
        <v>0</v>
      </c>
      <c r="R331" s="229">
        <f>Q331*H331</f>
        <v>0</v>
      </c>
      <c r="S331" s="229">
        <v>0</v>
      </c>
      <c r="T331" s="230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31" t="s">
        <v>150</v>
      </c>
      <c r="AT331" s="231" t="s">
        <v>146</v>
      </c>
      <c r="AU331" s="231" t="s">
        <v>88</v>
      </c>
      <c r="AY331" s="17" t="s">
        <v>141</v>
      </c>
      <c r="BE331" s="232">
        <f>IF(N331="základní",J331,0)</f>
        <v>0</v>
      </c>
      <c r="BF331" s="232">
        <f>IF(N331="snížená",J331,0)</f>
        <v>0</v>
      </c>
      <c r="BG331" s="232">
        <f>IF(N331="zákl. přenesená",J331,0)</f>
        <v>0</v>
      </c>
      <c r="BH331" s="232">
        <f>IF(N331="sníž. přenesená",J331,0)</f>
        <v>0</v>
      </c>
      <c r="BI331" s="232">
        <f>IF(N331="nulová",J331,0)</f>
        <v>0</v>
      </c>
      <c r="BJ331" s="17" t="s">
        <v>86</v>
      </c>
      <c r="BK331" s="232">
        <f>ROUND(I331*H331,2)</f>
        <v>0</v>
      </c>
      <c r="BL331" s="17" t="s">
        <v>150</v>
      </c>
      <c r="BM331" s="231" t="s">
        <v>489</v>
      </c>
    </row>
    <row r="332" s="2" customFormat="1">
      <c r="A332" s="38"/>
      <c r="B332" s="39"/>
      <c r="C332" s="40"/>
      <c r="D332" s="233" t="s">
        <v>151</v>
      </c>
      <c r="E332" s="40"/>
      <c r="F332" s="234" t="s">
        <v>488</v>
      </c>
      <c r="G332" s="40"/>
      <c r="H332" s="40"/>
      <c r="I332" s="235"/>
      <c r="J332" s="40"/>
      <c r="K332" s="40"/>
      <c r="L332" s="44"/>
      <c r="M332" s="236"/>
      <c r="N332" s="237"/>
      <c r="O332" s="91"/>
      <c r="P332" s="91"/>
      <c r="Q332" s="91"/>
      <c r="R332" s="91"/>
      <c r="S332" s="91"/>
      <c r="T332" s="92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151</v>
      </c>
      <c r="AU332" s="17" t="s">
        <v>88</v>
      </c>
    </row>
    <row r="333" s="2" customFormat="1" ht="14.4" customHeight="1">
      <c r="A333" s="38"/>
      <c r="B333" s="39"/>
      <c r="C333" s="219" t="s">
        <v>490</v>
      </c>
      <c r="D333" s="219" t="s">
        <v>146</v>
      </c>
      <c r="E333" s="220" t="s">
        <v>491</v>
      </c>
      <c r="F333" s="221" t="s">
        <v>492</v>
      </c>
      <c r="G333" s="222" t="s">
        <v>149</v>
      </c>
      <c r="H333" s="223">
        <v>4</v>
      </c>
      <c r="I333" s="224"/>
      <c r="J333" s="225">
        <f>ROUND(I333*H333,2)</f>
        <v>0</v>
      </c>
      <c r="K333" s="226"/>
      <c r="L333" s="44"/>
      <c r="M333" s="227" t="s">
        <v>1</v>
      </c>
      <c r="N333" s="228" t="s">
        <v>43</v>
      </c>
      <c r="O333" s="91"/>
      <c r="P333" s="229">
        <f>O333*H333</f>
        <v>0</v>
      </c>
      <c r="Q333" s="229">
        <v>0</v>
      </c>
      <c r="R333" s="229">
        <f>Q333*H333</f>
        <v>0</v>
      </c>
      <c r="S333" s="229">
        <v>0</v>
      </c>
      <c r="T333" s="230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31" t="s">
        <v>150</v>
      </c>
      <c r="AT333" s="231" t="s">
        <v>146</v>
      </c>
      <c r="AU333" s="231" t="s">
        <v>88</v>
      </c>
      <c r="AY333" s="17" t="s">
        <v>141</v>
      </c>
      <c r="BE333" s="232">
        <f>IF(N333="základní",J333,0)</f>
        <v>0</v>
      </c>
      <c r="BF333" s="232">
        <f>IF(N333="snížená",J333,0)</f>
        <v>0</v>
      </c>
      <c r="BG333" s="232">
        <f>IF(N333="zákl. přenesená",J333,0)</f>
        <v>0</v>
      </c>
      <c r="BH333" s="232">
        <f>IF(N333="sníž. přenesená",J333,0)</f>
        <v>0</v>
      </c>
      <c r="BI333" s="232">
        <f>IF(N333="nulová",J333,0)</f>
        <v>0</v>
      </c>
      <c r="BJ333" s="17" t="s">
        <v>86</v>
      </c>
      <c r="BK333" s="232">
        <f>ROUND(I333*H333,2)</f>
        <v>0</v>
      </c>
      <c r="BL333" s="17" t="s">
        <v>150</v>
      </c>
      <c r="BM333" s="231" t="s">
        <v>493</v>
      </c>
    </row>
    <row r="334" s="2" customFormat="1">
      <c r="A334" s="38"/>
      <c r="B334" s="39"/>
      <c r="C334" s="40"/>
      <c r="D334" s="233" t="s">
        <v>151</v>
      </c>
      <c r="E334" s="40"/>
      <c r="F334" s="234" t="s">
        <v>492</v>
      </c>
      <c r="G334" s="40"/>
      <c r="H334" s="40"/>
      <c r="I334" s="235"/>
      <c r="J334" s="40"/>
      <c r="K334" s="40"/>
      <c r="L334" s="44"/>
      <c r="M334" s="236"/>
      <c r="N334" s="237"/>
      <c r="O334" s="91"/>
      <c r="P334" s="91"/>
      <c r="Q334" s="91"/>
      <c r="R334" s="91"/>
      <c r="S334" s="91"/>
      <c r="T334" s="92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151</v>
      </c>
      <c r="AU334" s="17" t="s">
        <v>88</v>
      </c>
    </row>
    <row r="335" s="12" customFormat="1" ht="22.8" customHeight="1">
      <c r="A335" s="12"/>
      <c r="B335" s="203"/>
      <c r="C335" s="204"/>
      <c r="D335" s="205" t="s">
        <v>77</v>
      </c>
      <c r="E335" s="217" t="s">
        <v>494</v>
      </c>
      <c r="F335" s="217" t="s">
        <v>495</v>
      </c>
      <c r="G335" s="204"/>
      <c r="H335" s="204"/>
      <c r="I335" s="207"/>
      <c r="J335" s="218">
        <f>BK335</f>
        <v>0</v>
      </c>
      <c r="K335" s="204"/>
      <c r="L335" s="209"/>
      <c r="M335" s="210"/>
      <c r="N335" s="211"/>
      <c r="O335" s="211"/>
      <c r="P335" s="212">
        <f>SUM(P336:P337)</f>
        <v>0</v>
      </c>
      <c r="Q335" s="211"/>
      <c r="R335" s="212">
        <f>SUM(R336:R337)</f>
        <v>0</v>
      </c>
      <c r="S335" s="211"/>
      <c r="T335" s="213">
        <f>SUM(T336:T337)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14" t="s">
        <v>86</v>
      </c>
      <c r="AT335" s="215" t="s">
        <v>77</v>
      </c>
      <c r="AU335" s="215" t="s">
        <v>86</v>
      </c>
      <c r="AY335" s="214" t="s">
        <v>141</v>
      </c>
      <c r="BK335" s="216">
        <f>SUM(BK336:BK337)</f>
        <v>0</v>
      </c>
    </row>
    <row r="336" s="2" customFormat="1" ht="14.4" customHeight="1">
      <c r="A336" s="38"/>
      <c r="B336" s="39"/>
      <c r="C336" s="219" t="s">
        <v>325</v>
      </c>
      <c r="D336" s="219" t="s">
        <v>146</v>
      </c>
      <c r="E336" s="220" t="s">
        <v>496</v>
      </c>
      <c r="F336" s="221" t="s">
        <v>497</v>
      </c>
      <c r="G336" s="222" t="s">
        <v>149</v>
      </c>
      <c r="H336" s="223">
        <v>1</v>
      </c>
      <c r="I336" s="224"/>
      <c r="J336" s="225">
        <f>ROUND(I336*H336,2)</f>
        <v>0</v>
      </c>
      <c r="K336" s="226"/>
      <c r="L336" s="44"/>
      <c r="M336" s="227" t="s">
        <v>1</v>
      </c>
      <c r="N336" s="228" t="s">
        <v>43</v>
      </c>
      <c r="O336" s="91"/>
      <c r="P336" s="229">
        <f>O336*H336</f>
        <v>0</v>
      </c>
      <c r="Q336" s="229">
        <v>0</v>
      </c>
      <c r="R336" s="229">
        <f>Q336*H336</f>
        <v>0</v>
      </c>
      <c r="S336" s="229">
        <v>0</v>
      </c>
      <c r="T336" s="230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31" t="s">
        <v>150</v>
      </c>
      <c r="AT336" s="231" t="s">
        <v>146</v>
      </c>
      <c r="AU336" s="231" t="s">
        <v>88</v>
      </c>
      <c r="AY336" s="17" t="s">
        <v>141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7" t="s">
        <v>86</v>
      </c>
      <c r="BK336" s="232">
        <f>ROUND(I336*H336,2)</f>
        <v>0</v>
      </c>
      <c r="BL336" s="17" t="s">
        <v>150</v>
      </c>
      <c r="BM336" s="231" t="s">
        <v>498</v>
      </c>
    </row>
    <row r="337" s="2" customFormat="1">
      <c r="A337" s="38"/>
      <c r="B337" s="39"/>
      <c r="C337" s="40"/>
      <c r="D337" s="233" t="s">
        <v>151</v>
      </c>
      <c r="E337" s="40"/>
      <c r="F337" s="234" t="s">
        <v>497</v>
      </c>
      <c r="G337" s="40"/>
      <c r="H337" s="40"/>
      <c r="I337" s="235"/>
      <c r="J337" s="40"/>
      <c r="K337" s="40"/>
      <c r="L337" s="44"/>
      <c r="M337" s="236"/>
      <c r="N337" s="237"/>
      <c r="O337" s="91"/>
      <c r="P337" s="91"/>
      <c r="Q337" s="91"/>
      <c r="R337" s="91"/>
      <c r="S337" s="91"/>
      <c r="T337" s="92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151</v>
      </c>
      <c r="AU337" s="17" t="s">
        <v>88</v>
      </c>
    </row>
    <row r="338" s="12" customFormat="1" ht="22.8" customHeight="1">
      <c r="A338" s="12"/>
      <c r="B338" s="203"/>
      <c r="C338" s="204"/>
      <c r="D338" s="205" t="s">
        <v>77</v>
      </c>
      <c r="E338" s="217" t="s">
        <v>499</v>
      </c>
      <c r="F338" s="217" t="s">
        <v>500</v>
      </c>
      <c r="G338" s="204"/>
      <c r="H338" s="204"/>
      <c r="I338" s="207"/>
      <c r="J338" s="218">
        <f>BK338</f>
        <v>0</v>
      </c>
      <c r="K338" s="204"/>
      <c r="L338" s="209"/>
      <c r="M338" s="210"/>
      <c r="N338" s="211"/>
      <c r="O338" s="211"/>
      <c r="P338" s="212">
        <f>SUM(P339:P344)</f>
        <v>0</v>
      </c>
      <c r="Q338" s="211"/>
      <c r="R338" s="212">
        <f>SUM(R339:R344)</f>
        <v>0</v>
      </c>
      <c r="S338" s="211"/>
      <c r="T338" s="213">
        <f>SUM(T339:T344)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14" t="s">
        <v>86</v>
      </c>
      <c r="AT338" s="215" t="s">
        <v>77</v>
      </c>
      <c r="AU338" s="215" t="s">
        <v>86</v>
      </c>
      <c r="AY338" s="214" t="s">
        <v>141</v>
      </c>
      <c r="BK338" s="216">
        <f>SUM(BK339:BK344)</f>
        <v>0</v>
      </c>
    </row>
    <row r="339" s="2" customFormat="1" ht="14.4" customHeight="1">
      <c r="A339" s="38"/>
      <c r="B339" s="39"/>
      <c r="C339" s="219" t="s">
        <v>501</v>
      </c>
      <c r="D339" s="219" t="s">
        <v>146</v>
      </c>
      <c r="E339" s="220" t="s">
        <v>502</v>
      </c>
      <c r="F339" s="221" t="s">
        <v>503</v>
      </c>
      <c r="G339" s="222" t="s">
        <v>149</v>
      </c>
      <c r="H339" s="223">
        <v>1</v>
      </c>
      <c r="I339" s="224"/>
      <c r="J339" s="225">
        <f>ROUND(I339*H339,2)</f>
        <v>0</v>
      </c>
      <c r="K339" s="226"/>
      <c r="L339" s="44"/>
      <c r="M339" s="227" t="s">
        <v>1</v>
      </c>
      <c r="N339" s="228" t="s">
        <v>43</v>
      </c>
      <c r="O339" s="91"/>
      <c r="P339" s="229">
        <f>O339*H339</f>
        <v>0</v>
      </c>
      <c r="Q339" s="229">
        <v>0</v>
      </c>
      <c r="R339" s="229">
        <f>Q339*H339</f>
        <v>0</v>
      </c>
      <c r="S339" s="229">
        <v>0</v>
      </c>
      <c r="T339" s="230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1" t="s">
        <v>150</v>
      </c>
      <c r="AT339" s="231" t="s">
        <v>146</v>
      </c>
      <c r="AU339" s="231" t="s">
        <v>88</v>
      </c>
      <c r="AY339" s="17" t="s">
        <v>141</v>
      </c>
      <c r="BE339" s="232">
        <f>IF(N339="základní",J339,0)</f>
        <v>0</v>
      </c>
      <c r="BF339" s="232">
        <f>IF(N339="snížená",J339,0)</f>
        <v>0</v>
      </c>
      <c r="BG339" s="232">
        <f>IF(N339="zákl. přenesená",J339,0)</f>
        <v>0</v>
      </c>
      <c r="BH339" s="232">
        <f>IF(N339="sníž. přenesená",J339,0)</f>
        <v>0</v>
      </c>
      <c r="BI339" s="232">
        <f>IF(N339="nulová",J339,0)</f>
        <v>0</v>
      </c>
      <c r="BJ339" s="17" t="s">
        <v>86</v>
      </c>
      <c r="BK339" s="232">
        <f>ROUND(I339*H339,2)</f>
        <v>0</v>
      </c>
      <c r="BL339" s="17" t="s">
        <v>150</v>
      </c>
      <c r="BM339" s="231" t="s">
        <v>504</v>
      </c>
    </row>
    <row r="340" s="2" customFormat="1">
      <c r="A340" s="38"/>
      <c r="B340" s="39"/>
      <c r="C340" s="40"/>
      <c r="D340" s="233" t="s">
        <v>151</v>
      </c>
      <c r="E340" s="40"/>
      <c r="F340" s="234" t="s">
        <v>503</v>
      </c>
      <c r="G340" s="40"/>
      <c r="H340" s="40"/>
      <c r="I340" s="235"/>
      <c r="J340" s="40"/>
      <c r="K340" s="40"/>
      <c r="L340" s="44"/>
      <c r="M340" s="236"/>
      <c r="N340" s="237"/>
      <c r="O340" s="91"/>
      <c r="P340" s="91"/>
      <c r="Q340" s="91"/>
      <c r="R340" s="91"/>
      <c r="S340" s="91"/>
      <c r="T340" s="92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151</v>
      </c>
      <c r="AU340" s="17" t="s">
        <v>88</v>
      </c>
    </row>
    <row r="341" s="2" customFormat="1" ht="14.4" customHeight="1">
      <c r="A341" s="38"/>
      <c r="B341" s="39"/>
      <c r="C341" s="219" t="s">
        <v>329</v>
      </c>
      <c r="D341" s="219" t="s">
        <v>146</v>
      </c>
      <c r="E341" s="220" t="s">
        <v>505</v>
      </c>
      <c r="F341" s="221" t="s">
        <v>506</v>
      </c>
      <c r="G341" s="222" t="s">
        <v>149</v>
      </c>
      <c r="H341" s="223">
        <v>1</v>
      </c>
      <c r="I341" s="224"/>
      <c r="J341" s="225">
        <f>ROUND(I341*H341,2)</f>
        <v>0</v>
      </c>
      <c r="K341" s="226"/>
      <c r="L341" s="44"/>
      <c r="M341" s="227" t="s">
        <v>1</v>
      </c>
      <c r="N341" s="228" t="s">
        <v>43</v>
      </c>
      <c r="O341" s="91"/>
      <c r="P341" s="229">
        <f>O341*H341</f>
        <v>0</v>
      </c>
      <c r="Q341" s="229">
        <v>0</v>
      </c>
      <c r="R341" s="229">
        <f>Q341*H341</f>
        <v>0</v>
      </c>
      <c r="S341" s="229">
        <v>0</v>
      </c>
      <c r="T341" s="230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1" t="s">
        <v>150</v>
      </c>
      <c r="AT341" s="231" t="s">
        <v>146</v>
      </c>
      <c r="AU341" s="231" t="s">
        <v>88</v>
      </c>
      <c r="AY341" s="17" t="s">
        <v>141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7" t="s">
        <v>86</v>
      </c>
      <c r="BK341" s="232">
        <f>ROUND(I341*H341,2)</f>
        <v>0</v>
      </c>
      <c r="BL341" s="17" t="s">
        <v>150</v>
      </c>
      <c r="BM341" s="231" t="s">
        <v>507</v>
      </c>
    </row>
    <row r="342" s="2" customFormat="1">
      <c r="A342" s="38"/>
      <c r="B342" s="39"/>
      <c r="C342" s="40"/>
      <c r="D342" s="233" t="s">
        <v>151</v>
      </c>
      <c r="E342" s="40"/>
      <c r="F342" s="234" t="s">
        <v>506</v>
      </c>
      <c r="G342" s="40"/>
      <c r="H342" s="40"/>
      <c r="I342" s="235"/>
      <c r="J342" s="40"/>
      <c r="K342" s="40"/>
      <c r="L342" s="44"/>
      <c r="M342" s="236"/>
      <c r="N342" s="237"/>
      <c r="O342" s="91"/>
      <c r="P342" s="91"/>
      <c r="Q342" s="91"/>
      <c r="R342" s="91"/>
      <c r="S342" s="91"/>
      <c r="T342" s="92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151</v>
      </c>
      <c r="AU342" s="17" t="s">
        <v>88</v>
      </c>
    </row>
    <row r="343" s="2" customFormat="1" ht="14.4" customHeight="1">
      <c r="A343" s="38"/>
      <c r="B343" s="39"/>
      <c r="C343" s="219" t="s">
        <v>508</v>
      </c>
      <c r="D343" s="219" t="s">
        <v>146</v>
      </c>
      <c r="E343" s="220" t="s">
        <v>509</v>
      </c>
      <c r="F343" s="221" t="s">
        <v>510</v>
      </c>
      <c r="G343" s="222" t="s">
        <v>149</v>
      </c>
      <c r="H343" s="223">
        <v>1</v>
      </c>
      <c r="I343" s="224"/>
      <c r="J343" s="225">
        <f>ROUND(I343*H343,2)</f>
        <v>0</v>
      </c>
      <c r="K343" s="226"/>
      <c r="L343" s="44"/>
      <c r="M343" s="227" t="s">
        <v>1</v>
      </c>
      <c r="N343" s="228" t="s">
        <v>43</v>
      </c>
      <c r="O343" s="91"/>
      <c r="P343" s="229">
        <f>O343*H343</f>
        <v>0</v>
      </c>
      <c r="Q343" s="229">
        <v>0</v>
      </c>
      <c r="R343" s="229">
        <f>Q343*H343</f>
        <v>0</v>
      </c>
      <c r="S343" s="229">
        <v>0</v>
      </c>
      <c r="T343" s="230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31" t="s">
        <v>150</v>
      </c>
      <c r="AT343" s="231" t="s">
        <v>146</v>
      </c>
      <c r="AU343" s="231" t="s">
        <v>88</v>
      </c>
      <c r="AY343" s="17" t="s">
        <v>141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17" t="s">
        <v>86</v>
      </c>
      <c r="BK343" s="232">
        <f>ROUND(I343*H343,2)</f>
        <v>0</v>
      </c>
      <c r="BL343" s="17" t="s">
        <v>150</v>
      </c>
      <c r="BM343" s="231" t="s">
        <v>511</v>
      </c>
    </row>
    <row r="344" s="2" customFormat="1">
      <c r="A344" s="38"/>
      <c r="B344" s="39"/>
      <c r="C344" s="40"/>
      <c r="D344" s="233" t="s">
        <v>151</v>
      </c>
      <c r="E344" s="40"/>
      <c r="F344" s="234" t="s">
        <v>510</v>
      </c>
      <c r="G344" s="40"/>
      <c r="H344" s="40"/>
      <c r="I344" s="235"/>
      <c r="J344" s="40"/>
      <c r="K344" s="40"/>
      <c r="L344" s="44"/>
      <c r="M344" s="236"/>
      <c r="N344" s="237"/>
      <c r="O344" s="91"/>
      <c r="P344" s="91"/>
      <c r="Q344" s="91"/>
      <c r="R344" s="91"/>
      <c r="S344" s="91"/>
      <c r="T344" s="92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151</v>
      </c>
      <c r="AU344" s="17" t="s">
        <v>88</v>
      </c>
    </row>
    <row r="345" s="12" customFormat="1" ht="22.8" customHeight="1">
      <c r="A345" s="12"/>
      <c r="B345" s="203"/>
      <c r="C345" s="204"/>
      <c r="D345" s="205" t="s">
        <v>77</v>
      </c>
      <c r="E345" s="217" t="s">
        <v>512</v>
      </c>
      <c r="F345" s="217" t="s">
        <v>513</v>
      </c>
      <c r="G345" s="204"/>
      <c r="H345" s="204"/>
      <c r="I345" s="207"/>
      <c r="J345" s="218">
        <f>BK345</f>
        <v>0</v>
      </c>
      <c r="K345" s="204"/>
      <c r="L345" s="209"/>
      <c r="M345" s="210"/>
      <c r="N345" s="211"/>
      <c r="O345" s="211"/>
      <c r="P345" s="212">
        <f>SUM(P346:P355)</f>
        <v>0</v>
      </c>
      <c r="Q345" s="211"/>
      <c r="R345" s="212">
        <f>SUM(R346:R355)</f>
        <v>0</v>
      </c>
      <c r="S345" s="211"/>
      <c r="T345" s="213">
        <f>SUM(T346:T355)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14" t="s">
        <v>86</v>
      </c>
      <c r="AT345" s="215" t="s">
        <v>77</v>
      </c>
      <c r="AU345" s="215" t="s">
        <v>86</v>
      </c>
      <c r="AY345" s="214" t="s">
        <v>141</v>
      </c>
      <c r="BK345" s="216">
        <f>SUM(BK346:BK355)</f>
        <v>0</v>
      </c>
    </row>
    <row r="346" s="2" customFormat="1" ht="14.4" customHeight="1">
      <c r="A346" s="38"/>
      <c r="B346" s="39"/>
      <c r="C346" s="219" t="s">
        <v>332</v>
      </c>
      <c r="D346" s="219" t="s">
        <v>146</v>
      </c>
      <c r="E346" s="220" t="s">
        <v>514</v>
      </c>
      <c r="F346" s="221" t="s">
        <v>515</v>
      </c>
      <c r="G346" s="222" t="s">
        <v>516</v>
      </c>
      <c r="H346" s="223">
        <v>66</v>
      </c>
      <c r="I346" s="224"/>
      <c r="J346" s="225">
        <f>ROUND(I346*H346,2)</f>
        <v>0</v>
      </c>
      <c r="K346" s="226"/>
      <c r="L346" s="44"/>
      <c r="M346" s="227" t="s">
        <v>1</v>
      </c>
      <c r="N346" s="228" t="s">
        <v>43</v>
      </c>
      <c r="O346" s="91"/>
      <c r="P346" s="229">
        <f>O346*H346</f>
        <v>0</v>
      </c>
      <c r="Q346" s="229">
        <v>0</v>
      </c>
      <c r="R346" s="229">
        <f>Q346*H346</f>
        <v>0</v>
      </c>
      <c r="S346" s="229">
        <v>0</v>
      </c>
      <c r="T346" s="230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31" t="s">
        <v>150</v>
      </c>
      <c r="AT346" s="231" t="s">
        <v>146</v>
      </c>
      <c r="AU346" s="231" t="s">
        <v>88</v>
      </c>
      <c r="AY346" s="17" t="s">
        <v>141</v>
      </c>
      <c r="BE346" s="232">
        <f>IF(N346="základní",J346,0)</f>
        <v>0</v>
      </c>
      <c r="BF346" s="232">
        <f>IF(N346="snížená",J346,0)</f>
        <v>0</v>
      </c>
      <c r="BG346" s="232">
        <f>IF(N346="zákl. přenesená",J346,0)</f>
        <v>0</v>
      </c>
      <c r="BH346" s="232">
        <f>IF(N346="sníž. přenesená",J346,0)</f>
        <v>0</v>
      </c>
      <c r="BI346" s="232">
        <f>IF(N346="nulová",J346,0)</f>
        <v>0</v>
      </c>
      <c r="BJ346" s="17" t="s">
        <v>86</v>
      </c>
      <c r="BK346" s="232">
        <f>ROUND(I346*H346,2)</f>
        <v>0</v>
      </c>
      <c r="BL346" s="17" t="s">
        <v>150</v>
      </c>
      <c r="BM346" s="231" t="s">
        <v>517</v>
      </c>
    </row>
    <row r="347" s="2" customFormat="1">
      <c r="A347" s="38"/>
      <c r="B347" s="39"/>
      <c r="C347" s="40"/>
      <c r="D347" s="233" t="s">
        <v>151</v>
      </c>
      <c r="E347" s="40"/>
      <c r="F347" s="234" t="s">
        <v>515</v>
      </c>
      <c r="G347" s="40"/>
      <c r="H347" s="40"/>
      <c r="I347" s="235"/>
      <c r="J347" s="40"/>
      <c r="K347" s="40"/>
      <c r="L347" s="44"/>
      <c r="M347" s="236"/>
      <c r="N347" s="237"/>
      <c r="O347" s="91"/>
      <c r="P347" s="91"/>
      <c r="Q347" s="91"/>
      <c r="R347" s="91"/>
      <c r="S347" s="91"/>
      <c r="T347" s="92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151</v>
      </c>
      <c r="AU347" s="17" t="s">
        <v>88</v>
      </c>
    </row>
    <row r="348" s="2" customFormat="1" ht="14.4" customHeight="1">
      <c r="A348" s="38"/>
      <c r="B348" s="39"/>
      <c r="C348" s="219" t="s">
        <v>518</v>
      </c>
      <c r="D348" s="219" t="s">
        <v>146</v>
      </c>
      <c r="E348" s="220" t="s">
        <v>519</v>
      </c>
      <c r="F348" s="221" t="s">
        <v>520</v>
      </c>
      <c r="G348" s="222" t="s">
        <v>516</v>
      </c>
      <c r="H348" s="223">
        <v>66</v>
      </c>
      <c r="I348" s="224"/>
      <c r="J348" s="225">
        <f>ROUND(I348*H348,2)</f>
        <v>0</v>
      </c>
      <c r="K348" s="226"/>
      <c r="L348" s="44"/>
      <c r="M348" s="227" t="s">
        <v>1</v>
      </c>
      <c r="N348" s="228" t="s">
        <v>43</v>
      </c>
      <c r="O348" s="91"/>
      <c r="P348" s="229">
        <f>O348*H348</f>
        <v>0</v>
      </c>
      <c r="Q348" s="229">
        <v>0</v>
      </c>
      <c r="R348" s="229">
        <f>Q348*H348</f>
        <v>0</v>
      </c>
      <c r="S348" s="229">
        <v>0</v>
      </c>
      <c r="T348" s="230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31" t="s">
        <v>150</v>
      </c>
      <c r="AT348" s="231" t="s">
        <v>146</v>
      </c>
      <c r="AU348" s="231" t="s">
        <v>88</v>
      </c>
      <c r="AY348" s="17" t="s">
        <v>141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17" t="s">
        <v>86</v>
      </c>
      <c r="BK348" s="232">
        <f>ROUND(I348*H348,2)</f>
        <v>0</v>
      </c>
      <c r="BL348" s="17" t="s">
        <v>150</v>
      </c>
      <c r="BM348" s="231" t="s">
        <v>521</v>
      </c>
    </row>
    <row r="349" s="2" customFormat="1">
      <c r="A349" s="38"/>
      <c r="B349" s="39"/>
      <c r="C349" s="40"/>
      <c r="D349" s="233" t="s">
        <v>151</v>
      </c>
      <c r="E349" s="40"/>
      <c r="F349" s="234" t="s">
        <v>520</v>
      </c>
      <c r="G349" s="40"/>
      <c r="H349" s="40"/>
      <c r="I349" s="235"/>
      <c r="J349" s="40"/>
      <c r="K349" s="40"/>
      <c r="L349" s="44"/>
      <c r="M349" s="236"/>
      <c r="N349" s="237"/>
      <c r="O349" s="91"/>
      <c r="P349" s="91"/>
      <c r="Q349" s="91"/>
      <c r="R349" s="91"/>
      <c r="S349" s="91"/>
      <c r="T349" s="92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151</v>
      </c>
      <c r="AU349" s="17" t="s">
        <v>88</v>
      </c>
    </row>
    <row r="350" s="2" customFormat="1" ht="14.4" customHeight="1">
      <c r="A350" s="38"/>
      <c r="B350" s="39"/>
      <c r="C350" s="219" t="s">
        <v>336</v>
      </c>
      <c r="D350" s="219" t="s">
        <v>146</v>
      </c>
      <c r="E350" s="220" t="s">
        <v>522</v>
      </c>
      <c r="F350" s="221" t="s">
        <v>523</v>
      </c>
      <c r="G350" s="222" t="s">
        <v>149</v>
      </c>
      <c r="H350" s="223">
        <v>1</v>
      </c>
      <c r="I350" s="224"/>
      <c r="J350" s="225">
        <f>ROUND(I350*H350,2)</f>
        <v>0</v>
      </c>
      <c r="K350" s="226"/>
      <c r="L350" s="44"/>
      <c r="M350" s="227" t="s">
        <v>1</v>
      </c>
      <c r="N350" s="228" t="s">
        <v>43</v>
      </c>
      <c r="O350" s="91"/>
      <c r="P350" s="229">
        <f>O350*H350</f>
        <v>0</v>
      </c>
      <c r="Q350" s="229">
        <v>0</v>
      </c>
      <c r="R350" s="229">
        <f>Q350*H350</f>
        <v>0</v>
      </c>
      <c r="S350" s="229">
        <v>0</v>
      </c>
      <c r="T350" s="230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31" t="s">
        <v>150</v>
      </c>
      <c r="AT350" s="231" t="s">
        <v>146</v>
      </c>
      <c r="AU350" s="231" t="s">
        <v>88</v>
      </c>
      <c r="AY350" s="17" t="s">
        <v>141</v>
      </c>
      <c r="BE350" s="232">
        <f>IF(N350="základní",J350,0)</f>
        <v>0</v>
      </c>
      <c r="BF350" s="232">
        <f>IF(N350="snížená",J350,0)</f>
        <v>0</v>
      </c>
      <c r="BG350" s="232">
        <f>IF(N350="zákl. přenesená",J350,0)</f>
        <v>0</v>
      </c>
      <c r="BH350" s="232">
        <f>IF(N350="sníž. přenesená",J350,0)</f>
        <v>0</v>
      </c>
      <c r="BI350" s="232">
        <f>IF(N350="nulová",J350,0)</f>
        <v>0</v>
      </c>
      <c r="BJ350" s="17" t="s">
        <v>86</v>
      </c>
      <c r="BK350" s="232">
        <f>ROUND(I350*H350,2)</f>
        <v>0</v>
      </c>
      <c r="BL350" s="17" t="s">
        <v>150</v>
      </c>
      <c r="BM350" s="231" t="s">
        <v>524</v>
      </c>
    </row>
    <row r="351" s="2" customFormat="1">
      <c r="A351" s="38"/>
      <c r="B351" s="39"/>
      <c r="C351" s="40"/>
      <c r="D351" s="233" t="s">
        <v>151</v>
      </c>
      <c r="E351" s="40"/>
      <c r="F351" s="234" t="s">
        <v>523</v>
      </c>
      <c r="G351" s="40"/>
      <c r="H351" s="40"/>
      <c r="I351" s="235"/>
      <c r="J351" s="40"/>
      <c r="K351" s="40"/>
      <c r="L351" s="44"/>
      <c r="M351" s="236"/>
      <c r="N351" s="237"/>
      <c r="O351" s="91"/>
      <c r="P351" s="91"/>
      <c r="Q351" s="91"/>
      <c r="R351" s="91"/>
      <c r="S351" s="91"/>
      <c r="T351" s="92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151</v>
      </c>
      <c r="AU351" s="17" t="s">
        <v>88</v>
      </c>
    </row>
    <row r="352" s="2" customFormat="1" ht="14.4" customHeight="1">
      <c r="A352" s="38"/>
      <c r="B352" s="39"/>
      <c r="C352" s="219" t="s">
        <v>353</v>
      </c>
      <c r="D352" s="219" t="s">
        <v>146</v>
      </c>
      <c r="E352" s="220" t="s">
        <v>525</v>
      </c>
      <c r="F352" s="221" t="s">
        <v>526</v>
      </c>
      <c r="G352" s="222" t="s">
        <v>149</v>
      </c>
      <c r="H352" s="223">
        <v>1</v>
      </c>
      <c r="I352" s="224"/>
      <c r="J352" s="225">
        <f>ROUND(I352*H352,2)</f>
        <v>0</v>
      </c>
      <c r="K352" s="226"/>
      <c r="L352" s="44"/>
      <c r="M352" s="227" t="s">
        <v>1</v>
      </c>
      <c r="N352" s="228" t="s">
        <v>43</v>
      </c>
      <c r="O352" s="91"/>
      <c r="P352" s="229">
        <f>O352*H352</f>
        <v>0</v>
      </c>
      <c r="Q352" s="229">
        <v>0</v>
      </c>
      <c r="R352" s="229">
        <f>Q352*H352</f>
        <v>0</v>
      </c>
      <c r="S352" s="229">
        <v>0</v>
      </c>
      <c r="T352" s="230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31" t="s">
        <v>150</v>
      </c>
      <c r="AT352" s="231" t="s">
        <v>146</v>
      </c>
      <c r="AU352" s="231" t="s">
        <v>88</v>
      </c>
      <c r="AY352" s="17" t="s">
        <v>141</v>
      </c>
      <c r="BE352" s="232">
        <f>IF(N352="základní",J352,0)</f>
        <v>0</v>
      </c>
      <c r="BF352" s="232">
        <f>IF(N352="snížená",J352,0)</f>
        <v>0</v>
      </c>
      <c r="BG352" s="232">
        <f>IF(N352="zákl. přenesená",J352,0)</f>
        <v>0</v>
      </c>
      <c r="BH352" s="232">
        <f>IF(N352="sníž. přenesená",J352,0)</f>
        <v>0</v>
      </c>
      <c r="BI352" s="232">
        <f>IF(N352="nulová",J352,0)</f>
        <v>0</v>
      </c>
      <c r="BJ352" s="17" t="s">
        <v>86</v>
      </c>
      <c r="BK352" s="232">
        <f>ROUND(I352*H352,2)</f>
        <v>0</v>
      </c>
      <c r="BL352" s="17" t="s">
        <v>150</v>
      </c>
      <c r="BM352" s="231" t="s">
        <v>527</v>
      </c>
    </row>
    <row r="353" s="2" customFormat="1">
      <c r="A353" s="38"/>
      <c r="B353" s="39"/>
      <c r="C353" s="40"/>
      <c r="D353" s="233" t="s">
        <v>151</v>
      </c>
      <c r="E353" s="40"/>
      <c r="F353" s="234" t="s">
        <v>526</v>
      </c>
      <c r="G353" s="40"/>
      <c r="H353" s="40"/>
      <c r="I353" s="235"/>
      <c r="J353" s="40"/>
      <c r="K353" s="40"/>
      <c r="L353" s="44"/>
      <c r="M353" s="236"/>
      <c r="N353" s="237"/>
      <c r="O353" s="91"/>
      <c r="P353" s="91"/>
      <c r="Q353" s="91"/>
      <c r="R353" s="91"/>
      <c r="S353" s="91"/>
      <c r="T353" s="92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151</v>
      </c>
      <c r="AU353" s="17" t="s">
        <v>88</v>
      </c>
    </row>
    <row r="354" s="2" customFormat="1" ht="14.4" customHeight="1">
      <c r="A354" s="38"/>
      <c r="B354" s="39"/>
      <c r="C354" s="219" t="s">
        <v>528</v>
      </c>
      <c r="D354" s="219" t="s">
        <v>146</v>
      </c>
      <c r="E354" s="220" t="s">
        <v>529</v>
      </c>
      <c r="F354" s="221" t="s">
        <v>530</v>
      </c>
      <c r="G354" s="222" t="s">
        <v>149</v>
      </c>
      <c r="H354" s="223">
        <v>3</v>
      </c>
      <c r="I354" s="224"/>
      <c r="J354" s="225">
        <f>ROUND(I354*H354,2)</f>
        <v>0</v>
      </c>
      <c r="K354" s="226"/>
      <c r="L354" s="44"/>
      <c r="M354" s="227" t="s">
        <v>1</v>
      </c>
      <c r="N354" s="228" t="s">
        <v>43</v>
      </c>
      <c r="O354" s="91"/>
      <c r="P354" s="229">
        <f>O354*H354</f>
        <v>0</v>
      </c>
      <c r="Q354" s="229">
        <v>0</v>
      </c>
      <c r="R354" s="229">
        <f>Q354*H354</f>
        <v>0</v>
      </c>
      <c r="S354" s="229">
        <v>0</v>
      </c>
      <c r="T354" s="230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31" t="s">
        <v>150</v>
      </c>
      <c r="AT354" s="231" t="s">
        <v>146</v>
      </c>
      <c r="AU354" s="231" t="s">
        <v>88</v>
      </c>
      <c r="AY354" s="17" t="s">
        <v>141</v>
      </c>
      <c r="BE354" s="232">
        <f>IF(N354="základní",J354,0)</f>
        <v>0</v>
      </c>
      <c r="BF354" s="232">
        <f>IF(N354="snížená",J354,0)</f>
        <v>0</v>
      </c>
      <c r="BG354" s="232">
        <f>IF(N354="zákl. přenesená",J354,0)</f>
        <v>0</v>
      </c>
      <c r="BH354" s="232">
        <f>IF(N354="sníž. přenesená",J354,0)</f>
        <v>0</v>
      </c>
      <c r="BI354" s="232">
        <f>IF(N354="nulová",J354,0)</f>
        <v>0</v>
      </c>
      <c r="BJ354" s="17" t="s">
        <v>86</v>
      </c>
      <c r="BK354" s="232">
        <f>ROUND(I354*H354,2)</f>
        <v>0</v>
      </c>
      <c r="BL354" s="17" t="s">
        <v>150</v>
      </c>
      <c r="BM354" s="231" t="s">
        <v>531</v>
      </c>
    </row>
    <row r="355" s="2" customFormat="1">
      <c r="A355" s="38"/>
      <c r="B355" s="39"/>
      <c r="C355" s="40"/>
      <c r="D355" s="233" t="s">
        <v>151</v>
      </c>
      <c r="E355" s="40"/>
      <c r="F355" s="234" t="s">
        <v>530</v>
      </c>
      <c r="G355" s="40"/>
      <c r="H355" s="40"/>
      <c r="I355" s="235"/>
      <c r="J355" s="40"/>
      <c r="K355" s="40"/>
      <c r="L355" s="44"/>
      <c r="M355" s="236"/>
      <c r="N355" s="237"/>
      <c r="O355" s="91"/>
      <c r="P355" s="91"/>
      <c r="Q355" s="91"/>
      <c r="R355" s="91"/>
      <c r="S355" s="91"/>
      <c r="T355" s="92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151</v>
      </c>
      <c r="AU355" s="17" t="s">
        <v>88</v>
      </c>
    </row>
    <row r="356" s="12" customFormat="1" ht="25.92" customHeight="1">
      <c r="A356" s="12"/>
      <c r="B356" s="203"/>
      <c r="C356" s="204"/>
      <c r="D356" s="205" t="s">
        <v>77</v>
      </c>
      <c r="E356" s="206" t="s">
        <v>532</v>
      </c>
      <c r="F356" s="206" t="s">
        <v>533</v>
      </c>
      <c r="G356" s="204"/>
      <c r="H356" s="204"/>
      <c r="I356" s="207"/>
      <c r="J356" s="208">
        <f>BK356</f>
        <v>0</v>
      </c>
      <c r="K356" s="204"/>
      <c r="L356" s="209"/>
      <c r="M356" s="210"/>
      <c r="N356" s="211"/>
      <c r="O356" s="211"/>
      <c r="P356" s="212">
        <f>SUM(P357:P366)</f>
        <v>0</v>
      </c>
      <c r="Q356" s="211"/>
      <c r="R356" s="212">
        <f>SUM(R357:R366)</f>
        <v>0</v>
      </c>
      <c r="S356" s="211"/>
      <c r="T356" s="213">
        <f>SUM(T357:T366)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14" t="s">
        <v>150</v>
      </c>
      <c r="AT356" s="215" t="s">
        <v>77</v>
      </c>
      <c r="AU356" s="215" t="s">
        <v>78</v>
      </c>
      <c r="AY356" s="214" t="s">
        <v>141</v>
      </c>
      <c r="BK356" s="216">
        <f>SUM(BK357:BK366)</f>
        <v>0</v>
      </c>
    </row>
    <row r="357" s="2" customFormat="1" ht="14.4" customHeight="1">
      <c r="A357" s="38"/>
      <c r="B357" s="39"/>
      <c r="C357" s="219" t="s">
        <v>339</v>
      </c>
      <c r="D357" s="219" t="s">
        <v>146</v>
      </c>
      <c r="E357" s="220" t="s">
        <v>534</v>
      </c>
      <c r="F357" s="221" t="s">
        <v>535</v>
      </c>
      <c r="G357" s="222" t="s">
        <v>536</v>
      </c>
      <c r="H357" s="223">
        <v>0</v>
      </c>
      <c r="I357" s="224"/>
      <c r="J357" s="225">
        <f>ROUND(I357*H357,2)</f>
        <v>0</v>
      </c>
      <c r="K357" s="226"/>
      <c r="L357" s="44"/>
      <c r="M357" s="227" t="s">
        <v>1</v>
      </c>
      <c r="N357" s="228" t="s">
        <v>43</v>
      </c>
      <c r="O357" s="91"/>
      <c r="P357" s="229">
        <f>O357*H357</f>
        <v>0</v>
      </c>
      <c r="Q357" s="229">
        <v>0</v>
      </c>
      <c r="R357" s="229">
        <f>Q357*H357</f>
        <v>0</v>
      </c>
      <c r="S357" s="229">
        <v>0</v>
      </c>
      <c r="T357" s="230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31" t="s">
        <v>537</v>
      </c>
      <c r="AT357" s="231" t="s">
        <v>146</v>
      </c>
      <c r="AU357" s="231" t="s">
        <v>86</v>
      </c>
      <c r="AY357" s="17" t="s">
        <v>141</v>
      </c>
      <c r="BE357" s="232">
        <f>IF(N357="základní",J357,0)</f>
        <v>0</v>
      </c>
      <c r="BF357" s="232">
        <f>IF(N357="snížená",J357,0)</f>
        <v>0</v>
      </c>
      <c r="BG357" s="232">
        <f>IF(N357="zákl. přenesená",J357,0)</f>
        <v>0</v>
      </c>
      <c r="BH357" s="232">
        <f>IF(N357="sníž. přenesená",J357,0)</f>
        <v>0</v>
      </c>
      <c r="BI357" s="232">
        <f>IF(N357="nulová",J357,0)</f>
        <v>0</v>
      </c>
      <c r="BJ357" s="17" t="s">
        <v>86</v>
      </c>
      <c r="BK357" s="232">
        <f>ROUND(I357*H357,2)</f>
        <v>0</v>
      </c>
      <c r="BL357" s="17" t="s">
        <v>537</v>
      </c>
      <c r="BM357" s="231" t="s">
        <v>538</v>
      </c>
    </row>
    <row r="358" s="2" customFormat="1">
      <c r="A358" s="38"/>
      <c r="B358" s="39"/>
      <c r="C358" s="40"/>
      <c r="D358" s="233" t="s">
        <v>151</v>
      </c>
      <c r="E358" s="40"/>
      <c r="F358" s="234" t="s">
        <v>535</v>
      </c>
      <c r="G358" s="40"/>
      <c r="H358" s="40"/>
      <c r="I358" s="235"/>
      <c r="J358" s="40"/>
      <c r="K358" s="40"/>
      <c r="L358" s="44"/>
      <c r="M358" s="236"/>
      <c r="N358" s="237"/>
      <c r="O358" s="91"/>
      <c r="P358" s="91"/>
      <c r="Q358" s="91"/>
      <c r="R358" s="91"/>
      <c r="S358" s="91"/>
      <c r="T358" s="92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151</v>
      </c>
      <c r="AU358" s="17" t="s">
        <v>86</v>
      </c>
    </row>
    <row r="359" s="2" customFormat="1" ht="24.15" customHeight="1">
      <c r="A359" s="38"/>
      <c r="B359" s="39"/>
      <c r="C359" s="219" t="s">
        <v>539</v>
      </c>
      <c r="D359" s="219" t="s">
        <v>146</v>
      </c>
      <c r="E359" s="220" t="s">
        <v>540</v>
      </c>
      <c r="F359" s="221" t="s">
        <v>541</v>
      </c>
      <c r="G359" s="222" t="s">
        <v>536</v>
      </c>
      <c r="H359" s="223">
        <v>0</v>
      </c>
      <c r="I359" s="224"/>
      <c r="J359" s="225">
        <f>ROUND(I359*H359,2)</f>
        <v>0</v>
      </c>
      <c r="K359" s="226"/>
      <c r="L359" s="44"/>
      <c r="M359" s="227" t="s">
        <v>1</v>
      </c>
      <c r="N359" s="228" t="s">
        <v>43</v>
      </c>
      <c r="O359" s="91"/>
      <c r="P359" s="229">
        <f>O359*H359</f>
        <v>0</v>
      </c>
      <c r="Q359" s="229">
        <v>0</v>
      </c>
      <c r="R359" s="229">
        <f>Q359*H359</f>
        <v>0</v>
      </c>
      <c r="S359" s="229">
        <v>0</v>
      </c>
      <c r="T359" s="230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31" t="s">
        <v>537</v>
      </c>
      <c r="AT359" s="231" t="s">
        <v>146</v>
      </c>
      <c r="AU359" s="231" t="s">
        <v>86</v>
      </c>
      <c r="AY359" s="17" t="s">
        <v>141</v>
      </c>
      <c r="BE359" s="232">
        <f>IF(N359="základní",J359,0)</f>
        <v>0</v>
      </c>
      <c r="BF359" s="232">
        <f>IF(N359="snížená",J359,0)</f>
        <v>0</v>
      </c>
      <c r="BG359" s="232">
        <f>IF(N359="zákl. přenesená",J359,0)</f>
        <v>0</v>
      </c>
      <c r="BH359" s="232">
        <f>IF(N359="sníž. přenesená",J359,0)</f>
        <v>0</v>
      </c>
      <c r="BI359" s="232">
        <f>IF(N359="nulová",J359,0)</f>
        <v>0</v>
      </c>
      <c r="BJ359" s="17" t="s">
        <v>86</v>
      </c>
      <c r="BK359" s="232">
        <f>ROUND(I359*H359,2)</f>
        <v>0</v>
      </c>
      <c r="BL359" s="17" t="s">
        <v>537</v>
      </c>
      <c r="BM359" s="231" t="s">
        <v>542</v>
      </c>
    </row>
    <row r="360" s="2" customFormat="1">
      <c r="A360" s="38"/>
      <c r="B360" s="39"/>
      <c r="C360" s="40"/>
      <c r="D360" s="233" t="s">
        <v>151</v>
      </c>
      <c r="E360" s="40"/>
      <c r="F360" s="234" t="s">
        <v>541</v>
      </c>
      <c r="G360" s="40"/>
      <c r="H360" s="40"/>
      <c r="I360" s="235"/>
      <c r="J360" s="40"/>
      <c r="K360" s="40"/>
      <c r="L360" s="44"/>
      <c r="M360" s="236"/>
      <c r="N360" s="237"/>
      <c r="O360" s="91"/>
      <c r="P360" s="91"/>
      <c r="Q360" s="91"/>
      <c r="R360" s="91"/>
      <c r="S360" s="91"/>
      <c r="T360" s="92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151</v>
      </c>
      <c r="AU360" s="17" t="s">
        <v>86</v>
      </c>
    </row>
    <row r="361" s="2" customFormat="1" ht="14.4" customHeight="1">
      <c r="A361" s="38"/>
      <c r="B361" s="39"/>
      <c r="C361" s="219" t="s">
        <v>343</v>
      </c>
      <c r="D361" s="219" t="s">
        <v>146</v>
      </c>
      <c r="E361" s="220" t="s">
        <v>543</v>
      </c>
      <c r="F361" s="221" t="s">
        <v>544</v>
      </c>
      <c r="G361" s="222" t="s">
        <v>536</v>
      </c>
      <c r="H361" s="223">
        <v>0</v>
      </c>
      <c r="I361" s="224"/>
      <c r="J361" s="225">
        <f>ROUND(I361*H361,2)</f>
        <v>0</v>
      </c>
      <c r="K361" s="226"/>
      <c r="L361" s="44"/>
      <c r="M361" s="227" t="s">
        <v>1</v>
      </c>
      <c r="N361" s="228" t="s">
        <v>43</v>
      </c>
      <c r="O361" s="91"/>
      <c r="P361" s="229">
        <f>O361*H361</f>
        <v>0</v>
      </c>
      <c r="Q361" s="229">
        <v>0</v>
      </c>
      <c r="R361" s="229">
        <f>Q361*H361</f>
        <v>0</v>
      </c>
      <c r="S361" s="229">
        <v>0</v>
      </c>
      <c r="T361" s="230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31" t="s">
        <v>537</v>
      </c>
      <c r="AT361" s="231" t="s">
        <v>146</v>
      </c>
      <c r="AU361" s="231" t="s">
        <v>86</v>
      </c>
      <c r="AY361" s="17" t="s">
        <v>141</v>
      </c>
      <c r="BE361" s="232">
        <f>IF(N361="základní",J361,0)</f>
        <v>0</v>
      </c>
      <c r="BF361" s="232">
        <f>IF(N361="snížená",J361,0)</f>
        <v>0</v>
      </c>
      <c r="BG361" s="232">
        <f>IF(N361="zákl. přenesená",J361,0)</f>
        <v>0</v>
      </c>
      <c r="BH361" s="232">
        <f>IF(N361="sníž. přenesená",J361,0)</f>
        <v>0</v>
      </c>
      <c r="BI361" s="232">
        <f>IF(N361="nulová",J361,0)</f>
        <v>0</v>
      </c>
      <c r="BJ361" s="17" t="s">
        <v>86</v>
      </c>
      <c r="BK361" s="232">
        <f>ROUND(I361*H361,2)</f>
        <v>0</v>
      </c>
      <c r="BL361" s="17" t="s">
        <v>537</v>
      </c>
      <c r="BM361" s="231" t="s">
        <v>545</v>
      </c>
    </row>
    <row r="362" s="2" customFormat="1">
      <c r="A362" s="38"/>
      <c r="B362" s="39"/>
      <c r="C362" s="40"/>
      <c r="D362" s="233" t="s">
        <v>151</v>
      </c>
      <c r="E362" s="40"/>
      <c r="F362" s="234" t="s">
        <v>544</v>
      </c>
      <c r="G362" s="40"/>
      <c r="H362" s="40"/>
      <c r="I362" s="235"/>
      <c r="J362" s="40"/>
      <c r="K362" s="40"/>
      <c r="L362" s="44"/>
      <c r="M362" s="236"/>
      <c r="N362" s="237"/>
      <c r="O362" s="91"/>
      <c r="P362" s="91"/>
      <c r="Q362" s="91"/>
      <c r="R362" s="91"/>
      <c r="S362" s="91"/>
      <c r="T362" s="92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151</v>
      </c>
      <c r="AU362" s="17" t="s">
        <v>86</v>
      </c>
    </row>
    <row r="363" s="2" customFormat="1" ht="24.15" customHeight="1">
      <c r="A363" s="38"/>
      <c r="B363" s="39"/>
      <c r="C363" s="219" t="s">
        <v>546</v>
      </c>
      <c r="D363" s="219" t="s">
        <v>146</v>
      </c>
      <c r="E363" s="220" t="s">
        <v>547</v>
      </c>
      <c r="F363" s="221" t="s">
        <v>548</v>
      </c>
      <c r="G363" s="222" t="s">
        <v>536</v>
      </c>
      <c r="H363" s="223">
        <v>0</v>
      </c>
      <c r="I363" s="224"/>
      <c r="J363" s="225">
        <f>ROUND(I363*H363,2)</f>
        <v>0</v>
      </c>
      <c r="K363" s="226"/>
      <c r="L363" s="44"/>
      <c r="M363" s="227" t="s">
        <v>1</v>
      </c>
      <c r="N363" s="228" t="s">
        <v>43</v>
      </c>
      <c r="O363" s="91"/>
      <c r="P363" s="229">
        <f>O363*H363</f>
        <v>0</v>
      </c>
      <c r="Q363" s="229">
        <v>0</v>
      </c>
      <c r="R363" s="229">
        <f>Q363*H363</f>
        <v>0</v>
      </c>
      <c r="S363" s="229">
        <v>0</v>
      </c>
      <c r="T363" s="230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31" t="s">
        <v>537</v>
      </c>
      <c r="AT363" s="231" t="s">
        <v>146</v>
      </c>
      <c r="AU363" s="231" t="s">
        <v>86</v>
      </c>
      <c r="AY363" s="17" t="s">
        <v>141</v>
      </c>
      <c r="BE363" s="232">
        <f>IF(N363="základní",J363,0)</f>
        <v>0</v>
      </c>
      <c r="BF363" s="232">
        <f>IF(N363="snížená",J363,0)</f>
        <v>0</v>
      </c>
      <c r="BG363" s="232">
        <f>IF(N363="zákl. přenesená",J363,0)</f>
        <v>0</v>
      </c>
      <c r="BH363" s="232">
        <f>IF(N363="sníž. přenesená",J363,0)</f>
        <v>0</v>
      </c>
      <c r="BI363" s="232">
        <f>IF(N363="nulová",J363,0)</f>
        <v>0</v>
      </c>
      <c r="BJ363" s="17" t="s">
        <v>86</v>
      </c>
      <c r="BK363" s="232">
        <f>ROUND(I363*H363,2)</f>
        <v>0</v>
      </c>
      <c r="BL363" s="17" t="s">
        <v>537</v>
      </c>
      <c r="BM363" s="231" t="s">
        <v>549</v>
      </c>
    </row>
    <row r="364" s="2" customFormat="1">
      <c r="A364" s="38"/>
      <c r="B364" s="39"/>
      <c r="C364" s="40"/>
      <c r="D364" s="233" t="s">
        <v>151</v>
      </c>
      <c r="E364" s="40"/>
      <c r="F364" s="234" t="s">
        <v>548</v>
      </c>
      <c r="G364" s="40"/>
      <c r="H364" s="40"/>
      <c r="I364" s="235"/>
      <c r="J364" s="40"/>
      <c r="K364" s="40"/>
      <c r="L364" s="44"/>
      <c r="M364" s="236"/>
      <c r="N364" s="237"/>
      <c r="O364" s="91"/>
      <c r="P364" s="91"/>
      <c r="Q364" s="91"/>
      <c r="R364" s="91"/>
      <c r="S364" s="91"/>
      <c r="T364" s="92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151</v>
      </c>
      <c r="AU364" s="17" t="s">
        <v>86</v>
      </c>
    </row>
    <row r="365" s="2" customFormat="1" ht="14.4" customHeight="1">
      <c r="A365" s="38"/>
      <c r="B365" s="39"/>
      <c r="C365" s="219" t="s">
        <v>346</v>
      </c>
      <c r="D365" s="219" t="s">
        <v>146</v>
      </c>
      <c r="E365" s="220" t="s">
        <v>550</v>
      </c>
      <c r="F365" s="221" t="s">
        <v>551</v>
      </c>
      <c r="G365" s="222" t="s">
        <v>536</v>
      </c>
      <c r="H365" s="223">
        <v>0</v>
      </c>
      <c r="I365" s="224"/>
      <c r="J365" s="225">
        <f>ROUND(I365*H365,2)</f>
        <v>0</v>
      </c>
      <c r="K365" s="226"/>
      <c r="L365" s="44"/>
      <c r="M365" s="227" t="s">
        <v>1</v>
      </c>
      <c r="N365" s="228" t="s">
        <v>43</v>
      </c>
      <c r="O365" s="91"/>
      <c r="P365" s="229">
        <f>O365*H365</f>
        <v>0</v>
      </c>
      <c r="Q365" s="229">
        <v>0</v>
      </c>
      <c r="R365" s="229">
        <f>Q365*H365</f>
        <v>0</v>
      </c>
      <c r="S365" s="229">
        <v>0</v>
      </c>
      <c r="T365" s="230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31" t="s">
        <v>537</v>
      </c>
      <c r="AT365" s="231" t="s">
        <v>146</v>
      </c>
      <c r="AU365" s="231" t="s">
        <v>86</v>
      </c>
      <c r="AY365" s="17" t="s">
        <v>141</v>
      </c>
      <c r="BE365" s="232">
        <f>IF(N365="základní",J365,0)</f>
        <v>0</v>
      </c>
      <c r="BF365" s="232">
        <f>IF(N365="snížená",J365,0)</f>
        <v>0</v>
      </c>
      <c r="BG365" s="232">
        <f>IF(N365="zákl. přenesená",J365,0)</f>
        <v>0</v>
      </c>
      <c r="BH365" s="232">
        <f>IF(N365="sníž. přenesená",J365,0)</f>
        <v>0</v>
      </c>
      <c r="BI365" s="232">
        <f>IF(N365="nulová",J365,0)</f>
        <v>0</v>
      </c>
      <c r="BJ365" s="17" t="s">
        <v>86</v>
      </c>
      <c r="BK365" s="232">
        <f>ROUND(I365*H365,2)</f>
        <v>0</v>
      </c>
      <c r="BL365" s="17" t="s">
        <v>537</v>
      </c>
      <c r="BM365" s="231" t="s">
        <v>552</v>
      </c>
    </row>
    <row r="366" s="2" customFormat="1">
      <c r="A366" s="38"/>
      <c r="B366" s="39"/>
      <c r="C366" s="40"/>
      <c r="D366" s="233" t="s">
        <v>151</v>
      </c>
      <c r="E366" s="40"/>
      <c r="F366" s="234" t="s">
        <v>551</v>
      </c>
      <c r="G366" s="40"/>
      <c r="H366" s="40"/>
      <c r="I366" s="235"/>
      <c r="J366" s="40"/>
      <c r="K366" s="40"/>
      <c r="L366" s="44"/>
      <c r="M366" s="238"/>
      <c r="N366" s="239"/>
      <c r="O366" s="240"/>
      <c r="P366" s="240"/>
      <c r="Q366" s="240"/>
      <c r="R366" s="240"/>
      <c r="S366" s="240"/>
      <c r="T366" s="241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151</v>
      </c>
      <c r="AU366" s="17" t="s">
        <v>86</v>
      </c>
    </row>
    <row r="367" s="2" customFormat="1" ht="6.96" customHeight="1">
      <c r="A367" s="38"/>
      <c r="B367" s="66"/>
      <c r="C367" s="67"/>
      <c r="D367" s="67"/>
      <c r="E367" s="67"/>
      <c r="F367" s="67"/>
      <c r="G367" s="67"/>
      <c r="H367" s="67"/>
      <c r="I367" s="67"/>
      <c r="J367" s="67"/>
      <c r="K367" s="67"/>
      <c r="L367" s="44"/>
      <c r="M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</row>
  </sheetData>
  <sheetProtection sheet="1" autoFilter="0" formatColumns="0" formatRows="0" objects="1" scenarios="1" spinCount="100000" saltValue="50n8u53Um6glijvkQ0i02FWMelyBd9GMNf6/CCnmrAgzN1Hjt9DnyuaDGj+yyWDG+rvb21VbkLaUnyEwHI8ypQ==" hashValue="lyXX9IHycBERQyCe7/41HO9SpprGM/JS1CnjMlI7xcTx+pIYg7KEK8EUGpDlOvz5wM/tK+BcJF2KA5ZchJyqAg==" algorithmName="SHA-512" password="CC35"/>
  <autoFilter ref="C137:K366"/>
  <mergeCells count="9">
    <mergeCell ref="E7:H7"/>
    <mergeCell ref="E9:H9"/>
    <mergeCell ref="E18:H18"/>
    <mergeCell ref="E27:H27"/>
    <mergeCell ref="E85:H85"/>
    <mergeCell ref="E87:H87"/>
    <mergeCell ref="E128:H128"/>
    <mergeCell ref="E130:H13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95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Plynová kotelna Poděbradova PK1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553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17. 9. 2020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98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31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554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19.25" customHeight="1">
      <c r="A27" s="145"/>
      <c r="B27" s="146"/>
      <c r="C27" s="145"/>
      <c r="D27" s="145"/>
      <c r="E27" s="147" t="s">
        <v>37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ROUND(J138,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ROUND((SUM(BE138:BE591)),  2)</f>
        <v>0</v>
      </c>
      <c r="G33" s="38"/>
      <c r="H33" s="38"/>
      <c r="I33" s="155">
        <v>0.20999999999999999</v>
      </c>
      <c r="J33" s="154">
        <f>ROUND(((SUM(BE138:BE591))*I33),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ROUND((SUM(BF138:BF591)),  2)</f>
        <v>0</v>
      </c>
      <c r="G34" s="38"/>
      <c r="H34" s="38"/>
      <c r="I34" s="155">
        <v>0.14999999999999999</v>
      </c>
      <c r="J34" s="154">
        <f>ROUND(((SUM(BF138:BF591))*I34),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ROUND((SUM(BG138:BG591)),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ROUND((SUM(BH138:BH591)),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ROUND((SUM(BI138:BI591)),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Plynová kotelna Poděbradova PK1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84-19-6P11 - Strojní technologie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Poděbradova 1834/14, 741 01 Nový Jičín</v>
      </c>
      <c r="G89" s="40"/>
      <c r="H89" s="40"/>
      <c r="I89" s="32" t="s">
        <v>22</v>
      </c>
      <c r="J89" s="79" t="str">
        <f>IF(J12="","",J12)</f>
        <v>17. 9. 2020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Nový Jičín</v>
      </c>
      <c r="G91" s="40"/>
      <c r="H91" s="40"/>
      <c r="I91" s="32" t="s">
        <v>30</v>
      </c>
      <c r="J91" s="36" t="str">
        <f>E21</f>
        <v>MIOT,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100</v>
      </c>
      <c r="D94" s="176"/>
      <c r="E94" s="176"/>
      <c r="F94" s="176"/>
      <c r="G94" s="176"/>
      <c r="H94" s="176"/>
      <c r="I94" s="176"/>
      <c r="J94" s="177" t="s">
        <v>101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102</v>
      </c>
      <c r="D96" s="40"/>
      <c r="E96" s="40"/>
      <c r="F96" s="40"/>
      <c r="G96" s="40"/>
      <c r="H96" s="40"/>
      <c r="I96" s="40"/>
      <c r="J96" s="110">
        <f>J138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s="9" customFormat="1" ht="24.96" customHeight="1">
      <c r="A97" s="9"/>
      <c r="B97" s="179"/>
      <c r="C97" s="180"/>
      <c r="D97" s="181" t="s">
        <v>555</v>
      </c>
      <c r="E97" s="182"/>
      <c r="F97" s="182"/>
      <c r="G97" s="182"/>
      <c r="H97" s="182"/>
      <c r="I97" s="182"/>
      <c r="J97" s="183">
        <f>J139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556</v>
      </c>
      <c r="E98" s="188"/>
      <c r="F98" s="188"/>
      <c r="G98" s="188"/>
      <c r="H98" s="188"/>
      <c r="I98" s="188"/>
      <c r="J98" s="189">
        <f>J140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557</v>
      </c>
      <c r="E99" s="188"/>
      <c r="F99" s="188"/>
      <c r="G99" s="188"/>
      <c r="H99" s="188"/>
      <c r="I99" s="188"/>
      <c r="J99" s="189">
        <f>J147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9"/>
      <c r="C100" s="180"/>
      <c r="D100" s="181" t="s">
        <v>104</v>
      </c>
      <c r="E100" s="182"/>
      <c r="F100" s="182"/>
      <c r="G100" s="182"/>
      <c r="H100" s="182"/>
      <c r="I100" s="182"/>
      <c r="J100" s="183">
        <f>J172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5"/>
      <c r="C101" s="186"/>
      <c r="D101" s="187" t="s">
        <v>558</v>
      </c>
      <c r="E101" s="188"/>
      <c r="F101" s="188"/>
      <c r="G101" s="188"/>
      <c r="H101" s="188"/>
      <c r="I101" s="188"/>
      <c r="J101" s="189">
        <f>J173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559</v>
      </c>
      <c r="E102" s="188"/>
      <c r="F102" s="188"/>
      <c r="G102" s="188"/>
      <c r="H102" s="188"/>
      <c r="I102" s="188"/>
      <c r="J102" s="189">
        <f>J201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560</v>
      </c>
      <c r="E103" s="188"/>
      <c r="F103" s="188"/>
      <c r="G103" s="188"/>
      <c r="H103" s="188"/>
      <c r="I103" s="188"/>
      <c r="J103" s="189">
        <f>J248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561</v>
      </c>
      <c r="E104" s="188"/>
      <c r="F104" s="188"/>
      <c r="G104" s="188"/>
      <c r="H104" s="188"/>
      <c r="I104" s="188"/>
      <c r="J104" s="189">
        <f>J253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562</v>
      </c>
      <c r="E105" s="188"/>
      <c r="F105" s="188"/>
      <c r="G105" s="188"/>
      <c r="H105" s="188"/>
      <c r="I105" s="188"/>
      <c r="J105" s="189">
        <f>J304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563</v>
      </c>
      <c r="E106" s="188"/>
      <c r="F106" s="188"/>
      <c r="G106" s="188"/>
      <c r="H106" s="188"/>
      <c r="I106" s="188"/>
      <c r="J106" s="189">
        <f>J324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564</v>
      </c>
      <c r="E107" s="188"/>
      <c r="F107" s="188"/>
      <c r="G107" s="188"/>
      <c r="H107" s="188"/>
      <c r="I107" s="188"/>
      <c r="J107" s="189">
        <f>J369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565</v>
      </c>
      <c r="E108" s="188"/>
      <c r="F108" s="188"/>
      <c r="G108" s="188"/>
      <c r="H108" s="188"/>
      <c r="I108" s="188"/>
      <c r="J108" s="189">
        <f>J416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566</v>
      </c>
      <c r="E109" s="188"/>
      <c r="F109" s="188"/>
      <c r="G109" s="188"/>
      <c r="H109" s="188"/>
      <c r="I109" s="188"/>
      <c r="J109" s="189">
        <f>J482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5"/>
      <c r="C110" s="186"/>
      <c r="D110" s="187" t="s">
        <v>567</v>
      </c>
      <c r="E110" s="188"/>
      <c r="F110" s="188"/>
      <c r="G110" s="188"/>
      <c r="H110" s="188"/>
      <c r="I110" s="188"/>
      <c r="J110" s="189">
        <f>J487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5"/>
      <c r="C111" s="186"/>
      <c r="D111" s="187" t="s">
        <v>568</v>
      </c>
      <c r="E111" s="188"/>
      <c r="F111" s="188"/>
      <c r="G111" s="188"/>
      <c r="H111" s="188"/>
      <c r="I111" s="188"/>
      <c r="J111" s="189">
        <f>J497</f>
        <v>0</v>
      </c>
      <c r="K111" s="186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79"/>
      <c r="C112" s="180"/>
      <c r="D112" s="181" t="s">
        <v>569</v>
      </c>
      <c r="E112" s="182"/>
      <c r="F112" s="182"/>
      <c r="G112" s="182"/>
      <c r="H112" s="182"/>
      <c r="I112" s="182"/>
      <c r="J112" s="183">
        <f>J543</f>
        <v>0</v>
      </c>
      <c r="K112" s="180"/>
      <c r="L112" s="184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79"/>
      <c r="C113" s="180"/>
      <c r="D113" s="181" t="s">
        <v>125</v>
      </c>
      <c r="E113" s="182"/>
      <c r="F113" s="182"/>
      <c r="G113" s="182"/>
      <c r="H113" s="182"/>
      <c r="I113" s="182"/>
      <c r="J113" s="183">
        <f>J550</f>
        <v>0</v>
      </c>
      <c r="K113" s="180"/>
      <c r="L113" s="184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179"/>
      <c r="C114" s="180"/>
      <c r="D114" s="181" t="s">
        <v>570</v>
      </c>
      <c r="E114" s="182"/>
      <c r="F114" s="182"/>
      <c r="G114" s="182"/>
      <c r="H114" s="182"/>
      <c r="I114" s="182"/>
      <c r="J114" s="183">
        <f>J565</f>
        <v>0</v>
      </c>
      <c r="K114" s="180"/>
      <c r="L114" s="184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185"/>
      <c r="C115" s="186"/>
      <c r="D115" s="187" t="s">
        <v>571</v>
      </c>
      <c r="E115" s="188"/>
      <c r="F115" s="188"/>
      <c r="G115" s="188"/>
      <c r="H115" s="188"/>
      <c r="I115" s="188"/>
      <c r="J115" s="189">
        <f>J572</f>
        <v>0</v>
      </c>
      <c r="K115" s="186"/>
      <c r="L115" s="19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5"/>
      <c r="C116" s="186"/>
      <c r="D116" s="187" t="s">
        <v>572</v>
      </c>
      <c r="E116" s="188"/>
      <c r="F116" s="188"/>
      <c r="G116" s="188"/>
      <c r="H116" s="188"/>
      <c r="I116" s="188"/>
      <c r="J116" s="189">
        <f>J578</f>
        <v>0</v>
      </c>
      <c r="K116" s="186"/>
      <c r="L116" s="19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5"/>
      <c r="C117" s="186"/>
      <c r="D117" s="187" t="s">
        <v>573</v>
      </c>
      <c r="E117" s="188"/>
      <c r="F117" s="188"/>
      <c r="G117" s="188"/>
      <c r="H117" s="188"/>
      <c r="I117" s="188"/>
      <c r="J117" s="189">
        <f>J584</f>
        <v>0</v>
      </c>
      <c r="K117" s="186"/>
      <c r="L117" s="19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5"/>
      <c r="C118" s="186"/>
      <c r="D118" s="187" t="s">
        <v>574</v>
      </c>
      <c r="E118" s="188"/>
      <c r="F118" s="188"/>
      <c r="G118" s="188"/>
      <c r="H118" s="188"/>
      <c r="I118" s="188"/>
      <c r="J118" s="189">
        <f>J587</f>
        <v>0</v>
      </c>
      <c r="K118" s="186"/>
      <c r="L118" s="19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66"/>
      <c r="C120" s="67"/>
      <c r="D120" s="67"/>
      <c r="E120" s="67"/>
      <c r="F120" s="67"/>
      <c r="G120" s="67"/>
      <c r="H120" s="67"/>
      <c r="I120" s="67"/>
      <c r="J120" s="67"/>
      <c r="K120" s="67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4" s="2" customFormat="1" ht="6.96" customHeight="1">
      <c r="A124" s="38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4.96" customHeight="1">
      <c r="A125" s="38"/>
      <c r="B125" s="39"/>
      <c r="C125" s="23" t="s">
        <v>126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16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174" t="str">
        <f>E7</f>
        <v>Plynová kotelna Poděbradova PK1</v>
      </c>
      <c r="F128" s="32"/>
      <c r="G128" s="32"/>
      <c r="H128" s="32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96</v>
      </c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6.5" customHeight="1">
      <c r="A130" s="38"/>
      <c r="B130" s="39"/>
      <c r="C130" s="40"/>
      <c r="D130" s="40"/>
      <c r="E130" s="76" t="str">
        <f>E9</f>
        <v>84-19-6P11 - Strojní technologie</v>
      </c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2" t="s">
        <v>20</v>
      </c>
      <c r="D132" s="40"/>
      <c r="E132" s="40"/>
      <c r="F132" s="27" t="str">
        <f>F12</f>
        <v>Poděbradova 1834/14, 741 01 Nový Jičín</v>
      </c>
      <c r="G132" s="40"/>
      <c r="H132" s="40"/>
      <c r="I132" s="32" t="s">
        <v>22</v>
      </c>
      <c r="J132" s="79" t="str">
        <f>IF(J12="","",J12)</f>
        <v>17. 9. 2020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24</v>
      </c>
      <c r="D134" s="40"/>
      <c r="E134" s="40"/>
      <c r="F134" s="27" t="str">
        <f>E15</f>
        <v>Město Nový Jičín</v>
      </c>
      <c r="G134" s="40"/>
      <c r="H134" s="40"/>
      <c r="I134" s="32" t="s">
        <v>30</v>
      </c>
      <c r="J134" s="36" t="str">
        <f>E21</f>
        <v>MIOT, s.r.o.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5.15" customHeight="1">
      <c r="A135" s="38"/>
      <c r="B135" s="39"/>
      <c r="C135" s="32" t="s">
        <v>28</v>
      </c>
      <c r="D135" s="40"/>
      <c r="E135" s="40"/>
      <c r="F135" s="27" t="str">
        <f>IF(E18="","",E18)</f>
        <v>Vyplň údaj</v>
      </c>
      <c r="G135" s="40"/>
      <c r="H135" s="40"/>
      <c r="I135" s="32" t="s">
        <v>34</v>
      </c>
      <c r="J135" s="36" t="str">
        <f>E24</f>
        <v xml:space="preserve"> 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0.32" customHeight="1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11" customFormat="1" ht="29.28" customHeight="1">
      <c r="A137" s="191"/>
      <c r="B137" s="192"/>
      <c r="C137" s="193" t="s">
        <v>127</v>
      </c>
      <c r="D137" s="194" t="s">
        <v>63</v>
      </c>
      <c r="E137" s="194" t="s">
        <v>59</v>
      </c>
      <c r="F137" s="194" t="s">
        <v>60</v>
      </c>
      <c r="G137" s="194" t="s">
        <v>128</v>
      </c>
      <c r="H137" s="194" t="s">
        <v>129</v>
      </c>
      <c r="I137" s="194" t="s">
        <v>130</v>
      </c>
      <c r="J137" s="195" t="s">
        <v>101</v>
      </c>
      <c r="K137" s="196" t="s">
        <v>131</v>
      </c>
      <c r="L137" s="197"/>
      <c r="M137" s="100" t="s">
        <v>1</v>
      </c>
      <c r="N137" s="101" t="s">
        <v>42</v>
      </c>
      <c r="O137" s="101" t="s">
        <v>132</v>
      </c>
      <c r="P137" s="101" t="s">
        <v>133</v>
      </c>
      <c r="Q137" s="101" t="s">
        <v>134</v>
      </c>
      <c r="R137" s="101" t="s">
        <v>135</v>
      </c>
      <c r="S137" s="101" t="s">
        <v>136</v>
      </c>
      <c r="T137" s="102" t="s">
        <v>137</v>
      </c>
      <c r="U137" s="191"/>
      <c r="V137" s="191"/>
      <c r="W137" s="191"/>
      <c r="X137" s="191"/>
      <c r="Y137" s="191"/>
      <c r="Z137" s="191"/>
      <c r="AA137" s="191"/>
      <c r="AB137" s="191"/>
      <c r="AC137" s="191"/>
      <c r="AD137" s="191"/>
      <c r="AE137" s="191"/>
    </row>
    <row r="138" s="2" customFormat="1" ht="22.8" customHeight="1">
      <c r="A138" s="38"/>
      <c r="B138" s="39"/>
      <c r="C138" s="107" t="s">
        <v>138</v>
      </c>
      <c r="D138" s="40"/>
      <c r="E138" s="40"/>
      <c r="F138" s="40"/>
      <c r="G138" s="40"/>
      <c r="H138" s="40"/>
      <c r="I138" s="40"/>
      <c r="J138" s="198">
        <f>BK138</f>
        <v>0</v>
      </c>
      <c r="K138" s="40"/>
      <c r="L138" s="44"/>
      <c r="M138" s="103"/>
      <c r="N138" s="199"/>
      <c r="O138" s="104"/>
      <c r="P138" s="200">
        <f>P139+P172+P543+P550+P565</f>
        <v>0</v>
      </c>
      <c r="Q138" s="104"/>
      <c r="R138" s="200">
        <f>R139+R172+R543+R550+R565</f>
        <v>0.25203999999999999</v>
      </c>
      <c r="S138" s="104"/>
      <c r="T138" s="201">
        <f>T139+T172+T543+T550+T565</f>
        <v>2.6227499999999995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77</v>
      </c>
      <c r="AU138" s="17" t="s">
        <v>103</v>
      </c>
      <c r="BK138" s="202">
        <f>BK139+BK172+BK543+BK550+BK565</f>
        <v>0</v>
      </c>
    </row>
    <row r="139" s="12" customFormat="1" ht="25.92" customHeight="1">
      <c r="A139" s="12"/>
      <c r="B139" s="203"/>
      <c r="C139" s="204"/>
      <c r="D139" s="205" t="s">
        <v>77</v>
      </c>
      <c r="E139" s="206" t="s">
        <v>575</v>
      </c>
      <c r="F139" s="206" t="s">
        <v>576</v>
      </c>
      <c r="G139" s="204"/>
      <c r="H139" s="204"/>
      <c r="I139" s="207"/>
      <c r="J139" s="208">
        <f>BK139</f>
        <v>0</v>
      </c>
      <c r="K139" s="204"/>
      <c r="L139" s="209"/>
      <c r="M139" s="210"/>
      <c r="N139" s="211"/>
      <c r="O139" s="211"/>
      <c r="P139" s="212">
        <f>P140+P147</f>
        <v>0</v>
      </c>
      <c r="Q139" s="211"/>
      <c r="R139" s="212">
        <f>R140+R147</f>
        <v>0</v>
      </c>
      <c r="S139" s="211"/>
      <c r="T139" s="213">
        <f>T140+T147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4" t="s">
        <v>86</v>
      </c>
      <c r="AT139" s="215" t="s">
        <v>77</v>
      </c>
      <c r="AU139" s="215" t="s">
        <v>78</v>
      </c>
      <c r="AY139" s="214" t="s">
        <v>141</v>
      </c>
      <c r="BK139" s="216">
        <f>BK140+BK147</f>
        <v>0</v>
      </c>
    </row>
    <row r="140" s="12" customFormat="1" ht="22.8" customHeight="1">
      <c r="A140" s="12"/>
      <c r="B140" s="203"/>
      <c r="C140" s="204"/>
      <c r="D140" s="205" t="s">
        <v>77</v>
      </c>
      <c r="E140" s="217" t="s">
        <v>336</v>
      </c>
      <c r="F140" s="217" t="s">
        <v>577</v>
      </c>
      <c r="G140" s="204"/>
      <c r="H140" s="204"/>
      <c r="I140" s="207"/>
      <c r="J140" s="218">
        <f>BK140</f>
        <v>0</v>
      </c>
      <c r="K140" s="204"/>
      <c r="L140" s="209"/>
      <c r="M140" s="210"/>
      <c r="N140" s="211"/>
      <c r="O140" s="211"/>
      <c r="P140" s="212">
        <f>SUM(P141:P146)</f>
        <v>0</v>
      </c>
      <c r="Q140" s="211"/>
      <c r="R140" s="212">
        <f>SUM(R141:R146)</f>
        <v>0</v>
      </c>
      <c r="S140" s="211"/>
      <c r="T140" s="213">
        <f>SUM(T141:T146)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4" t="s">
        <v>86</v>
      </c>
      <c r="AT140" s="215" t="s">
        <v>77</v>
      </c>
      <c r="AU140" s="215" t="s">
        <v>86</v>
      </c>
      <c r="AY140" s="214" t="s">
        <v>141</v>
      </c>
      <c r="BK140" s="216">
        <f>SUM(BK141:BK146)</f>
        <v>0</v>
      </c>
    </row>
    <row r="141" s="2" customFormat="1" ht="14.4" customHeight="1">
      <c r="A141" s="38"/>
      <c r="B141" s="39"/>
      <c r="C141" s="219" t="s">
        <v>86</v>
      </c>
      <c r="D141" s="219" t="s">
        <v>146</v>
      </c>
      <c r="E141" s="220" t="s">
        <v>578</v>
      </c>
      <c r="F141" s="221" t="s">
        <v>579</v>
      </c>
      <c r="G141" s="222" t="s">
        <v>263</v>
      </c>
      <c r="H141" s="223">
        <v>27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43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150</v>
      </c>
      <c r="AT141" s="231" t="s">
        <v>146</v>
      </c>
      <c r="AU141" s="231" t="s">
        <v>88</v>
      </c>
      <c r="AY141" s="17" t="s">
        <v>141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86</v>
      </c>
      <c r="BK141" s="232">
        <f>ROUND(I141*H141,2)</f>
        <v>0</v>
      </c>
      <c r="BL141" s="17" t="s">
        <v>150</v>
      </c>
      <c r="BM141" s="231" t="s">
        <v>580</v>
      </c>
    </row>
    <row r="142" s="2" customFormat="1">
      <c r="A142" s="38"/>
      <c r="B142" s="39"/>
      <c r="C142" s="40"/>
      <c r="D142" s="233" t="s">
        <v>151</v>
      </c>
      <c r="E142" s="40"/>
      <c r="F142" s="234" t="s">
        <v>581</v>
      </c>
      <c r="G142" s="40"/>
      <c r="H142" s="40"/>
      <c r="I142" s="235"/>
      <c r="J142" s="40"/>
      <c r="K142" s="40"/>
      <c r="L142" s="44"/>
      <c r="M142" s="236"/>
      <c r="N142" s="237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151</v>
      </c>
      <c r="AU142" s="17" t="s">
        <v>88</v>
      </c>
    </row>
    <row r="143" s="2" customFormat="1" ht="14.4" customHeight="1">
      <c r="A143" s="38"/>
      <c r="B143" s="39"/>
      <c r="C143" s="219" t="s">
        <v>88</v>
      </c>
      <c r="D143" s="219" t="s">
        <v>146</v>
      </c>
      <c r="E143" s="220" t="s">
        <v>582</v>
      </c>
      <c r="F143" s="221" t="s">
        <v>583</v>
      </c>
      <c r="G143" s="222" t="s">
        <v>584</v>
      </c>
      <c r="H143" s="223">
        <v>340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43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150</v>
      </c>
      <c r="AT143" s="231" t="s">
        <v>146</v>
      </c>
      <c r="AU143" s="231" t="s">
        <v>88</v>
      </c>
      <c r="AY143" s="17" t="s">
        <v>141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86</v>
      </c>
      <c r="BK143" s="232">
        <f>ROUND(I143*H143,2)</f>
        <v>0</v>
      </c>
      <c r="BL143" s="17" t="s">
        <v>150</v>
      </c>
      <c r="BM143" s="231" t="s">
        <v>585</v>
      </c>
    </row>
    <row r="144" s="2" customFormat="1">
      <c r="A144" s="38"/>
      <c r="B144" s="39"/>
      <c r="C144" s="40"/>
      <c r="D144" s="233" t="s">
        <v>151</v>
      </c>
      <c r="E144" s="40"/>
      <c r="F144" s="234" t="s">
        <v>586</v>
      </c>
      <c r="G144" s="40"/>
      <c r="H144" s="40"/>
      <c r="I144" s="235"/>
      <c r="J144" s="40"/>
      <c r="K144" s="40"/>
      <c r="L144" s="44"/>
      <c r="M144" s="236"/>
      <c r="N144" s="237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151</v>
      </c>
      <c r="AU144" s="17" t="s">
        <v>88</v>
      </c>
    </row>
    <row r="145" s="13" customFormat="1">
      <c r="A145" s="13"/>
      <c r="B145" s="242"/>
      <c r="C145" s="243"/>
      <c r="D145" s="233" t="s">
        <v>587</v>
      </c>
      <c r="E145" s="244" t="s">
        <v>1</v>
      </c>
      <c r="F145" s="245" t="s">
        <v>588</v>
      </c>
      <c r="G145" s="243"/>
      <c r="H145" s="246">
        <v>340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587</v>
      </c>
      <c r="AU145" s="252" t="s">
        <v>88</v>
      </c>
      <c r="AV145" s="13" t="s">
        <v>88</v>
      </c>
      <c r="AW145" s="13" t="s">
        <v>33</v>
      </c>
      <c r="AX145" s="13" t="s">
        <v>78</v>
      </c>
      <c r="AY145" s="252" t="s">
        <v>141</v>
      </c>
    </row>
    <row r="146" s="14" customFormat="1">
      <c r="A146" s="14"/>
      <c r="B146" s="253"/>
      <c r="C146" s="254"/>
      <c r="D146" s="233" t="s">
        <v>587</v>
      </c>
      <c r="E146" s="255" t="s">
        <v>1</v>
      </c>
      <c r="F146" s="256" t="s">
        <v>589</v>
      </c>
      <c r="G146" s="254"/>
      <c r="H146" s="257">
        <v>340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587</v>
      </c>
      <c r="AU146" s="263" t="s">
        <v>88</v>
      </c>
      <c r="AV146" s="14" t="s">
        <v>150</v>
      </c>
      <c r="AW146" s="14" t="s">
        <v>33</v>
      </c>
      <c r="AX146" s="14" t="s">
        <v>86</v>
      </c>
      <c r="AY146" s="263" t="s">
        <v>141</v>
      </c>
    </row>
    <row r="147" s="12" customFormat="1" ht="22.8" customHeight="1">
      <c r="A147" s="12"/>
      <c r="B147" s="203"/>
      <c r="C147" s="204"/>
      <c r="D147" s="205" t="s">
        <v>77</v>
      </c>
      <c r="E147" s="217" t="s">
        <v>590</v>
      </c>
      <c r="F147" s="217" t="s">
        <v>591</v>
      </c>
      <c r="G147" s="204"/>
      <c r="H147" s="204"/>
      <c r="I147" s="207"/>
      <c r="J147" s="218">
        <f>BK147</f>
        <v>0</v>
      </c>
      <c r="K147" s="204"/>
      <c r="L147" s="209"/>
      <c r="M147" s="210"/>
      <c r="N147" s="211"/>
      <c r="O147" s="211"/>
      <c r="P147" s="212">
        <f>SUM(P148:P171)</f>
        <v>0</v>
      </c>
      <c r="Q147" s="211"/>
      <c r="R147" s="212">
        <f>SUM(R148:R171)</f>
        <v>0</v>
      </c>
      <c r="S147" s="211"/>
      <c r="T147" s="213">
        <f>SUM(T148:T171)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4" t="s">
        <v>86</v>
      </c>
      <c r="AT147" s="215" t="s">
        <v>77</v>
      </c>
      <c r="AU147" s="215" t="s">
        <v>86</v>
      </c>
      <c r="AY147" s="214" t="s">
        <v>141</v>
      </c>
      <c r="BK147" s="216">
        <f>SUM(BK148:BK171)</f>
        <v>0</v>
      </c>
    </row>
    <row r="148" s="2" customFormat="1" ht="14.4" customHeight="1">
      <c r="A148" s="38"/>
      <c r="B148" s="39"/>
      <c r="C148" s="219" t="s">
        <v>157</v>
      </c>
      <c r="D148" s="219" t="s">
        <v>146</v>
      </c>
      <c r="E148" s="220" t="s">
        <v>592</v>
      </c>
      <c r="F148" s="221" t="s">
        <v>593</v>
      </c>
      <c r="G148" s="222" t="s">
        <v>594</v>
      </c>
      <c r="H148" s="223">
        <v>6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43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150</v>
      </c>
      <c r="AT148" s="231" t="s">
        <v>146</v>
      </c>
      <c r="AU148" s="231" t="s">
        <v>88</v>
      </c>
      <c r="AY148" s="17" t="s">
        <v>141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86</v>
      </c>
      <c r="BK148" s="232">
        <f>ROUND(I148*H148,2)</f>
        <v>0</v>
      </c>
      <c r="BL148" s="17" t="s">
        <v>150</v>
      </c>
      <c r="BM148" s="231" t="s">
        <v>595</v>
      </c>
    </row>
    <row r="149" s="2" customFormat="1">
      <c r="A149" s="38"/>
      <c r="B149" s="39"/>
      <c r="C149" s="40"/>
      <c r="D149" s="233" t="s">
        <v>151</v>
      </c>
      <c r="E149" s="40"/>
      <c r="F149" s="234" t="s">
        <v>596</v>
      </c>
      <c r="G149" s="40"/>
      <c r="H149" s="40"/>
      <c r="I149" s="235"/>
      <c r="J149" s="40"/>
      <c r="K149" s="40"/>
      <c r="L149" s="44"/>
      <c r="M149" s="236"/>
      <c r="N149" s="237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151</v>
      </c>
      <c r="AU149" s="17" t="s">
        <v>88</v>
      </c>
    </row>
    <row r="150" s="13" customFormat="1">
      <c r="A150" s="13"/>
      <c r="B150" s="242"/>
      <c r="C150" s="243"/>
      <c r="D150" s="233" t="s">
        <v>587</v>
      </c>
      <c r="E150" s="244" t="s">
        <v>1</v>
      </c>
      <c r="F150" s="245" t="s">
        <v>597</v>
      </c>
      <c r="G150" s="243"/>
      <c r="H150" s="246">
        <v>1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587</v>
      </c>
      <c r="AU150" s="252" t="s">
        <v>88</v>
      </c>
      <c r="AV150" s="13" t="s">
        <v>88</v>
      </c>
      <c r="AW150" s="13" t="s">
        <v>33</v>
      </c>
      <c r="AX150" s="13" t="s">
        <v>78</v>
      </c>
      <c r="AY150" s="252" t="s">
        <v>141</v>
      </c>
    </row>
    <row r="151" s="13" customFormat="1">
      <c r="A151" s="13"/>
      <c r="B151" s="242"/>
      <c r="C151" s="243"/>
      <c r="D151" s="233" t="s">
        <v>587</v>
      </c>
      <c r="E151" s="244" t="s">
        <v>1</v>
      </c>
      <c r="F151" s="245" t="s">
        <v>598</v>
      </c>
      <c r="G151" s="243"/>
      <c r="H151" s="246">
        <v>2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587</v>
      </c>
      <c r="AU151" s="252" t="s">
        <v>88</v>
      </c>
      <c r="AV151" s="13" t="s">
        <v>88</v>
      </c>
      <c r="AW151" s="13" t="s">
        <v>33</v>
      </c>
      <c r="AX151" s="13" t="s">
        <v>78</v>
      </c>
      <c r="AY151" s="252" t="s">
        <v>141</v>
      </c>
    </row>
    <row r="152" s="13" customFormat="1">
      <c r="A152" s="13"/>
      <c r="B152" s="242"/>
      <c r="C152" s="243"/>
      <c r="D152" s="233" t="s">
        <v>587</v>
      </c>
      <c r="E152" s="244" t="s">
        <v>1</v>
      </c>
      <c r="F152" s="245" t="s">
        <v>599</v>
      </c>
      <c r="G152" s="243"/>
      <c r="H152" s="246">
        <v>3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587</v>
      </c>
      <c r="AU152" s="252" t="s">
        <v>88</v>
      </c>
      <c r="AV152" s="13" t="s">
        <v>88</v>
      </c>
      <c r="AW152" s="13" t="s">
        <v>33</v>
      </c>
      <c r="AX152" s="13" t="s">
        <v>78</v>
      </c>
      <c r="AY152" s="252" t="s">
        <v>141</v>
      </c>
    </row>
    <row r="153" s="14" customFormat="1">
      <c r="A153" s="14"/>
      <c r="B153" s="253"/>
      <c r="C153" s="254"/>
      <c r="D153" s="233" t="s">
        <v>587</v>
      </c>
      <c r="E153" s="255" t="s">
        <v>1</v>
      </c>
      <c r="F153" s="256" t="s">
        <v>589</v>
      </c>
      <c r="G153" s="254"/>
      <c r="H153" s="257">
        <v>6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587</v>
      </c>
      <c r="AU153" s="263" t="s">
        <v>88</v>
      </c>
      <c r="AV153" s="14" t="s">
        <v>150</v>
      </c>
      <c r="AW153" s="14" t="s">
        <v>33</v>
      </c>
      <c r="AX153" s="14" t="s">
        <v>86</v>
      </c>
      <c r="AY153" s="263" t="s">
        <v>141</v>
      </c>
    </row>
    <row r="154" s="2" customFormat="1" ht="14.4" customHeight="1">
      <c r="A154" s="38"/>
      <c r="B154" s="39"/>
      <c r="C154" s="219" t="s">
        <v>150</v>
      </c>
      <c r="D154" s="219" t="s">
        <v>146</v>
      </c>
      <c r="E154" s="220" t="s">
        <v>600</v>
      </c>
      <c r="F154" s="221" t="s">
        <v>601</v>
      </c>
      <c r="G154" s="222" t="s">
        <v>594</v>
      </c>
      <c r="H154" s="223">
        <v>120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43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150</v>
      </c>
      <c r="AT154" s="231" t="s">
        <v>146</v>
      </c>
      <c r="AU154" s="231" t="s">
        <v>88</v>
      </c>
      <c r="AY154" s="17" t="s">
        <v>141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86</v>
      </c>
      <c r="BK154" s="232">
        <f>ROUND(I154*H154,2)</f>
        <v>0</v>
      </c>
      <c r="BL154" s="17" t="s">
        <v>150</v>
      </c>
      <c r="BM154" s="231" t="s">
        <v>602</v>
      </c>
    </row>
    <row r="155" s="2" customFormat="1">
      <c r="A155" s="38"/>
      <c r="B155" s="39"/>
      <c r="C155" s="40"/>
      <c r="D155" s="233" t="s">
        <v>151</v>
      </c>
      <c r="E155" s="40"/>
      <c r="F155" s="234" t="s">
        <v>603</v>
      </c>
      <c r="G155" s="40"/>
      <c r="H155" s="40"/>
      <c r="I155" s="235"/>
      <c r="J155" s="40"/>
      <c r="K155" s="40"/>
      <c r="L155" s="44"/>
      <c r="M155" s="236"/>
      <c r="N155" s="237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151</v>
      </c>
      <c r="AU155" s="17" t="s">
        <v>88</v>
      </c>
    </row>
    <row r="156" s="13" customFormat="1">
      <c r="A156" s="13"/>
      <c r="B156" s="242"/>
      <c r="C156" s="243"/>
      <c r="D156" s="233" t="s">
        <v>587</v>
      </c>
      <c r="E156" s="244" t="s">
        <v>1</v>
      </c>
      <c r="F156" s="245" t="s">
        <v>597</v>
      </c>
      <c r="G156" s="243"/>
      <c r="H156" s="246">
        <v>1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587</v>
      </c>
      <c r="AU156" s="252" t="s">
        <v>88</v>
      </c>
      <c r="AV156" s="13" t="s">
        <v>88</v>
      </c>
      <c r="AW156" s="13" t="s">
        <v>33</v>
      </c>
      <c r="AX156" s="13" t="s">
        <v>78</v>
      </c>
      <c r="AY156" s="252" t="s">
        <v>141</v>
      </c>
    </row>
    <row r="157" s="13" customFormat="1">
      <c r="A157" s="13"/>
      <c r="B157" s="242"/>
      <c r="C157" s="243"/>
      <c r="D157" s="233" t="s">
        <v>587</v>
      </c>
      <c r="E157" s="244" t="s">
        <v>1</v>
      </c>
      <c r="F157" s="245" t="s">
        <v>598</v>
      </c>
      <c r="G157" s="243"/>
      <c r="H157" s="246">
        <v>2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587</v>
      </c>
      <c r="AU157" s="252" t="s">
        <v>88</v>
      </c>
      <c r="AV157" s="13" t="s">
        <v>88</v>
      </c>
      <c r="AW157" s="13" t="s">
        <v>33</v>
      </c>
      <c r="AX157" s="13" t="s">
        <v>78</v>
      </c>
      <c r="AY157" s="252" t="s">
        <v>141</v>
      </c>
    </row>
    <row r="158" s="13" customFormat="1">
      <c r="A158" s="13"/>
      <c r="B158" s="242"/>
      <c r="C158" s="243"/>
      <c r="D158" s="233" t="s">
        <v>587</v>
      </c>
      <c r="E158" s="244" t="s">
        <v>1</v>
      </c>
      <c r="F158" s="245" t="s">
        <v>599</v>
      </c>
      <c r="G158" s="243"/>
      <c r="H158" s="246">
        <v>3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587</v>
      </c>
      <c r="AU158" s="252" t="s">
        <v>88</v>
      </c>
      <c r="AV158" s="13" t="s">
        <v>88</v>
      </c>
      <c r="AW158" s="13" t="s">
        <v>33</v>
      </c>
      <c r="AX158" s="13" t="s">
        <v>78</v>
      </c>
      <c r="AY158" s="252" t="s">
        <v>141</v>
      </c>
    </row>
    <row r="159" s="14" customFormat="1">
      <c r="A159" s="14"/>
      <c r="B159" s="253"/>
      <c r="C159" s="254"/>
      <c r="D159" s="233" t="s">
        <v>587</v>
      </c>
      <c r="E159" s="255" t="s">
        <v>1</v>
      </c>
      <c r="F159" s="256" t="s">
        <v>589</v>
      </c>
      <c r="G159" s="254"/>
      <c r="H159" s="257">
        <v>6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3" t="s">
        <v>587</v>
      </c>
      <c r="AU159" s="263" t="s">
        <v>88</v>
      </c>
      <c r="AV159" s="14" t="s">
        <v>150</v>
      </c>
      <c r="AW159" s="14" t="s">
        <v>33</v>
      </c>
      <c r="AX159" s="14" t="s">
        <v>78</v>
      </c>
      <c r="AY159" s="263" t="s">
        <v>141</v>
      </c>
    </row>
    <row r="160" s="13" customFormat="1">
      <c r="A160" s="13"/>
      <c r="B160" s="242"/>
      <c r="C160" s="243"/>
      <c r="D160" s="233" t="s">
        <v>587</v>
      </c>
      <c r="E160" s="244" t="s">
        <v>1</v>
      </c>
      <c r="F160" s="245" t="s">
        <v>604</v>
      </c>
      <c r="G160" s="243"/>
      <c r="H160" s="246">
        <v>120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587</v>
      </c>
      <c r="AU160" s="252" t="s">
        <v>88</v>
      </c>
      <c r="AV160" s="13" t="s">
        <v>88</v>
      </c>
      <c r="AW160" s="13" t="s">
        <v>33</v>
      </c>
      <c r="AX160" s="13" t="s">
        <v>78</v>
      </c>
      <c r="AY160" s="252" t="s">
        <v>141</v>
      </c>
    </row>
    <row r="161" s="14" customFormat="1">
      <c r="A161" s="14"/>
      <c r="B161" s="253"/>
      <c r="C161" s="254"/>
      <c r="D161" s="233" t="s">
        <v>587</v>
      </c>
      <c r="E161" s="255" t="s">
        <v>1</v>
      </c>
      <c r="F161" s="256" t="s">
        <v>589</v>
      </c>
      <c r="G161" s="254"/>
      <c r="H161" s="257">
        <v>120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587</v>
      </c>
      <c r="AU161" s="263" t="s">
        <v>88</v>
      </c>
      <c r="AV161" s="14" t="s">
        <v>150</v>
      </c>
      <c r="AW161" s="14" t="s">
        <v>33</v>
      </c>
      <c r="AX161" s="14" t="s">
        <v>86</v>
      </c>
      <c r="AY161" s="263" t="s">
        <v>141</v>
      </c>
    </row>
    <row r="162" s="2" customFormat="1" ht="14.4" customHeight="1">
      <c r="A162" s="38"/>
      <c r="B162" s="39"/>
      <c r="C162" s="219" t="s">
        <v>164</v>
      </c>
      <c r="D162" s="219" t="s">
        <v>146</v>
      </c>
      <c r="E162" s="220" t="s">
        <v>605</v>
      </c>
      <c r="F162" s="221" t="s">
        <v>606</v>
      </c>
      <c r="G162" s="222" t="s">
        <v>594</v>
      </c>
      <c r="H162" s="223">
        <v>1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43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150</v>
      </c>
      <c r="AT162" s="231" t="s">
        <v>146</v>
      </c>
      <c r="AU162" s="231" t="s">
        <v>88</v>
      </c>
      <c r="AY162" s="17" t="s">
        <v>141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86</v>
      </c>
      <c r="BK162" s="232">
        <f>ROUND(I162*H162,2)</f>
        <v>0</v>
      </c>
      <c r="BL162" s="17" t="s">
        <v>150</v>
      </c>
      <c r="BM162" s="231" t="s">
        <v>607</v>
      </c>
    </row>
    <row r="163" s="2" customFormat="1">
      <c r="A163" s="38"/>
      <c r="B163" s="39"/>
      <c r="C163" s="40"/>
      <c r="D163" s="233" t="s">
        <v>151</v>
      </c>
      <c r="E163" s="40"/>
      <c r="F163" s="234" t="s">
        <v>608</v>
      </c>
      <c r="G163" s="40"/>
      <c r="H163" s="40"/>
      <c r="I163" s="235"/>
      <c r="J163" s="40"/>
      <c r="K163" s="40"/>
      <c r="L163" s="44"/>
      <c r="M163" s="236"/>
      <c r="N163" s="237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151</v>
      </c>
      <c r="AU163" s="17" t="s">
        <v>88</v>
      </c>
    </row>
    <row r="164" s="2" customFormat="1" ht="14.4" customHeight="1">
      <c r="A164" s="38"/>
      <c r="B164" s="39"/>
      <c r="C164" s="219" t="s">
        <v>160</v>
      </c>
      <c r="D164" s="219" t="s">
        <v>146</v>
      </c>
      <c r="E164" s="220" t="s">
        <v>609</v>
      </c>
      <c r="F164" s="221" t="s">
        <v>610</v>
      </c>
      <c r="G164" s="222" t="s">
        <v>594</v>
      </c>
      <c r="H164" s="223">
        <v>2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43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150</v>
      </c>
      <c r="AT164" s="231" t="s">
        <v>146</v>
      </c>
      <c r="AU164" s="231" t="s">
        <v>88</v>
      </c>
      <c r="AY164" s="17" t="s">
        <v>141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86</v>
      </c>
      <c r="BK164" s="232">
        <f>ROUND(I164*H164,2)</f>
        <v>0</v>
      </c>
      <c r="BL164" s="17" t="s">
        <v>150</v>
      </c>
      <c r="BM164" s="231" t="s">
        <v>611</v>
      </c>
    </row>
    <row r="165" s="2" customFormat="1">
      <c r="A165" s="38"/>
      <c r="B165" s="39"/>
      <c r="C165" s="40"/>
      <c r="D165" s="233" t="s">
        <v>151</v>
      </c>
      <c r="E165" s="40"/>
      <c r="F165" s="234" t="s">
        <v>612</v>
      </c>
      <c r="G165" s="40"/>
      <c r="H165" s="40"/>
      <c r="I165" s="235"/>
      <c r="J165" s="40"/>
      <c r="K165" s="40"/>
      <c r="L165" s="44"/>
      <c r="M165" s="236"/>
      <c r="N165" s="237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151</v>
      </c>
      <c r="AU165" s="17" t="s">
        <v>88</v>
      </c>
    </row>
    <row r="166" s="2" customFormat="1" ht="14.4" customHeight="1">
      <c r="A166" s="38"/>
      <c r="B166" s="39"/>
      <c r="C166" s="219" t="s">
        <v>173</v>
      </c>
      <c r="D166" s="219" t="s">
        <v>146</v>
      </c>
      <c r="E166" s="220" t="s">
        <v>613</v>
      </c>
      <c r="F166" s="221" t="s">
        <v>614</v>
      </c>
      <c r="G166" s="222" t="s">
        <v>594</v>
      </c>
      <c r="H166" s="223">
        <v>6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43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150</v>
      </c>
      <c r="AT166" s="231" t="s">
        <v>146</v>
      </c>
      <c r="AU166" s="231" t="s">
        <v>88</v>
      </c>
      <c r="AY166" s="17" t="s">
        <v>141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86</v>
      </c>
      <c r="BK166" s="232">
        <f>ROUND(I166*H166,2)</f>
        <v>0</v>
      </c>
      <c r="BL166" s="17" t="s">
        <v>150</v>
      </c>
      <c r="BM166" s="231" t="s">
        <v>615</v>
      </c>
    </row>
    <row r="167" s="2" customFormat="1">
      <c r="A167" s="38"/>
      <c r="B167" s="39"/>
      <c r="C167" s="40"/>
      <c r="D167" s="233" t="s">
        <v>151</v>
      </c>
      <c r="E167" s="40"/>
      <c r="F167" s="234" t="s">
        <v>616</v>
      </c>
      <c r="G167" s="40"/>
      <c r="H167" s="40"/>
      <c r="I167" s="235"/>
      <c r="J167" s="40"/>
      <c r="K167" s="40"/>
      <c r="L167" s="44"/>
      <c r="M167" s="236"/>
      <c r="N167" s="237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151</v>
      </c>
      <c r="AU167" s="17" t="s">
        <v>88</v>
      </c>
    </row>
    <row r="168" s="13" customFormat="1">
      <c r="A168" s="13"/>
      <c r="B168" s="242"/>
      <c r="C168" s="243"/>
      <c r="D168" s="233" t="s">
        <v>587</v>
      </c>
      <c r="E168" s="244" t="s">
        <v>1</v>
      </c>
      <c r="F168" s="245" t="s">
        <v>597</v>
      </c>
      <c r="G168" s="243"/>
      <c r="H168" s="246">
        <v>1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587</v>
      </c>
      <c r="AU168" s="252" t="s">
        <v>88</v>
      </c>
      <c r="AV168" s="13" t="s">
        <v>88</v>
      </c>
      <c r="AW168" s="13" t="s">
        <v>33</v>
      </c>
      <c r="AX168" s="13" t="s">
        <v>78</v>
      </c>
      <c r="AY168" s="252" t="s">
        <v>141</v>
      </c>
    </row>
    <row r="169" s="13" customFormat="1">
      <c r="A169" s="13"/>
      <c r="B169" s="242"/>
      <c r="C169" s="243"/>
      <c r="D169" s="233" t="s">
        <v>587</v>
      </c>
      <c r="E169" s="244" t="s">
        <v>1</v>
      </c>
      <c r="F169" s="245" t="s">
        <v>598</v>
      </c>
      <c r="G169" s="243"/>
      <c r="H169" s="246">
        <v>2</v>
      </c>
      <c r="I169" s="247"/>
      <c r="J169" s="243"/>
      <c r="K169" s="243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587</v>
      </c>
      <c r="AU169" s="252" t="s">
        <v>88</v>
      </c>
      <c r="AV169" s="13" t="s">
        <v>88</v>
      </c>
      <c r="AW169" s="13" t="s">
        <v>33</v>
      </c>
      <c r="AX169" s="13" t="s">
        <v>78</v>
      </c>
      <c r="AY169" s="252" t="s">
        <v>141</v>
      </c>
    </row>
    <row r="170" s="13" customFormat="1">
      <c r="A170" s="13"/>
      <c r="B170" s="242"/>
      <c r="C170" s="243"/>
      <c r="D170" s="233" t="s">
        <v>587</v>
      </c>
      <c r="E170" s="244" t="s">
        <v>1</v>
      </c>
      <c r="F170" s="245" t="s">
        <v>599</v>
      </c>
      <c r="G170" s="243"/>
      <c r="H170" s="246">
        <v>3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587</v>
      </c>
      <c r="AU170" s="252" t="s">
        <v>88</v>
      </c>
      <c r="AV170" s="13" t="s">
        <v>88</v>
      </c>
      <c r="AW170" s="13" t="s">
        <v>33</v>
      </c>
      <c r="AX170" s="13" t="s">
        <v>78</v>
      </c>
      <c r="AY170" s="252" t="s">
        <v>141</v>
      </c>
    </row>
    <row r="171" s="14" customFormat="1">
      <c r="A171" s="14"/>
      <c r="B171" s="253"/>
      <c r="C171" s="254"/>
      <c r="D171" s="233" t="s">
        <v>587</v>
      </c>
      <c r="E171" s="255" t="s">
        <v>1</v>
      </c>
      <c r="F171" s="256" t="s">
        <v>589</v>
      </c>
      <c r="G171" s="254"/>
      <c r="H171" s="257">
        <v>6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3" t="s">
        <v>587</v>
      </c>
      <c r="AU171" s="263" t="s">
        <v>88</v>
      </c>
      <c r="AV171" s="14" t="s">
        <v>150</v>
      </c>
      <c r="AW171" s="14" t="s">
        <v>33</v>
      </c>
      <c r="AX171" s="14" t="s">
        <v>86</v>
      </c>
      <c r="AY171" s="263" t="s">
        <v>141</v>
      </c>
    </row>
    <row r="172" s="12" customFormat="1" ht="25.92" customHeight="1">
      <c r="A172" s="12"/>
      <c r="B172" s="203"/>
      <c r="C172" s="204"/>
      <c r="D172" s="205" t="s">
        <v>77</v>
      </c>
      <c r="E172" s="206" t="s">
        <v>139</v>
      </c>
      <c r="F172" s="206" t="s">
        <v>140</v>
      </c>
      <c r="G172" s="204"/>
      <c r="H172" s="204"/>
      <c r="I172" s="207"/>
      <c r="J172" s="208">
        <f>BK172</f>
        <v>0</v>
      </c>
      <c r="K172" s="204"/>
      <c r="L172" s="209"/>
      <c r="M172" s="210"/>
      <c r="N172" s="211"/>
      <c r="O172" s="211"/>
      <c r="P172" s="212">
        <f>P173+P201+P248+P253+P304+P324+P369+P416+P482+P487+P497</f>
        <v>0</v>
      </c>
      <c r="Q172" s="211"/>
      <c r="R172" s="212">
        <f>R173+R201+R248+R253+R304+R324+R369+R416+R482+R487+R497</f>
        <v>0.25203999999999999</v>
      </c>
      <c r="S172" s="211"/>
      <c r="T172" s="213">
        <f>T173+T201+T248+T253+T304+T324+T369+T416+T482+T487+T497</f>
        <v>2.6227499999999995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4" t="s">
        <v>88</v>
      </c>
      <c r="AT172" s="215" t="s">
        <v>77</v>
      </c>
      <c r="AU172" s="215" t="s">
        <v>78</v>
      </c>
      <c r="AY172" s="214" t="s">
        <v>141</v>
      </c>
      <c r="BK172" s="216">
        <f>BK173+BK201+BK248+BK253+BK304+BK324+BK369+BK416+BK482+BK487+BK497</f>
        <v>0</v>
      </c>
    </row>
    <row r="173" s="12" customFormat="1" ht="22.8" customHeight="1">
      <c r="A173" s="12"/>
      <c r="B173" s="203"/>
      <c r="C173" s="204"/>
      <c r="D173" s="205" t="s">
        <v>77</v>
      </c>
      <c r="E173" s="217" t="s">
        <v>617</v>
      </c>
      <c r="F173" s="217" t="s">
        <v>618</v>
      </c>
      <c r="G173" s="204"/>
      <c r="H173" s="204"/>
      <c r="I173" s="207"/>
      <c r="J173" s="218">
        <f>BK173</f>
        <v>0</v>
      </c>
      <c r="K173" s="204"/>
      <c r="L173" s="209"/>
      <c r="M173" s="210"/>
      <c r="N173" s="211"/>
      <c r="O173" s="211"/>
      <c r="P173" s="212">
        <f>SUM(P174:P200)</f>
        <v>0</v>
      </c>
      <c r="Q173" s="211"/>
      <c r="R173" s="212">
        <f>SUM(R174:R200)</f>
        <v>0</v>
      </c>
      <c r="S173" s="211"/>
      <c r="T173" s="213">
        <f>SUM(T174:T200)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4" t="s">
        <v>86</v>
      </c>
      <c r="AT173" s="215" t="s">
        <v>77</v>
      </c>
      <c r="AU173" s="215" t="s">
        <v>86</v>
      </c>
      <c r="AY173" s="214" t="s">
        <v>141</v>
      </c>
      <c r="BK173" s="216">
        <f>SUM(BK174:BK200)</f>
        <v>0</v>
      </c>
    </row>
    <row r="174" s="2" customFormat="1" ht="14.4" customHeight="1">
      <c r="A174" s="38"/>
      <c r="B174" s="39"/>
      <c r="C174" s="219" t="s">
        <v>208</v>
      </c>
      <c r="D174" s="219" t="s">
        <v>146</v>
      </c>
      <c r="E174" s="220" t="s">
        <v>619</v>
      </c>
      <c r="F174" s="221" t="s">
        <v>620</v>
      </c>
      <c r="G174" s="222" t="s">
        <v>621</v>
      </c>
      <c r="H174" s="223">
        <v>1</v>
      </c>
      <c r="I174" s="224"/>
      <c r="J174" s="225">
        <f>ROUND(I174*H174,2)</f>
        <v>0</v>
      </c>
      <c r="K174" s="226"/>
      <c r="L174" s="44"/>
      <c r="M174" s="227" t="s">
        <v>1</v>
      </c>
      <c r="N174" s="228" t="s">
        <v>43</v>
      </c>
      <c r="O174" s="91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150</v>
      </c>
      <c r="AT174" s="231" t="s">
        <v>146</v>
      </c>
      <c r="AU174" s="231" t="s">
        <v>88</v>
      </c>
      <c r="AY174" s="17" t="s">
        <v>141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86</v>
      </c>
      <c r="BK174" s="232">
        <f>ROUND(I174*H174,2)</f>
        <v>0</v>
      </c>
      <c r="BL174" s="17" t="s">
        <v>150</v>
      </c>
      <c r="BM174" s="231" t="s">
        <v>622</v>
      </c>
    </row>
    <row r="175" s="2" customFormat="1">
      <c r="A175" s="38"/>
      <c r="B175" s="39"/>
      <c r="C175" s="40"/>
      <c r="D175" s="233" t="s">
        <v>151</v>
      </c>
      <c r="E175" s="40"/>
      <c r="F175" s="234" t="s">
        <v>620</v>
      </c>
      <c r="G175" s="40"/>
      <c r="H175" s="40"/>
      <c r="I175" s="235"/>
      <c r="J175" s="40"/>
      <c r="K175" s="40"/>
      <c r="L175" s="44"/>
      <c r="M175" s="236"/>
      <c r="N175" s="237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151</v>
      </c>
      <c r="AU175" s="17" t="s">
        <v>88</v>
      </c>
    </row>
    <row r="176" s="2" customFormat="1" ht="14.4" customHeight="1">
      <c r="A176" s="38"/>
      <c r="B176" s="39"/>
      <c r="C176" s="219" t="s">
        <v>268</v>
      </c>
      <c r="D176" s="219" t="s">
        <v>146</v>
      </c>
      <c r="E176" s="220" t="s">
        <v>623</v>
      </c>
      <c r="F176" s="221" t="s">
        <v>624</v>
      </c>
      <c r="G176" s="222" t="s">
        <v>621</v>
      </c>
      <c r="H176" s="223">
        <v>1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43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150</v>
      </c>
      <c r="AT176" s="231" t="s">
        <v>146</v>
      </c>
      <c r="AU176" s="231" t="s">
        <v>88</v>
      </c>
      <c r="AY176" s="17" t="s">
        <v>141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86</v>
      </c>
      <c r="BK176" s="232">
        <f>ROUND(I176*H176,2)</f>
        <v>0</v>
      </c>
      <c r="BL176" s="17" t="s">
        <v>150</v>
      </c>
      <c r="BM176" s="231" t="s">
        <v>625</v>
      </c>
    </row>
    <row r="177" s="2" customFormat="1">
      <c r="A177" s="38"/>
      <c r="B177" s="39"/>
      <c r="C177" s="40"/>
      <c r="D177" s="233" t="s">
        <v>151</v>
      </c>
      <c r="E177" s="40"/>
      <c r="F177" s="234" t="s">
        <v>624</v>
      </c>
      <c r="G177" s="40"/>
      <c r="H177" s="40"/>
      <c r="I177" s="235"/>
      <c r="J177" s="40"/>
      <c r="K177" s="40"/>
      <c r="L177" s="44"/>
      <c r="M177" s="236"/>
      <c r="N177" s="237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151</v>
      </c>
      <c r="AU177" s="17" t="s">
        <v>88</v>
      </c>
    </row>
    <row r="178" s="2" customFormat="1" ht="14.4" customHeight="1">
      <c r="A178" s="38"/>
      <c r="B178" s="39"/>
      <c r="C178" s="219" t="s">
        <v>211</v>
      </c>
      <c r="D178" s="219" t="s">
        <v>146</v>
      </c>
      <c r="E178" s="220" t="s">
        <v>626</v>
      </c>
      <c r="F178" s="221" t="s">
        <v>627</v>
      </c>
      <c r="G178" s="222" t="s">
        <v>621</v>
      </c>
      <c r="H178" s="223">
        <v>1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43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150</v>
      </c>
      <c r="AT178" s="231" t="s">
        <v>146</v>
      </c>
      <c r="AU178" s="231" t="s">
        <v>88</v>
      </c>
      <c r="AY178" s="17" t="s">
        <v>141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86</v>
      </c>
      <c r="BK178" s="232">
        <f>ROUND(I178*H178,2)</f>
        <v>0</v>
      </c>
      <c r="BL178" s="17" t="s">
        <v>150</v>
      </c>
      <c r="BM178" s="231" t="s">
        <v>628</v>
      </c>
    </row>
    <row r="179" s="2" customFormat="1">
      <c r="A179" s="38"/>
      <c r="B179" s="39"/>
      <c r="C179" s="40"/>
      <c r="D179" s="233" t="s">
        <v>151</v>
      </c>
      <c r="E179" s="40"/>
      <c r="F179" s="234" t="s">
        <v>627</v>
      </c>
      <c r="G179" s="40"/>
      <c r="H179" s="40"/>
      <c r="I179" s="235"/>
      <c r="J179" s="40"/>
      <c r="K179" s="40"/>
      <c r="L179" s="44"/>
      <c r="M179" s="236"/>
      <c r="N179" s="237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151</v>
      </c>
      <c r="AU179" s="17" t="s">
        <v>88</v>
      </c>
    </row>
    <row r="180" s="2" customFormat="1" ht="14.4" customHeight="1">
      <c r="A180" s="38"/>
      <c r="B180" s="39"/>
      <c r="C180" s="219" t="s">
        <v>277</v>
      </c>
      <c r="D180" s="219" t="s">
        <v>146</v>
      </c>
      <c r="E180" s="220" t="s">
        <v>629</v>
      </c>
      <c r="F180" s="221" t="s">
        <v>630</v>
      </c>
      <c r="G180" s="222" t="s">
        <v>621</v>
      </c>
      <c r="H180" s="223">
        <v>1</v>
      </c>
      <c r="I180" s="224"/>
      <c r="J180" s="225">
        <f>ROUND(I180*H180,2)</f>
        <v>0</v>
      </c>
      <c r="K180" s="226"/>
      <c r="L180" s="44"/>
      <c r="M180" s="227" t="s">
        <v>1</v>
      </c>
      <c r="N180" s="228" t="s">
        <v>43</v>
      </c>
      <c r="O180" s="91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150</v>
      </c>
      <c r="AT180" s="231" t="s">
        <v>146</v>
      </c>
      <c r="AU180" s="231" t="s">
        <v>88</v>
      </c>
      <c r="AY180" s="17" t="s">
        <v>141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86</v>
      </c>
      <c r="BK180" s="232">
        <f>ROUND(I180*H180,2)</f>
        <v>0</v>
      </c>
      <c r="BL180" s="17" t="s">
        <v>150</v>
      </c>
      <c r="BM180" s="231" t="s">
        <v>631</v>
      </c>
    </row>
    <row r="181" s="2" customFormat="1">
      <c r="A181" s="38"/>
      <c r="B181" s="39"/>
      <c r="C181" s="40"/>
      <c r="D181" s="233" t="s">
        <v>151</v>
      </c>
      <c r="E181" s="40"/>
      <c r="F181" s="234" t="s">
        <v>630</v>
      </c>
      <c r="G181" s="40"/>
      <c r="H181" s="40"/>
      <c r="I181" s="235"/>
      <c r="J181" s="40"/>
      <c r="K181" s="40"/>
      <c r="L181" s="44"/>
      <c r="M181" s="236"/>
      <c r="N181" s="237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151</v>
      </c>
      <c r="AU181" s="17" t="s">
        <v>88</v>
      </c>
    </row>
    <row r="182" s="2" customFormat="1" ht="14.4" customHeight="1">
      <c r="A182" s="38"/>
      <c r="B182" s="39"/>
      <c r="C182" s="219" t="s">
        <v>215</v>
      </c>
      <c r="D182" s="219" t="s">
        <v>146</v>
      </c>
      <c r="E182" s="220" t="s">
        <v>632</v>
      </c>
      <c r="F182" s="221" t="s">
        <v>633</v>
      </c>
      <c r="G182" s="222" t="s">
        <v>621</v>
      </c>
      <c r="H182" s="223">
        <v>1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43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150</v>
      </c>
      <c r="AT182" s="231" t="s">
        <v>146</v>
      </c>
      <c r="AU182" s="231" t="s">
        <v>88</v>
      </c>
      <c r="AY182" s="17" t="s">
        <v>141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86</v>
      </c>
      <c r="BK182" s="232">
        <f>ROUND(I182*H182,2)</f>
        <v>0</v>
      </c>
      <c r="BL182" s="17" t="s">
        <v>150</v>
      </c>
      <c r="BM182" s="231" t="s">
        <v>634</v>
      </c>
    </row>
    <row r="183" s="2" customFormat="1">
      <c r="A183" s="38"/>
      <c r="B183" s="39"/>
      <c r="C183" s="40"/>
      <c r="D183" s="233" t="s">
        <v>151</v>
      </c>
      <c r="E183" s="40"/>
      <c r="F183" s="234" t="s">
        <v>633</v>
      </c>
      <c r="G183" s="40"/>
      <c r="H183" s="40"/>
      <c r="I183" s="235"/>
      <c r="J183" s="40"/>
      <c r="K183" s="40"/>
      <c r="L183" s="44"/>
      <c r="M183" s="236"/>
      <c r="N183" s="237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151</v>
      </c>
      <c r="AU183" s="17" t="s">
        <v>88</v>
      </c>
    </row>
    <row r="184" s="2" customFormat="1" ht="14.4" customHeight="1">
      <c r="A184" s="38"/>
      <c r="B184" s="39"/>
      <c r="C184" s="219" t="s">
        <v>284</v>
      </c>
      <c r="D184" s="219" t="s">
        <v>146</v>
      </c>
      <c r="E184" s="220" t="s">
        <v>635</v>
      </c>
      <c r="F184" s="221" t="s">
        <v>636</v>
      </c>
      <c r="G184" s="222" t="s">
        <v>621</v>
      </c>
      <c r="H184" s="223">
        <v>1</v>
      </c>
      <c r="I184" s="224"/>
      <c r="J184" s="225">
        <f>ROUND(I184*H184,2)</f>
        <v>0</v>
      </c>
      <c r="K184" s="226"/>
      <c r="L184" s="44"/>
      <c r="M184" s="227" t="s">
        <v>1</v>
      </c>
      <c r="N184" s="228" t="s">
        <v>43</v>
      </c>
      <c r="O184" s="91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150</v>
      </c>
      <c r="AT184" s="231" t="s">
        <v>146</v>
      </c>
      <c r="AU184" s="231" t="s">
        <v>88</v>
      </c>
      <c r="AY184" s="17" t="s">
        <v>141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86</v>
      </c>
      <c r="BK184" s="232">
        <f>ROUND(I184*H184,2)</f>
        <v>0</v>
      </c>
      <c r="BL184" s="17" t="s">
        <v>150</v>
      </c>
      <c r="BM184" s="231" t="s">
        <v>637</v>
      </c>
    </row>
    <row r="185" s="2" customFormat="1">
      <c r="A185" s="38"/>
      <c r="B185" s="39"/>
      <c r="C185" s="40"/>
      <c r="D185" s="233" t="s">
        <v>151</v>
      </c>
      <c r="E185" s="40"/>
      <c r="F185" s="234" t="s">
        <v>636</v>
      </c>
      <c r="G185" s="40"/>
      <c r="H185" s="40"/>
      <c r="I185" s="235"/>
      <c r="J185" s="40"/>
      <c r="K185" s="40"/>
      <c r="L185" s="44"/>
      <c r="M185" s="236"/>
      <c r="N185" s="237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151</v>
      </c>
      <c r="AU185" s="17" t="s">
        <v>88</v>
      </c>
    </row>
    <row r="186" s="2" customFormat="1" ht="14.4" customHeight="1">
      <c r="A186" s="38"/>
      <c r="B186" s="39"/>
      <c r="C186" s="219" t="s">
        <v>218</v>
      </c>
      <c r="D186" s="219" t="s">
        <v>146</v>
      </c>
      <c r="E186" s="220" t="s">
        <v>638</v>
      </c>
      <c r="F186" s="221" t="s">
        <v>639</v>
      </c>
      <c r="G186" s="222" t="s">
        <v>621</v>
      </c>
      <c r="H186" s="223">
        <v>1</v>
      </c>
      <c r="I186" s="224"/>
      <c r="J186" s="225">
        <f>ROUND(I186*H186,2)</f>
        <v>0</v>
      </c>
      <c r="K186" s="226"/>
      <c r="L186" s="44"/>
      <c r="M186" s="227" t="s">
        <v>1</v>
      </c>
      <c r="N186" s="228" t="s">
        <v>43</v>
      </c>
      <c r="O186" s="91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150</v>
      </c>
      <c r="AT186" s="231" t="s">
        <v>146</v>
      </c>
      <c r="AU186" s="231" t="s">
        <v>88</v>
      </c>
      <c r="AY186" s="17" t="s">
        <v>141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86</v>
      </c>
      <c r="BK186" s="232">
        <f>ROUND(I186*H186,2)</f>
        <v>0</v>
      </c>
      <c r="BL186" s="17" t="s">
        <v>150</v>
      </c>
      <c r="BM186" s="231" t="s">
        <v>640</v>
      </c>
    </row>
    <row r="187" s="2" customFormat="1">
      <c r="A187" s="38"/>
      <c r="B187" s="39"/>
      <c r="C187" s="40"/>
      <c r="D187" s="233" t="s">
        <v>151</v>
      </c>
      <c r="E187" s="40"/>
      <c r="F187" s="234" t="s">
        <v>639</v>
      </c>
      <c r="G187" s="40"/>
      <c r="H187" s="40"/>
      <c r="I187" s="235"/>
      <c r="J187" s="40"/>
      <c r="K187" s="40"/>
      <c r="L187" s="44"/>
      <c r="M187" s="236"/>
      <c r="N187" s="237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151</v>
      </c>
      <c r="AU187" s="17" t="s">
        <v>88</v>
      </c>
    </row>
    <row r="188" s="2" customFormat="1" ht="14.4" customHeight="1">
      <c r="A188" s="38"/>
      <c r="B188" s="39"/>
      <c r="C188" s="219" t="s">
        <v>293</v>
      </c>
      <c r="D188" s="219" t="s">
        <v>146</v>
      </c>
      <c r="E188" s="220" t="s">
        <v>641</v>
      </c>
      <c r="F188" s="221" t="s">
        <v>642</v>
      </c>
      <c r="G188" s="222" t="s">
        <v>621</v>
      </c>
      <c r="H188" s="223">
        <v>1</v>
      </c>
      <c r="I188" s="224"/>
      <c r="J188" s="225">
        <f>ROUND(I188*H188,2)</f>
        <v>0</v>
      </c>
      <c r="K188" s="226"/>
      <c r="L188" s="44"/>
      <c r="M188" s="227" t="s">
        <v>1</v>
      </c>
      <c r="N188" s="228" t="s">
        <v>43</v>
      </c>
      <c r="O188" s="91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1" t="s">
        <v>150</v>
      </c>
      <c r="AT188" s="231" t="s">
        <v>146</v>
      </c>
      <c r="AU188" s="231" t="s">
        <v>88</v>
      </c>
      <c r="AY188" s="17" t="s">
        <v>141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7" t="s">
        <v>86</v>
      </c>
      <c r="BK188" s="232">
        <f>ROUND(I188*H188,2)</f>
        <v>0</v>
      </c>
      <c r="BL188" s="17" t="s">
        <v>150</v>
      </c>
      <c r="BM188" s="231" t="s">
        <v>643</v>
      </c>
    </row>
    <row r="189" s="2" customFormat="1">
      <c r="A189" s="38"/>
      <c r="B189" s="39"/>
      <c r="C189" s="40"/>
      <c r="D189" s="233" t="s">
        <v>151</v>
      </c>
      <c r="E189" s="40"/>
      <c r="F189" s="234" t="s">
        <v>642</v>
      </c>
      <c r="G189" s="40"/>
      <c r="H189" s="40"/>
      <c r="I189" s="235"/>
      <c r="J189" s="40"/>
      <c r="K189" s="40"/>
      <c r="L189" s="44"/>
      <c r="M189" s="236"/>
      <c r="N189" s="237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151</v>
      </c>
      <c r="AU189" s="17" t="s">
        <v>88</v>
      </c>
    </row>
    <row r="190" s="2" customFormat="1" ht="14.4" customHeight="1">
      <c r="A190" s="38"/>
      <c r="B190" s="39"/>
      <c r="C190" s="219" t="s">
        <v>222</v>
      </c>
      <c r="D190" s="219" t="s">
        <v>146</v>
      </c>
      <c r="E190" s="220" t="s">
        <v>644</v>
      </c>
      <c r="F190" s="221" t="s">
        <v>645</v>
      </c>
      <c r="G190" s="222" t="s">
        <v>621</v>
      </c>
      <c r="H190" s="223">
        <v>1</v>
      </c>
      <c r="I190" s="224"/>
      <c r="J190" s="225">
        <f>ROUND(I190*H190,2)</f>
        <v>0</v>
      </c>
      <c r="K190" s="226"/>
      <c r="L190" s="44"/>
      <c r="M190" s="227" t="s">
        <v>1</v>
      </c>
      <c r="N190" s="228" t="s">
        <v>43</v>
      </c>
      <c r="O190" s="91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1" t="s">
        <v>150</v>
      </c>
      <c r="AT190" s="231" t="s">
        <v>146</v>
      </c>
      <c r="AU190" s="231" t="s">
        <v>88</v>
      </c>
      <c r="AY190" s="17" t="s">
        <v>141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7" t="s">
        <v>86</v>
      </c>
      <c r="BK190" s="232">
        <f>ROUND(I190*H190,2)</f>
        <v>0</v>
      </c>
      <c r="BL190" s="17" t="s">
        <v>150</v>
      </c>
      <c r="BM190" s="231" t="s">
        <v>646</v>
      </c>
    </row>
    <row r="191" s="2" customFormat="1">
      <c r="A191" s="38"/>
      <c r="B191" s="39"/>
      <c r="C191" s="40"/>
      <c r="D191" s="233" t="s">
        <v>151</v>
      </c>
      <c r="E191" s="40"/>
      <c r="F191" s="234" t="s">
        <v>645</v>
      </c>
      <c r="G191" s="40"/>
      <c r="H191" s="40"/>
      <c r="I191" s="235"/>
      <c r="J191" s="40"/>
      <c r="K191" s="40"/>
      <c r="L191" s="44"/>
      <c r="M191" s="236"/>
      <c r="N191" s="237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151</v>
      </c>
      <c r="AU191" s="17" t="s">
        <v>88</v>
      </c>
    </row>
    <row r="192" s="2" customFormat="1" ht="14.4" customHeight="1">
      <c r="A192" s="38"/>
      <c r="B192" s="39"/>
      <c r="C192" s="219" t="s">
        <v>304</v>
      </c>
      <c r="D192" s="219" t="s">
        <v>146</v>
      </c>
      <c r="E192" s="220" t="s">
        <v>647</v>
      </c>
      <c r="F192" s="221" t="s">
        <v>648</v>
      </c>
      <c r="G192" s="222" t="s">
        <v>621</v>
      </c>
      <c r="H192" s="223">
        <v>1</v>
      </c>
      <c r="I192" s="224"/>
      <c r="J192" s="225">
        <f>ROUND(I192*H192,2)</f>
        <v>0</v>
      </c>
      <c r="K192" s="226"/>
      <c r="L192" s="44"/>
      <c r="M192" s="227" t="s">
        <v>1</v>
      </c>
      <c r="N192" s="228" t="s">
        <v>43</v>
      </c>
      <c r="O192" s="91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150</v>
      </c>
      <c r="AT192" s="231" t="s">
        <v>146</v>
      </c>
      <c r="AU192" s="231" t="s">
        <v>88</v>
      </c>
      <c r="AY192" s="17" t="s">
        <v>141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86</v>
      </c>
      <c r="BK192" s="232">
        <f>ROUND(I192*H192,2)</f>
        <v>0</v>
      </c>
      <c r="BL192" s="17" t="s">
        <v>150</v>
      </c>
      <c r="BM192" s="231" t="s">
        <v>649</v>
      </c>
    </row>
    <row r="193" s="2" customFormat="1">
      <c r="A193" s="38"/>
      <c r="B193" s="39"/>
      <c r="C193" s="40"/>
      <c r="D193" s="233" t="s">
        <v>151</v>
      </c>
      <c r="E193" s="40"/>
      <c r="F193" s="234" t="s">
        <v>648</v>
      </c>
      <c r="G193" s="40"/>
      <c r="H193" s="40"/>
      <c r="I193" s="235"/>
      <c r="J193" s="40"/>
      <c r="K193" s="40"/>
      <c r="L193" s="44"/>
      <c r="M193" s="236"/>
      <c r="N193" s="237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151</v>
      </c>
      <c r="AU193" s="17" t="s">
        <v>88</v>
      </c>
    </row>
    <row r="194" s="2" customFormat="1" ht="14.4" customHeight="1">
      <c r="A194" s="38"/>
      <c r="B194" s="39"/>
      <c r="C194" s="219" t="s">
        <v>225</v>
      </c>
      <c r="D194" s="219" t="s">
        <v>146</v>
      </c>
      <c r="E194" s="220" t="s">
        <v>650</v>
      </c>
      <c r="F194" s="221" t="s">
        <v>651</v>
      </c>
      <c r="G194" s="222" t="s">
        <v>621</v>
      </c>
      <c r="H194" s="223">
        <v>1</v>
      </c>
      <c r="I194" s="224"/>
      <c r="J194" s="225">
        <f>ROUND(I194*H194,2)</f>
        <v>0</v>
      </c>
      <c r="K194" s="226"/>
      <c r="L194" s="44"/>
      <c r="M194" s="227" t="s">
        <v>1</v>
      </c>
      <c r="N194" s="228" t="s">
        <v>43</v>
      </c>
      <c r="O194" s="91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1" t="s">
        <v>150</v>
      </c>
      <c r="AT194" s="231" t="s">
        <v>146</v>
      </c>
      <c r="AU194" s="231" t="s">
        <v>88</v>
      </c>
      <c r="AY194" s="17" t="s">
        <v>141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7" t="s">
        <v>86</v>
      </c>
      <c r="BK194" s="232">
        <f>ROUND(I194*H194,2)</f>
        <v>0</v>
      </c>
      <c r="BL194" s="17" t="s">
        <v>150</v>
      </c>
      <c r="BM194" s="231" t="s">
        <v>652</v>
      </c>
    </row>
    <row r="195" s="2" customFormat="1">
      <c r="A195" s="38"/>
      <c r="B195" s="39"/>
      <c r="C195" s="40"/>
      <c r="D195" s="233" t="s">
        <v>151</v>
      </c>
      <c r="E195" s="40"/>
      <c r="F195" s="234" t="s">
        <v>651</v>
      </c>
      <c r="G195" s="40"/>
      <c r="H195" s="40"/>
      <c r="I195" s="235"/>
      <c r="J195" s="40"/>
      <c r="K195" s="40"/>
      <c r="L195" s="44"/>
      <c r="M195" s="236"/>
      <c r="N195" s="237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151</v>
      </c>
      <c r="AU195" s="17" t="s">
        <v>88</v>
      </c>
    </row>
    <row r="196" s="2" customFormat="1" ht="14.4" customHeight="1">
      <c r="A196" s="38"/>
      <c r="B196" s="39"/>
      <c r="C196" s="219" t="s">
        <v>312</v>
      </c>
      <c r="D196" s="219" t="s">
        <v>146</v>
      </c>
      <c r="E196" s="220" t="s">
        <v>653</v>
      </c>
      <c r="F196" s="221" t="s">
        <v>654</v>
      </c>
      <c r="G196" s="222" t="s">
        <v>149</v>
      </c>
      <c r="H196" s="223">
        <v>3</v>
      </c>
      <c r="I196" s="224"/>
      <c r="J196" s="225">
        <f>ROUND(I196*H196,2)</f>
        <v>0</v>
      </c>
      <c r="K196" s="226"/>
      <c r="L196" s="44"/>
      <c r="M196" s="227" t="s">
        <v>1</v>
      </c>
      <c r="N196" s="228" t="s">
        <v>43</v>
      </c>
      <c r="O196" s="91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150</v>
      </c>
      <c r="AT196" s="231" t="s">
        <v>146</v>
      </c>
      <c r="AU196" s="231" t="s">
        <v>88</v>
      </c>
      <c r="AY196" s="17" t="s">
        <v>141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7" t="s">
        <v>86</v>
      </c>
      <c r="BK196" s="232">
        <f>ROUND(I196*H196,2)</f>
        <v>0</v>
      </c>
      <c r="BL196" s="17" t="s">
        <v>150</v>
      </c>
      <c r="BM196" s="231" t="s">
        <v>655</v>
      </c>
    </row>
    <row r="197" s="2" customFormat="1">
      <c r="A197" s="38"/>
      <c r="B197" s="39"/>
      <c r="C197" s="40"/>
      <c r="D197" s="233" t="s">
        <v>151</v>
      </c>
      <c r="E197" s="40"/>
      <c r="F197" s="234" t="s">
        <v>654</v>
      </c>
      <c r="G197" s="40"/>
      <c r="H197" s="40"/>
      <c r="I197" s="235"/>
      <c r="J197" s="40"/>
      <c r="K197" s="40"/>
      <c r="L197" s="44"/>
      <c r="M197" s="236"/>
      <c r="N197" s="237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151</v>
      </c>
      <c r="AU197" s="17" t="s">
        <v>88</v>
      </c>
    </row>
    <row r="198" s="2" customFormat="1" ht="14.4" customHeight="1">
      <c r="A198" s="38"/>
      <c r="B198" s="39"/>
      <c r="C198" s="219" t="s">
        <v>230</v>
      </c>
      <c r="D198" s="219" t="s">
        <v>146</v>
      </c>
      <c r="E198" s="220" t="s">
        <v>656</v>
      </c>
      <c r="F198" s="221" t="s">
        <v>657</v>
      </c>
      <c r="G198" s="222" t="s">
        <v>149</v>
      </c>
      <c r="H198" s="223">
        <v>3</v>
      </c>
      <c r="I198" s="224"/>
      <c r="J198" s="225">
        <f>ROUND(I198*H198,2)</f>
        <v>0</v>
      </c>
      <c r="K198" s="226"/>
      <c r="L198" s="44"/>
      <c r="M198" s="227" t="s">
        <v>1</v>
      </c>
      <c r="N198" s="228" t="s">
        <v>43</v>
      </c>
      <c r="O198" s="91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150</v>
      </c>
      <c r="AT198" s="231" t="s">
        <v>146</v>
      </c>
      <c r="AU198" s="231" t="s">
        <v>88</v>
      </c>
      <c r="AY198" s="17" t="s">
        <v>141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86</v>
      </c>
      <c r="BK198" s="232">
        <f>ROUND(I198*H198,2)</f>
        <v>0</v>
      </c>
      <c r="BL198" s="17" t="s">
        <v>150</v>
      </c>
      <c r="BM198" s="231" t="s">
        <v>658</v>
      </c>
    </row>
    <row r="199" s="2" customFormat="1">
      <c r="A199" s="38"/>
      <c r="B199" s="39"/>
      <c r="C199" s="40"/>
      <c r="D199" s="233" t="s">
        <v>151</v>
      </c>
      <c r="E199" s="40"/>
      <c r="F199" s="234" t="s">
        <v>657</v>
      </c>
      <c r="G199" s="40"/>
      <c r="H199" s="40"/>
      <c r="I199" s="235"/>
      <c r="J199" s="40"/>
      <c r="K199" s="40"/>
      <c r="L199" s="44"/>
      <c r="M199" s="236"/>
      <c r="N199" s="237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151</v>
      </c>
      <c r="AU199" s="17" t="s">
        <v>88</v>
      </c>
    </row>
    <row r="200" s="2" customFormat="1">
      <c r="A200" s="38"/>
      <c r="B200" s="39"/>
      <c r="C200" s="40"/>
      <c r="D200" s="233" t="s">
        <v>659</v>
      </c>
      <c r="E200" s="40"/>
      <c r="F200" s="264" t="s">
        <v>660</v>
      </c>
      <c r="G200" s="40"/>
      <c r="H200" s="40"/>
      <c r="I200" s="235"/>
      <c r="J200" s="40"/>
      <c r="K200" s="40"/>
      <c r="L200" s="44"/>
      <c r="M200" s="236"/>
      <c r="N200" s="237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659</v>
      </c>
      <c r="AU200" s="17" t="s">
        <v>88</v>
      </c>
    </row>
    <row r="201" s="12" customFormat="1" ht="22.8" customHeight="1">
      <c r="A201" s="12"/>
      <c r="B201" s="203"/>
      <c r="C201" s="204"/>
      <c r="D201" s="205" t="s">
        <v>77</v>
      </c>
      <c r="E201" s="217" t="s">
        <v>661</v>
      </c>
      <c r="F201" s="217" t="s">
        <v>662</v>
      </c>
      <c r="G201" s="204"/>
      <c r="H201" s="204"/>
      <c r="I201" s="207"/>
      <c r="J201" s="218">
        <f>BK201</f>
        <v>0</v>
      </c>
      <c r="K201" s="204"/>
      <c r="L201" s="209"/>
      <c r="M201" s="210"/>
      <c r="N201" s="211"/>
      <c r="O201" s="211"/>
      <c r="P201" s="212">
        <f>SUM(P202:P247)</f>
        <v>0</v>
      </c>
      <c r="Q201" s="211"/>
      <c r="R201" s="212">
        <f>SUM(R202:R247)</f>
        <v>0.23003999999999997</v>
      </c>
      <c r="S201" s="211"/>
      <c r="T201" s="213">
        <f>SUM(T202:T247)</f>
        <v>0.92774999999999985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4" t="s">
        <v>88</v>
      </c>
      <c r="AT201" s="215" t="s">
        <v>77</v>
      </c>
      <c r="AU201" s="215" t="s">
        <v>86</v>
      </c>
      <c r="AY201" s="214" t="s">
        <v>141</v>
      </c>
      <c r="BK201" s="216">
        <f>SUM(BK202:BK247)</f>
        <v>0</v>
      </c>
    </row>
    <row r="202" s="2" customFormat="1" ht="14.4" customHeight="1">
      <c r="A202" s="38"/>
      <c r="B202" s="39"/>
      <c r="C202" s="219" t="s">
        <v>413</v>
      </c>
      <c r="D202" s="219" t="s">
        <v>146</v>
      </c>
      <c r="E202" s="220" t="s">
        <v>663</v>
      </c>
      <c r="F202" s="221" t="s">
        <v>664</v>
      </c>
      <c r="G202" s="222" t="s">
        <v>156</v>
      </c>
      <c r="H202" s="223">
        <v>25</v>
      </c>
      <c r="I202" s="224"/>
      <c r="J202" s="225">
        <f>ROUND(I202*H202,2)</f>
        <v>0</v>
      </c>
      <c r="K202" s="226"/>
      <c r="L202" s="44"/>
      <c r="M202" s="227" t="s">
        <v>1</v>
      </c>
      <c r="N202" s="228" t="s">
        <v>43</v>
      </c>
      <c r="O202" s="91"/>
      <c r="P202" s="229">
        <f>O202*H202</f>
        <v>0</v>
      </c>
      <c r="Q202" s="229">
        <v>0</v>
      </c>
      <c r="R202" s="229">
        <f>Q202*H202</f>
        <v>0</v>
      </c>
      <c r="S202" s="229">
        <v>0.0053099999999999996</v>
      </c>
      <c r="T202" s="230">
        <f>S202*H202</f>
        <v>0.13274999999999998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1" t="s">
        <v>150</v>
      </c>
      <c r="AT202" s="231" t="s">
        <v>146</v>
      </c>
      <c r="AU202" s="231" t="s">
        <v>88</v>
      </c>
      <c r="AY202" s="17" t="s">
        <v>141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7" t="s">
        <v>86</v>
      </c>
      <c r="BK202" s="232">
        <f>ROUND(I202*H202,2)</f>
        <v>0</v>
      </c>
      <c r="BL202" s="17" t="s">
        <v>150</v>
      </c>
      <c r="BM202" s="231" t="s">
        <v>665</v>
      </c>
    </row>
    <row r="203" s="2" customFormat="1">
      <c r="A203" s="38"/>
      <c r="B203" s="39"/>
      <c r="C203" s="40"/>
      <c r="D203" s="233" t="s">
        <v>151</v>
      </c>
      <c r="E203" s="40"/>
      <c r="F203" s="234" t="s">
        <v>664</v>
      </c>
      <c r="G203" s="40"/>
      <c r="H203" s="40"/>
      <c r="I203" s="235"/>
      <c r="J203" s="40"/>
      <c r="K203" s="40"/>
      <c r="L203" s="44"/>
      <c r="M203" s="236"/>
      <c r="N203" s="237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151</v>
      </c>
      <c r="AU203" s="17" t="s">
        <v>88</v>
      </c>
    </row>
    <row r="204" s="2" customFormat="1" ht="14.4" customHeight="1">
      <c r="A204" s="38"/>
      <c r="B204" s="39"/>
      <c r="C204" s="219" t="s">
        <v>666</v>
      </c>
      <c r="D204" s="219" t="s">
        <v>146</v>
      </c>
      <c r="E204" s="220" t="s">
        <v>667</v>
      </c>
      <c r="F204" s="221" t="s">
        <v>668</v>
      </c>
      <c r="G204" s="222" t="s">
        <v>156</v>
      </c>
      <c r="H204" s="223">
        <v>25</v>
      </c>
      <c r="I204" s="224"/>
      <c r="J204" s="225">
        <f>ROUND(I204*H204,2)</f>
        <v>0</v>
      </c>
      <c r="K204" s="226"/>
      <c r="L204" s="44"/>
      <c r="M204" s="227" t="s">
        <v>1</v>
      </c>
      <c r="N204" s="228" t="s">
        <v>43</v>
      </c>
      <c r="O204" s="91"/>
      <c r="P204" s="229">
        <f>O204*H204</f>
        <v>0</v>
      </c>
      <c r="Q204" s="229">
        <v>0</v>
      </c>
      <c r="R204" s="229">
        <f>Q204*H204</f>
        <v>0</v>
      </c>
      <c r="S204" s="229">
        <v>0.01193</v>
      </c>
      <c r="T204" s="230">
        <f>S204*H204</f>
        <v>0.29825000000000002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1" t="s">
        <v>150</v>
      </c>
      <c r="AT204" s="231" t="s">
        <v>146</v>
      </c>
      <c r="AU204" s="231" t="s">
        <v>88</v>
      </c>
      <c r="AY204" s="17" t="s">
        <v>141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7" t="s">
        <v>86</v>
      </c>
      <c r="BK204" s="232">
        <f>ROUND(I204*H204,2)</f>
        <v>0</v>
      </c>
      <c r="BL204" s="17" t="s">
        <v>150</v>
      </c>
      <c r="BM204" s="231" t="s">
        <v>669</v>
      </c>
    </row>
    <row r="205" s="2" customFormat="1">
      <c r="A205" s="38"/>
      <c r="B205" s="39"/>
      <c r="C205" s="40"/>
      <c r="D205" s="233" t="s">
        <v>151</v>
      </c>
      <c r="E205" s="40"/>
      <c r="F205" s="234" t="s">
        <v>668</v>
      </c>
      <c r="G205" s="40"/>
      <c r="H205" s="40"/>
      <c r="I205" s="235"/>
      <c r="J205" s="40"/>
      <c r="K205" s="40"/>
      <c r="L205" s="44"/>
      <c r="M205" s="236"/>
      <c r="N205" s="237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151</v>
      </c>
      <c r="AU205" s="17" t="s">
        <v>88</v>
      </c>
    </row>
    <row r="206" s="2" customFormat="1" ht="14.4" customHeight="1">
      <c r="A206" s="38"/>
      <c r="B206" s="39"/>
      <c r="C206" s="219" t="s">
        <v>416</v>
      </c>
      <c r="D206" s="219" t="s">
        <v>146</v>
      </c>
      <c r="E206" s="220" t="s">
        <v>670</v>
      </c>
      <c r="F206" s="221" t="s">
        <v>671</v>
      </c>
      <c r="G206" s="222" t="s">
        <v>156</v>
      </c>
      <c r="H206" s="223">
        <v>25</v>
      </c>
      <c r="I206" s="224"/>
      <c r="J206" s="225">
        <f>ROUND(I206*H206,2)</f>
        <v>0</v>
      </c>
      <c r="K206" s="226"/>
      <c r="L206" s="44"/>
      <c r="M206" s="227" t="s">
        <v>1</v>
      </c>
      <c r="N206" s="228" t="s">
        <v>43</v>
      </c>
      <c r="O206" s="91"/>
      <c r="P206" s="229">
        <f>O206*H206</f>
        <v>0</v>
      </c>
      <c r="Q206" s="229">
        <v>0</v>
      </c>
      <c r="R206" s="229">
        <f>Q206*H206</f>
        <v>0</v>
      </c>
      <c r="S206" s="229">
        <v>0.0059699999999999996</v>
      </c>
      <c r="T206" s="230">
        <f>S206*H206</f>
        <v>0.14924999999999999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1" t="s">
        <v>150</v>
      </c>
      <c r="AT206" s="231" t="s">
        <v>146</v>
      </c>
      <c r="AU206" s="231" t="s">
        <v>88</v>
      </c>
      <c r="AY206" s="17" t="s">
        <v>141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7" t="s">
        <v>86</v>
      </c>
      <c r="BK206" s="232">
        <f>ROUND(I206*H206,2)</f>
        <v>0</v>
      </c>
      <c r="BL206" s="17" t="s">
        <v>150</v>
      </c>
      <c r="BM206" s="231" t="s">
        <v>672</v>
      </c>
    </row>
    <row r="207" s="2" customFormat="1">
      <c r="A207" s="38"/>
      <c r="B207" s="39"/>
      <c r="C207" s="40"/>
      <c r="D207" s="233" t="s">
        <v>151</v>
      </c>
      <c r="E207" s="40"/>
      <c r="F207" s="234" t="s">
        <v>671</v>
      </c>
      <c r="G207" s="40"/>
      <c r="H207" s="40"/>
      <c r="I207" s="235"/>
      <c r="J207" s="40"/>
      <c r="K207" s="40"/>
      <c r="L207" s="44"/>
      <c r="M207" s="236"/>
      <c r="N207" s="237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151</v>
      </c>
      <c r="AU207" s="17" t="s">
        <v>88</v>
      </c>
    </row>
    <row r="208" s="2" customFormat="1" ht="14.4" customHeight="1">
      <c r="A208" s="38"/>
      <c r="B208" s="39"/>
      <c r="C208" s="219" t="s">
        <v>673</v>
      </c>
      <c r="D208" s="219" t="s">
        <v>146</v>
      </c>
      <c r="E208" s="220" t="s">
        <v>674</v>
      </c>
      <c r="F208" s="221" t="s">
        <v>675</v>
      </c>
      <c r="G208" s="222" t="s">
        <v>156</v>
      </c>
      <c r="H208" s="223">
        <v>25</v>
      </c>
      <c r="I208" s="224"/>
      <c r="J208" s="225">
        <f>ROUND(I208*H208,2)</f>
        <v>0</v>
      </c>
      <c r="K208" s="226"/>
      <c r="L208" s="44"/>
      <c r="M208" s="227" t="s">
        <v>1</v>
      </c>
      <c r="N208" s="228" t="s">
        <v>43</v>
      </c>
      <c r="O208" s="91"/>
      <c r="P208" s="229">
        <f>O208*H208</f>
        <v>0</v>
      </c>
      <c r="Q208" s="229">
        <v>0</v>
      </c>
      <c r="R208" s="229">
        <f>Q208*H208</f>
        <v>0</v>
      </c>
      <c r="S208" s="229">
        <v>0.013899999999999999</v>
      </c>
      <c r="T208" s="230">
        <f>S208*H208</f>
        <v>0.34749999999999998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1" t="s">
        <v>150</v>
      </c>
      <c r="AT208" s="231" t="s">
        <v>146</v>
      </c>
      <c r="AU208" s="231" t="s">
        <v>88</v>
      </c>
      <c r="AY208" s="17" t="s">
        <v>141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7" t="s">
        <v>86</v>
      </c>
      <c r="BK208" s="232">
        <f>ROUND(I208*H208,2)</f>
        <v>0</v>
      </c>
      <c r="BL208" s="17" t="s">
        <v>150</v>
      </c>
      <c r="BM208" s="231" t="s">
        <v>676</v>
      </c>
    </row>
    <row r="209" s="2" customFormat="1">
      <c r="A209" s="38"/>
      <c r="B209" s="39"/>
      <c r="C209" s="40"/>
      <c r="D209" s="233" t="s">
        <v>151</v>
      </c>
      <c r="E209" s="40"/>
      <c r="F209" s="234" t="s">
        <v>675</v>
      </c>
      <c r="G209" s="40"/>
      <c r="H209" s="40"/>
      <c r="I209" s="235"/>
      <c r="J209" s="40"/>
      <c r="K209" s="40"/>
      <c r="L209" s="44"/>
      <c r="M209" s="236"/>
      <c r="N209" s="237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151</v>
      </c>
      <c r="AU209" s="17" t="s">
        <v>88</v>
      </c>
    </row>
    <row r="210" s="2" customFormat="1" ht="14.4" customHeight="1">
      <c r="A210" s="38"/>
      <c r="B210" s="39"/>
      <c r="C210" s="265" t="s">
        <v>421</v>
      </c>
      <c r="D210" s="265" t="s">
        <v>677</v>
      </c>
      <c r="E210" s="266" t="s">
        <v>678</v>
      </c>
      <c r="F210" s="267" t="s">
        <v>679</v>
      </c>
      <c r="G210" s="268" t="s">
        <v>156</v>
      </c>
      <c r="H210" s="269">
        <v>36</v>
      </c>
      <c r="I210" s="270"/>
      <c r="J210" s="271">
        <f>ROUND(I210*H210,2)</f>
        <v>0</v>
      </c>
      <c r="K210" s="272"/>
      <c r="L210" s="273"/>
      <c r="M210" s="274" t="s">
        <v>1</v>
      </c>
      <c r="N210" s="275" t="s">
        <v>43</v>
      </c>
      <c r="O210" s="91"/>
      <c r="P210" s="229">
        <f>O210*H210</f>
        <v>0</v>
      </c>
      <c r="Q210" s="229">
        <v>0.00029</v>
      </c>
      <c r="R210" s="229">
        <f>Q210*H210</f>
        <v>0.01044</v>
      </c>
      <c r="S210" s="229">
        <v>0</v>
      </c>
      <c r="T210" s="23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1" t="s">
        <v>163</v>
      </c>
      <c r="AT210" s="231" t="s">
        <v>677</v>
      </c>
      <c r="AU210" s="231" t="s">
        <v>88</v>
      </c>
      <c r="AY210" s="17" t="s">
        <v>141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7" t="s">
        <v>86</v>
      </c>
      <c r="BK210" s="232">
        <f>ROUND(I210*H210,2)</f>
        <v>0</v>
      </c>
      <c r="BL210" s="17" t="s">
        <v>150</v>
      </c>
      <c r="BM210" s="231" t="s">
        <v>680</v>
      </c>
    </row>
    <row r="211" s="2" customFormat="1">
      <c r="A211" s="38"/>
      <c r="B211" s="39"/>
      <c r="C211" s="40"/>
      <c r="D211" s="233" t="s">
        <v>151</v>
      </c>
      <c r="E211" s="40"/>
      <c r="F211" s="234" t="s">
        <v>679</v>
      </c>
      <c r="G211" s="40"/>
      <c r="H211" s="40"/>
      <c r="I211" s="235"/>
      <c r="J211" s="40"/>
      <c r="K211" s="40"/>
      <c r="L211" s="44"/>
      <c r="M211" s="236"/>
      <c r="N211" s="237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151</v>
      </c>
      <c r="AU211" s="17" t="s">
        <v>88</v>
      </c>
    </row>
    <row r="212" s="2" customFormat="1" ht="14.4" customHeight="1">
      <c r="A212" s="38"/>
      <c r="B212" s="39"/>
      <c r="C212" s="265" t="s">
        <v>681</v>
      </c>
      <c r="D212" s="265" t="s">
        <v>677</v>
      </c>
      <c r="E212" s="266" t="s">
        <v>682</v>
      </c>
      <c r="F212" s="267" t="s">
        <v>683</v>
      </c>
      <c r="G212" s="268" t="s">
        <v>156</v>
      </c>
      <c r="H212" s="269">
        <v>6</v>
      </c>
      <c r="I212" s="270"/>
      <c r="J212" s="271">
        <f>ROUND(I212*H212,2)</f>
        <v>0</v>
      </c>
      <c r="K212" s="272"/>
      <c r="L212" s="273"/>
      <c r="M212" s="274" t="s">
        <v>1</v>
      </c>
      <c r="N212" s="275" t="s">
        <v>43</v>
      </c>
      <c r="O212" s="91"/>
      <c r="P212" s="229">
        <f>O212*H212</f>
        <v>0</v>
      </c>
      <c r="Q212" s="229">
        <v>0.00032000000000000003</v>
      </c>
      <c r="R212" s="229">
        <f>Q212*H212</f>
        <v>0.0019200000000000003</v>
      </c>
      <c r="S212" s="229">
        <v>0</v>
      </c>
      <c r="T212" s="23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1" t="s">
        <v>163</v>
      </c>
      <c r="AT212" s="231" t="s">
        <v>677</v>
      </c>
      <c r="AU212" s="231" t="s">
        <v>88</v>
      </c>
      <c r="AY212" s="17" t="s">
        <v>141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7" t="s">
        <v>86</v>
      </c>
      <c r="BK212" s="232">
        <f>ROUND(I212*H212,2)</f>
        <v>0</v>
      </c>
      <c r="BL212" s="17" t="s">
        <v>150</v>
      </c>
      <c r="BM212" s="231" t="s">
        <v>684</v>
      </c>
    </row>
    <row r="213" s="2" customFormat="1">
      <c r="A213" s="38"/>
      <c r="B213" s="39"/>
      <c r="C213" s="40"/>
      <c r="D213" s="233" t="s">
        <v>151</v>
      </c>
      <c r="E213" s="40"/>
      <c r="F213" s="234" t="s">
        <v>683</v>
      </c>
      <c r="G213" s="40"/>
      <c r="H213" s="40"/>
      <c r="I213" s="235"/>
      <c r="J213" s="40"/>
      <c r="K213" s="40"/>
      <c r="L213" s="44"/>
      <c r="M213" s="236"/>
      <c r="N213" s="237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151</v>
      </c>
      <c r="AU213" s="17" t="s">
        <v>88</v>
      </c>
    </row>
    <row r="214" s="2" customFormat="1" ht="14.4" customHeight="1">
      <c r="A214" s="38"/>
      <c r="B214" s="39"/>
      <c r="C214" s="265" t="s">
        <v>426</v>
      </c>
      <c r="D214" s="265" t="s">
        <v>677</v>
      </c>
      <c r="E214" s="266" t="s">
        <v>685</v>
      </c>
      <c r="F214" s="267" t="s">
        <v>686</v>
      </c>
      <c r="G214" s="268" t="s">
        <v>156</v>
      </c>
      <c r="H214" s="269">
        <v>6</v>
      </c>
      <c r="I214" s="270"/>
      <c r="J214" s="271">
        <f>ROUND(I214*H214,2)</f>
        <v>0</v>
      </c>
      <c r="K214" s="272"/>
      <c r="L214" s="273"/>
      <c r="M214" s="274" t="s">
        <v>1</v>
      </c>
      <c r="N214" s="275" t="s">
        <v>43</v>
      </c>
      <c r="O214" s="91"/>
      <c r="P214" s="229">
        <f>O214*H214</f>
        <v>0</v>
      </c>
      <c r="Q214" s="229">
        <v>0.00072000000000000005</v>
      </c>
      <c r="R214" s="229">
        <f>Q214*H214</f>
        <v>0.0043200000000000001</v>
      </c>
      <c r="S214" s="229">
        <v>0</v>
      </c>
      <c r="T214" s="23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1" t="s">
        <v>163</v>
      </c>
      <c r="AT214" s="231" t="s">
        <v>677</v>
      </c>
      <c r="AU214" s="231" t="s">
        <v>88</v>
      </c>
      <c r="AY214" s="17" t="s">
        <v>141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7" t="s">
        <v>86</v>
      </c>
      <c r="BK214" s="232">
        <f>ROUND(I214*H214,2)</f>
        <v>0</v>
      </c>
      <c r="BL214" s="17" t="s">
        <v>150</v>
      </c>
      <c r="BM214" s="231" t="s">
        <v>687</v>
      </c>
    </row>
    <row r="215" s="2" customFormat="1">
      <c r="A215" s="38"/>
      <c r="B215" s="39"/>
      <c r="C215" s="40"/>
      <c r="D215" s="233" t="s">
        <v>151</v>
      </c>
      <c r="E215" s="40"/>
      <c r="F215" s="234" t="s">
        <v>686</v>
      </c>
      <c r="G215" s="40"/>
      <c r="H215" s="40"/>
      <c r="I215" s="235"/>
      <c r="J215" s="40"/>
      <c r="K215" s="40"/>
      <c r="L215" s="44"/>
      <c r="M215" s="236"/>
      <c r="N215" s="237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151</v>
      </c>
      <c r="AU215" s="17" t="s">
        <v>88</v>
      </c>
    </row>
    <row r="216" s="2" customFormat="1" ht="14.4" customHeight="1">
      <c r="A216" s="38"/>
      <c r="B216" s="39"/>
      <c r="C216" s="265" t="s">
        <v>688</v>
      </c>
      <c r="D216" s="265" t="s">
        <v>677</v>
      </c>
      <c r="E216" s="266" t="s">
        <v>689</v>
      </c>
      <c r="F216" s="267" t="s">
        <v>690</v>
      </c>
      <c r="G216" s="268" t="s">
        <v>156</v>
      </c>
      <c r="H216" s="269">
        <v>52</v>
      </c>
      <c r="I216" s="270"/>
      <c r="J216" s="271">
        <f>ROUND(I216*H216,2)</f>
        <v>0</v>
      </c>
      <c r="K216" s="272"/>
      <c r="L216" s="273"/>
      <c r="M216" s="274" t="s">
        <v>1</v>
      </c>
      <c r="N216" s="275" t="s">
        <v>43</v>
      </c>
      <c r="O216" s="91"/>
      <c r="P216" s="229">
        <f>O216*H216</f>
        <v>0</v>
      </c>
      <c r="Q216" s="229">
        <v>0.00077999999999999999</v>
      </c>
      <c r="R216" s="229">
        <f>Q216*H216</f>
        <v>0.040559999999999999</v>
      </c>
      <c r="S216" s="229">
        <v>0</v>
      </c>
      <c r="T216" s="23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1" t="s">
        <v>163</v>
      </c>
      <c r="AT216" s="231" t="s">
        <v>677</v>
      </c>
      <c r="AU216" s="231" t="s">
        <v>88</v>
      </c>
      <c r="AY216" s="17" t="s">
        <v>141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7" t="s">
        <v>86</v>
      </c>
      <c r="BK216" s="232">
        <f>ROUND(I216*H216,2)</f>
        <v>0</v>
      </c>
      <c r="BL216" s="17" t="s">
        <v>150</v>
      </c>
      <c r="BM216" s="231" t="s">
        <v>691</v>
      </c>
    </row>
    <row r="217" s="2" customFormat="1">
      <c r="A217" s="38"/>
      <c r="B217" s="39"/>
      <c r="C217" s="40"/>
      <c r="D217" s="233" t="s">
        <v>151</v>
      </c>
      <c r="E217" s="40"/>
      <c r="F217" s="234" t="s">
        <v>690</v>
      </c>
      <c r="G217" s="40"/>
      <c r="H217" s="40"/>
      <c r="I217" s="235"/>
      <c r="J217" s="40"/>
      <c r="K217" s="40"/>
      <c r="L217" s="44"/>
      <c r="M217" s="236"/>
      <c r="N217" s="237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151</v>
      </c>
      <c r="AU217" s="17" t="s">
        <v>88</v>
      </c>
    </row>
    <row r="218" s="2" customFormat="1" ht="14.4" customHeight="1">
      <c r="A218" s="38"/>
      <c r="B218" s="39"/>
      <c r="C218" s="265" t="s">
        <v>430</v>
      </c>
      <c r="D218" s="265" t="s">
        <v>677</v>
      </c>
      <c r="E218" s="266" t="s">
        <v>692</v>
      </c>
      <c r="F218" s="267" t="s">
        <v>693</v>
      </c>
      <c r="G218" s="268" t="s">
        <v>156</v>
      </c>
      <c r="H218" s="269">
        <v>12</v>
      </c>
      <c r="I218" s="270"/>
      <c r="J218" s="271">
        <f>ROUND(I218*H218,2)</f>
        <v>0</v>
      </c>
      <c r="K218" s="272"/>
      <c r="L218" s="273"/>
      <c r="M218" s="274" t="s">
        <v>1</v>
      </c>
      <c r="N218" s="275" t="s">
        <v>43</v>
      </c>
      <c r="O218" s="91"/>
      <c r="P218" s="229">
        <f>O218*H218</f>
        <v>0</v>
      </c>
      <c r="Q218" s="229">
        <v>0.00125</v>
      </c>
      <c r="R218" s="229">
        <f>Q218*H218</f>
        <v>0.014999999999999999</v>
      </c>
      <c r="S218" s="229">
        <v>0</v>
      </c>
      <c r="T218" s="23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1" t="s">
        <v>163</v>
      </c>
      <c r="AT218" s="231" t="s">
        <v>677</v>
      </c>
      <c r="AU218" s="231" t="s">
        <v>88</v>
      </c>
      <c r="AY218" s="17" t="s">
        <v>141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7" t="s">
        <v>86</v>
      </c>
      <c r="BK218" s="232">
        <f>ROUND(I218*H218,2)</f>
        <v>0</v>
      </c>
      <c r="BL218" s="17" t="s">
        <v>150</v>
      </c>
      <c r="BM218" s="231" t="s">
        <v>694</v>
      </c>
    </row>
    <row r="219" s="2" customFormat="1">
      <c r="A219" s="38"/>
      <c r="B219" s="39"/>
      <c r="C219" s="40"/>
      <c r="D219" s="233" t="s">
        <v>151</v>
      </c>
      <c r="E219" s="40"/>
      <c r="F219" s="234" t="s">
        <v>693</v>
      </c>
      <c r="G219" s="40"/>
      <c r="H219" s="40"/>
      <c r="I219" s="235"/>
      <c r="J219" s="40"/>
      <c r="K219" s="40"/>
      <c r="L219" s="44"/>
      <c r="M219" s="236"/>
      <c r="N219" s="237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151</v>
      </c>
      <c r="AU219" s="17" t="s">
        <v>88</v>
      </c>
    </row>
    <row r="220" s="2" customFormat="1" ht="14.4" customHeight="1">
      <c r="A220" s="38"/>
      <c r="B220" s="39"/>
      <c r="C220" s="265" t="s">
        <v>695</v>
      </c>
      <c r="D220" s="265" t="s">
        <v>677</v>
      </c>
      <c r="E220" s="266" t="s">
        <v>696</v>
      </c>
      <c r="F220" s="267" t="s">
        <v>697</v>
      </c>
      <c r="G220" s="268" t="s">
        <v>156</v>
      </c>
      <c r="H220" s="269">
        <v>28</v>
      </c>
      <c r="I220" s="270"/>
      <c r="J220" s="271">
        <f>ROUND(I220*H220,2)</f>
        <v>0</v>
      </c>
      <c r="K220" s="272"/>
      <c r="L220" s="273"/>
      <c r="M220" s="274" t="s">
        <v>1</v>
      </c>
      <c r="N220" s="275" t="s">
        <v>43</v>
      </c>
      <c r="O220" s="91"/>
      <c r="P220" s="229">
        <f>O220*H220</f>
        <v>0</v>
      </c>
      <c r="Q220" s="229">
        <v>0.0020999999999999999</v>
      </c>
      <c r="R220" s="229">
        <f>Q220*H220</f>
        <v>0.058799999999999998</v>
      </c>
      <c r="S220" s="229">
        <v>0</v>
      </c>
      <c r="T220" s="23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1" t="s">
        <v>163</v>
      </c>
      <c r="AT220" s="231" t="s">
        <v>677</v>
      </c>
      <c r="AU220" s="231" t="s">
        <v>88</v>
      </c>
      <c r="AY220" s="17" t="s">
        <v>141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7" t="s">
        <v>86</v>
      </c>
      <c r="BK220" s="232">
        <f>ROUND(I220*H220,2)</f>
        <v>0</v>
      </c>
      <c r="BL220" s="17" t="s">
        <v>150</v>
      </c>
      <c r="BM220" s="231" t="s">
        <v>698</v>
      </c>
    </row>
    <row r="221" s="2" customFormat="1">
      <c r="A221" s="38"/>
      <c r="B221" s="39"/>
      <c r="C221" s="40"/>
      <c r="D221" s="233" t="s">
        <v>151</v>
      </c>
      <c r="E221" s="40"/>
      <c r="F221" s="234" t="s">
        <v>697</v>
      </c>
      <c r="G221" s="40"/>
      <c r="H221" s="40"/>
      <c r="I221" s="235"/>
      <c r="J221" s="40"/>
      <c r="K221" s="40"/>
      <c r="L221" s="44"/>
      <c r="M221" s="236"/>
      <c r="N221" s="237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151</v>
      </c>
      <c r="AU221" s="17" t="s">
        <v>88</v>
      </c>
    </row>
    <row r="222" s="2" customFormat="1" ht="14.4" customHeight="1">
      <c r="A222" s="38"/>
      <c r="B222" s="39"/>
      <c r="C222" s="265" t="s">
        <v>699</v>
      </c>
      <c r="D222" s="265" t="s">
        <v>677</v>
      </c>
      <c r="E222" s="266" t="s">
        <v>700</v>
      </c>
      <c r="F222" s="267" t="s">
        <v>701</v>
      </c>
      <c r="G222" s="268" t="s">
        <v>156</v>
      </c>
      <c r="H222" s="269">
        <v>30</v>
      </c>
      <c r="I222" s="270"/>
      <c r="J222" s="271">
        <f>ROUND(I222*H222,2)</f>
        <v>0</v>
      </c>
      <c r="K222" s="272"/>
      <c r="L222" s="273"/>
      <c r="M222" s="274" t="s">
        <v>1</v>
      </c>
      <c r="N222" s="275" t="s">
        <v>43</v>
      </c>
      <c r="O222" s="91"/>
      <c r="P222" s="229">
        <f>O222*H222</f>
        <v>0</v>
      </c>
      <c r="Q222" s="229">
        <v>0.00175</v>
      </c>
      <c r="R222" s="229">
        <f>Q222*H222</f>
        <v>0.052499999999999998</v>
      </c>
      <c r="S222" s="229">
        <v>0</v>
      </c>
      <c r="T222" s="23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1" t="s">
        <v>163</v>
      </c>
      <c r="AT222" s="231" t="s">
        <v>677</v>
      </c>
      <c r="AU222" s="231" t="s">
        <v>88</v>
      </c>
      <c r="AY222" s="17" t="s">
        <v>141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7" t="s">
        <v>86</v>
      </c>
      <c r="BK222" s="232">
        <f>ROUND(I222*H222,2)</f>
        <v>0</v>
      </c>
      <c r="BL222" s="17" t="s">
        <v>150</v>
      </c>
      <c r="BM222" s="231" t="s">
        <v>702</v>
      </c>
    </row>
    <row r="223" s="2" customFormat="1">
      <c r="A223" s="38"/>
      <c r="B223" s="39"/>
      <c r="C223" s="40"/>
      <c r="D223" s="233" t="s">
        <v>151</v>
      </c>
      <c r="E223" s="40"/>
      <c r="F223" s="234" t="s">
        <v>701</v>
      </c>
      <c r="G223" s="40"/>
      <c r="H223" s="40"/>
      <c r="I223" s="235"/>
      <c r="J223" s="40"/>
      <c r="K223" s="40"/>
      <c r="L223" s="44"/>
      <c r="M223" s="236"/>
      <c r="N223" s="237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151</v>
      </c>
      <c r="AU223" s="17" t="s">
        <v>88</v>
      </c>
    </row>
    <row r="224" s="2" customFormat="1" ht="14.4" customHeight="1">
      <c r="A224" s="38"/>
      <c r="B224" s="39"/>
      <c r="C224" s="265" t="s">
        <v>433</v>
      </c>
      <c r="D224" s="265" t="s">
        <v>677</v>
      </c>
      <c r="E224" s="266" t="s">
        <v>703</v>
      </c>
      <c r="F224" s="267" t="s">
        <v>704</v>
      </c>
      <c r="G224" s="268" t="s">
        <v>594</v>
      </c>
      <c r="H224" s="269">
        <v>0.92800000000000005</v>
      </c>
      <c r="I224" s="270"/>
      <c r="J224" s="271">
        <f>ROUND(I224*H224,2)</f>
        <v>0</v>
      </c>
      <c r="K224" s="272"/>
      <c r="L224" s="273"/>
      <c r="M224" s="274" t="s">
        <v>1</v>
      </c>
      <c r="N224" s="275" t="s">
        <v>43</v>
      </c>
      <c r="O224" s="91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1" t="s">
        <v>163</v>
      </c>
      <c r="AT224" s="231" t="s">
        <v>677</v>
      </c>
      <c r="AU224" s="231" t="s">
        <v>88</v>
      </c>
      <c r="AY224" s="17" t="s">
        <v>141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7" t="s">
        <v>86</v>
      </c>
      <c r="BK224" s="232">
        <f>ROUND(I224*H224,2)</f>
        <v>0</v>
      </c>
      <c r="BL224" s="17" t="s">
        <v>150</v>
      </c>
      <c r="BM224" s="231" t="s">
        <v>705</v>
      </c>
    </row>
    <row r="225" s="2" customFormat="1">
      <c r="A225" s="38"/>
      <c r="B225" s="39"/>
      <c r="C225" s="40"/>
      <c r="D225" s="233" t="s">
        <v>151</v>
      </c>
      <c r="E225" s="40"/>
      <c r="F225" s="234" t="s">
        <v>704</v>
      </c>
      <c r="G225" s="40"/>
      <c r="H225" s="40"/>
      <c r="I225" s="235"/>
      <c r="J225" s="40"/>
      <c r="K225" s="40"/>
      <c r="L225" s="44"/>
      <c r="M225" s="236"/>
      <c r="N225" s="237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151</v>
      </c>
      <c r="AU225" s="17" t="s">
        <v>88</v>
      </c>
    </row>
    <row r="226" s="2" customFormat="1" ht="14.4" customHeight="1">
      <c r="A226" s="38"/>
      <c r="B226" s="39"/>
      <c r="C226" s="219" t="s">
        <v>706</v>
      </c>
      <c r="D226" s="219" t="s">
        <v>146</v>
      </c>
      <c r="E226" s="220" t="s">
        <v>707</v>
      </c>
      <c r="F226" s="221" t="s">
        <v>708</v>
      </c>
      <c r="G226" s="222" t="s">
        <v>156</v>
      </c>
      <c r="H226" s="223">
        <v>70</v>
      </c>
      <c r="I226" s="224"/>
      <c r="J226" s="225">
        <f>ROUND(I226*H226,2)</f>
        <v>0</v>
      </c>
      <c r="K226" s="226"/>
      <c r="L226" s="44"/>
      <c r="M226" s="227" t="s">
        <v>1</v>
      </c>
      <c r="N226" s="228" t="s">
        <v>43</v>
      </c>
      <c r="O226" s="91"/>
      <c r="P226" s="229">
        <f>O226*H226</f>
        <v>0</v>
      </c>
      <c r="Q226" s="229">
        <v>0.00020000000000000001</v>
      </c>
      <c r="R226" s="229">
        <f>Q226*H226</f>
        <v>0.014</v>
      </c>
      <c r="S226" s="229">
        <v>0</v>
      </c>
      <c r="T226" s="23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1" t="s">
        <v>150</v>
      </c>
      <c r="AT226" s="231" t="s">
        <v>146</v>
      </c>
      <c r="AU226" s="231" t="s">
        <v>88</v>
      </c>
      <c r="AY226" s="17" t="s">
        <v>141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7" t="s">
        <v>86</v>
      </c>
      <c r="BK226" s="232">
        <f>ROUND(I226*H226,2)</f>
        <v>0</v>
      </c>
      <c r="BL226" s="17" t="s">
        <v>150</v>
      </c>
      <c r="BM226" s="231" t="s">
        <v>709</v>
      </c>
    </row>
    <row r="227" s="2" customFormat="1">
      <c r="A227" s="38"/>
      <c r="B227" s="39"/>
      <c r="C227" s="40"/>
      <c r="D227" s="233" t="s">
        <v>151</v>
      </c>
      <c r="E227" s="40"/>
      <c r="F227" s="234" t="s">
        <v>708</v>
      </c>
      <c r="G227" s="40"/>
      <c r="H227" s="40"/>
      <c r="I227" s="235"/>
      <c r="J227" s="40"/>
      <c r="K227" s="40"/>
      <c r="L227" s="44"/>
      <c r="M227" s="236"/>
      <c r="N227" s="237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151</v>
      </c>
      <c r="AU227" s="17" t="s">
        <v>88</v>
      </c>
    </row>
    <row r="228" s="2" customFormat="1" ht="14.4" customHeight="1">
      <c r="A228" s="38"/>
      <c r="B228" s="39"/>
      <c r="C228" s="219" t="s">
        <v>437</v>
      </c>
      <c r="D228" s="219" t="s">
        <v>146</v>
      </c>
      <c r="E228" s="220" t="s">
        <v>710</v>
      </c>
      <c r="F228" s="221" t="s">
        <v>711</v>
      </c>
      <c r="G228" s="222" t="s">
        <v>156</v>
      </c>
      <c r="H228" s="223">
        <v>50</v>
      </c>
      <c r="I228" s="224"/>
      <c r="J228" s="225">
        <f>ROUND(I228*H228,2)</f>
        <v>0</v>
      </c>
      <c r="K228" s="226"/>
      <c r="L228" s="44"/>
      <c r="M228" s="227" t="s">
        <v>1</v>
      </c>
      <c r="N228" s="228" t="s">
        <v>43</v>
      </c>
      <c r="O228" s="91"/>
      <c r="P228" s="229">
        <f>O228*H228</f>
        <v>0</v>
      </c>
      <c r="Q228" s="229">
        <v>0.00027999999999999998</v>
      </c>
      <c r="R228" s="229">
        <f>Q228*H228</f>
        <v>0.013999999999999999</v>
      </c>
      <c r="S228" s="229">
        <v>0</v>
      </c>
      <c r="T228" s="23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1" t="s">
        <v>150</v>
      </c>
      <c r="AT228" s="231" t="s">
        <v>146</v>
      </c>
      <c r="AU228" s="231" t="s">
        <v>88</v>
      </c>
      <c r="AY228" s="17" t="s">
        <v>141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7" t="s">
        <v>86</v>
      </c>
      <c r="BK228" s="232">
        <f>ROUND(I228*H228,2)</f>
        <v>0</v>
      </c>
      <c r="BL228" s="17" t="s">
        <v>150</v>
      </c>
      <c r="BM228" s="231" t="s">
        <v>712</v>
      </c>
    </row>
    <row r="229" s="2" customFormat="1">
      <c r="A229" s="38"/>
      <c r="B229" s="39"/>
      <c r="C229" s="40"/>
      <c r="D229" s="233" t="s">
        <v>151</v>
      </c>
      <c r="E229" s="40"/>
      <c r="F229" s="234" t="s">
        <v>711</v>
      </c>
      <c r="G229" s="40"/>
      <c r="H229" s="40"/>
      <c r="I229" s="235"/>
      <c r="J229" s="40"/>
      <c r="K229" s="40"/>
      <c r="L229" s="44"/>
      <c r="M229" s="236"/>
      <c r="N229" s="237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151</v>
      </c>
      <c r="AU229" s="17" t="s">
        <v>88</v>
      </c>
    </row>
    <row r="230" s="2" customFormat="1" ht="14.4" customHeight="1">
      <c r="A230" s="38"/>
      <c r="B230" s="39"/>
      <c r="C230" s="219" t="s">
        <v>713</v>
      </c>
      <c r="D230" s="219" t="s">
        <v>146</v>
      </c>
      <c r="E230" s="220" t="s">
        <v>714</v>
      </c>
      <c r="F230" s="221" t="s">
        <v>715</v>
      </c>
      <c r="G230" s="222" t="s">
        <v>156</v>
      </c>
      <c r="H230" s="223">
        <v>30</v>
      </c>
      <c r="I230" s="224"/>
      <c r="J230" s="225">
        <f>ROUND(I230*H230,2)</f>
        <v>0</v>
      </c>
      <c r="K230" s="226"/>
      <c r="L230" s="44"/>
      <c r="M230" s="227" t="s">
        <v>1</v>
      </c>
      <c r="N230" s="228" t="s">
        <v>43</v>
      </c>
      <c r="O230" s="91"/>
      <c r="P230" s="229">
        <f>O230*H230</f>
        <v>0</v>
      </c>
      <c r="Q230" s="229">
        <v>0.00029999999999999997</v>
      </c>
      <c r="R230" s="229">
        <f>Q230*H230</f>
        <v>0.0089999999999999993</v>
      </c>
      <c r="S230" s="229">
        <v>0</v>
      </c>
      <c r="T230" s="23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1" t="s">
        <v>150</v>
      </c>
      <c r="AT230" s="231" t="s">
        <v>146</v>
      </c>
      <c r="AU230" s="231" t="s">
        <v>88</v>
      </c>
      <c r="AY230" s="17" t="s">
        <v>141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7" t="s">
        <v>86</v>
      </c>
      <c r="BK230" s="232">
        <f>ROUND(I230*H230,2)</f>
        <v>0</v>
      </c>
      <c r="BL230" s="17" t="s">
        <v>150</v>
      </c>
      <c r="BM230" s="231" t="s">
        <v>716</v>
      </c>
    </row>
    <row r="231" s="2" customFormat="1">
      <c r="A231" s="38"/>
      <c r="B231" s="39"/>
      <c r="C231" s="40"/>
      <c r="D231" s="233" t="s">
        <v>151</v>
      </c>
      <c r="E231" s="40"/>
      <c r="F231" s="234" t="s">
        <v>715</v>
      </c>
      <c r="G231" s="40"/>
      <c r="H231" s="40"/>
      <c r="I231" s="235"/>
      <c r="J231" s="40"/>
      <c r="K231" s="40"/>
      <c r="L231" s="44"/>
      <c r="M231" s="236"/>
      <c r="N231" s="237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151</v>
      </c>
      <c r="AU231" s="17" t="s">
        <v>88</v>
      </c>
    </row>
    <row r="232" s="2" customFormat="1" ht="14.4" customHeight="1">
      <c r="A232" s="38"/>
      <c r="B232" s="39"/>
      <c r="C232" s="219" t="s">
        <v>717</v>
      </c>
      <c r="D232" s="219" t="s">
        <v>146</v>
      </c>
      <c r="E232" s="220" t="s">
        <v>718</v>
      </c>
      <c r="F232" s="221" t="s">
        <v>719</v>
      </c>
      <c r="G232" s="222" t="s">
        <v>156</v>
      </c>
      <c r="H232" s="223">
        <v>20</v>
      </c>
      <c r="I232" s="224"/>
      <c r="J232" s="225">
        <f>ROUND(I232*H232,2)</f>
        <v>0</v>
      </c>
      <c r="K232" s="226"/>
      <c r="L232" s="44"/>
      <c r="M232" s="227" t="s">
        <v>1</v>
      </c>
      <c r="N232" s="228" t="s">
        <v>43</v>
      </c>
      <c r="O232" s="91"/>
      <c r="P232" s="229">
        <f>O232*H232</f>
        <v>0</v>
      </c>
      <c r="Q232" s="229">
        <v>0.00042000000000000002</v>
      </c>
      <c r="R232" s="229">
        <f>Q232*H232</f>
        <v>0.0084000000000000012</v>
      </c>
      <c r="S232" s="229">
        <v>0</v>
      </c>
      <c r="T232" s="23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1" t="s">
        <v>150</v>
      </c>
      <c r="AT232" s="231" t="s">
        <v>146</v>
      </c>
      <c r="AU232" s="231" t="s">
        <v>88</v>
      </c>
      <c r="AY232" s="17" t="s">
        <v>141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7" t="s">
        <v>86</v>
      </c>
      <c r="BK232" s="232">
        <f>ROUND(I232*H232,2)</f>
        <v>0</v>
      </c>
      <c r="BL232" s="17" t="s">
        <v>150</v>
      </c>
      <c r="BM232" s="231" t="s">
        <v>720</v>
      </c>
    </row>
    <row r="233" s="2" customFormat="1">
      <c r="A233" s="38"/>
      <c r="B233" s="39"/>
      <c r="C233" s="40"/>
      <c r="D233" s="233" t="s">
        <v>151</v>
      </c>
      <c r="E233" s="40"/>
      <c r="F233" s="234" t="s">
        <v>719</v>
      </c>
      <c r="G233" s="40"/>
      <c r="H233" s="40"/>
      <c r="I233" s="235"/>
      <c r="J233" s="40"/>
      <c r="K233" s="40"/>
      <c r="L233" s="44"/>
      <c r="M233" s="236"/>
      <c r="N233" s="237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151</v>
      </c>
      <c r="AU233" s="17" t="s">
        <v>88</v>
      </c>
    </row>
    <row r="234" s="2" customFormat="1" ht="14.4" customHeight="1">
      <c r="A234" s="38"/>
      <c r="B234" s="39"/>
      <c r="C234" s="219" t="s">
        <v>194</v>
      </c>
      <c r="D234" s="219" t="s">
        <v>146</v>
      </c>
      <c r="E234" s="220" t="s">
        <v>721</v>
      </c>
      <c r="F234" s="221" t="s">
        <v>722</v>
      </c>
      <c r="G234" s="222" t="s">
        <v>723</v>
      </c>
      <c r="H234" s="223">
        <v>8</v>
      </c>
      <c r="I234" s="224"/>
      <c r="J234" s="225">
        <f>ROUND(I234*H234,2)</f>
        <v>0</v>
      </c>
      <c r="K234" s="226"/>
      <c r="L234" s="44"/>
      <c r="M234" s="227" t="s">
        <v>1</v>
      </c>
      <c r="N234" s="228" t="s">
        <v>43</v>
      </c>
      <c r="O234" s="91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1" t="s">
        <v>179</v>
      </c>
      <c r="AT234" s="231" t="s">
        <v>146</v>
      </c>
      <c r="AU234" s="231" t="s">
        <v>88</v>
      </c>
      <c r="AY234" s="17" t="s">
        <v>141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7" t="s">
        <v>86</v>
      </c>
      <c r="BK234" s="232">
        <f>ROUND(I234*H234,2)</f>
        <v>0</v>
      </c>
      <c r="BL234" s="17" t="s">
        <v>179</v>
      </c>
      <c r="BM234" s="231" t="s">
        <v>724</v>
      </c>
    </row>
    <row r="235" s="2" customFormat="1">
      <c r="A235" s="38"/>
      <c r="B235" s="39"/>
      <c r="C235" s="40"/>
      <c r="D235" s="233" t="s">
        <v>151</v>
      </c>
      <c r="E235" s="40"/>
      <c r="F235" s="234" t="s">
        <v>725</v>
      </c>
      <c r="G235" s="40"/>
      <c r="H235" s="40"/>
      <c r="I235" s="235"/>
      <c r="J235" s="40"/>
      <c r="K235" s="40"/>
      <c r="L235" s="44"/>
      <c r="M235" s="236"/>
      <c r="N235" s="237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151</v>
      </c>
      <c r="AU235" s="17" t="s">
        <v>88</v>
      </c>
    </row>
    <row r="236" s="13" customFormat="1">
      <c r="A236" s="13"/>
      <c r="B236" s="242"/>
      <c r="C236" s="243"/>
      <c r="D236" s="233" t="s">
        <v>587</v>
      </c>
      <c r="E236" s="244" t="s">
        <v>1</v>
      </c>
      <c r="F236" s="245" t="s">
        <v>726</v>
      </c>
      <c r="G236" s="243"/>
      <c r="H236" s="246">
        <v>2</v>
      </c>
      <c r="I236" s="247"/>
      <c r="J236" s="243"/>
      <c r="K236" s="243"/>
      <c r="L236" s="248"/>
      <c r="M236" s="249"/>
      <c r="N236" s="250"/>
      <c r="O236" s="250"/>
      <c r="P236" s="250"/>
      <c r="Q236" s="250"/>
      <c r="R236" s="250"/>
      <c r="S236" s="250"/>
      <c r="T236" s="25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2" t="s">
        <v>587</v>
      </c>
      <c r="AU236" s="252" t="s">
        <v>88</v>
      </c>
      <c r="AV236" s="13" t="s">
        <v>88</v>
      </c>
      <c r="AW236" s="13" t="s">
        <v>33</v>
      </c>
      <c r="AX236" s="13" t="s">
        <v>78</v>
      </c>
      <c r="AY236" s="252" t="s">
        <v>141</v>
      </c>
    </row>
    <row r="237" s="13" customFormat="1">
      <c r="A237" s="13"/>
      <c r="B237" s="242"/>
      <c r="C237" s="243"/>
      <c r="D237" s="233" t="s">
        <v>587</v>
      </c>
      <c r="E237" s="244" t="s">
        <v>1</v>
      </c>
      <c r="F237" s="245" t="s">
        <v>727</v>
      </c>
      <c r="G237" s="243"/>
      <c r="H237" s="246">
        <v>5</v>
      </c>
      <c r="I237" s="247"/>
      <c r="J237" s="243"/>
      <c r="K237" s="243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587</v>
      </c>
      <c r="AU237" s="252" t="s">
        <v>88</v>
      </c>
      <c r="AV237" s="13" t="s">
        <v>88</v>
      </c>
      <c r="AW237" s="13" t="s">
        <v>33</v>
      </c>
      <c r="AX237" s="13" t="s">
        <v>78</v>
      </c>
      <c r="AY237" s="252" t="s">
        <v>141</v>
      </c>
    </row>
    <row r="238" s="13" customFormat="1">
      <c r="A238" s="13"/>
      <c r="B238" s="242"/>
      <c r="C238" s="243"/>
      <c r="D238" s="233" t="s">
        <v>587</v>
      </c>
      <c r="E238" s="244" t="s">
        <v>1</v>
      </c>
      <c r="F238" s="245" t="s">
        <v>728</v>
      </c>
      <c r="G238" s="243"/>
      <c r="H238" s="246">
        <v>1</v>
      </c>
      <c r="I238" s="247"/>
      <c r="J238" s="243"/>
      <c r="K238" s="243"/>
      <c r="L238" s="248"/>
      <c r="M238" s="249"/>
      <c r="N238" s="250"/>
      <c r="O238" s="250"/>
      <c r="P238" s="250"/>
      <c r="Q238" s="250"/>
      <c r="R238" s="250"/>
      <c r="S238" s="250"/>
      <c r="T238" s="25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2" t="s">
        <v>587</v>
      </c>
      <c r="AU238" s="252" t="s">
        <v>88</v>
      </c>
      <c r="AV238" s="13" t="s">
        <v>88</v>
      </c>
      <c r="AW238" s="13" t="s">
        <v>33</v>
      </c>
      <c r="AX238" s="13" t="s">
        <v>78</v>
      </c>
      <c r="AY238" s="252" t="s">
        <v>141</v>
      </c>
    </row>
    <row r="239" s="14" customFormat="1">
      <c r="A239" s="14"/>
      <c r="B239" s="253"/>
      <c r="C239" s="254"/>
      <c r="D239" s="233" t="s">
        <v>587</v>
      </c>
      <c r="E239" s="255" t="s">
        <v>1</v>
      </c>
      <c r="F239" s="256" t="s">
        <v>589</v>
      </c>
      <c r="G239" s="254"/>
      <c r="H239" s="257">
        <v>8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3" t="s">
        <v>587</v>
      </c>
      <c r="AU239" s="263" t="s">
        <v>88</v>
      </c>
      <c r="AV239" s="14" t="s">
        <v>150</v>
      </c>
      <c r="AW239" s="14" t="s">
        <v>33</v>
      </c>
      <c r="AX239" s="14" t="s">
        <v>86</v>
      </c>
      <c r="AY239" s="263" t="s">
        <v>141</v>
      </c>
    </row>
    <row r="240" s="2" customFormat="1" ht="14.4" customHeight="1">
      <c r="A240" s="38"/>
      <c r="B240" s="39"/>
      <c r="C240" s="265" t="s">
        <v>176</v>
      </c>
      <c r="D240" s="265" t="s">
        <v>677</v>
      </c>
      <c r="E240" s="266" t="s">
        <v>729</v>
      </c>
      <c r="F240" s="267" t="s">
        <v>730</v>
      </c>
      <c r="G240" s="268" t="s">
        <v>723</v>
      </c>
      <c r="H240" s="269">
        <v>5</v>
      </c>
      <c r="I240" s="270"/>
      <c r="J240" s="271">
        <f>ROUND(I240*H240,2)</f>
        <v>0</v>
      </c>
      <c r="K240" s="272"/>
      <c r="L240" s="273"/>
      <c r="M240" s="274" t="s">
        <v>1</v>
      </c>
      <c r="N240" s="275" t="s">
        <v>43</v>
      </c>
      <c r="O240" s="91"/>
      <c r="P240" s="229">
        <f>O240*H240</f>
        <v>0</v>
      </c>
      <c r="Q240" s="229">
        <v>0</v>
      </c>
      <c r="R240" s="229">
        <f>Q240*H240</f>
        <v>0</v>
      </c>
      <c r="S240" s="229">
        <v>0</v>
      </c>
      <c r="T240" s="23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1" t="s">
        <v>211</v>
      </c>
      <c r="AT240" s="231" t="s">
        <v>677</v>
      </c>
      <c r="AU240" s="231" t="s">
        <v>88</v>
      </c>
      <c r="AY240" s="17" t="s">
        <v>141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7" t="s">
        <v>86</v>
      </c>
      <c r="BK240" s="232">
        <f>ROUND(I240*H240,2)</f>
        <v>0</v>
      </c>
      <c r="BL240" s="17" t="s">
        <v>179</v>
      </c>
      <c r="BM240" s="231" t="s">
        <v>731</v>
      </c>
    </row>
    <row r="241" s="2" customFormat="1">
      <c r="A241" s="38"/>
      <c r="B241" s="39"/>
      <c r="C241" s="40"/>
      <c r="D241" s="233" t="s">
        <v>151</v>
      </c>
      <c r="E241" s="40"/>
      <c r="F241" s="234" t="s">
        <v>730</v>
      </c>
      <c r="G241" s="40"/>
      <c r="H241" s="40"/>
      <c r="I241" s="235"/>
      <c r="J241" s="40"/>
      <c r="K241" s="40"/>
      <c r="L241" s="44"/>
      <c r="M241" s="236"/>
      <c r="N241" s="237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151</v>
      </c>
      <c r="AU241" s="17" t="s">
        <v>88</v>
      </c>
    </row>
    <row r="242" s="2" customFormat="1" ht="14.4" customHeight="1">
      <c r="A242" s="38"/>
      <c r="B242" s="39"/>
      <c r="C242" s="265" t="s">
        <v>732</v>
      </c>
      <c r="D242" s="265" t="s">
        <v>677</v>
      </c>
      <c r="E242" s="266" t="s">
        <v>733</v>
      </c>
      <c r="F242" s="267" t="s">
        <v>734</v>
      </c>
      <c r="G242" s="268" t="s">
        <v>723</v>
      </c>
      <c r="H242" s="269">
        <v>1</v>
      </c>
      <c r="I242" s="270"/>
      <c r="J242" s="271">
        <f>ROUND(I242*H242,2)</f>
        <v>0</v>
      </c>
      <c r="K242" s="272"/>
      <c r="L242" s="273"/>
      <c r="M242" s="274" t="s">
        <v>1</v>
      </c>
      <c r="N242" s="275" t="s">
        <v>43</v>
      </c>
      <c r="O242" s="91"/>
      <c r="P242" s="229">
        <f>O242*H242</f>
        <v>0</v>
      </c>
      <c r="Q242" s="229">
        <v>0.0011000000000000001</v>
      </c>
      <c r="R242" s="229">
        <f>Q242*H242</f>
        <v>0.0011000000000000001</v>
      </c>
      <c r="S242" s="229">
        <v>0</v>
      </c>
      <c r="T242" s="23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1" t="s">
        <v>211</v>
      </c>
      <c r="AT242" s="231" t="s">
        <v>677</v>
      </c>
      <c r="AU242" s="231" t="s">
        <v>88</v>
      </c>
      <c r="AY242" s="17" t="s">
        <v>141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7" t="s">
        <v>86</v>
      </c>
      <c r="BK242" s="232">
        <f>ROUND(I242*H242,2)</f>
        <v>0</v>
      </c>
      <c r="BL242" s="17" t="s">
        <v>179</v>
      </c>
      <c r="BM242" s="231" t="s">
        <v>735</v>
      </c>
    </row>
    <row r="243" s="2" customFormat="1">
      <c r="A243" s="38"/>
      <c r="B243" s="39"/>
      <c r="C243" s="40"/>
      <c r="D243" s="233" t="s">
        <v>151</v>
      </c>
      <c r="E243" s="40"/>
      <c r="F243" s="234" t="s">
        <v>734</v>
      </c>
      <c r="G243" s="40"/>
      <c r="H243" s="40"/>
      <c r="I243" s="235"/>
      <c r="J243" s="40"/>
      <c r="K243" s="40"/>
      <c r="L243" s="44"/>
      <c r="M243" s="236"/>
      <c r="N243" s="237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151</v>
      </c>
      <c r="AU243" s="17" t="s">
        <v>88</v>
      </c>
    </row>
    <row r="244" s="2" customFormat="1" ht="14.4" customHeight="1">
      <c r="A244" s="38"/>
      <c r="B244" s="39"/>
      <c r="C244" s="265" t="s">
        <v>8</v>
      </c>
      <c r="D244" s="265" t="s">
        <v>677</v>
      </c>
      <c r="E244" s="266" t="s">
        <v>736</v>
      </c>
      <c r="F244" s="267" t="s">
        <v>737</v>
      </c>
      <c r="G244" s="268" t="s">
        <v>723</v>
      </c>
      <c r="H244" s="269">
        <v>2</v>
      </c>
      <c r="I244" s="270"/>
      <c r="J244" s="271">
        <f>ROUND(I244*H244,2)</f>
        <v>0</v>
      </c>
      <c r="K244" s="272"/>
      <c r="L244" s="273"/>
      <c r="M244" s="274" t="s">
        <v>1</v>
      </c>
      <c r="N244" s="275" t="s">
        <v>43</v>
      </c>
      <c r="O244" s="91"/>
      <c r="P244" s="229">
        <f>O244*H244</f>
        <v>0</v>
      </c>
      <c r="Q244" s="229">
        <v>0</v>
      </c>
      <c r="R244" s="229">
        <f>Q244*H244</f>
        <v>0</v>
      </c>
      <c r="S244" s="229">
        <v>0</v>
      </c>
      <c r="T244" s="230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1" t="s">
        <v>211</v>
      </c>
      <c r="AT244" s="231" t="s">
        <v>677</v>
      </c>
      <c r="AU244" s="231" t="s">
        <v>88</v>
      </c>
      <c r="AY244" s="17" t="s">
        <v>141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7" t="s">
        <v>86</v>
      </c>
      <c r="BK244" s="232">
        <f>ROUND(I244*H244,2)</f>
        <v>0</v>
      </c>
      <c r="BL244" s="17" t="s">
        <v>179</v>
      </c>
      <c r="BM244" s="231" t="s">
        <v>738</v>
      </c>
    </row>
    <row r="245" s="2" customFormat="1">
      <c r="A245" s="38"/>
      <c r="B245" s="39"/>
      <c r="C245" s="40"/>
      <c r="D245" s="233" t="s">
        <v>151</v>
      </c>
      <c r="E245" s="40"/>
      <c r="F245" s="234" t="s">
        <v>737</v>
      </c>
      <c r="G245" s="40"/>
      <c r="H245" s="40"/>
      <c r="I245" s="235"/>
      <c r="J245" s="40"/>
      <c r="K245" s="40"/>
      <c r="L245" s="44"/>
      <c r="M245" s="236"/>
      <c r="N245" s="237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151</v>
      </c>
      <c r="AU245" s="17" t="s">
        <v>88</v>
      </c>
    </row>
    <row r="246" s="2" customFormat="1" ht="14.4" customHeight="1">
      <c r="A246" s="38"/>
      <c r="B246" s="39"/>
      <c r="C246" s="219" t="s">
        <v>452</v>
      </c>
      <c r="D246" s="219" t="s">
        <v>146</v>
      </c>
      <c r="E246" s="220" t="s">
        <v>739</v>
      </c>
      <c r="F246" s="221" t="s">
        <v>740</v>
      </c>
      <c r="G246" s="222" t="s">
        <v>594</v>
      </c>
      <c r="H246" s="223">
        <v>1.1579999999999999</v>
      </c>
      <c r="I246" s="224"/>
      <c r="J246" s="225">
        <f>ROUND(I246*H246,2)</f>
        <v>0</v>
      </c>
      <c r="K246" s="226"/>
      <c r="L246" s="44"/>
      <c r="M246" s="227" t="s">
        <v>1</v>
      </c>
      <c r="N246" s="228" t="s">
        <v>43</v>
      </c>
      <c r="O246" s="91"/>
      <c r="P246" s="229">
        <f>O246*H246</f>
        <v>0</v>
      </c>
      <c r="Q246" s="229">
        <v>0</v>
      </c>
      <c r="R246" s="229">
        <f>Q246*H246</f>
        <v>0</v>
      </c>
      <c r="S246" s="229">
        <v>0</v>
      </c>
      <c r="T246" s="23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1" t="s">
        <v>179</v>
      </c>
      <c r="AT246" s="231" t="s">
        <v>146</v>
      </c>
      <c r="AU246" s="231" t="s">
        <v>88</v>
      </c>
      <c r="AY246" s="17" t="s">
        <v>141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7" t="s">
        <v>86</v>
      </c>
      <c r="BK246" s="232">
        <f>ROUND(I246*H246,2)</f>
        <v>0</v>
      </c>
      <c r="BL246" s="17" t="s">
        <v>179</v>
      </c>
      <c r="BM246" s="231" t="s">
        <v>741</v>
      </c>
    </row>
    <row r="247" s="2" customFormat="1">
      <c r="A247" s="38"/>
      <c r="B247" s="39"/>
      <c r="C247" s="40"/>
      <c r="D247" s="233" t="s">
        <v>151</v>
      </c>
      <c r="E247" s="40"/>
      <c r="F247" s="234" t="s">
        <v>742</v>
      </c>
      <c r="G247" s="40"/>
      <c r="H247" s="40"/>
      <c r="I247" s="235"/>
      <c r="J247" s="40"/>
      <c r="K247" s="40"/>
      <c r="L247" s="44"/>
      <c r="M247" s="236"/>
      <c r="N247" s="237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151</v>
      </c>
      <c r="AU247" s="17" t="s">
        <v>88</v>
      </c>
    </row>
    <row r="248" s="12" customFormat="1" ht="22.8" customHeight="1">
      <c r="A248" s="12"/>
      <c r="B248" s="203"/>
      <c r="C248" s="204"/>
      <c r="D248" s="205" t="s">
        <v>77</v>
      </c>
      <c r="E248" s="217" t="s">
        <v>743</v>
      </c>
      <c r="F248" s="217" t="s">
        <v>744</v>
      </c>
      <c r="G248" s="204"/>
      <c r="H248" s="204"/>
      <c r="I248" s="207"/>
      <c r="J248" s="218">
        <f>BK248</f>
        <v>0</v>
      </c>
      <c r="K248" s="204"/>
      <c r="L248" s="209"/>
      <c r="M248" s="210"/>
      <c r="N248" s="211"/>
      <c r="O248" s="211"/>
      <c r="P248" s="212">
        <f>SUM(P249:P252)</f>
        <v>0</v>
      </c>
      <c r="Q248" s="211"/>
      <c r="R248" s="212">
        <f>SUM(R249:R252)</f>
        <v>0.0032799999999999999</v>
      </c>
      <c r="S248" s="211"/>
      <c r="T248" s="213">
        <f>SUM(T249:T252)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4" t="s">
        <v>88</v>
      </c>
      <c r="AT248" s="215" t="s">
        <v>77</v>
      </c>
      <c r="AU248" s="215" t="s">
        <v>86</v>
      </c>
      <c r="AY248" s="214" t="s">
        <v>141</v>
      </c>
      <c r="BK248" s="216">
        <f>SUM(BK249:BK252)</f>
        <v>0</v>
      </c>
    </row>
    <row r="249" s="2" customFormat="1" ht="14.4" customHeight="1">
      <c r="A249" s="38"/>
      <c r="B249" s="39"/>
      <c r="C249" s="219" t="s">
        <v>409</v>
      </c>
      <c r="D249" s="219" t="s">
        <v>146</v>
      </c>
      <c r="E249" s="220" t="s">
        <v>745</v>
      </c>
      <c r="F249" s="221" t="s">
        <v>746</v>
      </c>
      <c r="G249" s="222" t="s">
        <v>156</v>
      </c>
      <c r="H249" s="223">
        <v>8</v>
      </c>
      <c r="I249" s="224"/>
      <c r="J249" s="225">
        <f>ROUND(I249*H249,2)</f>
        <v>0</v>
      </c>
      <c r="K249" s="226"/>
      <c r="L249" s="44"/>
      <c r="M249" s="227" t="s">
        <v>1</v>
      </c>
      <c r="N249" s="228" t="s">
        <v>43</v>
      </c>
      <c r="O249" s="91"/>
      <c r="P249" s="229">
        <f>O249*H249</f>
        <v>0</v>
      </c>
      <c r="Q249" s="229">
        <v>0.00040999999999999999</v>
      </c>
      <c r="R249" s="229">
        <f>Q249*H249</f>
        <v>0.0032799999999999999</v>
      </c>
      <c r="S249" s="229">
        <v>0</v>
      </c>
      <c r="T249" s="23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1" t="s">
        <v>179</v>
      </c>
      <c r="AT249" s="231" t="s">
        <v>146</v>
      </c>
      <c r="AU249" s="231" t="s">
        <v>88</v>
      </c>
      <c r="AY249" s="17" t="s">
        <v>141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7" t="s">
        <v>86</v>
      </c>
      <c r="BK249" s="232">
        <f>ROUND(I249*H249,2)</f>
        <v>0</v>
      </c>
      <c r="BL249" s="17" t="s">
        <v>179</v>
      </c>
      <c r="BM249" s="231" t="s">
        <v>747</v>
      </c>
    </row>
    <row r="250" s="2" customFormat="1">
      <c r="A250" s="38"/>
      <c r="B250" s="39"/>
      <c r="C250" s="40"/>
      <c r="D250" s="233" t="s">
        <v>151</v>
      </c>
      <c r="E250" s="40"/>
      <c r="F250" s="234" t="s">
        <v>748</v>
      </c>
      <c r="G250" s="40"/>
      <c r="H250" s="40"/>
      <c r="I250" s="235"/>
      <c r="J250" s="40"/>
      <c r="K250" s="40"/>
      <c r="L250" s="44"/>
      <c r="M250" s="236"/>
      <c r="N250" s="237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151</v>
      </c>
      <c r="AU250" s="17" t="s">
        <v>88</v>
      </c>
    </row>
    <row r="251" s="2" customFormat="1" ht="14.4" customHeight="1">
      <c r="A251" s="38"/>
      <c r="B251" s="39"/>
      <c r="C251" s="219" t="s">
        <v>749</v>
      </c>
      <c r="D251" s="219" t="s">
        <v>146</v>
      </c>
      <c r="E251" s="220" t="s">
        <v>750</v>
      </c>
      <c r="F251" s="221" t="s">
        <v>751</v>
      </c>
      <c r="G251" s="222" t="s">
        <v>594</v>
      </c>
      <c r="H251" s="223">
        <v>0.0030000000000000001</v>
      </c>
      <c r="I251" s="224"/>
      <c r="J251" s="225">
        <f>ROUND(I251*H251,2)</f>
        <v>0</v>
      </c>
      <c r="K251" s="226"/>
      <c r="L251" s="44"/>
      <c r="M251" s="227" t="s">
        <v>1</v>
      </c>
      <c r="N251" s="228" t="s">
        <v>43</v>
      </c>
      <c r="O251" s="91"/>
      <c r="P251" s="229">
        <f>O251*H251</f>
        <v>0</v>
      </c>
      <c r="Q251" s="229">
        <v>0</v>
      </c>
      <c r="R251" s="229">
        <f>Q251*H251</f>
        <v>0</v>
      </c>
      <c r="S251" s="229">
        <v>0</v>
      </c>
      <c r="T251" s="230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1" t="s">
        <v>179</v>
      </c>
      <c r="AT251" s="231" t="s">
        <v>146</v>
      </c>
      <c r="AU251" s="231" t="s">
        <v>88</v>
      </c>
      <c r="AY251" s="17" t="s">
        <v>141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7" t="s">
        <v>86</v>
      </c>
      <c r="BK251" s="232">
        <f>ROUND(I251*H251,2)</f>
        <v>0</v>
      </c>
      <c r="BL251" s="17" t="s">
        <v>179</v>
      </c>
      <c r="BM251" s="231" t="s">
        <v>752</v>
      </c>
    </row>
    <row r="252" s="2" customFormat="1">
      <c r="A252" s="38"/>
      <c r="B252" s="39"/>
      <c r="C252" s="40"/>
      <c r="D252" s="233" t="s">
        <v>151</v>
      </c>
      <c r="E252" s="40"/>
      <c r="F252" s="234" t="s">
        <v>753</v>
      </c>
      <c r="G252" s="40"/>
      <c r="H252" s="40"/>
      <c r="I252" s="235"/>
      <c r="J252" s="40"/>
      <c r="K252" s="40"/>
      <c r="L252" s="44"/>
      <c r="M252" s="236"/>
      <c r="N252" s="237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151</v>
      </c>
      <c r="AU252" s="17" t="s">
        <v>88</v>
      </c>
    </row>
    <row r="253" s="12" customFormat="1" ht="22.8" customHeight="1">
      <c r="A253" s="12"/>
      <c r="B253" s="203"/>
      <c r="C253" s="204"/>
      <c r="D253" s="205" t="s">
        <v>77</v>
      </c>
      <c r="E253" s="217" t="s">
        <v>754</v>
      </c>
      <c r="F253" s="217" t="s">
        <v>755</v>
      </c>
      <c r="G253" s="204"/>
      <c r="H253" s="204"/>
      <c r="I253" s="207"/>
      <c r="J253" s="218">
        <f>BK253</f>
        <v>0</v>
      </c>
      <c r="K253" s="204"/>
      <c r="L253" s="209"/>
      <c r="M253" s="210"/>
      <c r="N253" s="211"/>
      <c r="O253" s="211"/>
      <c r="P253" s="212">
        <f>SUM(P254:P303)</f>
        <v>0</v>
      </c>
      <c r="Q253" s="211"/>
      <c r="R253" s="212">
        <f>SUM(R254:R303)</f>
        <v>0</v>
      </c>
      <c r="S253" s="211"/>
      <c r="T253" s="213">
        <f>SUM(T254:T303)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4" t="s">
        <v>88</v>
      </c>
      <c r="AT253" s="215" t="s">
        <v>77</v>
      </c>
      <c r="AU253" s="215" t="s">
        <v>86</v>
      </c>
      <c r="AY253" s="214" t="s">
        <v>141</v>
      </c>
      <c r="BK253" s="216">
        <f>SUM(BK254:BK303)</f>
        <v>0</v>
      </c>
    </row>
    <row r="254" s="2" customFormat="1" ht="14.4" customHeight="1">
      <c r="A254" s="38"/>
      <c r="B254" s="39"/>
      <c r="C254" s="219" t="s">
        <v>179</v>
      </c>
      <c r="D254" s="219" t="s">
        <v>146</v>
      </c>
      <c r="E254" s="220" t="s">
        <v>756</v>
      </c>
      <c r="F254" s="221" t="s">
        <v>757</v>
      </c>
      <c r="G254" s="222" t="s">
        <v>263</v>
      </c>
      <c r="H254" s="223">
        <v>80</v>
      </c>
      <c r="I254" s="224"/>
      <c r="J254" s="225">
        <f>ROUND(I254*H254,2)</f>
        <v>0</v>
      </c>
      <c r="K254" s="226"/>
      <c r="L254" s="44"/>
      <c r="M254" s="227" t="s">
        <v>1</v>
      </c>
      <c r="N254" s="228" t="s">
        <v>43</v>
      </c>
      <c r="O254" s="91"/>
      <c r="P254" s="229">
        <f>O254*H254</f>
        <v>0</v>
      </c>
      <c r="Q254" s="229">
        <v>0</v>
      </c>
      <c r="R254" s="229">
        <f>Q254*H254</f>
        <v>0</v>
      </c>
      <c r="S254" s="229">
        <v>0</v>
      </c>
      <c r="T254" s="23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1" t="s">
        <v>179</v>
      </c>
      <c r="AT254" s="231" t="s">
        <v>146</v>
      </c>
      <c r="AU254" s="231" t="s">
        <v>88</v>
      </c>
      <c r="AY254" s="17" t="s">
        <v>141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7" t="s">
        <v>86</v>
      </c>
      <c r="BK254" s="232">
        <f>ROUND(I254*H254,2)</f>
        <v>0</v>
      </c>
      <c r="BL254" s="17" t="s">
        <v>179</v>
      </c>
      <c r="BM254" s="231" t="s">
        <v>758</v>
      </c>
    </row>
    <row r="255" s="2" customFormat="1">
      <c r="A255" s="38"/>
      <c r="B255" s="39"/>
      <c r="C255" s="40"/>
      <c r="D255" s="233" t="s">
        <v>151</v>
      </c>
      <c r="E255" s="40"/>
      <c r="F255" s="234" t="s">
        <v>757</v>
      </c>
      <c r="G255" s="40"/>
      <c r="H255" s="40"/>
      <c r="I255" s="235"/>
      <c r="J255" s="40"/>
      <c r="K255" s="40"/>
      <c r="L255" s="44"/>
      <c r="M255" s="236"/>
      <c r="N255" s="237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151</v>
      </c>
      <c r="AU255" s="17" t="s">
        <v>88</v>
      </c>
    </row>
    <row r="256" s="2" customFormat="1" ht="14.4" customHeight="1">
      <c r="A256" s="38"/>
      <c r="B256" s="39"/>
      <c r="C256" s="219" t="s">
        <v>212</v>
      </c>
      <c r="D256" s="219" t="s">
        <v>146</v>
      </c>
      <c r="E256" s="220" t="s">
        <v>759</v>
      </c>
      <c r="F256" s="221" t="s">
        <v>760</v>
      </c>
      <c r="G256" s="222" t="s">
        <v>156</v>
      </c>
      <c r="H256" s="223">
        <v>6</v>
      </c>
      <c r="I256" s="224"/>
      <c r="J256" s="225">
        <f>ROUND(I256*H256,2)</f>
        <v>0</v>
      </c>
      <c r="K256" s="226"/>
      <c r="L256" s="44"/>
      <c r="M256" s="227" t="s">
        <v>1</v>
      </c>
      <c r="N256" s="228" t="s">
        <v>43</v>
      </c>
      <c r="O256" s="91"/>
      <c r="P256" s="229">
        <f>O256*H256</f>
        <v>0</v>
      </c>
      <c r="Q256" s="229">
        <v>0</v>
      </c>
      <c r="R256" s="229">
        <f>Q256*H256</f>
        <v>0</v>
      </c>
      <c r="S256" s="229">
        <v>0</v>
      </c>
      <c r="T256" s="230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1" t="s">
        <v>179</v>
      </c>
      <c r="AT256" s="231" t="s">
        <v>146</v>
      </c>
      <c r="AU256" s="231" t="s">
        <v>88</v>
      </c>
      <c r="AY256" s="17" t="s">
        <v>141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7" t="s">
        <v>86</v>
      </c>
      <c r="BK256" s="232">
        <f>ROUND(I256*H256,2)</f>
        <v>0</v>
      </c>
      <c r="BL256" s="17" t="s">
        <v>179</v>
      </c>
      <c r="BM256" s="231" t="s">
        <v>761</v>
      </c>
    </row>
    <row r="257" s="2" customFormat="1">
      <c r="A257" s="38"/>
      <c r="B257" s="39"/>
      <c r="C257" s="40"/>
      <c r="D257" s="233" t="s">
        <v>151</v>
      </c>
      <c r="E257" s="40"/>
      <c r="F257" s="234" t="s">
        <v>762</v>
      </c>
      <c r="G257" s="40"/>
      <c r="H257" s="40"/>
      <c r="I257" s="235"/>
      <c r="J257" s="40"/>
      <c r="K257" s="40"/>
      <c r="L257" s="44"/>
      <c r="M257" s="236"/>
      <c r="N257" s="237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151</v>
      </c>
      <c r="AU257" s="17" t="s">
        <v>88</v>
      </c>
    </row>
    <row r="258" s="2" customFormat="1" ht="14.4" customHeight="1">
      <c r="A258" s="38"/>
      <c r="B258" s="39"/>
      <c r="C258" s="265" t="s">
        <v>183</v>
      </c>
      <c r="D258" s="265" t="s">
        <v>677</v>
      </c>
      <c r="E258" s="266" t="s">
        <v>763</v>
      </c>
      <c r="F258" s="267" t="s">
        <v>764</v>
      </c>
      <c r="G258" s="268" t="s">
        <v>156</v>
      </c>
      <c r="H258" s="269">
        <v>6.5999999999999996</v>
      </c>
      <c r="I258" s="270"/>
      <c r="J258" s="271">
        <f>ROUND(I258*H258,2)</f>
        <v>0</v>
      </c>
      <c r="K258" s="272"/>
      <c r="L258" s="273"/>
      <c r="M258" s="274" t="s">
        <v>1</v>
      </c>
      <c r="N258" s="275" t="s">
        <v>43</v>
      </c>
      <c r="O258" s="91"/>
      <c r="P258" s="229">
        <f>O258*H258</f>
        <v>0</v>
      </c>
      <c r="Q258" s="229">
        <v>0</v>
      </c>
      <c r="R258" s="229">
        <f>Q258*H258</f>
        <v>0</v>
      </c>
      <c r="S258" s="229">
        <v>0</v>
      </c>
      <c r="T258" s="23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1" t="s">
        <v>211</v>
      </c>
      <c r="AT258" s="231" t="s">
        <v>677</v>
      </c>
      <c r="AU258" s="231" t="s">
        <v>88</v>
      </c>
      <c r="AY258" s="17" t="s">
        <v>141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7" t="s">
        <v>86</v>
      </c>
      <c r="BK258" s="232">
        <f>ROUND(I258*H258,2)</f>
        <v>0</v>
      </c>
      <c r="BL258" s="17" t="s">
        <v>179</v>
      </c>
      <c r="BM258" s="231" t="s">
        <v>765</v>
      </c>
    </row>
    <row r="259" s="2" customFormat="1">
      <c r="A259" s="38"/>
      <c r="B259" s="39"/>
      <c r="C259" s="40"/>
      <c r="D259" s="233" t="s">
        <v>151</v>
      </c>
      <c r="E259" s="40"/>
      <c r="F259" s="234" t="s">
        <v>764</v>
      </c>
      <c r="G259" s="40"/>
      <c r="H259" s="40"/>
      <c r="I259" s="235"/>
      <c r="J259" s="40"/>
      <c r="K259" s="40"/>
      <c r="L259" s="44"/>
      <c r="M259" s="236"/>
      <c r="N259" s="237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151</v>
      </c>
      <c r="AU259" s="17" t="s">
        <v>88</v>
      </c>
    </row>
    <row r="260" s="2" customFormat="1">
      <c r="A260" s="38"/>
      <c r="B260" s="39"/>
      <c r="C260" s="40"/>
      <c r="D260" s="233" t="s">
        <v>659</v>
      </c>
      <c r="E260" s="40"/>
      <c r="F260" s="264" t="s">
        <v>766</v>
      </c>
      <c r="G260" s="40"/>
      <c r="H260" s="40"/>
      <c r="I260" s="235"/>
      <c r="J260" s="40"/>
      <c r="K260" s="40"/>
      <c r="L260" s="44"/>
      <c r="M260" s="236"/>
      <c r="N260" s="237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659</v>
      </c>
      <c r="AU260" s="17" t="s">
        <v>88</v>
      </c>
    </row>
    <row r="261" s="13" customFormat="1">
      <c r="A261" s="13"/>
      <c r="B261" s="242"/>
      <c r="C261" s="243"/>
      <c r="D261" s="233" t="s">
        <v>587</v>
      </c>
      <c r="E261" s="244" t="s">
        <v>1</v>
      </c>
      <c r="F261" s="245" t="s">
        <v>767</v>
      </c>
      <c r="G261" s="243"/>
      <c r="H261" s="246">
        <v>6.5999999999999996</v>
      </c>
      <c r="I261" s="247"/>
      <c r="J261" s="243"/>
      <c r="K261" s="243"/>
      <c r="L261" s="248"/>
      <c r="M261" s="249"/>
      <c r="N261" s="250"/>
      <c r="O261" s="250"/>
      <c r="P261" s="250"/>
      <c r="Q261" s="250"/>
      <c r="R261" s="250"/>
      <c r="S261" s="250"/>
      <c r="T261" s="25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2" t="s">
        <v>587</v>
      </c>
      <c r="AU261" s="252" t="s">
        <v>88</v>
      </c>
      <c r="AV261" s="13" t="s">
        <v>88</v>
      </c>
      <c r="AW261" s="13" t="s">
        <v>33</v>
      </c>
      <c r="AX261" s="13" t="s">
        <v>78</v>
      </c>
      <c r="AY261" s="252" t="s">
        <v>141</v>
      </c>
    </row>
    <row r="262" s="14" customFormat="1">
      <c r="A262" s="14"/>
      <c r="B262" s="253"/>
      <c r="C262" s="254"/>
      <c r="D262" s="233" t="s">
        <v>587</v>
      </c>
      <c r="E262" s="255" t="s">
        <v>1</v>
      </c>
      <c r="F262" s="256" t="s">
        <v>589</v>
      </c>
      <c r="G262" s="254"/>
      <c r="H262" s="257">
        <v>6.5999999999999996</v>
      </c>
      <c r="I262" s="258"/>
      <c r="J262" s="254"/>
      <c r="K262" s="254"/>
      <c r="L262" s="259"/>
      <c r="M262" s="260"/>
      <c r="N262" s="261"/>
      <c r="O262" s="261"/>
      <c r="P262" s="261"/>
      <c r="Q262" s="261"/>
      <c r="R262" s="261"/>
      <c r="S262" s="261"/>
      <c r="T262" s="26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3" t="s">
        <v>587</v>
      </c>
      <c r="AU262" s="263" t="s">
        <v>88</v>
      </c>
      <c r="AV262" s="14" t="s">
        <v>150</v>
      </c>
      <c r="AW262" s="14" t="s">
        <v>33</v>
      </c>
      <c r="AX262" s="14" t="s">
        <v>86</v>
      </c>
      <c r="AY262" s="263" t="s">
        <v>141</v>
      </c>
    </row>
    <row r="263" s="2" customFormat="1" ht="14.4" customHeight="1">
      <c r="A263" s="38"/>
      <c r="B263" s="39"/>
      <c r="C263" s="219" t="s">
        <v>219</v>
      </c>
      <c r="D263" s="219" t="s">
        <v>146</v>
      </c>
      <c r="E263" s="220" t="s">
        <v>759</v>
      </c>
      <c r="F263" s="221" t="s">
        <v>760</v>
      </c>
      <c r="G263" s="222" t="s">
        <v>156</v>
      </c>
      <c r="H263" s="223">
        <v>6.5</v>
      </c>
      <c r="I263" s="224"/>
      <c r="J263" s="225">
        <f>ROUND(I263*H263,2)</f>
        <v>0</v>
      </c>
      <c r="K263" s="226"/>
      <c r="L263" s="44"/>
      <c r="M263" s="227" t="s">
        <v>1</v>
      </c>
      <c r="N263" s="228" t="s">
        <v>43</v>
      </c>
      <c r="O263" s="91"/>
      <c r="P263" s="229">
        <f>O263*H263</f>
        <v>0</v>
      </c>
      <c r="Q263" s="229">
        <v>0</v>
      </c>
      <c r="R263" s="229">
        <f>Q263*H263</f>
        <v>0</v>
      </c>
      <c r="S263" s="229">
        <v>0</v>
      </c>
      <c r="T263" s="23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1" t="s">
        <v>179</v>
      </c>
      <c r="AT263" s="231" t="s">
        <v>146</v>
      </c>
      <c r="AU263" s="231" t="s">
        <v>88</v>
      </c>
      <c r="AY263" s="17" t="s">
        <v>141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7" t="s">
        <v>86</v>
      </c>
      <c r="BK263" s="232">
        <f>ROUND(I263*H263,2)</f>
        <v>0</v>
      </c>
      <c r="BL263" s="17" t="s">
        <v>179</v>
      </c>
      <c r="BM263" s="231" t="s">
        <v>768</v>
      </c>
    </row>
    <row r="264" s="2" customFormat="1">
      <c r="A264" s="38"/>
      <c r="B264" s="39"/>
      <c r="C264" s="40"/>
      <c r="D264" s="233" t="s">
        <v>151</v>
      </c>
      <c r="E264" s="40"/>
      <c r="F264" s="234" t="s">
        <v>762</v>
      </c>
      <c r="G264" s="40"/>
      <c r="H264" s="40"/>
      <c r="I264" s="235"/>
      <c r="J264" s="40"/>
      <c r="K264" s="40"/>
      <c r="L264" s="44"/>
      <c r="M264" s="236"/>
      <c r="N264" s="237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151</v>
      </c>
      <c r="AU264" s="17" t="s">
        <v>88</v>
      </c>
    </row>
    <row r="265" s="2" customFormat="1" ht="14.4" customHeight="1">
      <c r="A265" s="38"/>
      <c r="B265" s="39"/>
      <c r="C265" s="265" t="s">
        <v>186</v>
      </c>
      <c r="D265" s="265" t="s">
        <v>677</v>
      </c>
      <c r="E265" s="266" t="s">
        <v>769</v>
      </c>
      <c r="F265" s="267" t="s">
        <v>770</v>
      </c>
      <c r="G265" s="268" t="s">
        <v>156</v>
      </c>
      <c r="H265" s="269">
        <v>7.1500000000000004</v>
      </c>
      <c r="I265" s="270"/>
      <c r="J265" s="271">
        <f>ROUND(I265*H265,2)</f>
        <v>0</v>
      </c>
      <c r="K265" s="272"/>
      <c r="L265" s="273"/>
      <c r="M265" s="274" t="s">
        <v>1</v>
      </c>
      <c r="N265" s="275" t="s">
        <v>43</v>
      </c>
      <c r="O265" s="91"/>
      <c r="P265" s="229">
        <f>O265*H265</f>
        <v>0</v>
      </c>
      <c r="Q265" s="229">
        <v>0</v>
      </c>
      <c r="R265" s="229">
        <f>Q265*H265</f>
        <v>0</v>
      </c>
      <c r="S265" s="229">
        <v>0</v>
      </c>
      <c r="T265" s="230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1" t="s">
        <v>211</v>
      </c>
      <c r="AT265" s="231" t="s">
        <v>677</v>
      </c>
      <c r="AU265" s="231" t="s">
        <v>88</v>
      </c>
      <c r="AY265" s="17" t="s">
        <v>141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7" t="s">
        <v>86</v>
      </c>
      <c r="BK265" s="232">
        <f>ROUND(I265*H265,2)</f>
        <v>0</v>
      </c>
      <c r="BL265" s="17" t="s">
        <v>179</v>
      </c>
      <c r="BM265" s="231" t="s">
        <v>771</v>
      </c>
    </row>
    <row r="266" s="2" customFormat="1">
      <c r="A266" s="38"/>
      <c r="B266" s="39"/>
      <c r="C266" s="40"/>
      <c r="D266" s="233" t="s">
        <v>151</v>
      </c>
      <c r="E266" s="40"/>
      <c r="F266" s="234" t="s">
        <v>770</v>
      </c>
      <c r="G266" s="40"/>
      <c r="H266" s="40"/>
      <c r="I266" s="235"/>
      <c r="J266" s="40"/>
      <c r="K266" s="40"/>
      <c r="L266" s="44"/>
      <c r="M266" s="236"/>
      <c r="N266" s="237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151</v>
      </c>
      <c r="AU266" s="17" t="s">
        <v>88</v>
      </c>
    </row>
    <row r="267" s="2" customFormat="1">
      <c r="A267" s="38"/>
      <c r="B267" s="39"/>
      <c r="C267" s="40"/>
      <c r="D267" s="233" t="s">
        <v>659</v>
      </c>
      <c r="E267" s="40"/>
      <c r="F267" s="264" t="s">
        <v>766</v>
      </c>
      <c r="G267" s="40"/>
      <c r="H267" s="40"/>
      <c r="I267" s="235"/>
      <c r="J267" s="40"/>
      <c r="K267" s="40"/>
      <c r="L267" s="44"/>
      <c r="M267" s="236"/>
      <c r="N267" s="237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659</v>
      </c>
      <c r="AU267" s="17" t="s">
        <v>88</v>
      </c>
    </row>
    <row r="268" s="13" customFormat="1">
      <c r="A268" s="13"/>
      <c r="B268" s="242"/>
      <c r="C268" s="243"/>
      <c r="D268" s="233" t="s">
        <v>587</v>
      </c>
      <c r="E268" s="244" t="s">
        <v>1</v>
      </c>
      <c r="F268" s="245" t="s">
        <v>772</v>
      </c>
      <c r="G268" s="243"/>
      <c r="H268" s="246">
        <v>7.1500000000000004</v>
      </c>
      <c r="I268" s="247"/>
      <c r="J268" s="243"/>
      <c r="K268" s="243"/>
      <c r="L268" s="248"/>
      <c r="M268" s="249"/>
      <c r="N268" s="250"/>
      <c r="O268" s="250"/>
      <c r="P268" s="250"/>
      <c r="Q268" s="250"/>
      <c r="R268" s="250"/>
      <c r="S268" s="250"/>
      <c r="T268" s="25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2" t="s">
        <v>587</v>
      </c>
      <c r="AU268" s="252" t="s">
        <v>88</v>
      </c>
      <c r="AV268" s="13" t="s">
        <v>88</v>
      </c>
      <c r="AW268" s="13" t="s">
        <v>33</v>
      </c>
      <c r="AX268" s="13" t="s">
        <v>78</v>
      </c>
      <c r="AY268" s="252" t="s">
        <v>141</v>
      </c>
    </row>
    <row r="269" s="14" customFormat="1">
      <c r="A269" s="14"/>
      <c r="B269" s="253"/>
      <c r="C269" s="254"/>
      <c r="D269" s="233" t="s">
        <v>587</v>
      </c>
      <c r="E269" s="255" t="s">
        <v>1</v>
      </c>
      <c r="F269" s="256" t="s">
        <v>589</v>
      </c>
      <c r="G269" s="254"/>
      <c r="H269" s="257">
        <v>7.1500000000000004</v>
      </c>
      <c r="I269" s="258"/>
      <c r="J269" s="254"/>
      <c r="K269" s="254"/>
      <c r="L269" s="259"/>
      <c r="M269" s="260"/>
      <c r="N269" s="261"/>
      <c r="O269" s="261"/>
      <c r="P269" s="261"/>
      <c r="Q269" s="261"/>
      <c r="R269" s="261"/>
      <c r="S269" s="261"/>
      <c r="T269" s="26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3" t="s">
        <v>587</v>
      </c>
      <c r="AU269" s="263" t="s">
        <v>88</v>
      </c>
      <c r="AV269" s="14" t="s">
        <v>150</v>
      </c>
      <c r="AW269" s="14" t="s">
        <v>33</v>
      </c>
      <c r="AX269" s="14" t="s">
        <v>86</v>
      </c>
      <c r="AY269" s="263" t="s">
        <v>141</v>
      </c>
    </row>
    <row r="270" s="2" customFormat="1" ht="14.4" customHeight="1">
      <c r="A270" s="38"/>
      <c r="B270" s="39"/>
      <c r="C270" s="219" t="s">
        <v>7</v>
      </c>
      <c r="D270" s="219" t="s">
        <v>146</v>
      </c>
      <c r="E270" s="220" t="s">
        <v>773</v>
      </c>
      <c r="F270" s="221" t="s">
        <v>774</v>
      </c>
      <c r="G270" s="222" t="s">
        <v>156</v>
      </c>
      <c r="H270" s="223">
        <v>16</v>
      </c>
      <c r="I270" s="224"/>
      <c r="J270" s="225">
        <f>ROUND(I270*H270,2)</f>
        <v>0</v>
      </c>
      <c r="K270" s="226"/>
      <c r="L270" s="44"/>
      <c r="M270" s="227" t="s">
        <v>1</v>
      </c>
      <c r="N270" s="228" t="s">
        <v>43</v>
      </c>
      <c r="O270" s="91"/>
      <c r="P270" s="229">
        <f>O270*H270</f>
        <v>0</v>
      </c>
      <c r="Q270" s="229">
        <v>0</v>
      </c>
      <c r="R270" s="229">
        <f>Q270*H270</f>
        <v>0</v>
      </c>
      <c r="S270" s="229">
        <v>0</v>
      </c>
      <c r="T270" s="230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1" t="s">
        <v>179</v>
      </c>
      <c r="AT270" s="231" t="s">
        <v>146</v>
      </c>
      <c r="AU270" s="231" t="s">
        <v>88</v>
      </c>
      <c r="AY270" s="17" t="s">
        <v>141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7" t="s">
        <v>86</v>
      </c>
      <c r="BK270" s="232">
        <f>ROUND(I270*H270,2)</f>
        <v>0</v>
      </c>
      <c r="BL270" s="17" t="s">
        <v>179</v>
      </c>
      <c r="BM270" s="231" t="s">
        <v>775</v>
      </c>
    </row>
    <row r="271" s="2" customFormat="1">
      <c r="A271" s="38"/>
      <c r="B271" s="39"/>
      <c r="C271" s="40"/>
      <c r="D271" s="233" t="s">
        <v>151</v>
      </c>
      <c r="E271" s="40"/>
      <c r="F271" s="234" t="s">
        <v>776</v>
      </c>
      <c r="G271" s="40"/>
      <c r="H271" s="40"/>
      <c r="I271" s="235"/>
      <c r="J271" s="40"/>
      <c r="K271" s="40"/>
      <c r="L271" s="44"/>
      <c r="M271" s="236"/>
      <c r="N271" s="237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151</v>
      </c>
      <c r="AU271" s="17" t="s">
        <v>88</v>
      </c>
    </row>
    <row r="272" s="2" customFormat="1" ht="14.4" customHeight="1">
      <c r="A272" s="38"/>
      <c r="B272" s="39"/>
      <c r="C272" s="265" t="s">
        <v>190</v>
      </c>
      <c r="D272" s="265" t="s">
        <v>677</v>
      </c>
      <c r="E272" s="266" t="s">
        <v>777</v>
      </c>
      <c r="F272" s="267" t="s">
        <v>778</v>
      </c>
      <c r="G272" s="268" t="s">
        <v>156</v>
      </c>
      <c r="H272" s="269">
        <v>17.600000000000001</v>
      </c>
      <c r="I272" s="270"/>
      <c r="J272" s="271">
        <f>ROUND(I272*H272,2)</f>
        <v>0</v>
      </c>
      <c r="K272" s="272"/>
      <c r="L272" s="273"/>
      <c r="M272" s="274" t="s">
        <v>1</v>
      </c>
      <c r="N272" s="275" t="s">
        <v>43</v>
      </c>
      <c r="O272" s="91"/>
      <c r="P272" s="229">
        <f>O272*H272</f>
        <v>0</v>
      </c>
      <c r="Q272" s="229">
        <v>0</v>
      </c>
      <c r="R272" s="229">
        <f>Q272*H272</f>
        <v>0</v>
      </c>
      <c r="S272" s="229">
        <v>0</v>
      </c>
      <c r="T272" s="230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1" t="s">
        <v>211</v>
      </c>
      <c r="AT272" s="231" t="s">
        <v>677</v>
      </c>
      <c r="AU272" s="231" t="s">
        <v>88</v>
      </c>
      <c r="AY272" s="17" t="s">
        <v>141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7" t="s">
        <v>86</v>
      </c>
      <c r="BK272" s="232">
        <f>ROUND(I272*H272,2)</f>
        <v>0</v>
      </c>
      <c r="BL272" s="17" t="s">
        <v>179</v>
      </c>
      <c r="BM272" s="231" t="s">
        <v>779</v>
      </c>
    </row>
    <row r="273" s="2" customFormat="1">
      <c r="A273" s="38"/>
      <c r="B273" s="39"/>
      <c r="C273" s="40"/>
      <c r="D273" s="233" t="s">
        <v>151</v>
      </c>
      <c r="E273" s="40"/>
      <c r="F273" s="234" t="s">
        <v>778</v>
      </c>
      <c r="G273" s="40"/>
      <c r="H273" s="40"/>
      <c r="I273" s="235"/>
      <c r="J273" s="40"/>
      <c r="K273" s="40"/>
      <c r="L273" s="44"/>
      <c r="M273" s="236"/>
      <c r="N273" s="237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151</v>
      </c>
      <c r="AU273" s="17" t="s">
        <v>88</v>
      </c>
    </row>
    <row r="274" s="2" customFormat="1">
      <c r="A274" s="38"/>
      <c r="B274" s="39"/>
      <c r="C274" s="40"/>
      <c r="D274" s="233" t="s">
        <v>659</v>
      </c>
      <c r="E274" s="40"/>
      <c r="F274" s="264" t="s">
        <v>766</v>
      </c>
      <c r="G274" s="40"/>
      <c r="H274" s="40"/>
      <c r="I274" s="235"/>
      <c r="J274" s="40"/>
      <c r="K274" s="40"/>
      <c r="L274" s="44"/>
      <c r="M274" s="236"/>
      <c r="N274" s="237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659</v>
      </c>
      <c r="AU274" s="17" t="s">
        <v>88</v>
      </c>
    </row>
    <row r="275" s="13" customFormat="1">
      <c r="A275" s="13"/>
      <c r="B275" s="242"/>
      <c r="C275" s="243"/>
      <c r="D275" s="233" t="s">
        <v>587</v>
      </c>
      <c r="E275" s="244" t="s">
        <v>1</v>
      </c>
      <c r="F275" s="245" t="s">
        <v>780</v>
      </c>
      <c r="G275" s="243"/>
      <c r="H275" s="246">
        <v>17.600000000000001</v>
      </c>
      <c r="I275" s="247"/>
      <c r="J275" s="243"/>
      <c r="K275" s="243"/>
      <c r="L275" s="248"/>
      <c r="M275" s="249"/>
      <c r="N275" s="250"/>
      <c r="O275" s="250"/>
      <c r="P275" s="250"/>
      <c r="Q275" s="250"/>
      <c r="R275" s="250"/>
      <c r="S275" s="250"/>
      <c r="T275" s="25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2" t="s">
        <v>587</v>
      </c>
      <c r="AU275" s="252" t="s">
        <v>88</v>
      </c>
      <c r="AV275" s="13" t="s">
        <v>88</v>
      </c>
      <c r="AW275" s="13" t="s">
        <v>33</v>
      </c>
      <c r="AX275" s="13" t="s">
        <v>78</v>
      </c>
      <c r="AY275" s="252" t="s">
        <v>141</v>
      </c>
    </row>
    <row r="276" s="14" customFormat="1">
      <c r="A276" s="14"/>
      <c r="B276" s="253"/>
      <c r="C276" s="254"/>
      <c r="D276" s="233" t="s">
        <v>587</v>
      </c>
      <c r="E276" s="255" t="s">
        <v>1</v>
      </c>
      <c r="F276" s="256" t="s">
        <v>589</v>
      </c>
      <c r="G276" s="254"/>
      <c r="H276" s="257">
        <v>17.600000000000001</v>
      </c>
      <c r="I276" s="258"/>
      <c r="J276" s="254"/>
      <c r="K276" s="254"/>
      <c r="L276" s="259"/>
      <c r="M276" s="260"/>
      <c r="N276" s="261"/>
      <c r="O276" s="261"/>
      <c r="P276" s="261"/>
      <c r="Q276" s="261"/>
      <c r="R276" s="261"/>
      <c r="S276" s="261"/>
      <c r="T276" s="26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3" t="s">
        <v>587</v>
      </c>
      <c r="AU276" s="263" t="s">
        <v>88</v>
      </c>
      <c r="AV276" s="14" t="s">
        <v>150</v>
      </c>
      <c r="AW276" s="14" t="s">
        <v>33</v>
      </c>
      <c r="AX276" s="14" t="s">
        <v>86</v>
      </c>
      <c r="AY276" s="263" t="s">
        <v>141</v>
      </c>
    </row>
    <row r="277" s="2" customFormat="1" ht="14.4" customHeight="1">
      <c r="A277" s="38"/>
      <c r="B277" s="39"/>
      <c r="C277" s="219" t="s">
        <v>234</v>
      </c>
      <c r="D277" s="219" t="s">
        <v>146</v>
      </c>
      <c r="E277" s="220" t="s">
        <v>781</v>
      </c>
      <c r="F277" s="221" t="s">
        <v>782</v>
      </c>
      <c r="G277" s="222" t="s">
        <v>156</v>
      </c>
      <c r="H277" s="223">
        <v>40</v>
      </c>
      <c r="I277" s="224"/>
      <c r="J277" s="225">
        <f>ROUND(I277*H277,2)</f>
        <v>0</v>
      </c>
      <c r="K277" s="226"/>
      <c r="L277" s="44"/>
      <c r="M277" s="227" t="s">
        <v>1</v>
      </c>
      <c r="N277" s="228" t="s">
        <v>43</v>
      </c>
      <c r="O277" s="91"/>
      <c r="P277" s="229">
        <f>O277*H277</f>
        <v>0</v>
      </c>
      <c r="Q277" s="229">
        <v>0</v>
      </c>
      <c r="R277" s="229">
        <f>Q277*H277</f>
        <v>0</v>
      </c>
      <c r="S277" s="229">
        <v>0</v>
      </c>
      <c r="T277" s="23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1" t="s">
        <v>179</v>
      </c>
      <c r="AT277" s="231" t="s">
        <v>146</v>
      </c>
      <c r="AU277" s="231" t="s">
        <v>88</v>
      </c>
      <c r="AY277" s="17" t="s">
        <v>141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7" t="s">
        <v>86</v>
      </c>
      <c r="BK277" s="232">
        <f>ROUND(I277*H277,2)</f>
        <v>0</v>
      </c>
      <c r="BL277" s="17" t="s">
        <v>179</v>
      </c>
      <c r="BM277" s="231" t="s">
        <v>783</v>
      </c>
    </row>
    <row r="278" s="2" customFormat="1">
      <c r="A278" s="38"/>
      <c r="B278" s="39"/>
      <c r="C278" s="40"/>
      <c r="D278" s="233" t="s">
        <v>151</v>
      </c>
      <c r="E278" s="40"/>
      <c r="F278" s="234" t="s">
        <v>784</v>
      </c>
      <c r="G278" s="40"/>
      <c r="H278" s="40"/>
      <c r="I278" s="235"/>
      <c r="J278" s="40"/>
      <c r="K278" s="40"/>
      <c r="L278" s="44"/>
      <c r="M278" s="236"/>
      <c r="N278" s="237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151</v>
      </c>
      <c r="AU278" s="17" t="s">
        <v>88</v>
      </c>
    </row>
    <row r="279" s="2" customFormat="1" ht="14.4" customHeight="1">
      <c r="A279" s="38"/>
      <c r="B279" s="39"/>
      <c r="C279" s="265" t="s">
        <v>193</v>
      </c>
      <c r="D279" s="265" t="s">
        <v>677</v>
      </c>
      <c r="E279" s="266" t="s">
        <v>785</v>
      </c>
      <c r="F279" s="267" t="s">
        <v>786</v>
      </c>
      <c r="G279" s="268" t="s">
        <v>156</v>
      </c>
      <c r="H279" s="269">
        <v>44</v>
      </c>
      <c r="I279" s="270"/>
      <c r="J279" s="271">
        <f>ROUND(I279*H279,2)</f>
        <v>0</v>
      </c>
      <c r="K279" s="272"/>
      <c r="L279" s="273"/>
      <c r="M279" s="274" t="s">
        <v>1</v>
      </c>
      <c r="N279" s="275" t="s">
        <v>43</v>
      </c>
      <c r="O279" s="91"/>
      <c r="P279" s="229">
        <f>O279*H279</f>
        <v>0</v>
      </c>
      <c r="Q279" s="229">
        <v>0</v>
      </c>
      <c r="R279" s="229">
        <f>Q279*H279</f>
        <v>0</v>
      </c>
      <c r="S279" s="229">
        <v>0</v>
      </c>
      <c r="T279" s="230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1" t="s">
        <v>211</v>
      </c>
      <c r="AT279" s="231" t="s">
        <v>677</v>
      </c>
      <c r="AU279" s="231" t="s">
        <v>88</v>
      </c>
      <c r="AY279" s="17" t="s">
        <v>141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7" t="s">
        <v>86</v>
      </c>
      <c r="BK279" s="232">
        <f>ROUND(I279*H279,2)</f>
        <v>0</v>
      </c>
      <c r="BL279" s="17" t="s">
        <v>179</v>
      </c>
      <c r="BM279" s="231" t="s">
        <v>787</v>
      </c>
    </row>
    <row r="280" s="2" customFormat="1">
      <c r="A280" s="38"/>
      <c r="B280" s="39"/>
      <c r="C280" s="40"/>
      <c r="D280" s="233" t="s">
        <v>151</v>
      </c>
      <c r="E280" s="40"/>
      <c r="F280" s="234" t="s">
        <v>786</v>
      </c>
      <c r="G280" s="40"/>
      <c r="H280" s="40"/>
      <c r="I280" s="235"/>
      <c r="J280" s="40"/>
      <c r="K280" s="40"/>
      <c r="L280" s="44"/>
      <c r="M280" s="236"/>
      <c r="N280" s="237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151</v>
      </c>
      <c r="AU280" s="17" t="s">
        <v>88</v>
      </c>
    </row>
    <row r="281" s="2" customFormat="1">
      <c r="A281" s="38"/>
      <c r="B281" s="39"/>
      <c r="C281" s="40"/>
      <c r="D281" s="233" t="s">
        <v>659</v>
      </c>
      <c r="E281" s="40"/>
      <c r="F281" s="264" t="s">
        <v>766</v>
      </c>
      <c r="G281" s="40"/>
      <c r="H281" s="40"/>
      <c r="I281" s="235"/>
      <c r="J281" s="40"/>
      <c r="K281" s="40"/>
      <c r="L281" s="44"/>
      <c r="M281" s="236"/>
      <c r="N281" s="237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659</v>
      </c>
      <c r="AU281" s="17" t="s">
        <v>88</v>
      </c>
    </row>
    <row r="282" s="13" customFormat="1">
      <c r="A282" s="13"/>
      <c r="B282" s="242"/>
      <c r="C282" s="243"/>
      <c r="D282" s="233" t="s">
        <v>587</v>
      </c>
      <c r="E282" s="244" t="s">
        <v>1</v>
      </c>
      <c r="F282" s="245" t="s">
        <v>788</v>
      </c>
      <c r="G282" s="243"/>
      <c r="H282" s="246">
        <v>44</v>
      </c>
      <c r="I282" s="247"/>
      <c r="J282" s="243"/>
      <c r="K282" s="243"/>
      <c r="L282" s="248"/>
      <c r="M282" s="249"/>
      <c r="N282" s="250"/>
      <c r="O282" s="250"/>
      <c r="P282" s="250"/>
      <c r="Q282" s="250"/>
      <c r="R282" s="250"/>
      <c r="S282" s="250"/>
      <c r="T282" s="25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2" t="s">
        <v>587</v>
      </c>
      <c r="AU282" s="252" t="s">
        <v>88</v>
      </c>
      <c r="AV282" s="13" t="s">
        <v>88</v>
      </c>
      <c r="AW282" s="13" t="s">
        <v>33</v>
      </c>
      <c r="AX282" s="13" t="s">
        <v>78</v>
      </c>
      <c r="AY282" s="252" t="s">
        <v>141</v>
      </c>
    </row>
    <row r="283" s="14" customFormat="1">
      <c r="A283" s="14"/>
      <c r="B283" s="253"/>
      <c r="C283" s="254"/>
      <c r="D283" s="233" t="s">
        <v>587</v>
      </c>
      <c r="E283" s="255" t="s">
        <v>1</v>
      </c>
      <c r="F283" s="256" t="s">
        <v>589</v>
      </c>
      <c r="G283" s="254"/>
      <c r="H283" s="257">
        <v>44</v>
      </c>
      <c r="I283" s="258"/>
      <c r="J283" s="254"/>
      <c r="K283" s="254"/>
      <c r="L283" s="259"/>
      <c r="M283" s="260"/>
      <c r="N283" s="261"/>
      <c r="O283" s="261"/>
      <c r="P283" s="261"/>
      <c r="Q283" s="261"/>
      <c r="R283" s="261"/>
      <c r="S283" s="261"/>
      <c r="T283" s="26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3" t="s">
        <v>587</v>
      </c>
      <c r="AU283" s="263" t="s">
        <v>88</v>
      </c>
      <c r="AV283" s="14" t="s">
        <v>150</v>
      </c>
      <c r="AW283" s="14" t="s">
        <v>33</v>
      </c>
      <c r="AX283" s="14" t="s">
        <v>86</v>
      </c>
      <c r="AY283" s="263" t="s">
        <v>141</v>
      </c>
    </row>
    <row r="284" s="2" customFormat="1" ht="14.4" customHeight="1">
      <c r="A284" s="38"/>
      <c r="B284" s="39"/>
      <c r="C284" s="219" t="s">
        <v>243</v>
      </c>
      <c r="D284" s="219" t="s">
        <v>146</v>
      </c>
      <c r="E284" s="220" t="s">
        <v>789</v>
      </c>
      <c r="F284" s="221" t="s">
        <v>790</v>
      </c>
      <c r="G284" s="222" t="s">
        <v>156</v>
      </c>
      <c r="H284" s="223">
        <v>7</v>
      </c>
      <c r="I284" s="224"/>
      <c r="J284" s="225">
        <f>ROUND(I284*H284,2)</f>
        <v>0</v>
      </c>
      <c r="K284" s="226"/>
      <c r="L284" s="44"/>
      <c r="M284" s="227" t="s">
        <v>1</v>
      </c>
      <c r="N284" s="228" t="s">
        <v>43</v>
      </c>
      <c r="O284" s="91"/>
      <c r="P284" s="229">
        <f>O284*H284</f>
        <v>0</v>
      </c>
      <c r="Q284" s="229">
        <v>0</v>
      </c>
      <c r="R284" s="229">
        <f>Q284*H284</f>
        <v>0</v>
      </c>
      <c r="S284" s="229">
        <v>0</v>
      </c>
      <c r="T284" s="230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1" t="s">
        <v>179</v>
      </c>
      <c r="AT284" s="231" t="s">
        <v>146</v>
      </c>
      <c r="AU284" s="231" t="s">
        <v>88</v>
      </c>
      <c r="AY284" s="17" t="s">
        <v>141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7" t="s">
        <v>86</v>
      </c>
      <c r="BK284" s="232">
        <f>ROUND(I284*H284,2)</f>
        <v>0</v>
      </c>
      <c r="BL284" s="17" t="s">
        <v>179</v>
      </c>
      <c r="BM284" s="231" t="s">
        <v>791</v>
      </c>
    </row>
    <row r="285" s="2" customFormat="1">
      <c r="A285" s="38"/>
      <c r="B285" s="39"/>
      <c r="C285" s="40"/>
      <c r="D285" s="233" t="s">
        <v>151</v>
      </c>
      <c r="E285" s="40"/>
      <c r="F285" s="234" t="s">
        <v>792</v>
      </c>
      <c r="G285" s="40"/>
      <c r="H285" s="40"/>
      <c r="I285" s="235"/>
      <c r="J285" s="40"/>
      <c r="K285" s="40"/>
      <c r="L285" s="44"/>
      <c r="M285" s="236"/>
      <c r="N285" s="237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151</v>
      </c>
      <c r="AU285" s="17" t="s">
        <v>88</v>
      </c>
    </row>
    <row r="286" s="13" customFormat="1">
      <c r="A286" s="13"/>
      <c r="B286" s="242"/>
      <c r="C286" s="243"/>
      <c r="D286" s="233" t="s">
        <v>587</v>
      </c>
      <c r="E286" s="244" t="s">
        <v>1</v>
      </c>
      <c r="F286" s="245" t="s">
        <v>793</v>
      </c>
      <c r="G286" s="243"/>
      <c r="H286" s="246">
        <v>7</v>
      </c>
      <c r="I286" s="247"/>
      <c r="J286" s="243"/>
      <c r="K286" s="243"/>
      <c r="L286" s="248"/>
      <c r="M286" s="249"/>
      <c r="N286" s="250"/>
      <c r="O286" s="250"/>
      <c r="P286" s="250"/>
      <c r="Q286" s="250"/>
      <c r="R286" s="250"/>
      <c r="S286" s="250"/>
      <c r="T286" s="25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2" t="s">
        <v>587</v>
      </c>
      <c r="AU286" s="252" t="s">
        <v>88</v>
      </c>
      <c r="AV286" s="13" t="s">
        <v>88</v>
      </c>
      <c r="AW286" s="13" t="s">
        <v>33</v>
      </c>
      <c r="AX286" s="13" t="s">
        <v>78</v>
      </c>
      <c r="AY286" s="252" t="s">
        <v>141</v>
      </c>
    </row>
    <row r="287" s="14" customFormat="1">
      <c r="A287" s="14"/>
      <c r="B287" s="253"/>
      <c r="C287" s="254"/>
      <c r="D287" s="233" t="s">
        <v>587</v>
      </c>
      <c r="E287" s="255" t="s">
        <v>1</v>
      </c>
      <c r="F287" s="256" t="s">
        <v>589</v>
      </c>
      <c r="G287" s="254"/>
      <c r="H287" s="257">
        <v>7</v>
      </c>
      <c r="I287" s="258"/>
      <c r="J287" s="254"/>
      <c r="K287" s="254"/>
      <c r="L287" s="259"/>
      <c r="M287" s="260"/>
      <c r="N287" s="261"/>
      <c r="O287" s="261"/>
      <c r="P287" s="261"/>
      <c r="Q287" s="261"/>
      <c r="R287" s="261"/>
      <c r="S287" s="261"/>
      <c r="T287" s="26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3" t="s">
        <v>587</v>
      </c>
      <c r="AU287" s="263" t="s">
        <v>88</v>
      </c>
      <c r="AV287" s="14" t="s">
        <v>150</v>
      </c>
      <c r="AW287" s="14" t="s">
        <v>33</v>
      </c>
      <c r="AX287" s="14" t="s">
        <v>86</v>
      </c>
      <c r="AY287" s="263" t="s">
        <v>141</v>
      </c>
    </row>
    <row r="288" s="2" customFormat="1" ht="14.4" customHeight="1">
      <c r="A288" s="38"/>
      <c r="B288" s="39"/>
      <c r="C288" s="219" t="s">
        <v>197</v>
      </c>
      <c r="D288" s="219" t="s">
        <v>146</v>
      </c>
      <c r="E288" s="220" t="s">
        <v>794</v>
      </c>
      <c r="F288" s="221" t="s">
        <v>795</v>
      </c>
      <c r="G288" s="222" t="s">
        <v>156</v>
      </c>
      <c r="H288" s="223">
        <v>6</v>
      </c>
      <c r="I288" s="224"/>
      <c r="J288" s="225">
        <f>ROUND(I288*H288,2)</f>
        <v>0</v>
      </c>
      <c r="K288" s="226"/>
      <c r="L288" s="44"/>
      <c r="M288" s="227" t="s">
        <v>1</v>
      </c>
      <c r="N288" s="228" t="s">
        <v>43</v>
      </c>
      <c r="O288" s="91"/>
      <c r="P288" s="229">
        <f>O288*H288</f>
        <v>0</v>
      </c>
      <c r="Q288" s="229">
        <v>0</v>
      </c>
      <c r="R288" s="229">
        <f>Q288*H288</f>
        <v>0</v>
      </c>
      <c r="S288" s="229">
        <v>0</v>
      </c>
      <c r="T288" s="230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1" t="s">
        <v>179</v>
      </c>
      <c r="AT288" s="231" t="s">
        <v>146</v>
      </c>
      <c r="AU288" s="231" t="s">
        <v>88</v>
      </c>
      <c r="AY288" s="17" t="s">
        <v>141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7" t="s">
        <v>86</v>
      </c>
      <c r="BK288" s="232">
        <f>ROUND(I288*H288,2)</f>
        <v>0</v>
      </c>
      <c r="BL288" s="17" t="s">
        <v>179</v>
      </c>
      <c r="BM288" s="231" t="s">
        <v>796</v>
      </c>
    </row>
    <row r="289" s="2" customFormat="1">
      <c r="A289" s="38"/>
      <c r="B289" s="39"/>
      <c r="C289" s="40"/>
      <c r="D289" s="233" t="s">
        <v>151</v>
      </c>
      <c r="E289" s="40"/>
      <c r="F289" s="234" t="s">
        <v>797</v>
      </c>
      <c r="G289" s="40"/>
      <c r="H289" s="40"/>
      <c r="I289" s="235"/>
      <c r="J289" s="40"/>
      <c r="K289" s="40"/>
      <c r="L289" s="44"/>
      <c r="M289" s="236"/>
      <c r="N289" s="237"/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151</v>
      </c>
      <c r="AU289" s="17" t="s">
        <v>88</v>
      </c>
    </row>
    <row r="290" s="13" customFormat="1">
      <c r="A290" s="13"/>
      <c r="B290" s="242"/>
      <c r="C290" s="243"/>
      <c r="D290" s="233" t="s">
        <v>587</v>
      </c>
      <c r="E290" s="244" t="s">
        <v>1</v>
      </c>
      <c r="F290" s="245" t="s">
        <v>798</v>
      </c>
      <c r="G290" s="243"/>
      <c r="H290" s="246">
        <v>6</v>
      </c>
      <c r="I290" s="247"/>
      <c r="J290" s="243"/>
      <c r="K290" s="243"/>
      <c r="L290" s="248"/>
      <c r="M290" s="249"/>
      <c r="N290" s="250"/>
      <c r="O290" s="250"/>
      <c r="P290" s="250"/>
      <c r="Q290" s="250"/>
      <c r="R290" s="250"/>
      <c r="S290" s="250"/>
      <c r="T290" s="25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2" t="s">
        <v>587</v>
      </c>
      <c r="AU290" s="252" t="s">
        <v>88</v>
      </c>
      <c r="AV290" s="13" t="s">
        <v>88</v>
      </c>
      <c r="AW290" s="13" t="s">
        <v>33</v>
      </c>
      <c r="AX290" s="13" t="s">
        <v>78</v>
      </c>
      <c r="AY290" s="252" t="s">
        <v>141</v>
      </c>
    </row>
    <row r="291" s="14" customFormat="1">
      <c r="A291" s="14"/>
      <c r="B291" s="253"/>
      <c r="C291" s="254"/>
      <c r="D291" s="233" t="s">
        <v>587</v>
      </c>
      <c r="E291" s="255" t="s">
        <v>1</v>
      </c>
      <c r="F291" s="256" t="s">
        <v>589</v>
      </c>
      <c r="G291" s="254"/>
      <c r="H291" s="257">
        <v>6</v>
      </c>
      <c r="I291" s="258"/>
      <c r="J291" s="254"/>
      <c r="K291" s="254"/>
      <c r="L291" s="259"/>
      <c r="M291" s="260"/>
      <c r="N291" s="261"/>
      <c r="O291" s="261"/>
      <c r="P291" s="261"/>
      <c r="Q291" s="261"/>
      <c r="R291" s="261"/>
      <c r="S291" s="261"/>
      <c r="T291" s="26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3" t="s">
        <v>587</v>
      </c>
      <c r="AU291" s="263" t="s">
        <v>88</v>
      </c>
      <c r="AV291" s="14" t="s">
        <v>150</v>
      </c>
      <c r="AW291" s="14" t="s">
        <v>33</v>
      </c>
      <c r="AX291" s="14" t="s">
        <v>86</v>
      </c>
      <c r="AY291" s="263" t="s">
        <v>141</v>
      </c>
    </row>
    <row r="292" s="2" customFormat="1" ht="14.4" customHeight="1">
      <c r="A292" s="38"/>
      <c r="B292" s="39"/>
      <c r="C292" s="219" t="s">
        <v>251</v>
      </c>
      <c r="D292" s="219" t="s">
        <v>146</v>
      </c>
      <c r="E292" s="220" t="s">
        <v>799</v>
      </c>
      <c r="F292" s="221" t="s">
        <v>800</v>
      </c>
      <c r="G292" s="222" t="s">
        <v>156</v>
      </c>
      <c r="H292" s="223">
        <v>66</v>
      </c>
      <c r="I292" s="224"/>
      <c r="J292" s="225">
        <f>ROUND(I292*H292,2)</f>
        <v>0</v>
      </c>
      <c r="K292" s="226"/>
      <c r="L292" s="44"/>
      <c r="M292" s="227" t="s">
        <v>1</v>
      </c>
      <c r="N292" s="228" t="s">
        <v>43</v>
      </c>
      <c r="O292" s="91"/>
      <c r="P292" s="229">
        <f>O292*H292</f>
        <v>0</v>
      </c>
      <c r="Q292" s="229">
        <v>0</v>
      </c>
      <c r="R292" s="229">
        <f>Q292*H292</f>
        <v>0</v>
      </c>
      <c r="S292" s="229">
        <v>0</v>
      </c>
      <c r="T292" s="230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1" t="s">
        <v>179</v>
      </c>
      <c r="AT292" s="231" t="s">
        <v>146</v>
      </c>
      <c r="AU292" s="231" t="s">
        <v>88</v>
      </c>
      <c r="AY292" s="17" t="s">
        <v>141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7" t="s">
        <v>86</v>
      </c>
      <c r="BK292" s="232">
        <f>ROUND(I292*H292,2)</f>
        <v>0</v>
      </c>
      <c r="BL292" s="17" t="s">
        <v>179</v>
      </c>
      <c r="BM292" s="231" t="s">
        <v>801</v>
      </c>
    </row>
    <row r="293" s="2" customFormat="1">
      <c r="A293" s="38"/>
      <c r="B293" s="39"/>
      <c r="C293" s="40"/>
      <c r="D293" s="233" t="s">
        <v>151</v>
      </c>
      <c r="E293" s="40"/>
      <c r="F293" s="234" t="s">
        <v>802</v>
      </c>
      <c r="G293" s="40"/>
      <c r="H293" s="40"/>
      <c r="I293" s="235"/>
      <c r="J293" s="40"/>
      <c r="K293" s="40"/>
      <c r="L293" s="44"/>
      <c r="M293" s="236"/>
      <c r="N293" s="237"/>
      <c r="O293" s="91"/>
      <c r="P293" s="91"/>
      <c r="Q293" s="91"/>
      <c r="R293" s="91"/>
      <c r="S293" s="91"/>
      <c r="T293" s="92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151</v>
      </c>
      <c r="AU293" s="17" t="s">
        <v>88</v>
      </c>
    </row>
    <row r="294" s="13" customFormat="1">
      <c r="A294" s="13"/>
      <c r="B294" s="242"/>
      <c r="C294" s="243"/>
      <c r="D294" s="233" t="s">
        <v>587</v>
      </c>
      <c r="E294" s="244" t="s">
        <v>1</v>
      </c>
      <c r="F294" s="245" t="s">
        <v>803</v>
      </c>
      <c r="G294" s="243"/>
      <c r="H294" s="246">
        <v>17</v>
      </c>
      <c r="I294" s="247"/>
      <c r="J294" s="243"/>
      <c r="K294" s="243"/>
      <c r="L294" s="248"/>
      <c r="M294" s="249"/>
      <c r="N294" s="250"/>
      <c r="O294" s="250"/>
      <c r="P294" s="250"/>
      <c r="Q294" s="250"/>
      <c r="R294" s="250"/>
      <c r="S294" s="250"/>
      <c r="T294" s="25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2" t="s">
        <v>587</v>
      </c>
      <c r="AU294" s="252" t="s">
        <v>88</v>
      </c>
      <c r="AV294" s="13" t="s">
        <v>88</v>
      </c>
      <c r="AW294" s="13" t="s">
        <v>33</v>
      </c>
      <c r="AX294" s="13" t="s">
        <v>78</v>
      </c>
      <c r="AY294" s="252" t="s">
        <v>141</v>
      </c>
    </row>
    <row r="295" s="13" customFormat="1">
      <c r="A295" s="13"/>
      <c r="B295" s="242"/>
      <c r="C295" s="243"/>
      <c r="D295" s="233" t="s">
        <v>587</v>
      </c>
      <c r="E295" s="244" t="s">
        <v>1</v>
      </c>
      <c r="F295" s="245" t="s">
        <v>804</v>
      </c>
      <c r="G295" s="243"/>
      <c r="H295" s="246">
        <v>27</v>
      </c>
      <c r="I295" s="247"/>
      <c r="J295" s="243"/>
      <c r="K295" s="243"/>
      <c r="L295" s="248"/>
      <c r="M295" s="249"/>
      <c r="N295" s="250"/>
      <c r="O295" s="250"/>
      <c r="P295" s="250"/>
      <c r="Q295" s="250"/>
      <c r="R295" s="250"/>
      <c r="S295" s="250"/>
      <c r="T295" s="25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2" t="s">
        <v>587</v>
      </c>
      <c r="AU295" s="252" t="s">
        <v>88</v>
      </c>
      <c r="AV295" s="13" t="s">
        <v>88</v>
      </c>
      <c r="AW295" s="13" t="s">
        <v>33</v>
      </c>
      <c r="AX295" s="13" t="s">
        <v>78</v>
      </c>
      <c r="AY295" s="252" t="s">
        <v>141</v>
      </c>
    </row>
    <row r="296" s="13" customFormat="1">
      <c r="A296" s="13"/>
      <c r="B296" s="242"/>
      <c r="C296" s="243"/>
      <c r="D296" s="233" t="s">
        <v>587</v>
      </c>
      <c r="E296" s="244" t="s">
        <v>1</v>
      </c>
      <c r="F296" s="245" t="s">
        <v>805</v>
      </c>
      <c r="G296" s="243"/>
      <c r="H296" s="246">
        <v>22</v>
      </c>
      <c r="I296" s="247"/>
      <c r="J296" s="243"/>
      <c r="K296" s="243"/>
      <c r="L296" s="248"/>
      <c r="M296" s="249"/>
      <c r="N296" s="250"/>
      <c r="O296" s="250"/>
      <c r="P296" s="250"/>
      <c r="Q296" s="250"/>
      <c r="R296" s="250"/>
      <c r="S296" s="250"/>
      <c r="T296" s="25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2" t="s">
        <v>587</v>
      </c>
      <c r="AU296" s="252" t="s">
        <v>88</v>
      </c>
      <c r="AV296" s="13" t="s">
        <v>88</v>
      </c>
      <c r="AW296" s="13" t="s">
        <v>33</v>
      </c>
      <c r="AX296" s="13" t="s">
        <v>78</v>
      </c>
      <c r="AY296" s="252" t="s">
        <v>141</v>
      </c>
    </row>
    <row r="297" s="14" customFormat="1">
      <c r="A297" s="14"/>
      <c r="B297" s="253"/>
      <c r="C297" s="254"/>
      <c r="D297" s="233" t="s">
        <v>587</v>
      </c>
      <c r="E297" s="255" t="s">
        <v>1</v>
      </c>
      <c r="F297" s="256" t="s">
        <v>589</v>
      </c>
      <c r="G297" s="254"/>
      <c r="H297" s="257">
        <v>66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3" t="s">
        <v>587</v>
      </c>
      <c r="AU297" s="263" t="s">
        <v>88</v>
      </c>
      <c r="AV297" s="14" t="s">
        <v>150</v>
      </c>
      <c r="AW297" s="14" t="s">
        <v>33</v>
      </c>
      <c r="AX297" s="14" t="s">
        <v>86</v>
      </c>
      <c r="AY297" s="263" t="s">
        <v>141</v>
      </c>
    </row>
    <row r="298" s="2" customFormat="1" ht="14.4" customHeight="1">
      <c r="A298" s="38"/>
      <c r="B298" s="39"/>
      <c r="C298" s="219" t="s">
        <v>202</v>
      </c>
      <c r="D298" s="219" t="s">
        <v>146</v>
      </c>
      <c r="E298" s="220" t="s">
        <v>806</v>
      </c>
      <c r="F298" s="221" t="s">
        <v>807</v>
      </c>
      <c r="G298" s="222" t="s">
        <v>156</v>
      </c>
      <c r="H298" s="223">
        <v>68.5</v>
      </c>
      <c r="I298" s="224"/>
      <c r="J298" s="225">
        <f>ROUND(I298*H298,2)</f>
        <v>0</v>
      </c>
      <c r="K298" s="226"/>
      <c r="L298" s="44"/>
      <c r="M298" s="227" t="s">
        <v>1</v>
      </c>
      <c r="N298" s="228" t="s">
        <v>43</v>
      </c>
      <c r="O298" s="91"/>
      <c r="P298" s="229">
        <f>O298*H298</f>
        <v>0</v>
      </c>
      <c r="Q298" s="229">
        <v>0</v>
      </c>
      <c r="R298" s="229">
        <f>Q298*H298</f>
        <v>0</v>
      </c>
      <c r="S298" s="229">
        <v>0</v>
      </c>
      <c r="T298" s="230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1" t="s">
        <v>179</v>
      </c>
      <c r="AT298" s="231" t="s">
        <v>146</v>
      </c>
      <c r="AU298" s="231" t="s">
        <v>88</v>
      </c>
      <c r="AY298" s="17" t="s">
        <v>141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7" t="s">
        <v>86</v>
      </c>
      <c r="BK298" s="232">
        <f>ROUND(I298*H298,2)</f>
        <v>0</v>
      </c>
      <c r="BL298" s="17" t="s">
        <v>179</v>
      </c>
      <c r="BM298" s="231" t="s">
        <v>808</v>
      </c>
    </row>
    <row r="299" s="2" customFormat="1">
      <c r="A299" s="38"/>
      <c r="B299" s="39"/>
      <c r="C299" s="40"/>
      <c r="D299" s="233" t="s">
        <v>151</v>
      </c>
      <c r="E299" s="40"/>
      <c r="F299" s="234" t="s">
        <v>807</v>
      </c>
      <c r="G299" s="40"/>
      <c r="H299" s="40"/>
      <c r="I299" s="235"/>
      <c r="J299" s="40"/>
      <c r="K299" s="40"/>
      <c r="L299" s="44"/>
      <c r="M299" s="236"/>
      <c r="N299" s="237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151</v>
      </c>
      <c r="AU299" s="17" t="s">
        <v>88</v>
      </c>
    </row>
    <row r="300" s="13" customFormat="1">
      <c r="A300" s="13"/>
      <c r="B300" s="242"/>
      <c r="C300" s="243"/>
      <c r="D300" s="233" t="s">
        <v>587</v>
      </c>
      <c r="E300" s="244" t="s">
        <v>1</v>
      </c>
      <c r="F300" s="245" t="s">
        <v>809</v>
      </c>
      <c r="G300" s="243"/>
      <c r="H300" s="246">
        <v>68.5</v>
      </c>
      <c r="I300" s="247"/>
      <c r="J300" s="243"/>
      <c r="K300" s="243"/>
      <c r="L300" s="248"/>
      <c r="M300" s="249"/>
      <c r="N300" s="250"/>
      <c r="O300" s="250"/>
      <c r="P300" s="250"/>
      <c r="Q300" s="250"/>
      <c r="R300" s="250"/>
      <c r="S300" s="250"/>
      <c r="T300" s="25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2" t="s">
        <v>587</v>
      </c>
      <c r="AU300" s="252" t="s">
        <v>88</v>
      </c>
      <c r="AV300" s="13" t="s">
        <v>88</v>
      </c>
      <c r="AW300" s="13" t="s">
        <v>33</v>
      </c>
      <c r="AX300" s="13" t="s">
        <v>78</v>
      </c>
      <c r="AY300" s="252" t="s">
        <v>141</v>
      </c>
    </row>
    <row r="301" s="14" customFormat="1">
      <c r="A301" s="14"/>
      <c r="B301" s="253"/>
      <c r="C301" s="254"/>
      <c r="D301" s="233" t="s">
        <v>587</v>
      </c>
      <c r="E301" s="255" t="s">
        <v>1</v>
      </c>
      <c r="F301" s="256" t="s">
        <v>589</v>
      </c>
      <c r="G301" s="254"/>
      <c r="H301" s="257">
        <v>68.5</v>
      </c>
      <c r="I301" s="258"/>
      <c r="J301" s="254"/>
      <c r="K301" s="254"/>
      <c r="L301" s="259"/>
      <c r="M301" s="260"/>
      <c r="N301" s="261"/>
      <c r="O301" s="261"/>
      <c r="P301" s="261"/>
      <c r="Q301" s="261"/>
      <c r="R301" s="261"/>
      <c r="S301" s="261"/>
      <c r="T301" s="26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3" t="s">
        <v>587</v>
      </c>
      <c r="AU301" s="263" t="s">
        <v>88</v>
      </c>
      <c r="AV301" s="14" t="s">
        <v>150</v>
      </c>
      <c r="AW301" s="14" t="s">
        <v>33</v>
      </c>
      <c r="AX301" s="14" t="s">
        <v>86</v>
      </c>
      <c r="AY301" s="263" t="s">
        <v>141</v>
      </c>
    </row>
    <row r="302" s="2" customFormat="1" ht="14.4" customHeight="1">
      <c r="A302" s="38"/>
      <c r="B302" s="39"/>
      <c r="C302" s="219" t="s">
        <v>260</v>
      </c>
      <c r="D302" s="219" t="s">
        <v>146</v>
      </c>
      <c r="E302" s="220" t="s">
        <v>810</v>
      </c>
      <c r="F302" s="221" t="s">
        <v>811</v>
      </c>
      <c r="G302" s="222" t="s">
        <v>594</v>
      </c>
      <c r="H302" s="223">
        <v>0.154</v>
      </c>
      <c r="I302" s="224"/>
      <c r="J302" s="225">
        <f>ROUND(I302*H302,2)</f>
        <v>0</v>
      </c>
      <c r="K302" s="226"/>
      <c r="L302" s="44"/>
      <c r="M302" s="227" t="s">
        <v>1</v>
      </c>
      <c r="N302" s="228" t="s">
        <v>43</v>
      </c>
      <c r="O302" s="91"/>
      <c r="P302" s="229">
        <f>O302*H302</f>
        <v>0</v>
      </c>
      <c r="Q302" s="229">
        <v>0</v>
      </c>
      <c r="R302" s="229">
        <f>Q302*H302</f>
        <v>0</v>
      </c>
      <c r="S302" s="229">
        <v>0</v>
      </c>
      <c r="T302" s="230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1" t="s">
        <v>179</v>
      </c>
      <c r="AT302" s="231" t="s">
        <v>146</v>
      </c>
      <c r="AU302" s="231" t="s">
        <v>88</v>
      </c>
      <c r="AY302" s="17" t="s">
        <v>141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17" t="s">
        <v>86</v>
      </c>
      <c r="BK302" s="232">
        <f>ROUND(I302*H302,2)</f>
        <v>0</v>
      </c>
      <c r="BL302" s="17" t="s">
        <v>179</v>
      </c>
      <c r="BM302" s="231" t="s">
        <v>812</v>
      </c>
    </row>
    <row r="303" s="2" customFormat="1">
      <c r="A303" s="38"/>
      <c r="B303" s="39"/>
      <c r="C303" s="40"/>
      <c r="D303" s="233" t="s">
        <v>151</v>
      </c>
      <c r="E303" s="40"/>
      <c r="F303" s="234" t="s">
        <v>813</v>
      </c>
      <c r="G303" s="40"/>
      <c r="H303" s="40"/>
      <c r="I303" s="235"/>
      <c r="J303" s="40"/>
      <c r="K303" s="40"/>
      <c r="L303" s="44"/>
      <c r="M303" s="236"/>
      <c r="N303" s="237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151</v>
      </c>
      <c r="AU303" s="17" t="s">
        <v>88</v>
      </c>
    </row>
    <row r="304" s="12" customFormat="1" ht="22.8" customHeight="1">
      <c r="A304" s="12"/>
      <c r="B304" s="203"/>
      <c r="C304" s="204"/>
      <c r="D304" s="205" t="s">
        <v>77</v>
      </c>
      <c r="E304" s="217" t="s">
        <v>814</v>
      </c>
      <c r="F304" s="217" t="s">
        <v>815</v>
      </c>
      <c r="G304" s="204"/>
      <c r="H304" s="204"/>
      <c r="I304" s="207"/>
      <c r="J304" s="218">
        <f>BK304</f>
        <v>0</v>
      </c>
      <c r="K304" s="204"/>
      <c r="L304" s="209"/>
      <c r="M304" s="210"/>
      <c r="N304" s="211"/>
      <c r="O304" s="211"/>
      <c r="P304" s="212">
        <f>SUM(P305:P323)</f>
        <v>0</v>
      </c>
      <c r="Q304" s="211"/>
      <c r="R304" s="212">
        <f>SUM(R305:R323)</f>
        <v>0.00068000000000000005</v>
      </c>
      <c r="S304" s="211"/>
      <c r="T304" s="213">
        <f>SUM(T305:T323)</f>
        <v>1.649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14" t="s">
        <v>88</v>
      </c>
      <c r="AT304" s="215" t="s">
        <v>77</v>
      </c>
      <c r="AU304" s="215" t="s">
        <v>86</v>
      </c>
      <c r="AY304" s="214" t="s">
        <v>141</v>
      </c>
      <c r="BK304" s="216">
        <f>SUM(BK305:BK323)</f>
        <v>0</v>
      </c>
    </row>
    <row r="305" s="2" customFormat="1" ht="14.4" customHeight="1">
      <c r="A305" s="38"/>
      <c r="B305" s="39"/>
      <c r="C305" s="219" t="s">
        <v>319</v>
      </c>
      <c r="D305" s="219" t="s">
        <v>146</v>
      </c>
      <c r="E305" s="220" t="s">
        <v>816</v>
      </c>
      <c r="F305" s="221" t="s">
        <v>817</v>
      </c>
      <c r="G305" s="222" t="s">
        <v>818</v>
      </c>
      <c r="H305" s="223">
        <v>3</v>
      </c>
      <c r="I305" s="224"/>
      <c r="J305" s="225">
        <f>ROUND(I305*H305,2)</f>
        <v>0</v>
      </c>
      <c r="K305" s="226"/>
      <c r="L305" s="44"/>
      <c r="M305" s="227" t="s">
        <v>1</v>
      </c>
      <c r="N305" s="228" t="s">
        <v>43</v>
      </c>
      <c r="O305" s="91"/>
      <c r="P305" s="229">
        <f>O305*H305</f>
        <v>0</v>
      </c>
      <c r="Q305" s="229">
        <v>0</v>
      </c>
      <c r="R305" s="229">
        <f>Q305*H305</f>
        <v>0</v>
      </c>
      <c r="S305" s="229">
        <v>0</v>
      </c>
      <c r="T305" s="230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1" t="s">
        <v>179</v>
      </c>
      <c r="AT305" s="231" t="s">
        <v>146</v>
      </c>
      <c r="AU305" s="231" t="s">
        <v>88</v>
      </c>
      <c r="AY305" s="17" t="s">
        <v>141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17" t="s">
        <v>86</v>
      </c>
      <c r="BK305" s="232">
        <f>ROUND(I305*H305,2)</f>
        <v>0</v>
      </c>
      <c r="BL305" s="17" t="s">
        <v>179</v>
      </c>
      <c r="BM305" s="231" t="s">
        <v>819</v>
      </c>
    </row>
    <row r="306" s="2" customFormat="1">
      <c r="A306" s="38"/>
      <c r="B306" s="39"/>
      <c r="C306" s="40"/>
      <c r="D306" s="233" t="s">
        <v>151</v>
      </c>
      <c r="E306" s="40"/>
      <c r="F306" s="234" t="s">
        <v>820</v>
      </c>
      <c r="G306" s="40"/>
      <c r="H306" s="40"/>
      <c r="I306" s="235"/>
      <c r="J306" s="40"/>
      <c r="K306" s="40"/>
      <c r="L306" s="44"/>
      <c r="M306" s="236"/>
      <c r="N306" s="237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151</v>
      </c>
      <c r="AU306" s="17" t="s">
        <v>88</v>
      </c>
    </row>
    <row r="307" s="2" customFormat="1" ht="14.4" customHeight="1">
      <c r="A307" s="38"/>
      <c r="B307" s="39"/>
      <c r="C307" s="265" t="s">
        <v>233</v>
      </c>
      <c r="D307" s="265" t="s">
        <v>677</v>
      </c>
      <c r="E307" s="266" t="s">
        <v>821</v>
      </c>
      <c r="F307" s="267" t="s">
        <v>822</v>
      </c>
      <c r="G307" s="268" t="s">
        <v>149</v>
      </c>
      <c r="H307" s="269">
        <v>3</v>
      </c>
      <c r="I307" s="270"/>
      <c r="J307" s="271">
        <f>ROUND(I307*H307,2)</f>
        <v>0</v>
      </c>
      <c r="K307" s="272"/>
      <c r="L307" s="273"/>
      <c r="M307" s="274" t="s">
        <v>1</v>
      </c>
      <c r="N307" s="275" t="s">
        <v>43</v>
      </c>
      <c r="O307" s="91"/>
      <c r="P307" s="229">
        <f>O307*H307</f>
        <v>0</v>
      </c>
      <c r="Q307" s="229">
        <v>0</v>
      </c>
      <c r="R307" s="229">
        <f>Q307*H307</f>
        <v>0</v>
      </c>
      <c r="S307" s="229">
        <v>0</v>
      </c>
      <c r="T307" s="230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1" t="s">
        <v>211</v>
      </c>
      <c r="AT307" s="231" t="s">
        <v>677</v>
      </c>
      <c r="AU307" s="231" t="s">
        <v>88</v>
      </c>
      <c r="AY307" s="17" t="s">
        <v>141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17" t="s">
        <v>86</v>
      </c>
      <c r="BK307" s="232">
        <f>ROUND(I307*H307,2)</f>
        <v>0</v>
      </c>
      <c r="BL307" s="17" t="s">
        <v>179</v>
      </c>
      <c r="BM307" s="231" t="s">
        <v>823</v>
      </c>
    </row>
    <row r="308" s="2" customFormat="1">
      <c r="A308" s="38"/>
      <c r="B308" s="39"/>
      <c r="C308" s="40"/>
      <c r="D308" s="233" t="s">
        <v>151</v>
      </c>
      <c r="E308" s="40"/>
      <c r="F308" s="234" t="s">
        <v>822</v>
      </c>
      <c r="G308" s="40"/>
      <c r="H308" s="40"/>
      <c r="I308" s="235"/>
      <c r="J308" s="40"/>
      <c r="K308" s="40"/>
      <c r="L308" s="44"/>
      <c r="M308" s="236"/>
      <c r="N308" s="237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151</v>
      </c>
      <c r="AU308" s="17" t="s">
        <v>88</v>
      </c>
    </row>
    <row r="309" s="2" customFormat="1">
      <c r="A309" s="38"/>
      <c r="B309" s="39"/>
      <c r="C309" s="40"/>
      <c r="D309" s="233" t="s">
        <v>659</v>
      </c>
      <c r="E309" s="40"/>
      <c r="F309" s="264" t="s">
        <v>824</v>
      </c>
      <c r="G309" s="40"/>
      <c r="H309" s="40"/>
      <c r="I309" s="235"/>
      <c r="J309" s="40"/>
      <c r="K309" s="40"/>
      <c r="L309" s="44"/>
      <c r="M309" s="236"/>
      <c r="N309" s="237"/>
      <c r="O309" s="91"/>
      <c r="P309" s="91"/>
      <c r="Q309" s="91"/>
      <c r="R309" s="91"/>
      <c r="S309" s="91"/>
      <c r="T309" s="92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659</v>
      </c>
      <c r="AU309" s="17" t="s">
        <v>88</v>
      </c>
    </row>
    <row r="310" s="2" customFormat="1" ht="14.4" customHeight="1">
      <c r="A310" s="38"/>
      <c r="B310" s="39"/>
      <c r="C310" s="219" t="s">
        <v>459</v>
      </c>
      <c r="D310" s="219" t="s">
        <v>146</v>
      </c>
      <c r="E310" s="220" t="s">
        <v>825</v>
      </c>
      <c r="F310" s="221" t="s">
        <v>826</v>
      </c>
      <c r="G310" s="222" t="s">
        <v>723</v>
      </c>
      <c r="H310" s="223">
        <v>4</v>
      </c>
      <c r="I310" s="224"/>
      <c r="J310" s="225">
        <f>ROUND(I310*H310,2)</f>
        <v>0</v>
      </c>
      <c r="K310" s="226"/>
      <c r="L310" s="44"/>
      <c r="M310" s="227" t="s">
        <v>1</v>
      </c>
      <c r="N310" s="228" t="s">
        <v>43</v>
      </c>
      <c r="O310" s="91"/>
      <c r="P310" s="229">
        <f>O310*H310</f>
        <v>0</v>
      </c>
      <c r="Q310" s="229">
        <v>0.00017000000000000001</v>
      </c>
      <c r="R310" s="229">
        <f>Q310*H310</f>
        <v>0.00068000000000000005</v>
      </c>
      <c r="S310" s="229">
        <v>0.41225000000000001</v>
      </c>
      <c r="T310" s="230">
        <f>S310*H310</f>
        <v>1.649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31" t="s">
        <v>179</v>
      </c>
      <c r="AT310" s="231" t="s">
        <v>146</v>
      </c>
      <c r="AU310" s="231" t="s">
        <v>88</v>
      </c>
      <c r="AY310" s="17" t="s">
        <v>141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17" t="s">
        <v>86</v>
      </c>
      <c r="BK310" s="232">
        <f>ROUND(I310*H310,2)</f>
        <v>0</v>
      </c>
      <c r="BL310" s="17" t="s">
        <v>179</v>
      </c>
      <c r="BM310" s="231" t="s">
        <v>827</v>
      </c>
    </row>
    <row r="311" s="2" customFormat="1">
      <c r="A311" s="38"/>
      <c r="B311" s="39"/>
      <c r="C311" s="40"/>
      <c r="D311" s="233" t="s">
        <v>151</v>
      </c>
      <c r="E311" s="40"/>
      <c r="F311" s="234" t="s">
        <v>828</v>
      </c>
      <c r="G311" s="40"/>
      <c r="H311" s="40"/>
      <c r="I311" s="235"/>
      <c r="J311" s="40"/>
      <c r="K311" s="40"/>
      <c r="L311" s="44"/>
      <c r="M311" s="236"/>
      <c r="N311" s="237"/>
      <c r="O311" s="91"/>
      <c r="P311" s="91"/>
      <c r="Q311" s="91"/>
      <c r="R311" s="91"/>
      <c r="S311" s="91"/>
      <c r="T311" s="92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151</v>
      </c>
      <c r="AU311" s="17" t="s">
        <v>88</v>
      </c>
    </row>
    <row r="312" s="2" customFormat="1" ht="14.4" customHeight="1">
      <c r="A312" s="38"/>
      <c r="B312" s="39"/>
      <c r="C312" s="219" t="s">
        <v>829</v>
      </c>
      <c r="D312" s="219" t="s">
        <v>146</v>
      </c>
      <c r="E312" s="220" t="s">
        <v>830</v>
      </c>
      <c r="F312" s="221" t="s">
        <v>831</v>
      </c>
      <c r="G312" s="222" t="s">
        <v>149</v>
      </c>
      <c r="H312" s="223">
        <v>4</v>
      </c>
      <c r="I312" s="224"/>
      <c r="J312" s="225">
        <f>ROUND(I312*H312,2)</f>
        <v>0</v>
      </c>
      <c r="K312" s="226"/>
      <c r="L312" s="44"/>
      <c r="M312" s="227" t="s">
        <v>1</v>
      </c>
      <c r="N312" s="228" t="s">
        <v>43</v>
      </c>
      <c r="O312" s="91"/>
      <c r="P312" s="229">
        <f>O312*H312</f>
        <v>0</v>
      </c>
      <c r="Q312" s="229">
        <v>0</v>
      </c>
      <c r="R312" s="229">
        <f>Q312*H312</f>
        <v>0</v>
      </c>
      <c r="S312" s="229">
        <v>0</v>
      </c>
      <c r="T312" s="230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31" t="s">
        <v>179</v>
      </c>
      <c r="AT312" s="231" t="s">
        <v>146</v>
      </c>
      <c r="AU312" s="231" t="s">
        <v>88</v>
      </c>
      <c r="AY312" s="17" t="s">
        <v>141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7" t="s">
        <v>86</v>
      </c>
      <c r="BK312" s="232">
        <f>ROUND(I312*H312,2)</f>
        <v>0</v>
      </c>
      <c r="BL312" s="17" t="s">
        <v>179</v>
      </c>
      <c r="BM312" s="231" t="s">
        <v>832</v>
      </c>
    </row>
    <row r="313" s="2" customFormat="1">
      <c r="A313" s="38"/>
      <c r="B313" s="39"/>
      <c r="C313" s="40"/>
      <c r="D313" s="233" t="s">
        <v>151</v>
      </c>
      <c r="E313" s="40"/>
      <c r="F313" s="234" t="s">
        <v>831</v>
      </c>
      <c r="G313" s="40"/>
      <c r="H313" s="40"/>
      <c r="I313" s="235"/>
      <c r="J313" s="40"/>
      <c r="K313" s="40"/>
      <c r="L313" s="44"/>
      <c r="M313" s="236"/>
      <c r="N313" s="237"/>
      <c r="O313" s="91"/>
      <c r="P313" s="91"/>
      <c r="Q313" s="91"/>
      <c r="R313" s="91"/>
      <c r="S313" s="91"/>
      <c r="T313" s="92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151</v>
      </c>
      <c r="AU313" s="17" t="s">
        <v>88</v>
      </c>
    </row>
    <row r="314" s="2" customFormat="1" ht="14.4" customHeight="1">
      <c r="A314" s="38"/>
      <c r="B314" s="39"/>
      <c r="C314" s="219" t="s">
        <v>473</v>
      </c>
      <c r="D314" s="219" t="s">
        <v>146</v>
      </c>
      <c r="E314" s="220" t="s">
        <v>833</v>
      </c>
      <c r="F314" s="221" t="s">
        <v>834</v>
      </c>
      <c r="G314" s="222" t="s">
        <v>818</v>
      </c>
      <c r="H314" s="223">
        <v>1</v>
      </c>
      <c r="I314" s="224"/>
      <c r="J314" s="225">
        <f>ROUND(I314*H314,2)</f>
        <v>0</v>
      </c>
      <c r="K314" s="226"/>
      <c r="L314" s="44"/>
      <c r="M314" s="227" t="s">
        <v>1</v>
      </c>
      <c r="N314" s="228" t="s">
        <v>43</v>
      </c>
      <c r="O314" s="91"/>
      <c r="P314" s="229">
        <f>O314*H314</f>
        <v>0</v>
      </c>
      <c r="Q314" s="229">
        <v>0</v>
      </c>
      <c r="R314" s="229">
        <f>Q314*H314</f>
        <v>0</v>
      </c>
      <c r="S314" s="229">
        <v>0</v>
      </c>
      <c r="T314" s="230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1" t="s">
        <v>179</v>
      </c>
      <c r="AT314" s="231" t="s">
        <v>146</v>
      </c>
      <c r="AU314" s="231" t="s">
        <v>88</v>
      </c>
      <c r="AY314" s="17" t="s">
        <v>141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17" t="s">
        <v>86</v>
      </c>
      <c r="BK314" s="232">
        <f>ROUND(I314*H314,2)</f>
        <v>0</v>
      </c>
      <c r="BL314" s="17" t="s">
        <v>179</v>
      </c>
      <c r="BM314" s="231" t="s">
        <v>835</v>
      </c>
    </row>
    <row r="315" s="2" customFormat="1">
      <c r="A315" s="38"/>
      <c r="B315" s="39"/>
      <c r="C315" s="40"/>
      <c r="D315" s="233" t="s">
        <v>151</v>
      </c>
      <c r="E315" s="40"/>
      <c r="F315" s="234" t="s">
        <v>834</v>
      </c>
      <c r="G315" s="40"/>
      <c r="H315" s="40"/>
      <c r="I315" s="235"/>
      <c r="J315" s="40"/>
      <c r="K315" s="40"/>
      <c r="L315" s="44"/>
      <c r="M315" s="236"/>
      <c r="N315" s="237"/>
      <c r="O315" s="91"/>
      <c r="P315" s="91"/>
      <c r="Q315" s="91"/>
      <c r="R315" s="91"/>
      <c r="S315" s="91"/>
      <c r="T315" s="92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151</v>
      </c>
      <c r="AU315" s="17" t="s">
        <v>88</v>
      </c>
    </row>
    <row r="316" s="2" customFormat="1" ht="14.4" customHeight="1">
      <c r="A316" s="38"/>
      <c r="B316" s="39"/>
      <c r="C316" s="219" t="s">
        <v>326</v>
      </c>
      <c r="D316" s="219" t="s">
        <v>146</v>
      </c>
      <c r="E316" s="220" t="s">
        <v>836</v>
      </c>
      <c r="F316" s="221" t="s">
        <v>837</v>
      </c>
      <c r="G316" s="222" t="s">
        <v>149</v>
      </c>
      <c r="H316" s="223">
        <v>1</v>
      </c>
      <c r="I316" s="224"/>
      <c r="J316" s="225">
        <f>ROUND(I316*H316,2)</f>
        <v>0</v>
      </c>
      <c r="K316" s="226"/>
      <c r="L316" s="44"/>
      <c r="M316" s="227" t="s">
        <v>1</v>
      </c>
      <c r="N316" s="228" t="s">
        <v>43</v>
      </c>
      <c r="O316" s="91"/>
      <c r="P316" s="229">
        <f>O316*H316</f>
        <v>0</v>
      </c>
      <c r="Q316" s="229">
        <v>0</v>
      </c>
      <c r="R316" s="229">
        <f>Q316*H316</f>
        <v>0</v>
      </c>
      <c r="S316" s="229">
        <v>0</v>
      </c>
      <c r="T316" s="230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1" t="s">
        <v>179</v>
      </c>
      <c r="AT316" s="231" t="s">
        <v>146</v>
      </c>
      <c r="AU316" s="231" t="s">
        <v>88</v>
      </c>
      <c r="AY316" s="17" t="s">
        <v>141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17" t="s">
        <v>86</v>
      </c>
      <c r="BK316" s="232">
        <f>ROUND(I316*H316,2)</f>
        <v>0</v>
      </c>
      <c r="BL316" s="17" t="s">
        <v>179</v>
      </c>
      <c r="BM316" s="231" t="s">
        <v>838</v>
      </c>
    </row>
    <row r="317" s="2" customFormat="1">
      <c r="A317" s="38"/>
      <c r="B317" s="39"/>
      <c r="C317" s="40"/>
      <c r="D317" s="233" t="s">
        <v>151</v>
      </c>
      <c r="E317" s="40"/>
      <c r="F317" s="234" t="s">
        <v>837</v>
      </c>
      <c r="G317" s="40"/>
      <c r="H317" s="40"/>
      <c r="I317" s="235"/>
      <c r="J317" s="40"/>
      <c r="K317" s="40"/>
      <c r="L317" s="44"/>
      <c r="M317" s="236"/>
      <c r="N317" s="237"/>
      <c r="O317" s="91"/>
      <c r="P317" s="91"/>
      <c r="Q317" s="91"/>
      <c r="R317" s="91"/>
      <c r="S317" s="91"/>
      <c r="T317" s="92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151</v>
      </c>
      <c r="AU317" s="17" t="s">
        <v>88</v>
      </c>
    </row>
    <row r="318" s="2" customFormat="1">
      <c r="A318" s="38"/>
      <c r="B318" s="39"/>
      <c r="C318" s="40"/>
      <c r="D318" s="233" t="s">
        <v>659</v>
      </c>
      <c r="E318" s="40"/>
      <c r="F318" s="264" t="s">
        <v>839</v>
      </c>
      <c r="G318" s="40"/>
      <c r="H318" s="40"/>
      <c r="I318" s="235"/>
      <c r="J318" s="40"/>
      <c r="K318" s="40"/>
      <c r="L318" s="44"/>
      <c r="M318" s="236"/>
      <c r="N318" s="237"/>
      <c r="O318" s="91"/>
      <c r="P318" s="91"/>
      <c r="Q318" s="91"/>
      <c r="R318" s="91"/>
      <c r="S318" s="91"/>
      <c r="T318" s="92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659</v>
      </c>
      <c r="AU318" s="17" t="s">
        <v>88</v>
      </c>
    </row>
    <row r="319" s="2" customFormat="1" ht="24.15" customHeight="1">
      <c r="A319" s="38"/>
      <c r="B319" s="39"/>
      <c r="C319" s="219" t="s">
        <v>237</v>
      </c>
      <c r="D319" s="219" t="s">
        <v>146</v>
      </c>
      <c r="E319" s="220" t="s">
        <v>840</v>
      </c>
      <c r="F319" s="221" t="s">
        <v>841</v>
      </c>
      <c r="G319" s="222" t="s">
        <v>149</v>
      </c>
      <c r="H319" s="223">
        <v>1</v>
      </c>
      <c r="I319" s="224"/>
      <c r="J319" s="225">
        <f>ROUND(I319*H319,2)</f>
        <v>0</v>
      </c>
      <c r="K319" s="226"/>
      <c r="L319" s="44"/>
      <c r="M319" s="227" t="s">
        <v>1</v>
      </c>
      <c r="N319" s="228" t="s">
        <v>43</v>
      </c>
      <c r="O319" s="91"/>
      <c r="P319" s="229">
        <f>O319*H319</f>
        <v>0</v>
      </c>
      <c r="Q319" s="229">
        <v>0</v>
      </c>
      <c r="R319" s="229">
        <f>Q319*H319</f>
        <v>0</v>
      </c>
      <c r="S319" s="229">
        <v>0</v>
      </c>
      <c r="T319" s="230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31" t="s">
        <v>179</v>
      </c>
      <c r="AT319" s="231" t="s">
        <v>146</v>
      </c>
      <c r="AU319" s="231" t="s">
        <v>88</v>
      </c>
      <c r="AY319" s="17" t="s">
        <v>141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17" t="s">
        <v>86</v>
      </c>
      <c r="BK319" s="232">
        <f>ROUND(I319*H319,2)</f>
        <v>0</v>
      </c>
      <c r="BL319" s="17" t="s">
        <v>179</v>
      </c>
      <c r="BM319" s="231" t="s">
        <v>842</v>
      </c>
    </row>
    <row r="320" s="2" customFormat="1">
      <c r="A320" s="38"/>
      <c r="B320" s="39"/>
      <c r="C320" s="40"/>
      <c r="D320" s="233" t="s">
        <v>151</v>
      </c>
      <c r="E320" s="40"/>
      <c r="F320" s="234" t="s">
        <v>841</v>
      </c>
      <c r="G320" s="40"/>
      <c r="H320" s="40"/>
      <c r="I320" s="235"/>
      <c r="J320" s="40"/>
      <c r="K320" s="40"/>
      <c r="L320" s="44"/>
      <c r="M320" s="236"/>
      <c r="N320" s="237"/>
      <c r="O320" s="91"/>
      <c r="P320" s="91"/>
      <c r="Q320" s="91"/>
      <c r="R320" s="91"/>
      <c r="S320" s="91"/>
      <c r="T320" s="92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151</v>
      </c>
      <c r="AU320" s="17" t="s">
        <v>88</v>
      </c>
    </row>
    <row r="321" s="2" customFormat="1">
      <c r="A321" s="38"/>
      <c r="B321" s="39"/>
      <c r="C321" s="40"/>
      <c r="D321" s="233" t="s">
        <v>659</v>
      </c>
      <c r="E321" s="40"/>
      <c r="F321" s="264" t="s">
        <v>843</v>
      </c>
      <c r="G321" s="40"/>
      <c r="H321" s="40"/>
      <c r="I321" s="235"/>
      <c r="J321" s="40"/>
      <c r="K321" s="40"/>
      <c r="L321" s="44"/>
      <c r="M321" s="236"/>
      <c r="N321" s="237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659</v>
      </c>
      <c r="AU321" s="17" t="s">
        <v>88</v>
      </c>
    </row>
    <row r="322" s="2" customFormat="1" ht="14.4" customHeight="1">
      <c r="A322" s="38"/>
      <c r="B322" s="39"/>
      <c r="C322" s="219" t="s">
        <v>333</v>
      </c>
      <c r="D322" s="219" t="s">
        <v>146</v>
      </c>
      <c r="E322" s="220" t="s">
        <v>844</v>
      </c>
      <c r="F322" s="221" t="s">
        <v>845</v>
      </c>
      <c r="G322" s="222" t="s">
        <v>594</v>
      </c>
      <c r="H322" s="223">
        <v>0.027</v>
      </c>
      <c r="I322" s="224"/>
      <c r="J322" s="225">
        <f>ROUND(I322*H322,2)</f>
        <v>0</v>
      </c>
      <c r="K322" s="226"/>
      <c r="L322" s="44"/>
      <c r="M322" s="227" t="s">
        <v>1</v>
      </c>
      <c r="N322" s="228" t="s">
        <v>43</v>
      </c>
      <c r="O322" s="91"/>
      <c r="P322" s="229">
        <f>O322*H322</f>
        <v>0</v>
      </c>
      <c r="Q322" s="229">
        <v>0</v>
      </c>
      <c r="R322" s="229">
        <f>Q322*H322</f>
        <v>0</v>
      </c>
      <c r="S322" s="229">
        <v>0</v>
      </c>
      <c r="T322" s="230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31" t="s">
        <v>179</v>
      </c>
      <c r="AT322" s="231" t="s">
        <v>146</v>
      </c>
      <c r="AU322" s="231" t="s">
        <v>88</v>
      </c>
      <c r="AY322" s="17" t="s">
        <v>141</v>
      </c>
      <c r="BE322" s="232">
        <f>IF(N322="základní",J322,0)</f>
        <v>0</v>
      </c>
      <c r="BF322" s="232">
        <f>IF(N322="snížená",J322,0)</f>
        <v>0</v>
      </c>
      <c r="BG322" s="232">
        <f>IF(N322="zákl. přenesená",J322,0)</f>
        <v>0</v>
      </c>
      <c r="BH322" s="232">
        <f>IF(N322="sníž. přenesená",J322,0)</f>
        <v>0</v>
      </c>
      <c r="BI322" s="232">
        <f>IF(N322="nulová",J322,0)</f>
        <v>0</v>
      </c>
      <c r="BJ322" s="17" t="s">
        <v>86</v>
      </c>
      <c r="BK322" s="232">
        <f>ROUND(I322*H322,2)</f>
        <v>0</v>
      </c>
      <c r="BL322" s="17" t="s">
        <v>179</v>
      </c>
      <c r="BM322" s="231" t="s">
        <v>846</v>
      </c>
    </row>
    <row r="323" s="2" customFormat="1">
      <c r="A323" s="38"/>
      <c r="B323" s="39"/>
      <c r="C323" s="40"/>
      <c r="D323" s="233" t="s">
        <v>151</v>
      </c>
      <c r="E323" s="40"/>
      <c r="F323" s="234" t="s">
        <v>847</v>
      </c>
      <c r="G323" s="40"/>
      <c r="H323" s="40"/>
      <c r="I323" s="235"/>
      <c r="J323" s="40"/>
      <c r="K323" s="40"/>
      <c r="L323" s="44"/>
      <c r="M323" s="236"/>
      <c r="N323" s="237"/>
      <c r="O323" s="91"/>
      <c r="P323" s="91"/>
      <c r="Q323" s="91"/>
      <c r="R323" s="91"/>
      <c r="S323" s="91"/>
      <c r="T323" s="92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151</v>
      </c>
      <c r="AU323" s="17" t="s">
        <v>88</v>
      </c>
    </row>
    <row r="324" s="12" customFormat="1" ht="22.8" customHeight="1">
      <c r="A324" s="12"/>
      <c r="B324" s="203"/>
      <c r="C324" s="204"/>
      <c r="D324" s="205" t="s">
        <v>77</v>
      </c>
      <c r="E324" s="217" t="s">
        <v>848</v>
      </c>
      <c r="F324" s="217" t="s">
        <v>849</v>
      </c>
      <c r="G324" s="204"/>
      <c r="H324" s="204"/>
      <c r="I324" s="207"/>
      <c r="J324" s="218">
        <f>BK324</f>
        <v>0</v>
      </c>
      <c r="K324" s="204"/>
      <c r="L324" s="209"/>
      <c r="M324" s="210"/>
      <c r="N324" s="211"/>
      <c r="O324" s="211"/>
      <c r="P324" s="212">
        <f>SUM(P325:P368)</f>
        <v>0</v>
      </c>
      <c r="Q324" s="211"/>
      <c r="R324" s="212">
        <f>SUM(R325:R368)</f>
        <v>0.01534</v>
      </c>
      <c r="S324" s="211"/>
      <c r="T324" s="213">
        <f>SUM(T325:T368)</f>
        <v>0.045999999999999999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14" t="s">
        <v>88</v>
      </c>
      <c r="AT324" s="215" t="s">
        <v>77</v>
      </c>
      <c r="AU324" s="215" t="s">
        <v>86</v>
      </c>
      <c r="AY324" s="214" t="s">
        <v>141</v>
      </c>
      <c r="BK324" s="216">
        <f>SUM(BK325:BK368)</f>
        <v>0</v>
      </c>
    </row>
    <row r="325" s="2" customFormat="1" ht="14.4" customHeight="1">
      <c r="A325" s="38"/>
      <c r="B325" s="39"/>
      <c r="C325" s="219" t="s">
        <v>240</v>
      </c>
      <c r="D325" s="219" t="s">
        <v>146</v>
      </c>
      <c r="E325" s="220" t="s">
        <v>850</v>
      </c>
      <c r="F325" s="221" t="s">
        <v>851</v>
      </c>
      <c r="G325" s="222" t="s">
        <v>818</v>
      </c>
      <c r="H325" s="223">
        <v>20</v>
      </c>
      <c r="I325" s="224"/>
      <c r="J325" s="225">
        <f>ROUND(I325*H325,2)</f>
        <v>0</v>
      </c>
      <c r="K325" s="226"/>
      <c r="L325" s="44"/>
      <c r="M325" s="227" t="s">
        <v>1</v>
      </c>
      <c r="N325" s="228" t="s">
        <v>43</v>
      </c>
      <c r="O325" s="91"/>
      <c r="P325" s="229">
        <f>O325*H325</f>
        <v>0</v>
      </c>
      <c r="Q325" s="229">
        <v>0</v>
      </c>
      <c r="R325" s="229">
        <f>Q325*H325</f>
        <v>0</v>
      </c>
      <c r="S325" s="229">
        <v>0</v>
      </c>
      <c r="T325" s="230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31" t="s">
        <v>179</v>
      </c>
      <c r="AT325" s="231" t="s">
        <v>146</v>
      </c>
      <c r="AU325" s="231" t="s">
        <v>88</v>
      </c>
      <c r="AY325" s="17" t="s">
        <v>141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17" t="s">
        <v>86</v>
      </c>
      <c r="BK325" s="232">
        <f>ROUND(I325*H325,2)</f>
        <v>0</v>
      </c>
      <c r="BL325" s="17" t="s">
        <v>179</v>
      </c>
      <c r="BM325" s="231" t="s">
        <v>852</v>
      </c>
    </row>
    <row r="326" s="2" customFormat="1">
      <c r="A326" s="38"/>
      <c r="B326" s="39"/>
      <c r="C326" s="40"/>
      <c r="D326" s="233" t="s">
        <v>151</v>
      </c>
      <c r="E326" s="40"/>
      <c r="F326" s="234" t="s">
        <v>853</v>
      </c>
      <c r="G326" s="40"/>
      <c r="H326" s="40"/>
      <c r="I326" s="235"/>
      <c r="J326" s="40"/>
      <c r="K326" s="40"/>
      <c r="L326" s="44"/>
      <c r="M326" s="236"/>
      <c r="N326" s="237"/>
      <c r="O326" s="91"/>
      <c r="P326" s="91"/>
      <c r="Q326" s="91"/>
      <c r="R326" s="91"/>
      <c r="S326" s="91"/>
      <c r="T326" s="92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151</v>
      </c>
      <c r="AU326" s="17" t="s">
        <v>88</v>
      </c>
    </row>
    <row r="327" s="13" customFormat="1">
      <c r="A327" s="13"/>
      <c r="B327" s="242"/>
      <c r="C327" s="243"/>
      <c r="D327" s="233" t="s">
        <v>587</v>
      </c>
      <c r="E327" s="244" t="s">
        <v>1</v>
      </c>
      <c r="F327" s="245" t="s">
        <v>854</v>
      </c>
      <c r="G327" s="243"/>
      <c r="H327" s="246">
        <v>20</v>
      </c>
      <c r="I327" s="247"/>
      <c r="J327" s="243"/>
      <c r="K327" s="243"/>
      <c r="L327" s="248"/>
      <c r="M327" s="249"/>
      <c r="N327" s="250"/>
      <c r="O327" s="250"/>
      <c r="P327" s="250"/>
      <c r="Q327" s="250"/>
      <c r="R327" s="250"/>
      <c r="S327" s="250"/>
      <c r="T327" s="25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2" t="s">
        <v>587</v>
      </c>
      <c r="AU327" s="252" t="s">
        <v>88</v>
      </c>
      <c r="AV327" s="13" t="s">
        <v>88</v>
      </c>
      <c r="AW327" s="13" t="s">
        <v>33</v>
      </c>
      <c r="AX327" s="13" t="s">
        <v>78</v>
      </c>
      <c r="AY327" s="252" t="s">
        <v>141</v>
      </c>
    </row>
    <row r="328" s="14" customFormat="1">
      <c r="A328" s="14"/>
      <c r="B328" s="253"/>
      <c r="C328" s="254"/>
      <c r="D328" s="233" t="s">
        <v>587</v>
      </c>
      <c r="E328" s="255" t="s">
        <v>1</v>
      </c>
      <c r="F328" s="256" t="s">
        <v>589</v>
      </c>
      <c r="G328" s="254"/>
      <c r="H328" s="257">
        <v>20</v>
      </c>
      <c r="I328" s="258"/>
      <c r="J328" s="254"/>
      <c r="K328" s="254"/>
      <c r="L328" s="259"/>
      <c r="M328" s="260"/>
      <c r="N328" s="261"/>
      <c r="O328" s="261"/>
      <c r="P328" s="261"/>
      <c r="Q328" s="261"/>
      <c r="R328" s="261"/>
      <c r="S328" s="261"/>
      <c r="T328" s="26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3" t="s">
        <v>587</v>
      </c>
      <c r="AU328" s="263" t="s">
        <v>88</v>
      </c>
      <c r="AV328" s="14" t="s">
        <v>150</v>
      </c>
      <c r="AW328" s="14" t="s">
        <v>33</v>
      </c>
      <c r="AX328" s="14" t="s">
        <v>86</v>
      </c>
      <c r="AY328" s="263" t="s">
        <v>141</v>
      </c>
    </row>
    <row r="329" s="2" customFormat="1" ht="14.4" customHeight="1">
      <c r="A329" s="38"/>
      <c r="B329" s="39"/>
      <c r="C329" s="265" t="s">
        <v>340</v>
      </c>
      <c r="D329" s="265" t="s">
        <v>677</v>
      </c>
      <c r="E329" s="266" t="s">
        <v>855</v>
      </c>
      <c r="F329" s="267" t="s">
        <v>856</v>
      </c>
      <c r="G329" s="268" t="s">
        <v>149</v>
      </c>
      <c r="H329" s="269">
        <v>20</v>
      </c>
      <c r="I329" s="270"/>
      <c r="J329" s="271">
        <f>ROUND(I329*H329,2)</f>
        <v>0</v>
      </c>
      <c r="K329" s="272"/>
      <c r="L329" s="273"/>
      <c r="M329" s="274" t="s">
        <v>1</v>
      </c>
      <c r="N329" s="275" t="s">
        <v>43</v>
      </c>
      <c r="O329" s="91"/>
      <c r="P329" s="229">
        <f>O329*H329</f>
        <v>0</v>
      </c>
      <c r="Q329" s="229">
        <v>0</v>
      </c>
      <c r="R329" s="229">
        <f>Q329*H329</f>
        <v>0</v>
      </c>
      <c r="S329" s="229">
        <v>0</v>
      </c>
      <c r="T329" s="230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31" t="s">
        <v>211</v>
      </c>
      <c r="AT329" s="231" t="s">
        <v>677</v>
      </c>
      <c r="AU329" s="231" t="s">
        <v>88</v>
      </c>
      <c r="AY329" s="17" t="s">
        <v>141</v>
      </c>
      <c r="BE329" s="232">
        <f>IF(N329="základní",J329,0)</f>
        <v>0</v>
      </c>
      <c r="BF329" s="232">
        <f>IF(N329="snížená",J329,0)</f>
        <v>0</v>
      </c>
      <c r="BG329" s="232">
        <f>IF(N329="zákl. přenesená",J329,0)</f>
        <v>0</v>
      </c>
      <c r="BH329" s="232">
        <f>IF(N329="sníž. přenesená",J329,0)</f>
        <v>0</v>
      </c>
      <c r="BI329" s="232">
        <f>IF(N329="nulová",J329,0)</f>
        <v>0</v>
      </c>
      <c r="BJ329" s="17" t="s">
        <v>86</v>
      </c>
      <c r="BK329" s="232">
        <f>ROUND(I329*H329,2)</f>
        <v>0</v>
      </c>
      <c r="BL329" s="17" t="s">
        <v>179</v>
      </c>
      <c r="BM329" s="231" t="s">
        <v>857</v>
      </c>
    </row>
    <row r="330" s="2" customFormat="1">
      <c r="A330" s="38"/>
      <c r="B330" s="39"/>
      <c r="C330" s="40"/>
      <c r="D330" s="233" t="s">
        <v>151</v>
      </c>
      <c r="E330" s="40"/>
      <c r="F330" s="234" t="s">
        <v>856</v>
      </c>
      <c r="G330" s="40"/>
      <c r="H330" s="40"/>
      <c r="I330" s="235"/>
      <c r="J330" s="40"/>
      <c r="K330" s="40"/>
      <c r="L330" s="44"/>
      <c r="M330" s="236"/>
      <c r="N330" s="237"/>
      <c r="O330" s="91"/>
      <c r="P330" s="91"/>
      <c r="Q330" s="91"/>
      <c r="R330" s="91"/>
      <c r="S330" s="91"/>
      <c r="T330" s="92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151</v>
      </c>
      <c r="AU330" s="17" t="s">
        <v>88</v>
      </c>
    </row>
    <row r="331" s="2" customFormat="1" ht="14.4" customHeight="1">
      <c r="A331" s="38"/>
      <c r="B331" s="39"/>
      <c r="C331" s="219" t="s">
        <v>858</v>
      </c>
      <c r="D331" s="219" t="s">
        <v>146</v>
      </c>
      <c r="E331" s="220" t="s">
        <v>859</v>
      </c>
      <c r="F331" s="221" t="s">
        <v>860</v>
      </c>
      <c r="G331" s="222" t="s">
        <v>723</v>
      </c>
      <c r="H331" s="223">
        <v>1</v>
      </c>
      <c r="I331" s="224"/>
      <c r="J331" s="225">
        <f>ROUND(I331*H331,2)</f>
        <v>0</v>
      </c>
      <c r="K331" s="226"/>
      <c r="L331" s="44"/>
      <c r="M331" s="227" t="s">
        <v>1</v>
      </c>
      <c r="N331" s="228" t="s">
        <v>43</v>
      </c>
      <c r="O331" s="91"/>
      <c r="P331" s="229">
        <f>O331*H331</f>
        <v>0</v>
      </c>
      <c r="Q331" s="229">
        <v>0.0152</v>
      </c>
      <c r="R331" s="229">
        <f>Q331*H331</f>
        <v>0.0152</v>
      </c>
      <c r="S331" s="229">
        <v>0</v>
      </c>
      <c r="T331" s="230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31" t="s">
        <v>179</v>
      </c>
      <c r="AT331" s="231" t="s">
        <v>146</v>
      </c>
      <c r="AU331" s="231" t="s">
        <v>88</v>
      </c>
      <c r="AY331" s="17" t="s">
        <v>141</v>
      </c>
      <c r="BE331" s="232">
        <f>IF(N331="základní",J331,0)</f>
        <v>0</v>
      </c>
      <c r="BF331" s="232">
        <f>IF(N331="snížená",J331,0)</f>
        <v>0</v>
      </c>
      <c r="BG331" s="232">
        <f>IF(N331="zákl. přenesená",J331,0)</f>
        <v>0</v>
      </c>
      <c r="BH331" s="232">
        <f>IF(N331="sníž. přenesená",J331,0)</f>
        <v>0</v>
      </c>
      <c r="BI331" s="232">
        <f>IF(N331="nulová",J331,0)</f>
        <v>0</v>
      </c>
      <c r="BJ331" s="17" t="s">
        <v>86</v>
      </c>
      <c r="BK331" s="232">
        <f>ROUND(I331*H331,2)</f>
        <v>0</v>
      </c>
      <c r="BL331" s="17" t="s">
        <v>179</v>
      </c>
      <c r="BM331" s="231" t="s">
        <v>861</v>
      </c>
    </row>
    <row r="332" s="2" customFormat="1">
      <c r="A332" s="38"/>
      <c r="B332" s="39"/>
      <c r="C332" s="40"/>
      <c r="D332" s="233" t="s">
        <v>151</v>
      </c>
      <c r="E332" s="40"/>
      <c r="F332" s="234" t="s">
        <v>862</v>
      </c>
      <c r="G332" s="40"/>
      <c r="H332" s="40"/>
      <c r="I332" s="235"/>
      <c r="J332" s="40"/>
      <c r="K332" s="40"/>
      <c r="L332" s="44"/>
      <c r="M332" s="236"/>
      <c r="N332" s="237"/>
      <c r="O332" s="91"/>
      <c r="P332" s="91"/>
      <c r="Q332" s="91"/>
      <c r="R332" s="91"/>
      <c r="S332" s="91"/>
      <c r="T332" s="92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151</v>
      </c>
      <c r="AU332" s="17" t="s">
        <v>88</v>
      </c>
    </row>
    <row r="333" s="2" customFormat="1" ht="14.4" customHeight="1">
      <c r="A333" s="38"/>
      <c r="B333" s="39"/>
      <c r="C333" s="219" t="s">
        <v>246</v>
      </c>
      <c r="D333" s="219" t="s">
        <v>146</v>
      </c>
      <c r="E333" s="220" t="s">
        <v>863</v>
      </c>
      <c r="F333" s="221" t="s">
        <v>864</v>
      </c>
      <c r="G333" s="222" t="s">
        <v>818</v>
      </c>
      <c r="H333" s="223">
        <v>2</v>
      </c>
      <c r="I333" s="224"/>
      <c r="J333" s="225">
        <f>ROUND(I333*H333,2)</f>
        <v>0</v>
      </c>
      <c r="K333" s="226"/>
      <c r="L333" s="44"/>
      <c r="M333" s="227" t="s">
        <v>1</v>
      </c>
      <c r="N333" s="228" t="s">
        <v>43</v>
      </c>
      <c r="O333" s="91"/>
      <c r="P333" s="229">
        <f>O333*H333</f>
        <v>0</v>
      </c>
      <c r="Q333" s="229">
        <v>0</v>
      </c>
      <c r="R333" s="229">
        <f>Q333*H333</f>
        <v>0</v>
      </c>
      <c r="S333" s="229">
        <v>0</v>
      </c>
      <c r="T333" s="230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31" t="s">
        <v>179</v>
      </c>
      <c r="AT333" s="231" t="s">
        <v>146</v>
      </c>
      <c r="AU333" s="231" t="s">
        <v>88</v>
      </c>
      <c r="AY333" s="17" t="s">
        <v>141</v>
      </c>
      <c r="BE333" s="232">
        <f>IF(N333="základní",J333,0)</f>
        <v>0</v>
      </c>
      <c r="BF333" s="232">
        <f>IF(N333="snížená",J333,0)</f>
        <v>0</v>
      </c>
      <c r="BG333" s="232">
        <f>IF(N333="zákl. přenesená",J333,0)</f>
        <v>0</v>
      </c>
      <c r="BH333" s="232">
        <f>IF(N333="sníž. přenesená",J333,0)</f>
        <v>0</v>
      </c>
      <c r="BI333" s="232">
        <f>IF(N333="nulová",J333,0)</f>
        <v>0</v>
      </c>
      <c r="BJ333" s="17" t="s">
        <v>86</v>
      </c>
      <c r="BK333" s="232">
        <f>ROUND(I333*H333,2)</f>
        <v>0</v>
      </c>
      <c r="BL333" s="17" t="s">
        <v>179</v>
      </c>
      <c r="BM333" s="231" t="s">
        <v>865</v>
      </c>
    </row>
    <row r="334" s="2" customFormat="1">
      <c r="A334" s="38"/>
      <c r="B334" s="39"/>
      <c r="C334" s="40"/>
      <c r="D334" s="233" t="s">
        <v>151</v>
      </c>
      <c r="E334" s="40"/>
      <c r="F334" s="234" t="s">
        <v>866</v>
      </c>
      <c r="G334" s="40"/>
      <c r="H334" s="40"/>
      <c r="I334" s="235"/>
      <c r="J334" s="40"/>
      <c r="K334" s="40"/>
      <c r="L334" s="44"/>
      <c r="M334" s="236"/>
      <c r="N334" s="237"/>
      <c r="O334" s="91"/>
      <c r="P334" s="91"/>
      <c r="Q334" s="91"/>
      <c r="R334" s="91"/>
      <c r="S334" s="91"/>
      <c r="T334" s="92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151</v>
      </c>
      <c r="AU334" s="17" t="s">
        <v>88</v>
      </c>
    </row>
    <row r="335" s="2" customFormat="1" ht="14.4" customHeight="1">
      <c r="A335" s="38"/>
      <c r="B335" s="39"/>
      <c r="C335" s="265" t="s">
        <v>347</v>
      </c>
      <c r="D335" s="265" t="s">
        <v>677</v>
      </c>
      <c r="E335" s="266" t="s">
        <v>867</v>
      </c>
      <c r="F335" s="267" t="s">
        <v>868</v>
      </c>
      <c r="G335" s="268" t="s">
        <v>149</v>
      </c>
      <c r="H335" s="269">
        <v>2</v>
      </c>
      <c r="I335" s="270"/>
      <c r="J335" s="271">
        <f>ROUND(I335*H335,2)</f>
        <v>0</v>
      </c>
      <c r="K335" s="272"/>
      <c r="L335" s="273"/>
      <c r="M335" s="274" t="s">
        <v>1</v>
      </c>
      <c r="N335" s="275" t="s">
        <v>43</v>
      </c>
      <c r="O335" s="91"/>
      <c r="P335" s="229">
        <f>O335*H335</f>
        <v>0</v>
      </c>
      <c r="Q335" s="229">
        <v>0</v>
      </c>
      <c r="R335" s="229">
        <f>Q335*H335</f>
        <v>0</v>
      </c>
      <c r="S335" s="229">
        <v>0</v>
      </c>
      <c r="T335" s="230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31" t="s">
        <v>211</v>
      </c>
      <c r="AT335" s="231" t="s">
        <v>677</v>
      </c>
      <c r="AU335" s="231" t="s">
        <v>88</v>
      </c>
      <c r="AY335" s="17" t="s">
        <v>141</v>
      </c>
      <c r="BE335" s="232">
        <f>IF(N335="základní",J335,0)</f>
        <v>0</v>
      </c>
      <c r="BF335" s="232">
        <f>IF(N335="snížená",J335,0)</f>
        <v>0</v>
      </c>
      <c r="BG335" s="232">
        <f>IF(N335="zákl. přenesená",J335,0)</f>
        <v>0</v>
      </c>
      <c r="BH335" s="232">
        <f>IF(N335="sníž. přenesená",J335,0)</f>
        <v>0</v>
      </c>
      <c r="BI335" s="232">
        <f>IF(N335="nulová",J335,0)</f>
        <v>0</v>
      </c>
      <c r="BJ335" s="17" t="s">
        <v>86</v>
      </c>
      <c r="BK335" s="232">
        <f>ROUND(I335*H335,2)</f>
        <v>0</v>
      </c>
      <c r="BL335" s="17" t="s">
        <v>179</v>
      </c>
      <c r="BM335" s="231" t="s">
        <v>869</v>
      </c>
    </row>
    <row r="336" s="2" customFormat="1">
      <c r="A336" s="38"/>
      <c r="B336" s="39"/>
      <c r="C336" s="40"/>
      <c r="D336" s="233" t="s">
        <v>151</v>
      </c>
      <c r="E336" s="40"/>
      <c r="F336" s="234" t="s">
        <v>868</v>
      </c>
      <c r="G336" s="40"/>
      <c r="H336" s="40"/>
      <c r="I336" s="235"/>
      <c r="J336" s="40"/>
      <c r="K336" s="40"/>
      <c r="L336" s="44"/>
      <c r="M336" s="236"/>
      <c r="N336" s="237"/>
      <c r="O336" s="91"/>
      <c r="P336" s="91"/>
      <c r="Q336" s="91"/>
      <c r="R336" s="91"/>
      <c r="S336" s="91"/>
      <c r="T336" s="92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151</v>
      </c>
      <c r="AU336" s="17" t="s">
        <v>88</v>
      </c>
    </row>
    <row r="337" s="2" customFormat="1">
      <c r="A337" s="38"/>
      <c r="B337" s="39"/>
      <c r="C337" s="40"/>
      <c r="D337" s="233" t="s">
        <v>659</v>
      </c>
      <c r="E337" s="40"/>
      <c r="F337" s="264" t="s">
        <v>870</v>
      </c>
      <c r="G337" s="40"/>
      <c r="H337" s="40"/>
      <c r="I337" s="235"/>
      <c r="J337" s="40"/>
      <c r="K337" s="40"/>
      <c r="L337" s="44"/>
      <c r="M337" s="236"/>
      <c r="N337" s="237"/>
      <c r="O337" s="91"/>
      <c r="P337" s="91"/>
      <c r="Q337" s="91"/>
      <c r="R337" s="91"/>
      <c r="S337" s="91"/>
      <c r="T337" s="92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659</v>
      </c>
      <c r="AU337" s="17" t="s">
        <v>88</v>
      </c>
    </row>
    <row r="338" s="2" customFormat="1" ht="14.4" customHeight="1">
      <c r="A338" s="38"/>
      <c r="B338" s="39"/>
      <c r="C338" s="219" t="s">
        <v>250</v>
      </c>
      <c r="D338" s="219" t="s">
        <v>146</v>
      </c>
      <c r="E338" s="220" t="s">
        <v>871</v>
      </c>
      <c r="F338" s="221" t="s">
        <v>872</v>
      </c>
      <c r="G338" s="222" t="s">
        <v>818</v>
      </c>
      <c r="H338" s="223">
        <v>3</v>
      </c>
      <c r="I338" s="224"/>
      <c r="J338" s="225">
        <f>ROUND(I338*H338,2)</f>
        <v>0</v>
      </c>
      <c r="K338" s="226"/>
      <c r="L338" s="44"/>
      <c r="M338" s="227" t="s">
        <v>1</v>
      </c>
      <c r="N338" s="228" t="s">
        <v>43</v>
      </c>
      <c r="O338" s="91"/>
      <c r="P338" s="229">
        <f>O338*H338</f>
        <v>0</v>
      </c>
      <c r="Q338" s="229">
        <v>0</v>
      </c>
      <c r="R338" s="229">
        <f>Q338*H338</f>
        <v>0</v>
      </c>
      <c r="S338" s="229">
        <v>0</v>
      </c>
      <c r="T338" s="230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31" t="s">
        <v>179</v>
      </c>
      <c r="AT338" s="231" t="s">
        <v>146</v>
      </c>
      <c r="AU338" s="231" t="s">
        <v>88</v>
      </c>
      <c r="AY338" s="17" t="s">
        <v>141</v>
      </c>
      <c r="BE338" s="232">
        <f>IF(N338="základní",J338,0)</f>
        <v>0</v>
      </c>
      <c r="BF338" s="232">
        <f>IF(N338="snížená",J338,0)</f>
        <v>0</v>
      </c>
      <c r="BG338" s="232">
        <f>IF(N338="zákl. přenesená",J338,0)</f>
        <v>0</v>
      </c>
      <c r="BH338" s="232">
        <f>IF(N338="sníž. přenesená",J338,0)</f>
        <v>0</v>
      </c>
      <c r="BI338" s="232">
        <f>IF(N338="nulová",J338,0)</f>
        <v>0</v>
      </c>
      <c r="BJ338" s="17" t="s">
        <v>86</v>
      </c>
      <c r="BK338" s="232">
        <f>ROUND(I338*H338,2)</f>
        <v>0</v>
      </c>
      <c r="BL338" s="17" t="s">
        <v>179</v>
      </c>
      <c r="BM338" s="231" t="s">
        <v>873</v>
      </c>
    </row>
    <row r="339" s="2" customFormat="1">
      <c r="A339" s="38"/>
      <c r="B339" s="39"/>
      <c r="C339" s="40"/>
      <c r="D339" s="233" t="s">
        <v>151</v>
      </c>
      <c r="E339" s="40"/>
      <c r="F339" s="234" t="s">
        <v>874</v>
      </c>
      <c r="G339" s="40"/>
      <c r="H339" s="40"/>
      <c r="I339" s="235"/>
      <c r="J339" s="40"/>
      <c r="K339" s="40"/>
      <c r="L339" s="44"/>
      <c r="M339" s="236"/>
      <c r="N339" s="237"/>
      <c r="O339" s="91"/>
      <c r="P339" s="91"/>
      <c r="Q339" s="91"/>
      <c r="R339" s="91"/>
      <c r="S339" s="91"/>
      <c r="T339" s="92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151</v>
      </c>
      <c r="AU339" s="17" t="s">
        <v>88</v>
      </c>
    </row>
    <row r="340" s="2" customFormat="1">
      <c r="A340" s="38"/>
      <c r="B340" s="39"/>
      <c r="C340" s="40"/>
      <c r="D340" s="233" t="s">
        <v>659</v>
      </c>
      <c r="E340" s="40"/>
      <c r="F340" s="264" t="s">
        <v>875</v>
      </c>
      <c r="G340" s="40"/>
      <c r="H340" s="40"/>
      <c r="I340" s="235"/>
      <c r="J340" s="40"/>
      <c r="K340" s="40"/>
      <c r="L340" s="44"/>
      <c r="M340" s="236"/>
      <c r="N340" s="237"/>
      <c r="O340" s="91"/>
      <c r="P340" s="91"/>
      <c r="Q340" s="91"/>
      <c r="R340" s="91"/>
      <c r="S340" s="91"/>
      <c r="T340" s="92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659</v>
      </c>
      <c r="AU340" s="17" t="s">
        <v>88</v>
      </c>
    </row>
    <row r="341" s="2" customFormat="1" ht="14.4" customHeight="1">
      <c r="A341" s="38"/>
      <c r="B341" s="39"/>
      <c r="C341" s="219" t="s">
        <v>463</v>
      </c>
      <c r="D341" s="219" t="s">
        <v>146</v>
      </c>
      <c r="E341" s="220" t="s">
        <v>876</v>
      </c>
      <c r="F341" s="221" t="s">
        <v>877</v>
      </c>
      <c r="G341" s="222" t="s">
        <v>723</v>
      </c>
      <c r="H341" s="223">
        <v>1</v>
      </c>
      <c r="I341" s="224"/>
      <c r="J341" s="225">
        <f>ROUND(I341*H341,2)</f>
        <v>0</v>
      </c>
      <c r="K341" s="226"/>
      <c r="L341" s="44"/>
      <c r="M341" s="227" t="s">
        <v>1</v>
      </c>
      <c r="N341" s="228" t="s">
        <v>43</v>
      </c>
      <c r="O341" s="91"/>
      <c r="P341" s="229">
        <f>O341*H341</f>
        <v>0</v>
      </c>
      <c r="Q341" s="229">
        <v>6.9999999999999994E-05</v>
      </c>
      <c r="R341" s="229">
        <f>Q341*H341</f>
        <v>6.9999999999999994E-05</v>
      </c>
      <c r="S341" s="229">
        <v>0.021999999999999999</v>
      </c>
      <c r="T341" s="230">
        <f>S341*H341</f>
        <v>0.021999999999999999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1" t="s">
        <v>179</v>
      </c>
      <c r="AT341" s="231" t="s">
        <v>146</v>
      </c>
      <c r="AU341" s="231" t="s">
        <v>88</v>
      </c>
      <c r="AY341" s="17" t="s">
        <v>141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7" t="s">
        <v>86</v>
      </c>
      <c r="BK341" s="232">
        <f>ROUND(I341*H341,2)</f>
        <v>0</v>
      </c>
      <c r="BL341" s="17" t="s">
        <v>179</v>
      </c>
      <c r="BM341" s="231" t="s">
        <v>878</v>
      </c>
    </row>
    <row r="342" s="2" customFormat="1">
      <c r="A342" s="38"/>
      <c r="B342" s="39"/>
      <c r="C342" s="40"/>
      <c r="D342" s="233" t="s">
        <v>151</v>
      </c>
      <c r="E342" s="40"/>
      <c r="F342" s="234" t="s">
        <v>879</v>
      </c>
      <c r="G342" s="40"/>
      <c r="H342" s="40"/>
      <c r="I342" s="235"/>
      <c r="J342" s="40"/>
      <c r="K342" s="40"/>
      <c r="L342" s="44"/>
      <c r="M342" s="236"/>
      <c r="N342" s="237"/>
      <c r="O342" s="91"/>
      <c r="P342" s="91"/>
      <c r="Q342" s="91"/>
      <c r="R342" s="91"/>
      <c r="S342" s="91"/>
      <c r="T342" s="92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151</v>
      </c>
      <c r="AU342" s="17" t="s">
        <v>88</v>
      </c>
    </row>
    <row r="343" s="2" customFormat="1" ht="14.4" customHeight="1">
      <c r="A343" s="38"/>
      <c r="B343" s="39"/>
      <c r="C343" s="219" t="s">
        <v>470</v>
      </c>
      <c r="D343" s="219" t="s">
        <v>146</v>
      </c>
      <c r="E343" s="220" t="s">
        <v>880</v>
      </c>
      <c r="F343" s="221" t="s">
        <v>881</v>
      </c>
      <c r="G343" s="222" t="s">
        <v>723</v>
      </c>
      <c r="H343" s="223">
        <v>1</v>
      </c>
      <c r="I343" s="224"/>
      <c r="J343" s="225">
        <f>ROUND(I343*H343,2)</f>
        <v>0</v>
      </c>
      <c r="K343" s="226"/>
      <c r="L343" s="44"/>
      <c r="M343" s="227" t="s">
        <v>1</v>
      </c>
      <c r="N343" s="228" t="s">
        <v>43</v>
      </c>
      <c r="O343" s="91"/>
      <c r="P343" s="229">
        <f>O343*H343</f>
        <v>0</v>
      </c>
      <c r="Q343" s="229">
        <v>6.9999999999999994E-05</v>
      </c>
      <c r="R343" s="229">
        <f>Q343*H343</f>
        <v>6.9999999999999994E-05</v>
      </c>
      <c r="S343" s="229">
        <v>0.024</v>
      </c>
      <c r="T343" s="230">
        <f>S343*H343</f>
        <v>0.024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31" t="s">
        <v>179</v>
      </c>
      <c r="AT343" s="231" t="s">
        <v>146</v>
      </c>
      <c r="AU343" s="231" t="s">
        <v>88</v>
      </c>
      <c r="AY343" s="17" t="s">
        <v>141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17" t="s">
        <v>86</v>
      </c>
      <c r="BK343" s="232">
        <f>ROUND(I343*H343,2)</f>
        <v>0</v>
      </c>
      <c r="BL343" s="17" t="s">
        <v>179</v>
      </c>
      <c r="BM343" s="231" t="s">
        <v>882</v>
      </c>
    </row>
    <row r="344" s="2" customFormat="1">
      <c r="A344" s="38"/>
      <c r="B344" s="39"/>
      <c r="C344" s="40"/>
      <c r="D344" s="233" t="s">
        <v>151</v>
      </c>
      <c r="E344" s="40"/>
      <c r="F344" s="234" t="s">
        <v>883</v>
      </c>
      <c r="G344" s="40"/>
      <c r="H344" s="40"/>
      <c r="I344" s="235"/>
      <c r="J344" s="40"/>
      <c r="K344" s="40"/>
      <c r="L344" s="44"/>
      <c r="M344" s="236"/>
      <c r="N344" s="237"/>
      <c r="O344" s="91"/>
      <c r="P344" s="91"/>
      <c r="Q344" s="91"/>
      <c r="R344" s="91"/>
      <c r="S344" s="91"/>
      <c r="T344" s="92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151</v>
      </c>
      <c r="AU344" s="17" t="s">
        <v>88</v>
      </c>
    </row>
    <row r="345" s="2" customFormat="1" ht="14.4" customHeight="1">
      <c r="A345" s="38"/>
      <c r="B345" s="39"/>
      <c r="C345" s="219" t="s">
        <v>354</v>
      </c>
      <c r="D345" s="219" t="s">
        <v>146</v>
      </c>
      <c r="E345" s="220" t="s">
        <v>884</v>
      </c>
      <c r="F345" s="221" t="s">
        <v>885</v>
      </c>
      <c r="G345" s="222" t="s">
        <v>818</v>
      </c>
      <c r="H345" s="223">
        <v>1</v>
      </c>
      <c r="I345" s="224"/>
      <c r="J345" s="225">
        <f>ROUND(I345*H345,2)</f>
        <v>0</v>
      </c>
      <c r="K345" s="226"/>
      <c r="L345" s="44"/>
      <c r="M345" s="227" t="s">
        <v>1</v>
      </c>
      <c r="N345" s="228" t="s">
        <v>43</v>
      </c>
      <c r="O345" s="91"/>
      <c r="P345" s="229">
        <f>O345*H345</f>
        <v>0</v>
      </c>
      <c r="Q345" s="229">
        <v>0</v>
      </c>
      <c r="R345" s="229">
        <f>Q345*H345</f>
        <v>0</v>
      </c>
      <c r="S345" s="229">
        <v>0</v>
      </c>
      <c r="T345" s="230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31" t="s">
        <v>179</v>
      </c>
      <c r="AT345" s="231" t="s">
        <v>146</v>
      </c>
      <c r="AU345" s="231" t="s">
        <v>88</v>
      </c>
      <c r="AY345" s="17" t="s">
        <v>141</v>
      </c>
      <c r="BE345" s="232">
        <f>IF(N345="základní",J345,0)</f>
        <v>0</v>
      </c>
      <c r="BF345" s="232">
        <f>IF(N345="snížená",J345,0)</f>
        <v>0</v>
      </c>
      <c r="BG345" s="232">
        <f>IF(N345="zákl. přenesená",J345,0)</f>
        <v>0</v>
      </c>
      <c r="BH345" s="232">
        <f>IF(N345="sníž. přenesená",J345,0)</f>
        <v>0</v>
      </c>
      <c r="BI345" s="232">
        <f>IF(N345="nulová",J345,0)</f>
        <v>0</v>
      </c>
      <c r="BJ345" s="17" t="s">
        <v>86</v>
      </c>
      <c r="BK345" s="232">
        <f>ROUND(I345*H345,2)</f>
        <v>0</v>
      </c>
      <c r="BL345" s="17" t="s">
        <v>179</v>
      </c>
      <c r="BM345" s="231" t="s">
        <v>886</v>
      </c>
    </row>
    <row r="346" s="2" customFormat="1">
      <c r="A346" s="38"/>
      <c r="B346" s="39"/>
      <c r="C346" s="40"/>
      <c r="D346" s="233" t="s">
        <v>151</v>
      </c>
      <c r="E346" s="40"/>
      <c r="F346" s="234" t="s">
        <v>887</v>
      </c>
      <c r="G346" s="40"/>
      <c r="H346" s="40"/>
      <c r="I346" s="235"/>
      <c r="J346" s="40"/>
      <c r="K346" s="40"/>
      <c r="L346" s="44"/>
      <c r="M346" s="236"/>
      <c r="N346" s="237"/>
      <c r="O346" s="91"/>
      <c r="P346" s="91"/>
      <c r="Q346" s="91"/>
      <c r="R346" s="91"/>
      <c r="S346" s="91"/>
      <c r="T346" s="92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151</v>
      </c>
      <c r="AU346" s="17" t="s">
        <v>88</v>
      </c>
    </row>
    <row r="347" s="2" customFormat="1" ht="14.4" customHeight="1">
      <c r="A347" s="38"/>
      <c r="B347" s="39"/>
      <c r="C347" s="265" t="s">
        <v>254</v>
      </c>
      <c r="D347" s="265" t="s">
        <v>677</v>
      </c>
      <c r="E347" s="266" t="s">
        <v>888</v>
      </c>
      <c r="F347" s="267" t="s">
        <v>889</v>
      </c>
      <c r="G347" s="268" t="s">
        <v>149</v>
      </c>
      <c r="H347" s="269">
        <v>1</v>
      </c>
      <c r="I347" s="270"/>
      <c r="J347" s="271">
        <f>ROUND(I347*H347,2)</f>
        <v>0</v>
      </c>
      <c r="K347" s="272"/>
      <c r="L347" s="273"/>
      <c r="M347" s="274" t="s">
        <v>1</v>
      </c>
      <c r="N347" s="275" t="s">
        <v>43</v>
      </c>
      <c r="O347" s="91"/>
      <c r="P347" s="229">
        <f>O347*H347</f>
        <v>0</v>
      </c>
      <c r="Q347" s="229">
        <v>0</v>
      </c>
      <c r="R347" s="229">
        <f>Q347*H347</f>
        <v>0</v>
      </c>
      <c r="S347" s="229">
        <v>0</v>
      </c>
      <c r="T347" s="230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31" t="s">
        <v>211</v>
      </c>
      <c r="AT347" s="231" t="s">
        <v>677</v>
      </c>
      <c r="AU347" s="231" t="s">
        <v>88</v>
      </c>
      <c r="AY347" s="17" t="s">
        <v>141</v>
      </c>
      <c r="BE347" s="232">
        <f>IF(N347="základní",J347,0)</f>
        <v>0</v>
      </c>
      <c r="BF347" s="232">
        <f>IF(N347="snížená",J347,0)</f>
        <v>0</v>
      </c>
      <c r="BG347" s="232">
        <f>IF(N347="zákl. přenesená",J347,0)</f>
        <v>0</v>
      </c>
      <c r="BH347" s="232">
        <f>IF(N347="sníž. přenesená",J347,0)</f>
        <v>0</v>
      </c>
      <c r="BI347" s="232">
        <f>IF(N347="nulová",J347,0)</f>
        <v>0</v>
      </c>
      <c r="BJ347" s="17" t="s">
        <v>86</v>
      </c>
      <c r="BK347" s="232">
        <f>ROUND(I347*H347,2)</f>
        <v>0</v>
      </c>
      <c r="BL347" s="17" t="s">
        <v>179</v>
      </c>
      <c r="BM347" s="231" t="s">
        <v>890</v>
      </c>
    </row>
    <row r="348" s="2" customFormat="1">
      <c r="A348" s="38"/>
      <c r="B348" s="39"/>
      <c r="C348" s="40"/>
      <c r="D348" s="233" t="s">
        <v>151</v>
      </c>
      <c r="E348" s="40"/>
      <c r="F348" s="234" t="s">
        <v>891</v>
      </c>
      <c r="G348" s="40"/>
      <c r="H348" s="40"/>
      <c r="I348" s="235"/>
      <c r="J348" s="40"/>
      <c r="K348" s="40"/>
      <c r="L348" s="44"/>
      <c r="M348" s="236"/>
      <c r="N348" s="237"/>
      <c r="O348" s="91"/>
      <c r="P348" s="91"/>
      <c r="Q348" s="91"/>
      <c r="R348" s="91"/>
      <c r="S348" s="91"/>
      <c r="T348" s="92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151</v>
      </c>
      <c r="AU348" s="17" t="s">
        <v>88</v>
      </c>
    </row>
    <row r="349" s="2" customFormat="1" ht="14.4" customHeight="1">
      <c r="A349" s="38"/>
      <c r="B349" s="39"/>
      <c r="C349" s="219" t="s">
        <v>361</v>
      </c>
      <c r="D349" s="219" t="s">
        <v>146</v>
      </c>
      <c r="E349" s="220" t="s">
        <v>884</v>
      </c>
      <c r="F349" s="221" t="s">
        <v>885</v>
      </c>
      <c r="G349" s="222" t="s">
        <v>818</v>
      </c>
      <c r="H349" s="223">
        <v>1</v>
      </c>
      <c r="I349" s="224"/>
      <c r="J349" s="225">
        <f>ROUND(I349*H349,2)</f>
        <v>0</v>
      </c>
      <c r="K349" s="226"/>
      <c r="L349" s="44"/>
      <c r="M349" s="227" t="s">
        <v>1</v>
      </c>
      <c r="N349" s="228" t="s">
        <v>43</v>
      </c>
      <c r="O349" s="91"/>
      <c r="P349" s="229">
        <f>O349*H349</f>
        <v>0</v>
      </c>
      <c r="Q349" s="229">
        <v>0</v>
      </c>
      <c r="R349" s="229">
        <f>Q349*H349</f>
        <v>0</v>
      </c>
      <c r="S349" s="229">
        <v>0</v>
      </c>
      <c r="T349" s="230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31" t="s">
        <v>179</v>
      </c>
      <c r="AT349" s="231" t="s">
        <v>146</v>
      </c>
      <c r="AU349" s="231" t="s">
        <v>88</v>
      </c>
      <c r="AY349" s="17" t="s">
        <v>141</v>
      </c>
      <c r="BE349" s="232">
        <f>IF(N349="základní",J349,0)</f>
        <v>0</v>
      </c>
      <c r="BF349" s="232">
        <f>IF(N349="snížená",J349,0)</f>
        <v>0</v>
      </c>
      <c r="BG349" s="232">
        <f>IF(N349="zákl. přenesená",J349,0)</f>
        <v>0</v>
      </c>
      <c r="BH349" s="232">
        <f>IF(N349="sníž. přenesená",J349,0)</f>
        <v>0</v>
      </c>
      <c r="BI349" s="232">
        <f>IF(N349="nulová",J349,0)</f>
        <v>0</v>
      </c>
      <c r="BJ349" s="17" t="s">
        <v>86</v>
      </c>
      <c r="BK349" s="232">
        <f>ROUND(I349*H349,2)</f>
        <v>0</v>
      </c>
      <c r="BL349" s="17" t="s">
        <v>179</v>
      </c>
      <c r="BM349" s="231" t="s">
        <v>892</v>
      </c>
    </row>
    <row r="350" s="2" customFormat="1">
      <c r="A350" s="38"/>
      <c r="B350" s="39"/>
      <c r="C350" s="40"/>
      <c r="D350" s="233" t="s">
        <v>151</v>
      </c>
      <c r="E350" s="40"/>
      <c r="F350" s="234" t="s">
        <v>887</v>
      </c>
      <c r="G350" s="40"/>
      <c r="H350" s="40"/>
      <c r="I350" s="235"/>
      <c r="J350" s="40"/>
      <c r="K350" s="40"/>
      <c r="L350" s="44"/>
      <c r="M350" s="236"/>
      <c r="N350" s="237"/>
      <c r="O350" s="91"/>
      <c r="P350" s="91"/>
      <c r="Q350" s="91"/>
      <c r="R350" s="91"/>
      <c r="S350" s="91"/>
      <c r="T350" s="92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151</v>
      </c>
      <c r="AU350" s="17" t="s">
        <v>88</v>
      </c>
    </row>
    <row r="351" s="2" customFormat="1" ht="14.4" customHeight="1">
      <c r="A351" s="38"/>
      <c r="B351" s="39"/>
      <c r="C351" s="265" t="s">
        <v>257</v>
      </c>
      <c r="D351" s="265" t="s">
        <v>677</v>
      </c>
      <c r="E351" s="266" t="s">
        <v>893</v>
      </c>
      <c r="F351" s="267" t="s">
        <v>894</v>
      </c>
      <c r="G351" s="268" t="s">
        <v>149</v>
      </c>
      <c r="H351" s="269">
        <v>1</v>
      </c>
      <c r="I351" s="270"/>
      <c r="J351" s="271">
        <f>ROUND(I351*H351,2)</f>
        <v>0</v>
      </c>
      <c r="K351" s="272"/>
      <c r="L351" s="273"/>
      <c r="M351" s="274" t="s">
        <v>1</v>
      </c>
      <c r="N351" s="275" t="s">
        <v>43</v>
      </c>
      <c r="O351" s="91"/>
      <c r="P351" s="229">
        <f>O351*H351</f>
        <v>0</v>
      </c>
      <c r="Q351" s="229">
        <v>0</v>
      </c>
      <c r="R351" s="229">
        <f>Q351*H351</f>
        <v>0</v>
      </c>
      <c r="S351" s="229">
        <v>0</v>
      </c>
      <c r="T351" s="230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31" t="s">
        <v>211</v>
      </c>
      <c r="AT351" s="231" t="s">
        <v>677</v>
      </c>
      <c r="AU351" s="231" t="s">
        <v>88</v>
      </c>
      <c r="AY351" s="17" t="s">
        <v>141</v>
      </c>
      <c r="BE351" s="232">
        <f>IF(N351="základní",J351,0)</f>
        <v>0</v>
      </c>
      <c r="BF351" s="232">
        <f>IF(N351="snížená",J351,0)</f>
        <v>0</v>
      </c>
      <c r="BG351" s="232">
        <f>IF(N351="zákl. přenesená",J351,0)</f>
        <v>0</v>
      </c>
      <c r="BH351" s="232">
        <f>IF(N351="sníž. přenesená",J351,0)</f>
        <v>0</v>
      </c>
      <c r="BI351" s="232">
        <f>IF(N351="nulová",J351,0)</f>
        <v>0</v>
      </c>
      <c r="BJ351" s="17" t="s">
        <v>86</v>
      </c>
      <c r="BK351" s="232">
        <f>ROUND(I351*H351,2)</f>
        <v>0</v>
      </c>
      <c r="BL351" s="17" t="s">
        <v>179</v>
      </c>
      <c r="BM351" s="231" t="s">
        <v>895</v>
      </c>
    </row>
    <row r="352" s="2" customFormat="1">
      <c r="A352" s="38"/>
      <c r="B352" s="39"/>
      <c r="C352" s="40"/>
      <c r="D352" s="233" t="s">
        <v>151</v>
      </c>
      <c r="E352" s="40"/>
      <c r="F352" s="234" t="s">
        <v>896</v>
      </c>
      <c r="G352" s="40"/>
      <c r="H352" s="40"/>
      <c r="I352" s="235"/>
      <c r="J352" s="40"/>
      <c r="K352" s="40"/>
      <c r="L352" s="44"/>
      <c r="M352" s="236"/>
      <c r="N352" s="237"/>
      <c r="O352" s="91"/>
      <c r="P352" s="91"/>
      <c r="Q352" s="91"/>
      <c r="R352" s="91"/>
      <c r="S352" s="91"/>
      <c r="T352" s="92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151</v>
      </c>
      <c r="AU352" s="17" t="s">
        <v>88</v>
      </c>
    </row>
    <row r="353" s="2" customFormat="1" ht="14.4" customHeight="1">
      <c r="A353" s="38"/>
      <c r="B353" s="39"/>
      <c r="C353" s="219" t="s">
        <v>368</v>
      </c>
      <c r="D353" s="219" t="s">
        <v>146</v>
      </c>
      <c r="E353" s="220" t="s">
        <v>897</v>
      </c>
      <c r="F353" s="221" t="s">
        <v>898</v>
      </c>
      <c r="G353" s="222" t="s">
        <v>818</v>
      </c>
      <c r="H353" s="223">
        <v>1</v>
      </c>
      <c r="I353" s="224"/>
      <c r="J353" s="225">
        <f>ROUND(I353*H353,2)</f>
        <v>0</v>
      </c>
      <c r="K353" s="226"/>
      <c r="L353" s="44"/>
      <c r="M353" s="227" t="s">
        <v>1</v>
      </c>
      <c r="N353" s="228" t="s">
        <v>43</v>
      </c>
      <c r="O353" s="91"/>
      <c r="P353" s="229">
        <f>O353*H353</f>
        <v>0</v>
      </c>
      <c r="Q353" s="229">
        <v>0</v>
      </c>
      <c r="R353" s="229">
        <f>Q353*H353</f>
        <v>0</v>
      </c>
      <c r="S353" s="229">
        <v>0</v>
      </c>
      <c r="T353" s="230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31" t="s">
        <v>179</v>
      </c>
      <c r="AT353" s="231" t="s">
        <v>146</v>
      </c>
      <c r="AU353" s="231" t="s">
        <v>88</v>
      </c>
      <c r="AY353" s="17" t="s">
        <v>141</v>
      </c>
      <c r="BE353" s="232">
        <f>IF(N353="základní",J353,0)</f>
        <v>0</v>
      </c>
      <c r="BF353" s="232">
        <f>IF(N353="snížená",J353,0)</f>
        <v>0</v>
      </c>
      <c r="BG353" s="232">
        <f>IF(N353="zákl. přenesená",J353,0)</f>
        <v>0</v>
      </c>
      <c r="BH353" s="232">
        <f>IF(N353="sníž. přenesená",J353,0)</f>
        <v>0</v>
      </c>
      <c r="BI353" s="232">
        <f>IF(N353="nulová",J353,0)</f>
        <v>0</v>
      </c>
      <c r="BJ353" s="17" t="s">
        <v>86</v>
      </c>
      <c r="BK353" s="232">
        <f>ROUND(I353*H353,2)</f>
        <v>0</v>
      </c>
      <c r="BL353" s="17" t="s">
        <v>179</v>
      </c>
      <c r="BM353" s="231" t="s">
        <v>899</v>
      </c>
    </row>
    <row r="354" s="2" customFormat="1">
      <c r="A354" s="38"/>
      <c r="B354" s="39"/>
      <c r="C354" s="40"/>
      <c r="D354" s="233" t="s">
        <v>151</v>
      </c>
      <c r="E354" s="40"/>
      <c r="F354" s="234" t="s">
        <v>900</v>
      </c>
      <c r="G354" s="40"/>
      <c r="H354" s="40"/>
      <c r="I354" s="235"/>
      <c r="J354" s="40"/>
      <c r="K354" s="40"/>
      <c r="L354" s="44"/>
      <c r="M354" s="236"/>
      <c r="N354" s="237"/>
      <c r="O354" s="91"/>
      <c r="P354" s="91"/>
      <c r="Q354" s="91"/>
      <c r="R354" s="91"/>
      <c r="S354" s="91"/>
      <c r="T354" s="92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151</v>
      </c>
      <c r="AU354" s="17" t="s">
        <v>88</v>
      </c>
    </row>
    <row r="355" s="2" customFormat="1" ht="14.4" customHeight="1">
      <c r="A355" s="38"/>
      <c r="B355" s="39"/>
      <c r="C355" s="265" t="s">
        <v>264</v>
      </c>
      <c r="D355" s="265" t="s">
        <v>677</v>
      </c>
      <c r="E355" s="266" t="s">
        <v>901</v>
      </c>
      <c r="F355" s="267" t="s">
        <v>902</v>
      </c>
      <c r="G355" s="268" t="s">
        <v>149</v>
      </c>
      <c r="H355" s="269">
        <v>1</v>
      </c>
      <c r="I355" s="270"/>
      <c r="J355" s="271">
        <f>ROUND(I355*H355,2)</f>
        <v>0</v>
      </c>
      <c r="K355" s="272"/>
      <c r="L355" s="273"/>
      <c r="M355" s="274" t="s">
        <v>1</v>
      </c>
      <c r="N355" s="275" t="s">
        <v>43</v>
      </c>
      <c r="O355" s="91"/>
      <c r="P355" s="229">
        <f>O355*H355</f>
        <v>0</v>
      </c>
      <c r="Q355" s="229">
        <v>0</v>
      </c>
      <c r="R355" s="229">
        <f>Q355*H355</f>
        <v>0</v>
      </c>
      <c r="S355" s="229">
        <v>0</v>
      </c>
      <c r="T355" s="230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1" t="s">
        <v>211</v>
      </c>
      <c r="AT355" s="231" t="s">
        <v>677</v>
      </c>
      <c r="AU355" s="231" t="s">
        <v>88</v>
      </c>
      <c r="AY355" s="17" t="s">
        <v>141</v>
      </c>
      <c r="BE355" s="232">
        <f>IF(N355="základní",J355,0)</f>
        <v>0</v>
      </c>
      <c r="BF355" s="232">
        <f>IF(N355="snížená",J355,0)</f>
        <v>0</v>
      </c>
      <c r="BG355" s="232">
        <f>IF(N355="zákl. přenesená",J355,0)</f>
        <v>0</v>
      </c>
      <c r="BH355" s="232">
        <f>IF(N355="sníž. přenesená",J355,0)</f>
        <v>0</v>
      </c>
      <c r="BI355" s="232">
        <f>IF(N355="nulová",J355,0)</f>
        <v>0</v>
      </c>
      <c r="BJ355" s="17" t="s">
        <v>86</v>
      </c>
      <c r="BK355" s="232">
        <f>ROUND(I355*H355,2)</f>
        <v>0</v>
      </c>
      <c r="BL355" s="17" t="s">
        <v>179</v>
      </c>
      <c r="BM355" s="231" t="s">
        <v>903</v>
      </c>
    </row>
    <row r="356" s="2" customFormat="1">
      <c r="A356" s="38"/>
      <c r="B356" s="39"/>
      <c r="C356" s="40"/>
      <c r="D356" s="233" t="s">
        <v>151</v>
      </c>
      <c r="E356" s="40"/>
      <c r="F356" s="234" t="s">
        <v>904</v>
      </c>
      <c r="G356" s="40"/>
      <c r="H356" s="40"/>
      <c r="I356" s="235"/>
      <c r="J356" s="40"/>
      <c r="K356" s="40"/>
      <c r="L356" s="44"/>
      <c r="M356" s="236"/>
      <c r="N356" s="237"/>
      <c r="O356" s="91"/>
      <c r="P356" s="91"/>
      <c r="Q356" s="91"/>
      <c r="R356" s="91"/>
      <c r="S356" s="91"/>
      <c r="T356" s="92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151</v>
      </c>
      <c r="AU356" s="17" t="s">
        <v>88</v>
      </c>
    </row>
    <row r="357" s="2" customFormat="1" ht="14.4" customHeight="1">
      <c r="A357" s="38"/>
      <c r="B357" s="39"/>
      <c r="C357" s="219" t="s">
        <v>375</v>
      </c>
      <c r="D357" s="219" t="s">
        <v>146</v>
      </c>
      <c r="E357" s="220" t="s">
        <v>905</v>
      </c>
      <c r="F357" s="221" t="s">
        <v>906</v>
      </c>
      <c r="G357" s="222" t="s">
        <v>149</v>
      </c>
      <c r="H357" s="223">
        <v>1</v>
      </c>
      <c r="I357" s="224"/>
      <c r="J357" s="225">
        <f>ROUND(I357*H357,2)</f>
        <v>0</v>
      </c>
      <c r="K357" s="226"/>
      <c r="L357" s="44"/>
      <c r="M357" s="227" t="s">
        <v>1</v>
      </c>
      <c r="N357" s="228" t="s">
        <v>43</v>
      </c>
      <c r="O357" s="91"/>
      <c r="P357" s="229">
        <f>O357*H357</f>
        <v>0</v>
      </c>
      <c r="Q357" s="229">
        <v>0</v>
      </c>
      <c r="R357" s="229">
        <f>Q357*H357</f>
        <v>0</v>
      </c>
      <c r="S357" s="229">
        <v>0</v>
      </c>
      <c r="T357" s="230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31" t="s">
        <v>179</v>
      </c>
      <c r="AT357" s="231" t="s">
        <v>146</v>
      </c>
      <c r="AU357" s="231" t="s">
        <v>88</v>
      </c>
      <c r="AY357" s="17" t="s">
        <v>141</v>
      </c>
      <c r="BE357" s="232">
        <f>IF(N357="základní",J357,0)</f>
        <v>0</v>
      </c>
      <c r="BF357" s="232">
        <f>IF(N357="snížená",J357,0)</f>
        <v>0</v>
      </c>
      <c r="BG357" s="232">
        <f>IF(N357="zákl. přenesená",J357,0)</f>
        <v>0</v>
      </c>
      <c r="BH357" s="232">
        <f>IF(N357="sníž. přenesená",J357,0)</f>
        <v>0</v>
      </c>
      <c r="BI357" s="232">
        <f>IF(N357="nulová",J357,0)</f>
        <v>0</v>
      </c>
      <c r="BJ357" s="17" t="s">
        <v>86</v>
      </c>
      <c r="BK357" s="232">
        <f>ROUND(I357*H357,2)</f>
        <v>0</v>
      </c>
      <c r="BL357" s="17" t="s">
        <v>179</v>
      </c>
      <c r="BM357" s="231" t="s">
        <v>907</v>
      </c>
    </row>
    <row r="358" s="2" customFormat="1">
      <c r="A358" s="38"/>
      <c r="B358" s="39"/>
      <c r="C358" s="40"/>
      <c r="D358" s="233" t="s">
        <v>151</v>
      </c>
      <c r="E358" s="40"/>
      <c r="F358" s="234" t="s">
        <v>906</v>
      </c>
      <c r="G358" s="40"/>
      <c r="H358" s="40"/>
      <c r="I358" s="235"/>
      <c r="J358" s="40"/>
      <c r="K358" s="40"/>
      <c r="L358" s="44"/>
      <c r="M358" s="236"/>
      <c r="N358" s="237"/>
      <c r="O358" s="91"/>
      <c r="P358" s="91"/>
      <c r="Q358" s="91"/>
      <c r="R358" s="91"/>
      <c r="S358" s="91"/>
      <c r="T358" s="92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151</v>
      </c>
      <c r="AU358" s="17" t="s">
        <v>88</v>
      </c>
    </row>
    <row r="359" s="2" customFormat="1">
      <c r="A359" s="38"/>
      <c r="B359" s="39"/>
      <c r="C359" s="40"/>
      <c r="D359" s="233" t="s">
        <v>659</v>
      </c>
      <c r="E359" s="40"/>
      <c r="F359" s="264" t="s">
        <v>908</v>
      </c>
      <c r="G359" s="40"/>
      <c r="H359" s="40"/>
      <c r="I359" s="235"/>
      <c r="J359" s="40"/>
      <c r="K359" s="40"/>
      <c r="L359" s="44"/>
      <c r="M359" s="236"/>
      <c r="N359" s="237"/>
      <c r="O359" s="91"/>
      <c r="P359" s="91"/>
      <c r="Q359" s="91"/>
      <c r="R359" s="91"/>
      <c r="S359" s="91"/>
      <c r="T359" s="92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659</v>
      </c>
      <c r="AU359" s="17" t="s">
        <v>88</v>
      </c>
    </row>
    <row r="360" s="2" customFormat="1" ht="14.4" customHeight="1">
      <c r="A360" s="38"/>
      <c r="B360" s="39"/>
      <c r="C360" s="219" t="s">
        <v>267</v>
      </c>
      <c r="D360" s="219" t="s">
        <v>146</v>
      </c>
      <c r="E360" s="220" t="s">
        <v>909</v>
      </c>
      <c r="F360" s="221" t="s">
        <v>910</v>
      </c>
      <c r="G360" s="222" t="s">
        <v>149</v>
      </c>
      <c r="H360" s="223">
        <v>1</v>
      </c>
      <c r="I360" s="224"/>
      <c r="J360" s="225">
        <f>ROUND(I360*H360,2)</f>
        <v>0</v>
      </c>
      <c r="K360" s="226"/>
      <c r="L360" s="44"/>
      <c r="M360" s="227" t="s">
        <v>1</v>
      </c>
      <c r="N360" s="228" t="s">
        <v>43</v>
      </c>
      <c r="O360" s="91"/>
      <c r="P360" s="229">
        <f>O360*H360</f>
        <v>0</v>
      </c>
      <c r="Q360" s="229">
        <v>0</v>
      </c>
      <c r="R360" s="229">
        <f>Q360*H360</f>
        <v>0</v>
      </c>
      <c r="S360" s="229">
        <v>0</v>
      </c>
      <c r="T360" s="230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31" t="s">
        <v>179</v>
      </c>
      <c r="AT360" s="231" t="s">
        <v>146</v>
      </c>
      <c r="AU360" s="231" t="s">
        <v>88</v>
      </c>
      <c r="AY360" s="17" t="s">
        <v>141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17" t="s">
        <v>86</v>
      </c>
      <c r="BK360" s="232">
        <f>ROUND(I360*H360,2)</f>
        <v>0</v>
      </c>
      <c r="BL360" s="17" t="s">
        <v>179</v>
      </c>
      <c r="BM360" s="231" t="s">
        <v>911</v>
      </c>
    </row>
    <row r="361" s="2" customFormat="1">
      <c r="A361" s="38"/>
      <c r="B361" s="39"/>
      <c r="C361" s="40"/>
      <c r="D361" s="233" t="s">
        <v>151</v>
      </c>
      <c r="E361" s="40"/>
      <c r="F361" s="234" t="s">
        <v>910</v>
      </c>
      <c r="G361" s="40"/>
      <c r="H361" s="40"/>
      <c r="I361" s="235"/>
      <c r="J361" s="40"/>
      <c r="K361" s="40"/>
      <c r="L361" s="44"/>
      <c r="M361" s="236"/>
      <c r="N361" s="237"/>
      <c r="O361" s="91"/>
      <c r="P361" s="91"/>
      <c r="Q361" s="91"/>
      <c r="R361" s="91"/>
      <c r="S361" s="91"/>
      <c r="T361" s="92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151</v>
      </c>
      <c r="AU361" s="17" t="s">
        <v>88</v>
      </c>
    </row>
    <row r="362" s="2" customFormat="1" ht="24.15" customHeight="1">
      <c r="A362" s="38"/>
      <c r="B362" s="39"/>
      <c r="C362" s="219" t="s">
        <v>382</v>
      </c>
      <c r="D362" s="219" t="s">
        <v>146</v>
      </c>
      <c r="E362" s="220" t="s">
        <v>912</v>
      </c>
      <c r="F362" s="221" t="s">
        <v>913</v>
      </c>
      <c r="G362" s="222" t="s">
        <v>149</v>
      </c>
      <c r="H362" s="223">
        <v>1</v>
      </c>
      <c r="I362" s="224"/>
      <c r="J362" s="225">
        <f>ROUND(I362*H362,2)</f>
        <v>0</v>
      </c>
      <c r="K362" s="226"/>
      <c r="L362" s="44"/>
      <c r="M362" s="227" t="s">
        <v>1</v>
      </c>
      <c r="N362" s="228" t="s">
        <v>43</v>
      </c>
      <c r="O362" s="91"/>
      <c r="P362" s="229">
        <f>O362*H362</f>
        <v>0</v>
      </c>
      <c r="Q362" s="229">
        <v>0</v>
      </c>
      <c r="R362" s="229">
        <f>Q362*H362</f>
        <v>0</v>
      </c>
      <c r="S362" s="229">
        <v>0</v>
      </c>
      <c r="T362" s="230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31" t="s">
        <v>179</v>
      </c>
      <c r="AT362" s="231" t="s">
        <v>146</v>
      </c>
      <c r="AU362" s="231" t="s">
        <v>88</v>
      </c>
      <c r="AY362" s="17" t="s">
        <v>141</v>
      </c>
      <c r="BE362" s="232">
        <f>IF(N362="základní",J362,0)</f>
        <v>0</v>
      </c>
      <c r="BF362" s="232">
        <f>IF(N362="snížená",J362,0)</f>
        <v>0</v>
      </c>
      <c r="BG362" s="232">
        <f>IF(N362="zákl. přenesená",J362,0)</f>
        <v>0</v>
      </c>
      <c r="BH362" s="232">
        <f>IF(N362="sníž. přenesená",J362,0)</f>
        <v>0</v>
      </c>
      <c r="BI362" s="232">
        <f>IF(N362="nulová",J362,0)</f>
        <v>0</v>
      </c>
      <c r="BJ362" s="17" t="s">
        <v>86</v>
      </c>
      <c r="BK362" s="232">
        <f>ROUND(I362*H362,2)</f>
        <v>0</v>
      </c>
      <c r="BL362" s="17" t="s">
        <v>179</v>
      </c>
      <c r="BM362" s="231" t="s">
        <v>914</v>
      </c>
    </row>
    <row r="363" s="2" customFormat="1">
      <c r="A363" s="38"/>
      <c r="B363" s="39"/>
      <c r="C363" s="40"/>
      <c r="D363" s="233" t="s">
        <v>151</v>
      </c>
      <c r="E363" s="40"/>
      <c r="F363" s="234" t="s">
        <v>913</v>
      </c>
      <c r="G363" s="40"/>
      <c r="H363" s="40"/>
      <c r="I363" s="235"/>
      <c r="J363" s="40"/>
      <c r="K363" s="40"/>
      <c r="L363" s="44"/>
      <c r="M363" s="236"/>
      <c r="N363" s="237"/>
      <c r="O363" s="91"/>
      <c r="P363" s="91"/>
      <c r="Q363" s="91"/>
      <c r="R363" s="91"/>
      <c r="S363" s="91"/>
      <c r="T363" s="92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151</v>
      </c>
      <c r="AU363" s="17" t="s">
        <v>88</v>
      </c>
    </row>
    <row r="364" s="2" customFormat="1" ht="14.4" customHeight="1">
      <c r="A364" s="38"/>
      <c r="B364" s="39"/>
      <c r="C364" s="219" t="s">
        <v>271</v>
      </c>
      <c r="D364" s="219" t="s">
        <v>146</v>
      </c>
      <c r="E364" s="220" t="s">
        <v>915</v>
      </c>
      <c r="F364" s="221" t="s">
        <v>916</v>
      </c>
      <c r="G364" s="222" t="s">
        <v>149</v>
      </c>
      <c r="H364" s="223">
        <v>1</v>
      </c>
      <c r="I364" s="224"/>
      <c r="J364" s="225">
        <f>ROUND(I364*H364,2)</f>
        <v>0</v>
      </c>
      <c r="K364" s="226"/>
      <c r="L364" s="44"/>
      <c r="M364" s="227" t="s">
        <v>1</v>
      </c>
      <c r="N364" s="228" t="s">
        <v>43</v>
      </c>
      <c r="O364" s="91"/>
      <c r="P364" s="229">
        <f>O364*H364</f>
        <v>0</v>
      </c>
      <c r="Q364" s="229">
        <v>0</v>
      </c>
      <c r="R364" s="229">
        <f>Q364*H364</f>
        <v>0</v>
      </c>
      <c r="S364" s="229">
        <v>0</v>
      </c>
      <c r="T364" s="230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31" t="s">
        <v>179</v>
      </c>
      <c r="AT364" s="231" t="s">
        <v>146</v>
      </c>
      <c r="AU364" s="231" t="s">
        <v>88</v>
      </c>
      <c r="AY364" s="17" t="s">
        <v>141</v>
      </c>
      <c r="BE364" s="232">
        <f>IF(N364="základní",J364,0)</f>
        <v>0</v>
      </c>
      <c r="BF364" s="232">
        <f>IF(N364="snížená",J364,0)</f>
        <v>0</v>
      </c>
      <c r="BG364" s="232">
        <f>IF(N364="zákl. přenesená",J364,0)</f>
        <v>0</v>
      </c>
      <c r="BH364" s="232">
        <f>IF(N364="sníž. přenesená",J364,0)</f>
        <v>0</v>
      </c>
      <c r="BI364" s="232">
        <f>IF(N364="nulová",J364,0)</f>
        <v>0</v>
      </c>
      <c r="BJ364" s="17" t="s">
        <v>86</v>
      </c>
      <c r="BK364" s="232">
        <f>ROUND(I364*H364,2)</f>
        <v>0</v>
      </c>
      <c r="BL364" s="17" t="s">
        <v>179</v>
      </c>
      <c r="BM364" s="231" t="s">
        <v>917</v>
      </c>
    </row>
    <row r="365" s="2" customFormat="1">
      <c r="A365" s="38"/>
      <c r="B365" s="39"/>
      <c r="C365" s="40"/>
      <c r="D365" s="233" t="s">
        <v>151</v>
      </c>
      <c r="E365" s="40"/>
      <c r="F365" s="234" t="s">
        <v>916</v>
      </c>
      <c r="G365" s="40"/>
      <c r="H365" s="40"/>
      <c r="I365" s="235"/>
      <c r="J365" s="40"/>
      <c r="K365" s="40"/>
      <c r="L365" s="44"/>
      <c r="M365" s="236"/>
      <c r="N365" s="237"/>
      <c r="O365" s="91"/>
      <c r="P365" s="91"/>
      <c r="Q365" s="91"/>
      <c r="R365" s="91"/>
      <c r="S365" s="91"/>
      <c r="T365" s="92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151</v>
      </c>
      <c r="AU365" s="17" t="s">
        <v>88</v>
      </c>
    </row>
    <row r="366" s="2" customFormat="1">
      <c r="A366" s="38"/>
      <c r="B366" s="39"/>
      <c r="C366" s="40"/>
      <c r="D366" s="233" t="s">
        <v>659</v>
      </c>
      <c r="E366" s="40"/>
      <c r="F366" s="264" t="s">
        <v>918</v>
      </c>
      <c r="G366" s="40"/>
      <c r="H366" s="40"/>
      <c r="I366" s="235"/>
      <c r="J366" s="40"/>
      <c r="K366" s="40"/>
      <c r="L366" s="44"/>
      <c r="M366" s="236"/>
      <c r="N366" s="237"/>
      <c r="O366" s="91"/>
      <c r="P366" s="91"/>
      <c r="Q366" s="91"/>
      <c r="R366" s="91"/>
      <c r="S366" s="91"/>
      <c r="T366" s="92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659</v>
      </c>
      <c r="AU366" s="17" t="s">
        <v>88</v>
      </c>
    </row>
    <row r="367" s="2" customFormat="1" ht="14.4" customHeight="1">
      <c r="A367" s="38"/>
      <c r="B367" s="39"/>
      <c r="C367" s="219" t="s">
        <v>389</v>
      </c>
      <c r="D367" s="219" t="s">
        <v>146</v>
      </c>
      <c r="E367" s="220" t="s">
        <v>919</v>
      </c>
      <c r="F367" s="221" t="s">
        <v>920</v>
      </c>
      <c r="G367" s="222" t="s">
        <v>594</v>
      </c>
      <c r="H367" s="223">
        <v>0.080000000000000002</v>
      </c>
      <c r="I367" s="224"/>
      <c r="J367" s="225">
        <f>ROUND(I367*H367,2)</f>
        <v>0</v>
      </c>
      <c r="K367" s="226"/>
      <c r="L367" s="44"/>
      <c r="M367" s="227" t="s">
        <v>1</v>
      </c>
      <c r="N367" s="228" t="s">
        <v>43</v>
      </c>
      <c r="O367" s="91"/>
      <c r="P367" s="229">
        <f>O367*H367</f>
        <v>0</v>
      </c>
      <c r="Q367" s="229">
        <v>0</v>
      </c>
      <c r="R367" s="229">
        <f>Q367*H367</f>
        <v>0</v>
      </c>
      <c r="S367" s="229">
        <v>0</v>
      </c>
      <c r="T367" s="230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31" t="s">
        <v>179</v>
      </c>
      <c r="AT367" s="231" t="s">
        <v>146</v>
      </c>
      <c r="AU367" s="231" t="s">
        <v>88</v>
      </c>
      <c r="AY367" s="17" t="s">
        <v>141</v>
      </c>
      <c r="BE367" s="232">
        <f>IF(N367="základní",J367,0)</f>
        <v>0</v>
      </c>
      <c r="BF367" s="232">
        <f>IF(N367="snížená",J367,0)</f>
        <v>0</v>
      </c>
      <c r="BG367" s="232">
        <f>IF(N367="zákl. přenesená",J367,0)</f>
        <v>0</v>
      </c>
      <c r="BH367" s="232">
        <f>IF(N367="sníž. přenesená",J367,0)</f>
        <v>0</v>
      </c>
      <c r="BI367" s="232">
        <f>IF(N367="nulová",J367,0)</f>
        <v>0</v>
      </c>
      <c r="BJ367" s="17" t="s">
        <v>86</v>
      </c>
      <c r="BK367" s="232">
        <f>ROUND(I367*H367,2)</f>
        <v>0</v>
      </c>
      <c r="BL367" s="17" t="s">
        <v>179</v>
      </c>
      <c r="BM367" s="231" t="s">
        <v>921</v>
      </c>
    </row>
    <row r="368" s="2" customFormat="1">
      <c r="A368" s="38"/>
      <c r="B368" s="39"/>
      <c r="C368" s="40"/>
      <c r="D368" s="233" t="s">
        <v>151</v>
      </c>
      <c r="E368" s="40"/>
      <c r="F368" s="234" t="s">
        <v>922</v>
      </c>
      <c r="G368" s="40"/>
      <c r="H368" s="40"/>
      <c r="I368" s="235"/>
      <c r="J368" s="40"/>
      <c r="K368" s="40"/>
      <c r="L368" s="44"/>
      <c r="M368" s="236"/>
      <c r="N368" s="237"/>
      <c r="O368" s="91"/>
      <c r="P368" s="91"/>
      <c r="Q368" s="91"/>
      <c r="R368" s="91"/>
      <c r="S368" s="91"/>
      <c r="T368" s="92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151</v>
      </c>
      <c r="AU368" s="17" t="s">
        <v>88</v>
      </c>
    </row>
    <row r="369" s="12" customFormat="1" ht="22.8" customHeight="1">
      <c r="A369" s="12"/>
      <c r="B369" s="203"/>
      <c r="C369" s="204"/>
      <c r="D369" s="205" t="s">
        <v>77</v>
      </c>
      <c r="E369" s="217" t="s">
        <v>923</v>
      </c>
      <c r="F369" s="217" t="s">
        <v>924</v>
      </c>
      <c r="G369" s="204"/>
      <c r="H369" s="204"/>
      <c r="I369" s="207"/>
      <c r="J369" s="218">
        <f>BK369</f>
        <v>0</v>
      </c>
      <c r="K369" s="204"/>
      <c r="L369" s="209"/>
      <c r="M369" s="210"/>
      <c r="N369" s="211"/>
      <c r="O369" s="211"/>
      <c r="P369" s="212">
        <f>SUM(P370:P415)</f>
        <v>0</v>
      </c>
      <c r="Q369" s="211"/>
      <c r="R369" s="212">
        <f>SUM(R370:R415)</f>
        <v>0</v>
      </c>
      <c r="S369" s="211"/>
      <c r="T369" s="213">
        <f>SUM(T370:T415)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14" t="s">
        <v>88</v>
      </c>
      <c r="AT369" s="215" t="s">
        <v>77</v>
      </c>
      <c r="AU369" s="215" t="s">
        <v>86</v>
      </c>
      <c r="AY369" s="214" t="s">
        <v>141</v>
      </c>
      <c r="BK369" s="216">
        <f>SUM(BK370:BK415)</f>
        <v>0</v>
      </c>
    </row>
    <row r="370" s="2" customFormat="1" ht="14.4" customHeight="1">
      <c r="A370" s="38"/>
      <c r="B370" s="39"/>
      <c r="C370" s="219" t="s">
        <v>274</v>
      </c>
      <c r="D370" s="219" t="s">
        <v>146</v>
      </c>
      <c r="E370" s="220" t="s">
        <v>925</v>
      </c>
      <c r="F370" s="221" t="s">
        <v>926</v>
      </c>
      <c r="G370" s="222" t="s">
        <v>156</v>
      </c>
      <c r="H370" s="223">
        <v>36</v>
      </c>
      <c r="I370" s="224"/>
      <c r="J370" s="225">
        <f>ROUND(I370*H370,2)</f>
        <v>0</v>
      </c>
      <c r="K370" s="226"/>
      <c r="L370" s="44"/>
      <c r="M370" s="227" t="s">
        <v>1</v>
      </c>
      <c r="N370" s="228" t="s">
        <v>43</v>
      </c>
      <c r="O370" s="91"/>
      <c r="P370" s="229">
        <f>O370*H370</f>
        <v>0</v>
      </c>
      <c r="Q370" s="229">
        <v>0</v>
      </c>
      <c r="R370" s="229">
        <f>Q370*H370</f>
        <v>0</v>
      </c>
      <c r="S370" s="229">
        <v>0</v>
      </c>
      <c r="T370" s="230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31" t="s">
        <v>179</v>
      </c>
      <c r="AT370" s="231" t="s">
        <v>146</v>
      </c>
      <c r="AU370" s="231" t="s">
        <v>88</v>
      </c>
      <c r="AY370" s="17" t="s">
        <v>141</v>
      </c>
      <c r="BE370" s="232">
        <f>IF(N370="základní",J370,0)</f>
        <v>0</v>
      </c>
      <c r="BF370" s="232">
        <f>IF(N370="snížená",J370,0)</f>
        <v>0</v>
      </c>
      <c r="BG370" s="232">
        <f>IF(N370="zákl. přenesená",J370,0)</f>
        <v>0</v>
      </c>
      <c r="BH370" s="232">
        <f>IF(N370="sníž. přenesená",J370,0)</f>
        <v>0</v>
      </c>
      <c r="BI370" s="232">
        <f>IF(N370="nulová",J370,0)</f>
        <v>0</v>
      </c>
      <c r="BJ370" s="17" t="s">
        <v>86</v>
      </c>
      <c r="BK370" s="232">
        <f>ROUND(I370*H370,2)</f>
        <v>0</v>
      </c>
      <c r="BL370" s="17" t="s">
        <v>179</v>
      </c>
      <c r="BM370" s="231" t="s">
        <v>927</v>
      </c>
    </row>
    <row r="371" s="2" customFormat="1">
      <c r="A371" s="38"/>
      <c r="B371" s="39"/>
      <c r="C371" s="40"/>
      <c r="D371" s="233" t="s">
        <v>151</v>
      </c>
      <c r="E371" s="40"/>
      <c r="F371" s="234" t="s">
        <v>928</v>
      </c>
      <c r="G371" s="40"/>
      <c r="H371" s="40"/>
      <c r="I371" s="235"/>
      <c r="J371" s="40"/>
      <c r="K371" s="40"/>
      <c r="L371" s="44"/>
      <c r="M371" s="236"/>
      <c r="N371" s="237"/>
      <c r="O371" s="91"/>
      <c r="P371" s="91"/>
      <c r="Q371" s="91"/>
      <c r="R371" s="91"/>
      <c r="S371" s="91"/>
      <c r="T371" s="92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151</v>
      </c>
      <c r="AU371" s="17" t="s">
        <v>88</v>
      </c>
    </row>
    <row r="372" s="13" customFormat="1">
      <c r="A372" s="13"/>
      <c r="B372" s="242"/>
      <c r="C372" s="243"/>
      <c r="D372" s="233" t="s">
        <v>587</v>
      </c>
      <c r="E372" s="244" t="s">
        <v>1</v>
      </c>
      <c r="F372" s="245" t="s">
        <v>929</v>
      </c>
      <c r="G372" s="243"/>
      <c r="H372" s="246">
        <v>36</v>
      </c>
      <c r="I372" s="247"/>
      <c r="J372" s="243"/>
      <c r="K372" s="243"/>
      <c r="L372" s="248"/>
      <c r="M372" s="249"/>
      <c r="N372" s="250"/>
      <c r="O372" s="250"/>
      <c r="P372" s="250"/>
      <c r="Q372" s="250"/>
      <c r="R372" s="250"/>
      <c r="S372" s="250"/>
      <c r="T372" s="25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2" t="s">
        <v>587</v>
      </c>
      <c r="AU372" s="252" t="s">
        <v>88</v>
      </c>
      <c r="AV372" s="13" t="s">
        <v>88</v>
      </c>
      <c r="AW372" s="13" t="s">
        <v>33</v>
      </c>
      <c r="AX372" s="13" t="s">
        <v>78</v>
      </c>
      <c r="AY372" s="252" t="s">
        <v>141</v>
      </c>
    </row>
    <row r="373" s="14" customFormat="1">
      <c r="A373" s="14"/>
      <c r="B373" s="253"/>
      <c r="C373" s="254"/>
      <c r="D373" s="233" t="s">
        <v>587</v>
      </c>
      <c r="E373" s="255" t="s">
        <v>1</v>
      </c>
      <c r="F373" s="256" t="s">
        <v>589</v>
      </c>
      <c r="G373" s="254"/>
      <c r="H373" s="257">
        <v>36</v>
      </c>
      <c r="I373" s="258"/>
      <c r="J373" s="254"/>
      <c r="K373" s="254"/>
      <c r="L373" s="259"/>
      <c r="M373" s="260"/>
      <c r="N373" s="261"/>
      <c r="O373" s="261"/>
      <c r="P373" s="261"/>
      <c r="Q373" s="261"/>
      <c r="R373" s="261"/>
      <c r="S373" s="261"/>
      <c r="T373" s="26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3" t="s">
        <v>587</v>
      </c>
      <c r="AU373" s="263" t="s">
        <v>88</v>
      </c>
      <c r="AV373" s="14" t="s">
        <v>150</v>
      </c>
      <c r="AW373" s="14" t="s">
        <v>33</v>
      </c>
      <c r="AX373" s="14" t="s">
        <v>86</v>
      </c>
      <c r="AY373" s="263" t="s">
        <v>141</v>
      </c>
    </row>
    <row r="374" s="2" customFormat="1" ht="14.4" customHeight="1">
      <c r="A374" s="38"/>
      <c r="B374" s="39"/>
      <c r="C374" s="219" t="s">
        <v>396</v>
      </c>
      <c r="D374" s="219" t="s">
        <v>146</v>
      </c>
      <c r="E374" s="220" t="s">
        <v>930</v>
      </c>
      <c r="F374" s="221" t="s">
        <v>931</v>
      </c>
      <c r="G374" s="222" t="s">
        <v>156</v>
      </c>
      <c r="H374" s="223">
        <v>6</v>
      </c>
      <c r="I374" s="224"/>
      <c r="J374" s="225">
        <f>ROUND(I374*H374,2)</f>
        <v>0</v>
      </c>
      <c r="K374" s="226"/>
      <c r="L374" s="44"/>
      <c r="M374" s="227" t="s">
        <v>1</v>
      </c>
      <c r="N374" s="228" t="s">
        <v>43</v>
      </c>
      <c r="O374" s="91"/>
      <c r="P374" s="229">
        <f>O374*H374</f>
        <v>0</v>
      </c>
      <c r="Q374" s="229">
        <v>0</v>
      </c>
      <c r="R374" s="229">
        <f>Q374*H374</f>
        <v>0</v>
      </c>
      <c r="S374" s="229">
        <v>0</v>
      </c>
      <c r="T374" s="230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31" t="s">
        <v>179</v>
      </c>
      <c r="AT374" s="231" t="s">
        <v>146</v>
      </c>
      <c r="AU374" s="231" t="s">
        <v>88</v>
      </c>
      <c r="AY374" s="17" t="s">
        <v>141</v>
      </c>
      <c r="BE374" s="232">
        <f>IF(N374="základní",J374,0)</f>
        <v>0</v>
      </c>
      <c r="BF374" s="232">
        <f>IF(N374="snížená",J374,0)</f>
        <v>0</v>
      </c>
      <c r="BG374" s="232">
        <f>IF(N374="zákl. přenesená",J374,0)</f>
        <v>0</v>
      </c>
      <c r="BH374" s="232">
        <f>IF(N374="sníž. přenesená",J374,0)</f>
        <v>0</v>
      </c>
      <c r="BI374" s="232">
        <f>IF(N374="nulová",J374,0)</f>
        <v>0</v>
      </c>
      <c r="BJ374" s="17" t="s">
        <v>86</v>
      </c>
      <c r="BK374" s="232">
        <f>ROUND(I374*H374,2)</f>
        <v>0</v>
      </c>
      <c r="BL374" s="17" t="s">
        <v>179</v>
      </c>
      <c r="BM374" s="231" t="s">
        <v>932</v>
      </c>
    </row>
    <row r="375" s="2" customFormat="1">
      <c r="A375" s="38"/>
      <c r="B375" s="39"/>
      <c r="C375" s="40"/>
      <c r="D375" s="233" t="s">
        <v>151</v>
      </c>
      <c r="E375" s="40"/>
      <c r="F375" s="234" t="s">
        <v>933</v>
      </c>
      <c r="G375" s="40"/>
      <c r="H375" s="40"/>
      <c r="I375" s="235"/>
      <c r="J375" s="40"/>
      <c r="K375" s="40"/>
      <c r="L375" s="44"/>
      <c r="M375" s="236"/>
      <c r="N375" s="237"/>
      <c r="O375" s="91"/>
      <c r="P375" s="91"/>
      <c r="Q375" s="91"/>
      <c r="R375" s="91"/>
      <c r="S375" s="91"/>
      <c r="T375" s="92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151</v>
      </c>
      <c r="AU375" s="17" t="s">
        <v>88</v>
      </c>
    </row>
    <row r="376" s="13" customFormat="1">
      <c r="A376" s="13"/>
      <c r="B376" s="242"/>
      <c r="C376" s="243"/>
      <c r="D376" s="233" t="s">
        <v>587</v>
      </c>
      <c r="E376" s="244" t="s">
        <v>1</v>
      </c>
      <c r="F376" s="245" t="s">
        <v>934</v>
      </c>
      <c r="G376" s="243"/>
      <c r="H376" s="246">
        <v>6</v>
      </c>
      <c r="I376" s="247"/>
      <c r="J376" s="243"/>
      <c r="K376" s="243"/>
      <c r="L376" s="248"/>
      <c r="M376" s="249"/>
      <c r="N376" s="250"/>
      <c r="O376" s="250"/>
      <c r="P376" s="250"/>
      <c r="Q376" s="250"/>
      <c r="R376" s="250"/>
      <c r="S376" s="250"/>
      <c r="T376" s="25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2" t="s">
        <v>587</v>
      </c>
      <c r="AU376" s="252" t="s">
        <v>88</v>
      </c>
      <c r="AV376" s="13" t="s">
        <v>88</v>
      </c>
      <c r="AW376" s="13" t="s">
        <v>33</v>
      </c>
      <c r="AX376" s="13" t="s">
        <v>78</v>
      </c>
      <c r="AY376" s="252" t="s">
        <v>141</v>
      </c>
    </row>
    <row r="377" s="14" customFormat="1">
      <c r="A377" s="14"/>
      <c r="B377" s="253"/>
      <c r="C377" s="254"/>
      <c r="D377" s="233" t="s">
        <v>587</v>
      </c>
      <c r="E377" s="255" t="s">
        <v>1</v>
      </c>
      <c r="F377" s="256" t="s">
        <v>589</v>
      </c>
      <c r="G377" s="254"/>
      <c r="H377" s="257">
        <v>6</v>
      </c>
      <c r="I377" s="258"/>
      <c r="J377" s="254"/>
      <c r="K377" s="254"/>
      <c r="L377" s="259"/>
      <c r="M377" s="260"/>
      <c r="N377" s="261"/>
      <c r="O377" s="261"/>
      <c r="P377" s="261"/>
      <c r="Q377" s="261"/>
      <c r="R377" s="261"/>
      <c r="S377" s="261"/>
      <c r="T377" s="26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3" t="s">
        <v>587</v>
      </c>
      <c r="AU377" s="263" t="s">
        <v>88</v>
      </c>
      <c r="AV377" s="14" t="s">
        <v>150</v>
      </c>
      <c r="AW377" s="14" t="s">
        <v>33</v>
      </c>
      <c r="AX377" s="14" t="s">
        <v>86</v>
      </c>
      <c r="AY377" s="263" t="s">
        <v>141</v>
      </c>
    </row>
    <row r="378" s="2" customFormat="1" ht="14.4" customHeight="1">
      <c r="A378" s="38"/>
      <c r="B378" s="39"/>
      <c r="C378" s="219" t="s">
        <v>280</v>
      </c>
      <c r="D378" s="219" t="s">
        <v>146</v>
      </c>
      <c r="E378" s="220" t="s">
        <v>935</v>
      </c>
      <c r="F378" s="221" t="s">
        <v>936</v>
      </c>
      <c r="G378" s="222" t="s">
        <v>156</v>
      </c>
      <c r="H378" s="223">
        <v>6</v>
      </c>
      <c r="I378" s="224"/>
      <c r="J378" s="225">
        <f>ROUND(I378*H378,2)</f>
        <v>0</v>
      </c>
      <c r="K378" s="226"/>
      <c r="L378" s="44"/>
      <c r="M378" s="227" t="s">
        <v>1</v>
      </c>
      <c r="N378" s="228" t="s">
        <v>43</v>
      </c>
      <c r="O378" s="91"/>
      <c r="P378" s="229">
        <f>O378*H378</f>
        <v>0</v>
      </c>
      <c r="Q378" s="229">
        <v>0</v>
      </c>
      <c r="R378" s="229">
        <f>Q378*H378</f>
        <v>0</v>
      </c>
      <c r="S378" s="229">
        <v>0</v>
      </c>
      <c r="T378" s="230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31" t="s">
        <v>179</v>
      </c>
      <c r="AT378" s="231" t="s">
        <v>146</v>
      </c>
      <c r="AU378" s="231" t="s">
        <v>88</v>
      </c>
      <c r="AY378" s="17" t="s">
        <v>141</v>
      </c>
      <c r="BE378" s="232">
        <f>IF(N378="základní",J378,0)</f>
        <v>0</v>
      </c>
      <c r="BF378" s="232">
        <f>IF(N378="snížená",J378,0)</f>
        <v>0</v>
      </c>
      <c r="BG378" s="232">
        <f>IF(N378="zákl. přenesená",J378,0)</f>
        <v>0</v>
      </c>
      <c r="BH378" s="232">
        <f>IF(N378="sníž. přenesená",J378,0)</f>
        <v>0</v>
      </c>
      <c r="BI378" s="232">
        <f>IF(N378="nulová",J378,0)</f>
        <v>0</v>
      </c>
      <c r="BJ378" s="17" t="s">
        <v>86</v>
      </c>
      <c r="BK378" s="232">
        <f>ROUND(I378*H378,2)</f>
        <v>0</v>
      </c>
      <c r="BL378" s="17" t="s">
        <v>179</v>
      </c>
      <c r="BM378" s="231" t="s">
        <v>937</v>
      </c>
    </row>
    <row r="379" s="2" customFormat="1">
      <c r="A379" s="38"/>
      <c r="B379" s="39"/>
      <c r="C379" s="40"/>
      <c r="D379" s="233" t="s">
        <v>151</v>
      </c>
      <c r="E379" s="40"/>
      <c r="F379" s="234" t="s">
        <v>938</v>
      </c>
      <c r="G379" s="40"/>
      <c r="H379" s="40"/>
      <c r="I379" s="235"/>
      <c r="J379" s="40"/>
      <c r="K379" s="40"/>
      <c r="L379" s="44"/>
      <c r="M379" s="236"/>
      <c r="N379" s="237"/>
      <c r="O379" s="91"/>
      <c r="P379" s="91"/>
      <c r="Q379" s="91"/>
      <c r="R379" s="91"/>
      <c r="S379" s="91"/>
      <c r="T379" s="92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151</v>
      </c>
      <c r="AU379" s="17" t="s">
        <v>88</v>
      </c>
    </row>
    <row r="380" s="13" customFormat="1">
      <c r="A380" s="13"/>
      <c r="B380" s="242"/>
      <c r="C380" s="243"/>
      <c r="D380" s="233" t="s">
        <v>587</v>
      </c>
      <c r="E380" s="244" t="s">
        <v>1</v>
      </c>
      <c r="F380" s="245" t="s">
        <v>934</v>
      </c>
      <c r="G380" s="243"/>
      <c r="H380" s="246">
        <v>6</v>
      </c>
      <c r="I380" s="247"/>
      <c r="J380" s="243"/>
      <c r="K380" s="243"/>
      <c r="L380" s="248"/>
      <c r="M380" s="249"/>
      <c r="N380" s="250"/>
      <c r="O380" s="250"/>
      <c r="P380" s="250"/>
      <c r="Q380" s="250"/>
      <c r="R380" s="250"/>
      <c r="S380" s="250"/>
      <c r="T380" s="25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2" t="s">
        <v>587</v>
      </c>
      <c r="AU380" s="252" t="s">
        <v>88</v>
      </c>
      <c r="AV380" s="13" t="s">
        <v>88</v>
      </c>
      <c r="AW380" s="13" t="s">
        <v>33</v>
      </c>
      <c r="AX380" s="13" t="s">
        <v>78</v>
      </c>
      <c r="AY380" s="252" t="s">
        <v>141</v>
      </c>
    </row>
    <row r="381" s="14" customFormat="1">
      <c r="A381" s="14"/>
      <c r="B381" s="253"/>
      <c r="C381" s="254"/>
      <c r="D381" s="233" t="s">
        <v>587</v>
      </c>
      <c r="E381" s="255" t="s">
        <v>1</v>
      </c>
      <c r="F381" s="256" t="s">
        <v>589</v>
      </c>
      <c r="G381" s="254"/>
      <c r="H381" s="257">
        <v>6</v>
      </c>
      <c r="I381" s="258"/>
      <c r="J381" s="254"/>
      <c r="K381" s="254"/>
      <c r="L381" s="259"/>
      <c r="M381" s="260"/>
      <c r="N381" s="261"/>
      <c r="O381" s="261"/>
      <c r="P381" s="261"/>
      <c r="Q381" s="261"/>
      <c r="R381" s="261"/>
      <c r="S381" s="261"/>
      <c r="T381" s="26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3" t="s">
        <v>587</v>
      </c>
      <c r="AU381" s="263" t="s">
        <v>88</v>
      </c>
      <c r="AV381" s="14" t="s">
        <v>150</v>
      </c>
      <c r="AW381" s="14" t="s">
        <v>33</v>
      </c>
      <c r="AX381" s="14" t="s">
        <v>86</v>
      </c>
      <c r="AY381" s="263" t="s">
        <v>141</v>
      </c>
    </row>
    <row r="382" s="2" customFormat="1" ht="14.4" customHeight="1">
      <c r="A382" s="38"/>
      <c r="B382" s="39"/>
      <c r="C382" s="219" t="s">
        <v>403</v>
      </c>
      <c r="D382" s="219" t="s">
        <v>146</v>
      </c>
      <c r="E382" s="220" t="s">
        <v>939</v>
      </c>
      <c r="F382" s="221" t="s">
        <v>940</v>
      </c>
      <c r="G382" s="222" t="s">
        <v>156</v>
      </c>
      <c r="H382" s="223">
        <v>52</v>
      </c>
      <c r="I382" s="224"/>
      <c r="J382" s="225">
        <f>ROUND(I382*H382,2)</f>
        <v>0</v>
      </c>
      <c r="K382" s="226"/>
      <c r="L382" s="44"/>
      <c r="M382" s="227" t="s">
        <v>1</v>
      </c>
      <c r="N382" s="228" t="s">
        <v>43</v>
      </c>
      <c r="O382" s="91"/>
      <c r="P382" s="229">
        <f>O382*H382</f>
        <v>0</v>
      </c>
      <c r="Q382" s="229">
        <v>0</v>
      </c>
      <c r="R382" s="229">
        <f>Q382*H382</f>
        <v>0</v>
      </c>
      <c r="S382" s="229">
        <v>0</v>
      </c>
      <c r="T382" s="230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31" t="s">
        <v>179</v>
      </c>
      <c r="AT382" s="231" t="s">
        <v>146</v>
      </c>
      <c r="AU382" s="231" t="s">
        <v>88</v>
      </c>
      <c r="AY382" s="17" t="s">
        <v>141</v>
      </c>
      <c r="BE382" s="232">
        <f>IF(N382="základní",J382,0)</f>
        <v>0</v>
      </c>
      <c r="BF382" s="232">
        <f>IF(N382="snížená",J382,0)</f>
        <v>0</v>
      </c>
      <c r="BG382" s="232">
        <f>IF(N382="zákl. přenesená",J382,0)</f>
        <v>0</v>
      </c>
      <c r="BH382" s="232">
        <f>IF(N382="sníž. přenesená",J382,0)</f>
        <v>0</v>
      </c>
      <c r="BI382" s="232">
        <f>IF(N382="nulová",J382,0)</f>
        <v>0</v>
      </c>
      <c r="BJ382" s="17" t="s">
        <v>86</v>
      </c>
      <c r="BK382" s="232">
        <f>ROUND(I382*H382,2)</f>
        <v>0</v>
      </c>
      <c r="BL382" s="17" t="s">
        <v>179</v>
      </c>
      <c r="BM382" s="231" t="s">
        <v>941</v>
      </c>
    </row>
    <row r="383" s="2" customFormat="1">
      <c r="A383" s="38"/>
      <c r="B383" s="39"/>
      <c r="C383" s="40"/>
      <c r="D383" s="233" t="s">
        <v>151</v>
      </c>
      <c r="E383" s="40"/>
      <c r="F383" s="234" t="s">
        <v>942</v>
      </c>
      <c r="G383" s="40"/>
      <c r="H383" s="40"/>
      <c r="I383" s="235"/>
      <c r="J383" s="40"/>
      <c r="K383" s="40"/>
      <c r="L383" s="44"/>
      <c r="M383" s="236"/>
      <c r="N383" s="237"/>
      <c r="O383" s="91"/>
      <c r="P383" s="91"/>
      <c r="Q383" s="91"/>
      <c r="R383" s="91"/>
      <c r="S383" s="91"/>
      <c r="T383" s="92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151</v>
      </c>
      <c r="AU383" s="17" t="s">
        <v>88</v>
      </c>
    </row>
    <row r="384" s="13" customFormat="1">
      <c r="A384" s="13"/>
      <c r="B384" s="242"/>
      <c r="C384" s="243"/>
      <c r="D384" s="233" t="s">
        <v>587</v>
      </c>
      <c r="E384" s="244" t="s">
        <v>1</v>
      </c>
      <c r="F384" s="245" t="s">
        <v>943</v>
      </c>
      <c r="G384" s="243"/>
      <c r="H384" s="246">
        <v>52</v>
      </c>
      <c r="I384" s="247"/>
      <c r="J384" s="243"/>
      <c r="K384" s="243"/>
      <c r="L384" s="248"/>
      <c r="M384" s="249"/>
      <c r="N384" s="250"/>
      <c r="O384" s="250"/>
      <c r="P384" s="250"/>
      <c r="Q384" s="250"/>
      <c r="R384" s="250"/>
      <c r="S384" s="250"/>
      <c r="T384" s="25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2" t="s">
        <v>587</v>
      </c>
      <c r="AU384" s="252" t="s">
        <v>88</v>
      </c>
      <c r="AV384" s="13" t="s">
        <v>88</v>
      </c>
      <c r="AW384" s="13" t="s">
        <v>33</v>
      </c>
      <c r="AX384" s="13" t="s">
        <v>78</v>
      </c>
      <c r="AY384" s="252" t="s">
        <v>141</v>
      </c>
    </row>
    <row r="385" s="14" customFormat="1">
      <c r="A385" s="14"/>
      <c r="B385" s="253"/>
      <c r="C385" s="254"/>
      <c r="D385" s="233" t="s">
        <v>587</v>
      </c>
      <c r="E385" s="255" t="s">
        <v>1</v>
      </c>
      <c r="F385" s="256" t="s">
        <v>589</v>
      </c>
      <c r="G385" s="254"/>
      <c r="H385" s="257">
        <v>52</v>
      </c>
      <c r="I385" s="258"/>
      <c r="J385" s="254"/>
      <c r="K385" s="254"/>
      <c r="L385" s="259"/>
      <c r="M385" s="260"/>
      <c r="N385" s="261"/>
      <c r="O385" s="261"/>
      <c r="P385" s="261"/>
      <c r="Q385" s="261"/>
      <c r="R385" s="261"/>
      <c r="S385" s="261"/>
      <c r="T385" s="26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3" t="s">
        <v>587</v>
      </c>
      <c r="AU385" s="263" t="s">
        <v>88</v>
      </c>
      <c r="AV385" s="14" t="s">
        <v>150</v>
      </c>
      <c r="AW385" s="14" t="s">
        <v>33</v>
      </c>
      <c r="AX385" s="14" t="s">
        <v>86</v>
      </c>
      <c r="AY385" s="263" t="s">
        <v>141</v>
      </c>
    </row>
    <row r="386" s="2" customFormat="1" ht="14.4" customHeight="1">
      <c r="A386" s="38"/>
      <c r="B386" s="39"/>
      <c r="C386" s="219" t="s">
        <v>283</v>
      </c>
      <c r="D386" s="219" t="s">
        <v>146</v>
      </c>
      <c r="E386" s="220" t="s">
        <v>944</v>
      </c>
      <c r="F386" s="221" t="s">
        <v>945</v>
      </c>
      <c r="G386" s="222" t="s">
        <v>156</v>
      </c>
      <c r="H386" s="223">
        <v>12</v>
      </c>
      <c r="I386" s="224"/>
      <c r="J386" s="225">
        <f>ROUND(I386*H386,2)</f>
        <v>0</v>
      </c>
      <c r="K386" s="226"/>
      <c r="L386" s="44"/>
      <c r="M386" s="227" t="s">
        <v>1</v>
      </c>
      <c r="N386" s="228" t="s">
        <v>43</v>
      </c>
      <c r="O386" s="91"/>
      <c r="P386" s="229">
        <f>O386*H386</f>
        <v>0</v>
      </c>
      <c r="Q386" s="229">
        <v>0</v>
      </c>
      <c r="R386" s="229">
        <f>Q386*H386</f>
        <v>0</v>
      </c>
      <c r="S386" s="229">
        <v>0</v>
      </c>
      <c r="T386" s="230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31" t="s">
        <v>179</v>
      </c>
      <c r="AT386" s="231" t="s">
        <v>146</v>
      </c>
      <c r="AU386" s="231" t="s">
        <v>88</v>
      </c>
      <c r="AY386" s="17" t="s">
        <v>141</v>
      </c>
      <c r="BE386" s="232">
        <f>IF(N386="základní",J386,0)</f>
        <v>0</v>
      </c>
      <c r="BF386" s="232">
        <f>IF(N386="snížená",J386,0)</f>
        <v>0</v>
      </c>
      <c r="BG386" s="232">
        <f>IF(N386="zákl. přenesená",J386,0)</f>
        <v>0</v>
      </c>
      <c r="BH386" s="232">
        <f>IF(N386="sníž. přenesená",J386,0)</f>
        <v>0</v>
      </c>
      <c r="BI386" s="232">
        <f>IF(N386="nulová",J386,0)</f>
        <v>0</v>
      </c>
      <c r="BJ386" s="17" t="s">
        <v>86</v>
      </c>
      <c r="BK386" s="232">
        <f>ROUND(I386*H386,2)</f>
        <v>0</v>
      </c>
      <c r="BL386" s="17" t="s">
        <v>179</v>
      </c>
      <c r="BM386" s="231" t="s">
        <v>946</v>
      </c>
    </row>
    <row r="387" s="2" customFormat="1">
      <c r="A387" s="38"/>
      <c r="B387" s="39"/>
      <c r="C387" s="40"/>
      <c r="D387" s="233" t="s">
        <v>151</v>
      </c>
      <c r="E387" s="40"/>
      <c r="F387" s="234" t="s">
        <v>947</v>
      </c>
      <c r="G387" s="40"/>
      <c r="H387" s="40"/>
      <c r="I387" s="235"/>
      <c r="J387" s="40"/>
      <c r="K387" s="40"/>
      <c r="L387" s="44"/>
      <c r="M387" s="236"/>
      <c r="N387" s="237"/>
      <c r="O387" s="91"/>
      <c r="P387" s="91"/>
      <c r="Q387" s="91"/>
      <c r="R387" s="91"/>
      <c r="S387" s="91"/>
      <c r="T387" s="92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151</v>
      </c>
      <c r="AU387" s="17" t="s">
        <v>88</v>
      </c>
    </row>
    <row r="388" s="13" customFormat="1">
      <c r="A388" s="13"/>
      <c r="B388" s="242"/>
      <c r="C388" s="243"/>
      <c r="D388" s="233" t="s">
        <v>587</v>
      </c>
      <c r="E388" s="244" t="s">
        <v>1</v>
      </c>
      <c r="F388" s="245" t="s">
        <v>948</v>
      </c>
      <c r="G388" s="243"/>
      <c r="H388" s="246">
        <v>12</v>
      </c>
      <c r="I388" s="247"/>
      <c r="J388" s="243"/>
      <c r="K388" s="243"/>
      <c r="L388" s="248"/>
      <c r="M388" s="249"/>
      <c r="N388" s="250"/>
      <c r="O388" s="250"/>
      <c r="P388" s="250"/>
      <c r="Q388" s="250"/>
      <c r="R388" s="250"/>
      <c r="S388" s="250"/>
      <c r="T388" s="25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2" t="s">
        <v>587</v>
      </c>
      <c r="AU388" s="252" t="s">
        <v>88</v>
      </c>
      <c r="AV388" s="13" t="s">
        <v>88</v>
      </c>
      <c r="AW388" s="13" t="s">
        <v>33</v>
      </c>
      <c r="AX388" s="13" t="s">
        <v>78</v>
      </c>
      <c r="AY388" s="252" t="s">
        <v>141</v>
      </c>
    </row>
    <row r="389" s="14" customFormat="1">
      <c r="A389" s="14"/>
      <c r="B389" s="253"/>
      <c r="C389" s="254"/>
      <c r="D389" s="233" t="s">
        <v>587</v>
      </c>
      <c r="E389" s="255" t="s">
        <v>1</v>
      </c>
      <c r="F389" s="256" t="s">
        <v>589</v>
      </c>
      <c r="G389" s="254"/>
      <c r="H389" s="257">
        <v>12</v>
      </c>
      <c r="I389" s="258"/>
      <c r="J389" s="254"/>
      <c r="K389" s="254"/>
      <c r="L389" s="259"/>
      <c r="M389" s="260"/>
      <c r="N389" s="261"/>
      <c r="O389" s="261"/>
      <c r="P389" s="261"/>
      <c r="Q389" s="261"/>
      <c r="R389" s="261"/>
      <c r="S389" s="261"/>
      <c r="T389" s="26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3" t="s">
        <v>587</v>
      </c>
      <c r="AU389" s="263" t="s">
        <v>88</v>
      </c>
      <c r="AV389" s="14" t="s">
        <v>150</v>
      </c>
      <c r="AW389" s="14" t="s">
        <v>33</v>
      </c>
      <c r="AX389" s="14" t="s">
        <v>86</v>
      </c>
      <c r="AY389" s="263" t="s">
        <v>141</v>
      </c>
    </row>
    <row r="390" s="2" customFormat="1" ht="14.4" customHeight="1">
      <c r="A390" s="38"/>
      <c r="B390" s="39"/>
      <c r="C390" s="219" t="s">
        <v>410</v>
      </c>
      <c r="D390" s="219" t="s">
        <v>146</v>
      </c>
      <c r="E390" s="220" t="s">
        <v>949</v>
      </c>
      <c r="F390" s="221" t="s">
        <v>950</v>
      </c>
      <c r="G390" s="222" t="s">
        <v>156</v>
      </c>
      <c r="H390" s="223">
        <v>28</v>
      </c>
      <c r="I390" s="224"/>
      <c r="J390" s="225">
        <f>ROUND(I390*H390,2)</f>
        <v>0</v>
      </c>
      <c r="K390" s="226"/>
      <c r="L390" s="44"/>
      <c r="M390" s="227" t="s">
        <v>1</v>
      </c>
      <c r="N390" s="228" t="s">
        <v>43</v>
      </c>
      <c r="O390" s="91"/>
      <c r="P390" s="229">
        <f>O390*H390</f>
        <v>0</v>
      </c>
      <c r="Q390" s="229">
        <v>0</v>
      </c>
      <c r="R390" s="229">
        <f>Q390*H390</f>
        <v>0</v>
      </c>
      <c r="S390" s="229">
        <v>0</v>
      </c>
      <c r="T390" s="230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31" t="s">
        <v>179</v>
      </c>
      <c r="AT390" s="231" t="s">
        <v>146</v>
      </c>
      <c r="AU390" s="231" t="s">
        <v>88</v>
      </c>
      <c r="AY390" s="17" t="s">
        <v>141</v>
      </c>
      <c r="BE390" s="232">
        <f>IF(N390="základní",J390,0)</f>
        <v>0</v>
      </c>
      <c r="BF390" s="232">
        <f>IF(N390="snížená",J390,0)</f>
        <v>0</v>
      </c>
      <c r="BG390" s="232">
        <f>IF(N390="zákl. přenesená",J390,0)</f>
        <v>0</v>
      </c>
      <c r="BH390" s="232">
        <f>IF(N390="sníž. přenesená",J390,0)</f>
        <v>0</v>
      </c>
      <c r="BI390" s="232">
        <f>IF(N390="nulová",J390,0)</f>
        <v>0</v>
      </c>
      <c r="BJ390" s="17" t="s">
        <v>86</v>
      </c>
      <c r="BK390" s="232">
        <f>ROUND(I390*H390,2)</f>
        <v>0</v>
      </c>
      <c r="BL390" s="17" t="s">
        <v>179</v>
      </c>
      <c r="BM390" s="231" t="s">
        <v>951</v>
      </c>
    </row>
    <row r="391" s="2" customFormat="1">
      <c r="A391" s="38"/>
      <c r="B391" s="39"/>
      <c r="C391" s="40"/>
      <c r="D391" s="233" t="s">
        <v>151</v>
      </c>
      <c r="E391" s="40"/>
      <c r="F391" s="234" t="s">
        <v>952</v>
      </c>
      <c r="G391" s="40"/>
      <c r="H391" s="40"/>
      <c r="I391" s="235"/>
      <c r="J391" s="40"/>
      <c r="K391" s="40"/>
      <c r="L391" s="44"/>
      <c r="M391" s="236"/>
      <c r="N391" s="237"/>
      <c r="O391" s="91"/>
      <c r="P391" s="91"/>
      <c r="Q391" s="91"/>
      <c r="R391" s="91"/>
      <c r="S391" s="91"/>
      <c r="T391" s="92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151</v>
      </c>
      <c r="AU391" s="17" t="s">
        <v>88</v>
      </c>
    </row>
    <row r="392" s="13" customFormat="1">
      <c r="A392" s="13"/>
      <c r="B392" s="242"/>
      <c r="C392" s="243"/>
      <c r="D392" s="233" t="s">
        <v>587</v>
      </c>
      <c r="E392" s="244" t="s">
        <v>1</v>
      </c>
      <c r="F392" s="245" t="s">
        <v>953</v>
      </c>
      <c r="G392" s="243"/>
      <c r="H392" s="246">
        <v>28</v>
      </c>
      <c r="I392" s="247"/>
      <c r="J392" s="243"/>
      <c r="K392" s="243"/>
      <c r="L392" s="248"/>
      <c r="M392" s="249"/>
      <c r="N392" s="250"/>
      <c r="O392" s="250"/>
      <c r="P392" s="250"/>
      <c r="Q392" s="250"/>
      <c r="R392" s="250"/>
      <c r="S392" s="250"/>
      <c r="T392" s="25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2" t="s">
        <v>587</v>
      </c>
      <c r="AU392" s="252" t="s">
        <v>88</v>
      </c>
      <c r="AV392" s="13" t="s">
        <v>88</v>
      </c>
      <c r="AW392" s="13" t="s">
        <v>33</v>
      </c>
      <c r="AX392" s="13" t="s">
        <v>78</v>
      </c>
      <c r="AY392" s="252" t="s">
        <v>141</v>
      </c>
    </row>
    <row r="393" s="14" customFormat="1">
      <c r="A393" s="14"/>
      <c r="B393" s="253"/>
      <c r="C393" s="254"/>
      <c r="D393" s="233" t="s">
        <v>587</v>
      </c>
      <c r="E393" s="255" t="s">
        <v>1</v>
      </c>
      <c r="F393" s="256" t="s">
        <v>589</v>
      </c>
      <c r="G393" s="254"/>
      <c r="H393" s="257">
        <v>28</v>
      </c>
      <c r="I393" s="258"/>
      <c r="J393" s="254"/>
      <c r="K393" s="254"/>
      <c r="L393" s="259"/>
      <c r="M393" s="260"/>
      <c r="N393" s="261"/>
      <c r="O393" s="261"/>
      <c r="P393" s="261"/>
      <c r="Q393" s="261"/>
      <c r="R393" s="261"/>
      <c r="S393" s="261"/>
      <c r="T393" s="26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3" t="s">
        <v>587</v>
      </c>
      <c r="AU393" s="263" t="s">
        <v>88</v>
      </c>
      <c r="AV393" s="14" t="s">
        <v>150</v>
      </c>
      <c r="AW393" s="14" t="s">
        <v>33</v>
      </c>
      <c r="AX393" s="14" t="s">
        <v>86</v>
      </c>
      <c r="AY393" s="263" t="s">
        <v>141</v>
      </c>
    </row>
    <row r="394" s="2" customFormat="1" ht="14.4" customHeight="1">
      <c r="A394" s="38"/>
      <c r="B394" s="39"/>
      <c r="C394" s="219" t="s">
        <v>287</v>
      </c>
      <c r="D394" s="219" t="s">
        <v>146</v>
      </c>
      <c r="E394" s="220" t="s">
        <v>954</v>
      </c>
      <c r="F394" s="221" t="s">
        <v>955</v>
      </c>
      <c r="G394" s="222" t="s">
        <v>156</v>
      </c>
      <c r="H394" s="223">
        <v>30</v>
      </c>
      <c r="I394" s="224"/>
      <c r="J394" s="225">
        <f>ROUND(I394*H394,2)</f>
        <v>0</v>
      </c>
      <c r="K394" s="226"/>
      <c r="L394" s="44"/>
      <c r="M394" s="227" t="s">
        <v>1</v>
      </c>
      <c r="N394" s="228" t="s">
        <v>43</v>
      </c>
      <c r="O394" s="91"/>
      <c r="P394" s="229">
        <f>O394*H394</f>
        <v>0</v>
      </c>
      <c r="Q394" s="229">
        <v>0</v>
      </c>
      <c r="R394" s="229">
        <f>Q394*H394</f>
        <v>0</v>
      </c>
      <c r="S394" s="229">
        <v>0</v>
      </c>
      <c r="T394" s="230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31" t="s">
        <v>179</v>
      </c>
      <c r="AT394" s="231" t="s">
        <v>146</v>
      </c>
      <c r="AU394" s="231" t="s">
        <v>88</v>
      </c>
      <c r="AY394" s="17" t="s">
        <v>141</v>
      </c>
      <c r="BE394" s="232">
        <f>IF(N394="základní",J394,0)</f>
        <v>0</v>
      </c>
      <c r="BF394" s="232">
        <f>IF(N394="snížená",J394,0)</f>
        <v>0</v>
      </c>
      <c r="BG394" s="232">
        <f>IF(N394="zákl. přenesená",J394,0)</f>
        <v>0</v>
      </c>
      <c r="BH394" s="232">
        <f>IF(N394="sníž. přenesená",J394,0)</f>
        <v>0</v>
      </c>
      <c r="BI394" s="232">
        <f>IF(N394="nulová",J394,0)</f>
        <v>0</v>
      </c>
      <c r="BJ394" s="17" t="s">
        <v>86</v>
      </c>
      <c r="BK394" s="232">
        <f>ROUND(I394*H394,2)</f>
        <v>0</v>
      </c>
      <c r="BL394" s="17" t="s">
        <v>179</v>
      </c>
      <c r="BM394" s="231" t="s">
        <v>956</v>
      </c>
    </row>
    <row r="395" s="2" customFormat="1">
      <c r="A395" s="38"/>
      <c r="B395" s="39"/>
      <c r="C395" s="40"/>
      <c r="D395" s="233" t="s">
        <v>151</v>
      </c>
      <c r="E395" s="40"/>
      <c r="F395" s="234" t="s">
        <v>955</v>
      </c>
      <c r="G395" s="40"/>
      <c r="H395" s="40"/>
      <c r="I395" s="235"/>
      <c r="J395" s="40"/>
      <c r="K395" s="40"/>
      <c r="L395" s="44"/>
      <c r="M395" s="236"/>
      <c r="N395" s="237"/>
      <c r="O395" s="91"/>
      <c r="P395" s="91"/>
      <c r="Q395" s="91"/>
      <c r="R395" s="91"/>
      <c r="S395" s="91"/>
      <c r="T395" s="92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151</v>
      </c>
      <c r="AU395" s="17" t="s">
        <v>88</v>
      </c>
    </row>
    <row r="396" s="2" customFormat="1">
      <c r="A396" s="38"/>
      <c r="B396" s="39"/>
      <c r="C396" s="40"/>
      <c r="D396" s="233" t="s">
        <v>659</v>
      </c>
      <c r="E396" s="40"/>
      <c r="F396" s="264" t="s">
        <v>957</v>
      </c>
      <c r="G396" s="40"/>
      <c r="H396" s="40"/>
      <c r="I396" s="235"/>
      <c r="J396" s="40"/>
      <c r="K396" s="40"/>
      <c r="L396" s="44"/>
      <c r="M396" s="236"/>
      <c r="N396" s="237"/>
      <c r="O396" s="91"/>
      <c r="P396" s="91"/>
      <c r="Q396" s="91"/>
      <c r="R396" s="91"/>
      <c r="S396" s="91"/>
      <c r="T396" s="92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659</v>
      </c>
      <c r="AU396" s="17" t="s">
        <v>88</v>
      </c>
    </row>
    <row r="397" s="2" customFormat="1" ht="14.4" customHeight="1">
      <c r="A397" s="38"/>
      <c r="B397" s="39"/>
      <c r="C397" s="219" t="s">
        <v>417</v>
      </c>
      <c r="D397" s="219" t="s">
        <v>146</v>
      </c>
      <c r="E397" s="220" t="s">
        <v>958</v>
      </c>
      <c r="F397" s="221" t="s">
        <v>959</v>
      </c>
      <c r="G397" s="222" t="s">
        <v>156</v>
      </c>
      <c r="H397" s="223">
        <v>100</v>
      </c>
      <c r="I397" s="224"/>
      <c r="J397" s="225">
        <f>ROUND(I397*H397,2)</f>
        <v>0</v>
      </c>
      <c r="K397" s="226"/>
      <c r="L397" s="44"/>
      <c r="M397" s="227" t="s">
        <v>1</v>
      </c>
      <c r="N397" s="228" t="s">
        <v>43</v>
      </c>
      <c r="O397" s="91"/>
      <c r="P397" s="229">
        <f>O397*H397</f>
        <v>0</v>
      </c>
      <c r="Q397" s="229">
        <v>0</v>
      </c>
      <c r="R397" s="229">
        <f>Q397*H397</f>
        <v>0</v>
      </c>
      <c r="S397" s="229">
        <v>0</v>
      </c>
      <c r="T397" s="230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31" t="s">
        <v>179</v>
      </c>
      <c r="AT397" s="231" t="s">
        <v>146</v>
      </c>
      <c r="AU397" s="231" t="s">
        <v>88</v>
      </c>
      <c r="AY397" s="17" t="s">
        <v>141</v>
      </c>
      <c r="BE397" s="232">
        <f>IF(N397="základní",J397,0)</f>
        <v>0</v>
      </c>
      <c r="BF397" s="232">
        <f>IF(N397="snížená",J397,0)</f>
        <v>0</v>
      </c>
      <c r="BG397" s="232">
        <f>IF(N397="zákl. přenesená",J397,0)</f>
        <v>0</v>
      </c>
      <c r="BH397" s="232">
        <f>IF(N397="sníž. přenesená",J397,0)</f>
        <v>0</v>
      </c>
      <c r="BI397" s="232">
        <f>IF(N397="nulová",J397,0)</f>
        <v>0</v>
      </c>
      <c r="BJ397" s="17" t="s">
        <v>86</v>
      </c>
      <c r="BK397" s="232">
        <f>ROUND(I397*H397,2)</f>
        <v>0</v>
      </c>
      <c r="BL397" s="17" t="s">
        <v>179</v>
      </c>
      <c r="BM397" s="231" t="s">
        <v>960</v>
      </c>
    </row>
    <row r="398" s="2" customFormat="1">
      <c r="A398" s="38"/>
      <c r="B398" s="39"/>
      <c r="C398" s="40"/>
      <c r="D398" s="233" t="s">
        <v>151</v>
      </c>
      <c r="E398" s="40"/>
      <c r="F398" s="234" t="s">
        <v>961</v>
      </c>
      <c r="G398" s="40"/>
      <c r="H398" s="40"/>
      <c r="I398" s="235"/>
      <c r="J398" s="40"/>
      <c r="K398" s="40"/>
      <c r="L398" s="44"/>
      <c r="M398" s="236"/>
      <c r="N398" s="237"/>
      <c r="O398" s="91"/>
      <c r="P398" s="91"/>
      <c r="Q398" s="91"/>
      <c r="R398" s="91"/>
      <c r="S398" s="91"/>
      <c r="T398" s="92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151</v>
      </c>
      <c r="AU398" s="17" t="s">
        <v>88</v>
      </c>
    </row>
    <row r="399" s="13" customFormat="1">
      <c r="A399" s="13"/>
      <c r="B399" s="242"/>
      <c r="C399" s="243"/>
      <c r="D399" s="233" t="s">
        <v>587</v>
      </c>
      <c r="E399" s="244" t="s">
        <v>1</v>
      </c>
      <c r="F399" s="245" t="s">
        <v>962</v>
      </c>
      <c r="G399" s="243"/>
      <c r="H399" s="246">
        <v>36</v>
      </c>
      <c r="I399" s="247"/>
      <c r="J399" s="243"/>
      <c r="K399" s="243"/>
      <c r="L399" s="248"/>
      <c r="M399" s="249"/>
      <c r="N399" s="250"/>
      <c r="O399" s="250"/>
      <c r="P399" s="250"/>
      <c r="Q399" s="250"/>
      <c r="R399" s="250"/>
      <c r="S399" s="250"/>
      <c r="T399" s="25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2" t="s">
        <v>587</v>
      </c>
      <c r="AU399" s="252" t="s">
        <v>88</v>
      </c>
      <c r="AV399" s="13" t="s">
        <v>88</v>
      </c>
      <c r="AW399" s="13" t="s">
        <v>33</v>
      </c>
      <c r="AX399" s="13" t="s">
        <v>78</v>
      </c>
      <c r="AY399" s="252" t="s">
        <v>141</v>
      </c>
    </row>
    <row r="400" s="13" customFormat="1">
      <c r="A400" s="13"/>
      <c r="B400" s="242"/>
      <c r="C400" s="243"/>
      <c r="D400" s="233" t="s">
        <v>587</v>
      </c>
      <c r="E400" s="244" t="s">
        <v>1</v>
      </c>
      <c r="F400" s="245" t="s">
        <v>963</v>
      </c>
      <c r="G400" s="243"/>
      <c r="H400" s="246">
        <v>6</v>
      </c>
      <c r="I400" s="247"/>
      <c r="J400" s="243"/>
      <c r="K400" s="243"/>
      <c r="L400" s="248"/>
      <c r="M400" s="249"/>
      <c r="N400" s="250"/>
      <c r="O400" s="250"/>
      <c r="P400" s="250"/>
      <c r="Q400" s="250"/>
      <c r="R400" s="250"/>
      <c r="S400" s="250"/>
      <c r="T400" s="25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2" t="s">
        <v>587</v>
      </c>
      <c r="AU400" s="252" t="s">
        <v>88</v>
      </c>
      <c r="AV400" s="13" t="s">
        <v>88</v>
      </c>
      <c r="AW400" s="13" t="s">
        <v>33</v>
      </c>
      <c r="AX400" s="13" t="s">
        <v>78</v>
      </c>
      <c r="AY400" s="252" t="s">
        <v>141</v>
      </c>
    </row>
    <row r="401" s="13" customFormat="1">
      <c r="A401" s="13"/>
      <c r="B401" s="242"/>
      <c r="C401" s="243"/>
      <c r="D401" s="233" t="s">
        <v>587</v>
      </c>
      <c r="E401" s="244" t="s">
        <v>1</v>
      </c>
      <c r="F401" s="245" t="s">
        <v>964</v>
      </c>
      <c r="G401" s="243"/>
      <c r="H401" s="246">
        <v>6</v>
      </c>
      <c r="I401" s="247"/>
      <c r="J401" s="243"/>
      <c r="K401" s="243"/>
      <c r="L401" s="248"/>
      <c r="M401" s="249"/>
      <c r="N401" s="250"/>
      <c r="O401" s="250"/>
      <c r="P401" s="250"/>
      <c r="Q401" s="250"/>
      <c r="R401" s="250"/>
      <c r="S401" s="250"/>
      <c r="T401" s="25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2" t="s">
        <v>587</v>
      </c>
      <c r="AU401" s="252" t="s">
        <v>88</v>
      </c>
      <c r="AV401" s="13" t="s">
        <v>88</v>
      </c>
      <c r="AW401" s="13" t="s">
        <v>33</v>
      </c>
      <c r="AX401" s="13" t="s">
        <v>78</v>
      </c>
      <c r="AY401" s="252" t="s">
        <v>141</v>
      </c>
    </row>
    <row r="402" s="13" customFormat="1">
      <c r="A402" s="13"/>
      <c r="B402" s="242"/>
      <c r="C402" s="243"/>
      <c r="D402" s="233" t="s">
        <v>587</v>
      </c>
      <c r="E402" s="244" t="s">
        <v>1</v>
      </c>
      <c r="F402" s="245" t="s">
        <v>965</v>
      </c>
      <c r="G402" s="243"/>
      <c r="H402" s="246">
        <v>52</v>
      </c>
      <c r="I402" s="247"/>
      <c r="J402" s="243"/>
      <c r="K402" s="243"/>
      <c r="L402" s="248"/>
      <c r="M402" s="249"/>
      <c r="N402" s="250"/>
      <c r="O402" s="250"/>
      <c r="P402" s="250"/>
      <c r="Q402" s="250"/>
      <c r="R402" s="250"/>
      <c r="S402" s="250"/>
      <c r="T402" s="25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2" t="s">
        <v>587</v>
      </c>
      <c r="AU402" s="252" t="s">
        <v>88</v>
      </c>
      <c r="AV402" s="13" t="s">
        <v>88</v>
      </c>
      <c r="AW402" s="13" t="s">
        <v>33</v>
      </c>
      <c r="AX402" s="13" t="s">
        <v>78</v>
      </c>
      <c r="AY402" s="252" t="s">
        <v>141</v>
      </c>
    </row>
    <row r="403" s="14" customFormat="1">
      <c r="A403" s="14"/>
      <c r="B403" s="253"/>
      <c r="C403" s="254"/>
      <c r="D403" s="233" t="s">
        <v>587</v>
      </c>
      <c r="E403" s="255" t="s">
        <v>1</v>
      </c>
      <c r="F403" s="256" t="s">
        <v>589</v>
      </c>
      <c r="G403" s="254"/>
      <c r="H403" s="257">
        <v>100</v>
      </c>
      <c r="I403" s="258"/>
      <c r="J403" s="254"/>
      <c r="K403" s="254"/>
      <c r="L403" s="259"/>
      <c r="M403" s="260"/>
      <c r="N403" s="261"/>
      <c r="O403" s="261"/>
      <c r="P403" s="261"/>
      <c r="Q403" s="261"/>
      <c r="R403" s="261"/>
      <c r="S403" s="261"/>
      <c r="T403" s="26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3" t="s">
        <v>587</v>
      </c>
      <c r="AU403" s="263" t="s">
        <v>88</v>
      </c>
      <c r="AV403" s="14" t="s">
        <v>150</v>
      </c>
      <c r="AW403" s="14" t="s">
        <v>33</v>
      </c>
      <c r="AX403" s="14" t="s">
        <v>86</v>
      </c>
      <c r="AY403" s="263" t="s">
        <v>141</v>
      </c>
    </row>
    <row r="404" s="2" customFormat="1" ht="14.4" customHeight="1">
      <c r="A404" s="38"/>
      <c r="B404" s="39"/>
      <c r="C404" s="219" t="s">
        <v>292</v>
      </c>
      <c r="D404" s="219" t="s">
        <v>146</v>
      </c>
      <c r="E404" s="220" t="s">
        <v>966</v>
      </c>
      <c r="F404" s="221" t="s">
        <v>967</v>
      </c>
      <c r="G404" s="222" t="s">
        <v>156</v>
      </c>
      <c r="H404" s="223">
        <v>70</v>
      </c>
      <c r="I404" s="224"/>
      <c r="J404" s="225">
        <f>ROUND(I404*H404,2)</f>
        <v>0</v>
      </c>
      <c r="K404" s="226"/>
      <c r="L404" s="44"/>
      <c r="M404" s="227" t="s">
        <v>1</v>
      </c>
      <c r="N404" s="228" t="s">
        <v>43</v>
      </c>
      <c r="O404" s="91"/>
      <c r="P404" s="229">
        <f>O404*H404</f>
        <v>0</v>
      </c>
      <c r="Q404" s="229">
        <v>0</v>
      </c>
      <c r="R404" s="229">
        <f>Q404*H404</f>
        <v>0</v>
      </c>
      <c r="S404" s="229">
        <v>0</v>
      </c>
      <c r="T404" s="230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31" t="s">
        <v>179</v>
      </c>
      <c r="AT404" s="231" t="s">
        <v>146</v>
      </c>
      <c r="AU404" s="231" t="s">
        <v>88</v>
      </c>
      <c r="AY404" s="17" t="s">
        <v>141</v>
      </c>
      <c r="BE404" s="232">
        <f>IF(N404="základní",J404,0)</f>
        <v>0</v>
      </c>
      <c r="BF404" s="232">
        <f>IF(N404="snížená",J404,0)</f>
        <v>0</v>
      </c>
      <c r="BG404" s="232">
        <f>IF(N404="zákl. přenesená",J404,0)</f>
        <v>0</v>
      </c>
      <c r="BH404" s="232">
        <f>IF(N404="sníž. přenesená",J404,0)</f>
        <v>0</v>
      </c>
      <c r="BI404" s="232">
        <f>IF(N404="nulová",J404,0)</f>
        <v>0</v>
      </c>
      <c r="BJ404" s="17" t="s">
        <v>86</v>
      </c>
      <c r="BK404" s="232">
        <f>ROUND(I404*H404,2)</f>
        <v>0</v>
      </c>
      <c r="BL404" s="17" t="s">
        <v>179</v>
      </c>
      <c r="BM404" s="231" t="s">
        <v>968</v>
      </c>
    </row>
    <row r="405" s="2" customFormat="1">
      <c r="A405" s="38"/>
      <c r="B405" s="39"/>
      <c r="C405" s="40"/>
      <c r="D405" s="233" t="s">
        <v>151</v>
      </c>
      <c r="E405" s="40"/>
      <c r="F405" s="234" t="s">
        <v>969</v>
      </c>
      <c r="G405" s="40"/>
      <c r="H405" s="40"/>
      <c r="I405" s="235"/>
      <c r="J405" s="40"/>
      <c r="K405" s="40"/>
      <c r="L405" s="44"/>
      <c r="M405" s="236"/>
      <c r="N405" s="237"/>
      <c r="O405" s="91"/>
      <c r="P405" s="91"/>
      <c r="Q405" s="91"/>
      <c r="R405" s="91"/>
      <c r="S405" s="91"/>
      <c r="T405" s="92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151</v>
      </c>
      <c r="AU405" s="17" t="s">
        <v>88</v>
      </c>
    </row>
    <row r="406" s="13" customFormat="1">
      <c r="A406" s="13"/>
      <c r="B406" s="242"/>
      <c r="C406" s="243"/>
      <c r="D406" s="233" t="s">
        <v>587</v>
      </c>
      <c r="E406" s="244" t="s">
        <v>1</v>
      </c>
      <c r="F406" s="245" t="s">
        <v>970</v>
      </c>
      <c r="G406" s="243"/>
      <c r="H406" s="246">
        <v>12</v>
      </c>
      <c r="I406" s="247"/>
      <c r="J406" s="243"/>
      <c r="K406" s="243"/>
      <c r="L406" s="248"/>
      <c r="M406" s="249"/>
      <c r="N406" s="250"/>
      <c r="O406" s="250"/>
      <c r="P406" s="250"/>
      <c r="Q406" s="250"/>
      <c r="R406" s="250"/>
      <c r="S406" s="250"/>
      <c r="T406" s="25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2" t="s">
        <v>587</v>
      </c>
      <c r="AU406" s="252" t="s">
        <v>88</v>
      </c>
      <c r="AV406" s="13" t="s">
        <v>88</v>
      </c>
      <c r="AW406" s="13" t="s">
        <v>33</v>
      </c>
      <c r="AX406" s="13" t="s">
        <v>78</v>
      </c>
      <c r="AY406" s="252" t="s">
        <v>141</v>
      </c>
    </row>
    <row r="407" s="13" customFormat="1">
      <c r="A407" s="13"/>
      <c r="B407" s="242"/>
      <c r="C407" s="243"/>
      <c r="D407" s="233" t="s">
        <v>587</v>
      </c>
      <c r="E407" s="244" t="s">
        <v>1</v>
      </c>
      <c r="F407" s="245" t="s">
        <v>971</v>
      </c>
      <c r="G407" s="243"/>
      <c r="H407" s="246">
        <v>28</v>
      </c>
      <c r="I407" s="247"/>
      <c r="J407" s="243"/>
      <c r="K407" s="243"/>
      <c r="L407" s="248"/>
      <c r="M407" s="249"/>
      <c r="N407" s="250"/>
      <c r="O407" s="250"/>
      <c r="P407" s="250"/>
      <c r="Q407" s="250"/>
      <c r="R407" s="250"/>
      <c r="S407" s="250"/>
      <c r="T407" s="25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2" t="s">
        <v>587</v>
      </c>
      <c r="AU407" s="252" t="s">
        <v>88</v>
      </c>
      <c r="AV407" s="13" t="s">
        <v>88</v>
      </c>
      <c r="AW407" s="13" t="s">
        <v>33</v>
      </c>
      <c r="AX407" s="13" t="s">
        <v>78</v>
      </c>
      <c r="AY407" s="252" t="s">
        <v>141</v>
      </c>
    </row>
    <row r="408" s="13" customFormat="1">
      <c r="A408" s="13"/>
      <c r="B408" s="242"/>
      <c r="C408" s="243"/>
      <c r="D408" s="233" t="s">
        <v>587</v>
      </c>
      <c r="E408" s="244" t="s">
        <v>1</v>
      </c>
      <c r="F408" s="245" t="s">
        <v>972</v>
      </c>
      <c r="G408" s="243"/>
      <c r="H408" s="246">
        <v>30</v>
      </c>
      <c r="I408" s="247"/>
      <c r="J408" s="243"/>
      <c r="K408" s="243"/>
      <c r="L408" s="248"/>
      <c r="M408" s="249"/>
      <c r="N408" s="250"/>
      <c r="O408" s="250"/>
      <c r="P408" s="250"/>
      <c r="Q408" s="250"/>
      <c r="R408" s="250"/>
      <c r="S408" s="250"/>
      <c r="T408" s="25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2" t="s">
        <v>587</v>
      </c>
      <c r="AU408" s="252" t="s">
        <v>88</v>
      </c>
      <c r="AV408" s="13" t="s">
        <v>88</v>
      </c>
      <c r="AW408" s="13" t="s">
        <v>33</v>
      </c>
      <c r="AX408" s="13" t="s">
        <v>78</v>
      </c>
      <c r="AY408" s="252" t="s">
        <v>141</v>
      </c>
    </row>
    <row r="409" s="14" customFormat="1">
      <c r="A409" s="14"/>
      <c r="B409" s="253"/>
      <c r="C409" s="254"/>
      <c r="D409" s="233" t="s">
        <v>587</v>
      </c>
      <c r="E409" s="255" t="s">
        <v>1</v>
      </c>
      <c r="F409" s="256" t="s">
        <v>589</v>
      </c>
      <c r="G409" s="254"/>
      <c r="H409" s="257">
        <v>70</v>
      </c>
      <c r="I409" s="258"/>
      <c r="J409" s="254"/>
      <c r="K409" s="254"/>
      <c r="L409" s="259"/>
      <c r="M409" s="260"/>
      <c r="N409" s="261"/>
      <c r="O409" s="261"/>
      <c r="P409" s="261"/>
      <c r="Q409" s="261"/>
      <c r="R409" s="261"/>
      <c r="S409" s="261"/>
      <c r="T409" s="26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3" t="s">
        <v>587</v>
      </c>
      <c r="AU409" s="263" t="s">
        <v>88</v>
      </c>
      <c r="AV409" s="14" t="s">
        <v>150</v>
      </c>
      <c r="AW409" s="14" t="s">
        <v>33</v>
      </c>
      <c r="AX409" s="14" t="s">
        <v>86</v>
      </c>
      <c r="AY409" s="263" t="s">
        <v>141</v>
      </c>
    </row>
    <row r="410" s="2" customFormat="1" ht="14.4" customHeight="1">
      <c r="A410" s="38"/>
      <c r="B410" s="39"/>
      <c r="C410" s="219" t="s">
        <v>427</v>
      </c>
      <c r="D410" s="219" t="s">
        <v>146</v>
      </c>
      <c r="E410" s="220" t="s">
        <v>973</v>
      </c>
      <c r="F410" s="221" t="s">
        <v>974</v>
      </c>
      <c r="G410" s="222" t="s">
        <v>818</v>
      </c>
      <c r="H410" s="223">
        <v>1</v>
      </c>
      <c r="I410" s="224"/>
      <c r="J410" s="225">
        <f>ROUND(I410*H410,2)</f>
        <v>0</v>
      </c>
      <c r="K410" s="226"/>
      <c r="L410" s="44"/>
      <c r="M410" s="227" t="s">
        <v>1</v>
      </c>
      <c r="N410" s="228" t="s">
        <v>43</v>
      </c>
      <c r="O410" s="91"/>
      <c r="P410" s="229">
        <f>O410*H410</f>
        <v>0</v>
      </c>
      <c r="Q410" s="229">
        <v>0</v>
      </c>
      <c r="R410" s="229">
        <f>Q410*H410</f>
        <v>0</v>
      </c>
      <c r="S410" s="229">
        <v>0</v>
      </c>
      <c r="T410" s="230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31" t="s">
        <v>179</v>
      </c>
      <c r="AT410" s="231" t="s">
        <v>146</v>
      </c>
      <c r="AU410" s="231" t="s">
        <v>88</v>
      </c>
      <c r="AY410" s="17" t="s">
        <v>141</v>
      </c>
      <c r="BE410" s="232">
        <f>IF(N410="základní",J410,0)</f>
        <v>0</v>
      </c>
      <c r="BF410" s="232">
        <f>IF(N410="snížená",J410,0)</f>
        <v>0</v>
      </c>
      <c r="BG410" s="232">
        <f>IF(N410="zákl. přenesená",J410,0)</f>
        <v>0</v>
      </c>
      <c r="BH410" s="232">
        <f>IF(N410="sníž. přenesená",J410,0)</f>
        <v>0</v>
      </c>
      <c r="BI410" s="232">
        <f>IF(N410="nulová",J410,0)</f>
        <v>0</v>
      </c>
      <c r="BJ410" s="17" t="s">
        <v>86</v>
      </c>
      <c r="BK410" s="232">
        <f>ROUND(I410*H410,2)</f>
        <v>0</v>
      </c>
      <c r="BL410" s="17" t="s">
        <v>179</v>
      </c>
      <c r="BM410" s="231" t="s">
        <v>975</v>
      </c>
    </row>
    <row r="411" s="2" customFormat="1">
      <c r="A411" s="38"/>
      <c r="B411" s="39"/>
      <c r="C411" s="40"/>
      <c r="D411" s="233" t="s">
        <v>151</v>
      </c>
      <c r="E411" s="40"/>
      <c r="F411" s="234" t="s">
        <v>974</v>
      </c>
      <c r="G411" s="40"/>
      <c r="H411" s="40"/>
      <c r="I411" s="235"/>
      <c r="J411" s="40"/>
      <c r="K411" s="40"/>
      <c r="L411" s="44"/>
      <c r="M411" s="236"/>
      <c r="N411" s="237"/>
      <c r="O411" s="91"/>
      <c r="P411" s="91"/>
      <c r="Q411" s="91"/>
      <c r="R411" s="91"/>
      <c r="S411" s="91"/>
      <c r="T411" s="92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151</v>
      </c>
      <c r="AU411" s="17" t="s">
        <v>88</v>
      </c>
    </row>
    <row r="412" s="2" customFormat="1" ht="14.4" customHeight="1">
      <c r="A412" s="38"/>
      <c r="B412" s="39"/>
      <c r="C412" s="219" t="s">
        <v>296</v>
      </c>
      <c r="D412" s="219" t="s">
        <v>146</v>
      </c>
      <c r="E412" s="220" t="s">
        <v>976</v>
      </c>
      <c r="F412" s="221" t="s">
        <v>977</v>
      </c>
      <c r="G412" s="222" t="s">
        <v>594</v>
      </c>
      <c r="H412" s="223">
        <v>0.76600000000000001</v>
      </c>
      <c r="I412" s="224"/>
      <c r="J412" s="225">
        <f>ROUND(I412*H412,2)</f>
        <v>0</v>
      </c>
      <c r="K412" s="226"/>
      <c r="L412" s="44"/>
      <c r="M412" s="227" t="s">
        <v>1</v>
      </c>
      <c r="N412" s="228" t="s">
        <v>43</v>
      </c>
      <c r="O412" s="91"/>
      <c r="P412" s="229">
        <f>O412*H412</f>
        <v>0</v>
      </c>
      <c r="Q412" s="229">
        <v>0</v>
      </c>
      <c r="R412" s="229">
        <f>Q412*H412</f>
        <v>0</v>
      </c>
      <c r="S412" s="229">
        <v>0</v>
      </c>
      <c r="T412" s="230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31" t="s">
        <v>179</v>
      </c>
      <c r="AT412" s="231" t="s">
        <v>146</v>
      </c>
      <c r="AU412" s="231" t="s">
        <v>88</v>
      </c>
      <c r="AY412" s="17" t="s">
        <v>141</v>
      </c>
      <c r="BE412" s="232">
        <f>IF(N412="základní",J412,0)</f>
        <v>0</v>
      </c>
      <c r="BF412" s="232">
        <f>IF(N412="snížená",J412,0)</f>
        <v>0</v>
      </c>
      <c r="BG412" s="232">
        <f>IF(N412="zákl. přenesená",J412,0)</f>
        <v>0</v>
      </c>
      <c r="BH412" s="232">
        <f>IF(N412="sníž. přenesená",J412,0)</f>
        <v>0</v>
      </c>
      <c r="BI412" s="232">
        <f>IF(N412="nulová",J412,0)</f>
        <v>0</v>
      </c>
      <c r="BJ412" s="17" t="s">
        <v>86</v>
      </c>
      <c r="BK412" s="232">
        <f>ROUND(I412*H412,2)</f>
        <v>0</v>
      </c>
      <c r="BL412" s="17" t="s">
        <v>179</v>
      </c>
      <c r="BM412" s="231" t="s">
        <v>978</v>
      </c>
    </row>
    <row r="413" s="2" customFormat="1">
      <c r="A413" s="38"/>
      <c r="B413" s="39"/>
      <c r="C413" s="40"/>
      <c r="D413" s="233" t="s">
        <v>151</v>
      </c>
      <c r="E413" s="40"/>
      <c r="F413" s="234" t="s">
        <v>979</v>
      </c>
      <c r="G413" s="40"/>
      <c r="H413" s="40"/>
      <c r="I413" s="235"/>
      <c r="J413" s="40"/>
      <c r="K413" s="40"/>
      <c r="L413" s="44"/>
      <c r="M413" s="236"/>
      <c r="N413" s="237"/>
      <c r="O413" s="91"/>
      <c r="P413" s="91"/>
      <c r="Q413" s="91"/>
      <c r="R413" s="91"/>
      <c r="S413" s="91"/>
      <c r="T413" s="92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151</v>
      </c>
      <c r="AU413" s="17" t="s">
        <v>88</v>
      </c>
    </row>
    <row r="414" s="2" customFormat="1" ht="24.15" customHeight="1">
      <c r="A414" s="38"/>
      <c r="B414" s="39"/>
      <c r="C414" s="219" t="s">
        <v>466</v>
      </c>
      <c r="D414" s="219" t="s">
        <v>146</v>
      </c>
      <c r="E414" s="220" t="s">
        <v>980</v>
      </c>
      <c r="F414" s="221" t="s">
        <v>981</v>
      </c>
      <c r="G414" s="222" t="s">
        <v>263</v>
      </c>
      <c r="H414" s="223">
        <v>20</v>
      </c>
      <c r="I414" s="224"/>
      <c r="J414" s="225">
        <f>ROUND(I414*H414,2)</f>
        <v>0</v>
      </c>
      <c r="K414" s="226"/>
      <c r="L414" s="44"/>
      <c r="M414" s="227" t="s">
        <v>1</v>
      </c>
      <c r="N414" s="228" t="s">
        <v>43</v>
      </c>
      <c r="O414" s="91"/>
      <c r="P414" s="229">
        <f>O414*H414</f>
        <v>0</v>
      </c>
      <c r="Q414" s="229">
        <v>0</v>
      </c>
      <c r="R414" s="229">
        <f>Q414*H414</f>
        <v>0</v>
      </c>
      <c r="S414" s="229">
        <v>0</v>
      </c>
      <c r="T414" s="230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31" t="s">
        <v>537</v>
      </c>
      <c r="AT414" s="231" t="s">
        <v>146</v>
      </c>
      <c r="AU414" s="231" t="s">
        <v>88</v>
      </c>
      <c r="AY414" s="17" t="s">
        <v>141</v>
      </c>
      <c r="BE414" s="232">
        <f>IF(N414="základní",J414,0)</f>
        <v>0</v>
      </c>
      <c r="BF414" s="232">
        <f>IF(N414="snížená",J414,0)</f>
        <v>0</v>
      </c>
      <c r="BG414" s="232">
        <f>IF(N414="zákl. přenesená",J414,0)</f>
        <v>0</v>
      </c>
      <c r="BH414" s="232">
        <f>IF(N414="sníž. přenesená",J414,0)</f>
        <v>0</v>
      </c>
      <c r="BI414" s="232">
        <f>IF(N414="nulová",J414,0)</f>
        <v>0</v>
      </c>
      <c r="BJ414" s="17" t="s">
        <v>86</v>
      </c>
      <c r="BK414" s="232">
        <f>ROUND(I414*H414,2)</f>
        <v>0</v>
      </c>
      <c r="BL414" s="17" t="s">
        <v>537</v>
      </c>
      <c r="BM414" s="231" t="s">
        <v>982</v>
      </c>
    </row>
    <row r="415" s="2" customFormat="1">
      <c r="A415" s="38"/>
      <c r="B415" s="39"/>
      <c r="C415" s="40"/>
      <c r="D415" s="233" t="s">
        <v>151</v>
      </c>
      <c r="E415" s="40"/>
      <c r="F415" s="234" t="s">
        <v>983</v>
      </c>
      <c r="G415" s="40"/>
      <c r="H415" s="40"/>
      <c r="I415" s="235"/>
      <c r="J415" s="40"/>
      <c r="K415" s="40"/>
      <c r="L415" s="44"/>
      <c r="M415" s="236"/>
      <c r="N415" s="237"/>
      <c r="O415" s="91"/>
      <c r="P415" s="91"/>
      <c r="Q415" s="91"/>
      <c r="R415" s="91"/>
      <c r="S415" s="91"/>
      <c r="T415" s="92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151</v>
      </c>
      <c r="AU415" s="17" t="s">
        <v>88</v>
      </c>
    </row>
    <row r="416" s="12" customFormat="1" ht="22.8" customHeight="1">
      <c r="A416" s="12"/>
      <c r="B416" s="203"/>
      <c r="C416" s="204"/>
      <c r="D416" s="205" t="s">
        <v>77</v>
      </c>
      <c r="E416" s="217" t="s">
        <v>984</v>
      </c>
      <c r="F416" s="217" t="s">
        <v>985</v>
      </c>
      <c r="G416" s="204"/>
      <c r="H416" s="204"/>
      <c r="I416" s="207"/>
      <c r="J416" s="218">
        <f>BK416</f>
        <v>0</v>
      </c>
      <c r="K416" s="204"/>
      <c r="L416" s="209"/>
      <c r="M416" s="210"/>
      <c r="N416" s="211"/>
      <c r="O416" s="211"/>
      <c r="P416" s="212">
        <f>SUM(P417:P481)</f>
        <v>0</v>
      </c>
      <c r="Q416" s="211"/>
      <c r="R416" s="212">
        <f>SUM(R417:R481)</f>
        <v>0.0027000000000000001</v>
      </c>
      <c r="S416" s="211"/>
      <c r="T416" s="213">
        <f>SUM(T417:T481)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14" t="s">
        <v>88</v>
      </c>
      <c r="AT416" s="215" t="s">
        <v>77</v>
      </c>
      <c r="AU416" s="215" t="s">
        <v>86</v>
      </c>
      <c r="AY416" s="214" t="s">
        <v>141</v>
      </c>
      <c r="BK416" s="216">
        <f>SUM(BK417:BK481)</f>
        <v>0</v>
      </c>
    </row>
    <row r="417" s="2" customFormat="1" ht="14.4" customHeight="1">
      <c r="A417" s="38"/>
      <c r="B417" s="39"/>
      <c r="C417" s="219" t="s">
        <v>434</v>
      </c>
      <c r="D417" s="219" t="s">
        <v>146</v>
      </c>
      <c r="E417" s="220" t="s">
        <v>986</v>
      </c>
      <c r="F417" s="221" t="s">
        <v>987</v>
      </c>
      <c r="G417" s="222" t="s">
        <v>818</v>
      </c>
      <c r="H417" s="223">
        <v>4</v>
      </c>
      <c r="I417" s="224"/>
      <c r="J417" s="225">
        <f>ROUND(I417*H417,2)</f>
        <v>0</v>
      </c>
      <c r="K417" s="226"/>
      <c r="L417" s="44"/>
      <c r="M417" s="227" t="s">
        <v>1</v>
      </c>
      <c r="N417" s="228" t="s">
        <v>43</v>
      </c>
      <c r="O417" s="91"/>
      <c r="P417" s="229">
        <f>O417*H417</f>
        <v>0</v>
      </c>
      <c r="Q417" s="229">
        <v>0</v>
      </c>
      <c r="R417" s="229">
        <f>Q417*H417</f>
        <v>0</v>
      </c>
      <c r="S417" s="229">
        <v>0</v>
      </c>
      <c r="T417" s="230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31" t="s">
        <v>179</v>
      </c>
      <c r="AT417" s="231" t="s">
        <v>146</v>
      </c>
      <c r="AU417" s="231" t="s">
        <v>88</v>
      </c>
      <c r="AY417" s="17" t="s">
        <v>141</v>
      </c>
      <c r="BE417" s="232">
        <f>IF(N417="základní",J417,0)</f>
        <v>0</v>
      </c>
      <c r="BF417" s="232">
        <f>IF(N417="snížená",J417,0)</f>
        <v>0</v>
      </c>
      <c r="BG417" s="232">
        <f>IF(N417="zákl. přenesená",J417,0)</f>
        <v>0</v>
      </c>
      <c r="BH417" s="232">
        <f>IF(N417="sníž. přenesená",J417,0)</f>
        <v>0</v>
      </c>
      <c r="BI417" s="232">
        <f>IF(N417="nulová",J417,0)</f>
        <v>0</v>
      </c>
      <c r="BJ417" s="17" t="s">
        <v>86</v>
      </c>
      <c r="BK417" s="232">
        <f>ROUND(I417*H417,2)</f>
        <v>0</v>
      </c>
      <c r="BL417" s="17" t="s">
        <v>179</v>
      </c>
      <c r="BM417" s="231" t="s">
        <v>988</v>
      </c>
    </row>
    <row r="418" s="2" customFormat="1">
      <c r="A418" s="38"/>
      <c r="B418" s="39"/>
      <c r="C418" s="40"/>
      <c r="D418" s="233" t="s">
        <v>151</v>
      </c>
      <c r="E418" s="40"/>
      <c r="F418" s="234" t="s">
        <v>989</v>
      </c>
      <c r="G418" s="40"/>
      <c r="H418" s="40"/>
      <c r="I418" s="235"/>
      <c r="J418" s="40"/>
      <c r="K418" s="40"/>
      <c r="L418" s="44"/>
      <c r="M418" s="236"/>
      <c r="N418" s="237"/>
      <c r="O418" s="91"/>
      <c r="P418" s="91"/>
      <c r="Q418" s="91"/>
      <c r="R418" s="91"/>
      <c r="S418" s="91"/>
      <c r="T418" s="92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151</v>
      </c>
      <c r="AU418" s="17" t="s">
        <v>88</v>
      </c>
    </row>
    <row r="419" s="2" customFormat="1" ht="14.4" customHeight="1">
      <c r="A419" s="38"/>
      <c r="B419" s="39"/>
      <c r="C419" s="219" t="s">
        <v>299</v>
      </c>
      <c r="D419" s="219" t="s">
        <v>146</v>
      </c>
      <c r="E419" s="220" t="s">
        <v>990</v>
      </c>
      <c r="F419" s="221" t="s">
        <v>991</v>
      </c>
      <c r="G419" s="222" t="s">
        <v>818</v>
      </c>
      <c r="H419" s="223">
        <v>2</v>
      </c>
      <c r="I419" s="224"/>
      <c r="J419" s="225">
        <f>ROUND(I419*H419,2)</f>
        <v>0</v>
      </c>
      <c r="K419" s="226"/>
      <c r="L419" s="44"/>
      <c r="M419" s="227" t="s">
        <v>1</v>
      </c>
      <c r="N419" s="228" t="s">
        <v>43</v>
      </c>
      <c r="O419" s="91"/>
      <c r="P419" s="229">
        <f>O419*H419</f>
        <v>0</v>
      </c>
      <c r="Q419" s="229">
        <v>0</v>
      </c>
      <c r="R419" s="229">
        <f>Q419*H419</f>
        <v>0</v>
      </c>
      <c r="S419" s="229">
        <v>0</v>
      </c>
      <c r="T419" s="230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31" t="s">
        <v>179</v>
      </c>
      <c r="AT419" s="231" t="s">
        <v>146</v>
      </c>
      <c r="AU419" s="231" t="s">
        <v>88</v>
      </c>
      <c r="AY419" s="17" t="s">
        <v>141</v>
      </c>
      <c r="BE419" s="232">
        <f>IF(N419="základní",J419,0)</f>
        <v>0</v>
      </c>
      <c r="BF419" s="232">
        <f>IF(N419="snížená",J419,0)</f>
        <v>0</v>
      </c>
      <c r="BG419" s="232">
        <f>IF(N419="zákl. přenesená",J419,0)</f>
        <v>0</v>
      </c>
      <c r="BH419" s="232">
        <f>IF(N419="sníž. přenesená",J419,0)</f>
        <v>0</v>
      </c>
      <c r="BI419" s="232">
        <f>IF(N419="nulová",J419,0)</f>
        <v>0</v>
      </c>
      <c r="BJ419" s="17" t="s">
        <v>86</v>
      </c>
      <c r="BK419" s="232">
        <f>ROUND(I419*H419,2)</f>
        <v>0</v>
      </c>
      <c r="BL419" s="17" t="s">
        <v>179</v>
      </c>
      <c r="BM419" s="231" t="s">
        <v>992</v>
      </c>
    </row>
    <row r="420" s="2" customFormat="1">
      <c r="A420" s="38"/>
      <c r="B420" s="39"/>
      <c r="C420" s="40"/>
      <c r="D420" s="233" t="s">
        <v>151</v>
      </c>
      <c r="E420" s="40"/>
      <c r="F420" s="234" t="s">
        <v>993</v>
      </c>
      <c r="G420" s="40"/>
      <c r="H420" s="40"/>
      <c r="I420" s="235"/>
      <c r="J420" s="40"/>
      <c r="K420" s="40"/>
      <c r="L420" s="44"/>
      <c r="M420" s="236"/>
      <c r="N420" s="237"/>
      <c r="O420" s="91"/>
      <c r="P420" s="91"/>
      <c r="Q420" s="91"/>
      <c r="R420" s="91"/>
      <c r="S420" s="91"/>
      <c r="T420" s="92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151</v>
      </c>
      <c r="AU420" s="17" t="s">
        <v>88</v>
      </c>
    </row>
    <row r="421" s="2" customFormat="1" ht="14.4" customHeight="1">
      <c r="A421" s="38"/>
      <c r="B421" s="39"/>
      <c r="C421" s="219" t="s">
        <v>449</v>
      </c>
      <c r="D421" s="219" t="s">
        <v>146</v>
      </c>
      <c r="E421" s="220" t="s">
        <v>994</v>
      </c>
      <c r="F421" s="221" t="s">
        <v>995</v>
      </c>
      <c r="G421" s="222" t="s">
        <v>818</v>
      </c>
      <c r="H421" s="223">
        <v>1</v>
      </c>
      <c r="I421" s="224"/>
      <c r="J421" s="225">
        <f>ROUND(I421*H421,2)</f>
        <v>0</v>
      </c>
      <c r="K421" s="226"/>
      <c r="L421" s="44"/>
      <c r="M421" s="227" t="s">
        <v>1</v>
      </c>
      <c r="N421" s="228" t="s">
        <v>43</v>
      </c>
      <c r="O421" s="91"/>
      <c r="P421" s="229">
        <f>O421*H421</f>
        <v>0</v>
      </c>
      <c r="Q421" s="229">
        <v>0</v>
      </c>
      <c r="R421" s="229">
        <f>Q421*H421</f>
        <v>0</v>
      </c>
      <c r="S421" s="229">
        <v>0</v>
      </c>
      <c r="T421" s="230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31" t="s">
        <v>179</v>
      </c>
      <c r="AT421" s="231" t="s">
        <v>146</v>
      </c>
      <c r="AU421" s="231" t="s">
        <v>88</v>
      </c>
      <c r="AY421" s="17" t="s">
        <v>141</v>
      </c>
      <c r="BE421" s="232">
        <f>IF(N421="základní",J421,0)</f>
        <v>0</v>
      </c>
      <c r="BF421" s="232">
        <f>IF(N421="snížená",J421,0)</f>
        <v>0</v>
      </c>
      <c r="BG421" s="232">
        <f>IF(N421="zákl. přenesená",J421,0)</f>
        <v>0</v>
      </c>
      <c r="BH421" s="232">
        <f>IF(N421="sníž. přenesená",J421,0)</f>
        <v>0</v>
      </c>
      <c r="BI421" s="232">
        <f>IF(N421="nulová",J421,0)</f>
        <v>0</v>
      </c>
      <c r="BJ421" s="17" t="s">
        <v>86</v>
      </c>
      <c r="BK421" s="232">
        <f>ROUND(I421*H421,2)</f>
        <v>0</v>
      </c>
      <c r="BL421" s="17" t="s">
        <v>179</v>
      </c>
      <c r="BM421" s="231" t="s">
        <v>996</v>
      </c>
    </row>
    <row r="422" s="2" customFormat="1">
      <c r="A422" s="38"/>
      <c r="B422" s="39"/>
      <c r="C422" s="40"/>
      <c r="D422" s="233" t="s">
        <v>151</v>
      </c>
      <c r="E422" s="40"/>
      <c r="F422" s="234" t="s">
        <v>997</v>
      </c>
      <c r="G422" s="40"/>
      <c r="H422" s="40"/>
      <c r="I422" s="235"/>
      <c r="J422" s="40"/>
      <c r="K422" s="40"/>
      <c r="L422" s="44"/>
      <c r="M422" s="236"/>
      <c r="N422" s="237"/>
      <c r="O422" s="91"/>
      <c r="P422" s="91"/>
      <c r="Q422" s="91"/>
      <c r="R422" s="91"/>
      <c r="S422" s="91"/>
      <c r="T422" s="92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151</v>
      </c>
      <c r="AU422" s="17" t="s">
        <v>88</v>
      </c>
    </row>
    <row r="423" s="2" customFormat="1" ht="14.4" customHeight="1">
      <c r="A423" s="38"/>
      <c r="B423" s="39"/>
      <c r="C423" s="219" t="s">
        <v>308</v>
      </c>
      <c r="D423" s="219" t="s">
        <v>146</v>
      </c>
      <c r="E423" s="220" t="s">
        <v>998</v>
      </c>
      <c r="F423" s="221" t="s">
        <v>999</v>
      </c>
      <c r="G423" s="222" t="s">
        <v>818</v>
      </c>
      <c r="H423" s="223">
        <v>2</v>
      </c>
      <c r="I423" s="224"/>
      <c r="J423" s="225">
        <f>ROUND(I423*H423,2)</f>
        <v>0</v>
      </c>
      <c r="K423" s="226"/>
      <c r="L423" s="44"/>
      <c r="M423" s="227" t="s">
        <v>1</v>
      </c>
      <c r="N423" s="228" t="s">
        <v>43</v>
      </c>
      <c r="O423" s="91"/>
      <c r="P423" s="229">
        <f>O423*H423</f>
        <v>0</v>
      </c>
      <c r="Q423" s="229">
        <v>0</v>
      </c>
      <c r="R423" s="229">
        <f>Q423*H423</f>
        <v>0</v>
      </c>
      <c r="S423" s="229">
        <v>0</v>
      </c>
      <c r="T423" s="230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31" t="s">
        <v>179</v>
      </c>
      <c r="AT423" s="231" t="s">
        <v>146</v>
      </c>
      <c r="AU423" s="231" t="s">
        <v>88</v>
      </c>
      <c r="AY423" s="17" t="s">
        <v>141</v>
      </c>
      <c r="BE423" s="232">
        <f>IF(N423="základní",J423,0)</f>
        <v>0</v>
      </c>
      <c r="BF423" s="232">
        <f>IF(N423="snížená",J423,0)</f>
        <v>0</v>
      </c>
      <c r="BG423" s="232">
        <f>IF(N423="zákl. přenesená",J423,0)</f>
        <v>0</v>
      </c>
      <c r="BH423" s="232">
        <f>IF(N423="sníž. přenesená",J423,0)</f>
        <v>0</v>
      </c>
      <c r="BI423" s="232">
        <f>IF(N423="nulová",J423,0)</f>
        <v>0</v>
      </c>
      <c r="BJ423" s="17" t="s">
        <v>86</v>
      </c>
      <c r="BK423" s="232">
        <f>ROUND(I423*H423,2)</f>
        <v>0</v>
      </c>
      <c r="BL423" s="17" t="s">
        <v>179</v>
      </c>
      <c r="BM423" s="231" t="s">
        <v>1000</v>
      </c>
    </row>
    <row r="424" s="2" customFormat="1">
      <c r="A424" s="38"/>
      <c r="B424" s="39"/>
      <c r="C424" s="40"/>
      <c r="D424" s="233" t="s">
        <v>151</v>
      </c>
      <c r="E424" s="40"/>
      <c r="F424" s="234" t="s">
        <v>1001</v>
      </c>
      <c r="G424" s="40"/>
      <c r="H424" s="40"/>
      <c r="I424" s="235"/>
      <c r="J424" s="40"/>
      <c r="K424" s="40"/>
      <c r="L424" s="44"/>
      <c r="M424" s="236"/>
      <c r="N424" s="237"/>
      <c r="O424" s="91"/>
      <c r="P424" s="91"/>
      <c r="Q424" s="91"/>
      <c r="R424" s="91"/>
      <c r="S424" s="91"/>
      <c r="T424" s="92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7" t="s">
        <v>151</v>
      </c>
      <c r="AU424" s="17" t="s">
        <v>88</v>
      </c>
    </row>
    <row r="425" s="2" customFormat="1" ht="14.4" customHeight="1">
      <c r="A425" s="38"/>
      <c r="B425" s="39"/>
      <c r="C425" s="219" t="s">
        <v>460</v>
      </c>
      <c r="D425" s="219" t="s">
        <v>146</v>
      </c>
      <c r="E425" s="220" t="s">
        <v>1002</v>
      </c>
      <c r="F425" s="221" t="s">
        <v>1003</v>
      </c>
      <c r="G425" s="222" t="s">
        <v>818</v>
      </c>
      <c r="H425" s="223">
        <v>1</v>
      </c>
      <c r="I425" s="224"/>
      <c r="J425" s="225">
        <f>ROUND(I425*H425,2)</f>
        <v>0</v>
      </c>
      <c r="K425" s="226"/>
      <c r="L425" s="44"/>
      <c r="M425" s="227" t="s">
        <v>1</v>
      </c>
      <c r="N425" s="228" t="s">
        <v>43</v>
      </c>
      <c r="O425" s="91"/>
      <c r="P425" s="229">
        <f>O425*H425</f>
        <v>0</v>
      </c>
      <c r="Q425" s="229">
        <v>0</v>
      </c>
      <c r="R425" s="229">
        <f>Q425*H425</f>
        <v>0</v>
      </c>
      <c r="S425" s="229">
        <v>0</v>
      </c>
      <c r="T425" s="230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31" t="s">
        <v>179</v>
      </c>
      <c r="AT425" s="231" t="s">
        <v>146</v>
      </c>
      <c r="AU425" s="231" t="s">
        <v>88</v>
      </c>
      <c r="AY425" s="17" t="s">
        <v>141</v>
      </c>
      <c r="BE425" s="232">
        <f>IF(N425="základní",J425,0)</f>
        <v>0</v>
      </c>
      <c r="BF425" s="232">
        <f>IF(N425="snížená",J425,0)</f>
        <v>0</v>
      </c>
      <c r="BG425" s="232">
        <f>IF(N425="zákl. přenesená",J425,0)</f>
        <v>0</v>
      </c>
      <c r="BH425" s="232">
        <f>IF(N425="sníž. přenesená",J425,0)</f>
        <v>0</v>
      </c>
      <c r="BI425" s="232">
        <f>IF(N425="nulová",J425,0)</f>
        <v>0</v>
      </c>
      <c r="BJ425" s="17" t="s">
        <v>86</v>
      </c>
      <c r="BK425" s="232">
        <f>ROUND(I425*H425,2)</f>
        <v>0</v>
      </c>
      <c r="BL425" s="17" t="s">
        <v>179</v>
      </c>
      <c r="BM425" s="231" t="s">
        <v>1004</v>
      </c>
    </row>
    <row r="426" s="2" customFormat="1">
      <c r="A426" s="38"/>
      <c r="B426" s="39"/>
      <c r="C426" s="40"/>
      <c r="D426" s="233" t="s">
        <v>151</v>
      </c>
      <c r="E426" s="40"/>
      <c r="F426" s="234" t="s">
        <v>1005</v>
      </c>
      <c r="G426" s="40"/>
      <c r="H426" s="40"/>
      <c r="I426" s="235"/>
      <c r="J426" s="40"/>
      <c r="K426" s="40"/>
      <c r="L426" s="44"/>
      <c r="M426" s="236"/>
      <c r="N426" s="237"/>
      <c r="O426" s="91"/>
      <c r="P426" s="91"/>
      <c r="Q426" s="91"/>
      <c r="R426" s="91"/>
      <c r="S426" s="91"/>
      <c r="T426" s="92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151</v>
      </c>
      <c r="AU426" s="17" t="s">
        <v>88</v>
      </c>
    </row>
    <row r="427" s="2" customFormat="1" ht="14.4" customHeight="1">
      <c r="A427" s="38"/>
      <c r="B427" s="39"/>
      <c r="C427" s="219" t="s">
        <v>311</v>
      </c>
      <c r="D427" s="219" t="s">
        <v>146</v>
      </c>
      <c r="E427" s="220" t="s">
        <v>1006</v>
      </c>
      <c r="F427" s="221" t="s">
        <v>1007</v>
      </c>
      <c r="G427" s="222" t="s">
        <v>818</v>
      </c>
      <c r="H427" s="223">
        <v>1</v>
      </c>
      <c r="I427" s="224"/>
      <c r="J427" s="225">
        <f>ROUND(I427*H427,2)</f>
        <v>0</v>
      </c>
      <c r="K427" s="226"/>
      <c r="L427" s="44"/>
      <c r="M427" s="227" t="s">
        <v>1</v>
      </c>
      <c r="N427" s="228" t="s">
        <v>43</v>
      </c>
      <c r="O427" s="91"/>
      <c r="P427" s="229">
        <f>O427*H427</f>
        <v>0</v>
      </c>
      <c r="Q427" s="229">
        <v>0</v>
      </c>
      <c r="R427" s="229">
        <f>Q427*H427</f>
        <v>0</v>
      </c>
      <c r="S427" s="229">
        <v>0</v>
      </c>
      <c r="T427" s="230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31" t="s">
        <v>179</v>
      </c>
      <c r="AT427" s="231" t="s">
        <v>146</v>
      </c>
      <c r="AU427" s="231" t="s">
        <v>88</v>
      </c>
      <c r="AY427" s="17" t="s">
        <v>141</v>
      </c>
      <c r="BE427" s="232">
        <f>IF(N427="základní",J427,0)</f>
        <v>0</v>
      </c>
      <c r="BF427" s="232">
        <f>IF(N427="snížená",J427,0)</f>
        <v>0</v>
      </c>
      <c r="BG427" s="232">
        <f>IF(N427="zákl. přenesená",J427,0)</f>
        <v>0</v>
      </c>
      <c r="BH427" s="232">
        <f>IF(N427="sníž. přenesená",J427,0)</f>
        <v>0</v>
      </c>
      <c r="BI427" s="232">
        <f>IF(N427="nulová",J427,0)</f>
        <v>0</v>
      </c>
      <c r="BJ427" s="17" t="s">
        <v>86</v>
      </c>
      <c r="BK427" s="232">
        <f>ROUND(I427*H427,2)</f>
        <v>0</v>
      </c>
      <c r="BL427" s="17" t="s">
        <v>179</v>
      </c>
      <c r="BM427" s="231" t="s">
        <v>1008</v>
      </c>
    </row>
    <row r="428" s="2" customFormat="1">
      <c r="A428" s="38"/>
      <c r="B428" s="39"/>
      <c r="C428" s="40"/>
      <c r="D428" s="233" t="s">
        <v>151</v>
      </c>
      <c r="E428" s="40"/>
      <c r="F428" s="234" t="s">
        <v>1009</v>
      </c>
      <c r="G428" s="40"/>
      <c r="H428" s="40"/>
      <c r="I428" s="235"/>
      <c r="J428" s="40"/>
      <c r="K428" s="40"/>
      <c r="L428" s="44"/>
      <c r="M428" s="236"/>
      <c r="N428" s="237"/>
      <c r="O428" s="91"/>
      <c r="P428" s="91"/>
      <c r="Q428" s="91"/>
      <c r="R428" s="91"/>
      <c r="S428" s="91"/>
      <c r="T428" s="92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151</v>
      </c>
      <c r="AU428" s="17" t="s">
        <v>88</v>
      </c>
    </row>
    <row r="429" s="2" customFormat="1" ht="14.4" customHeight="1">
      <c r="A429" s="38"/>
      <c r="B429" s="39"/>
      <c r="C429" s="219" t="s">
        <v>467</v>
      </c>
      <c r="D429" s="219" t="s">
        <v>146</v>
      </c>
      <c r="E429" s="220" t="s">
        <v>1010</v>
      </c>
      <c r="F429" s="221" t="s">
        <v>1011</v>
      </c>
      <c r="G429" s="222" t="s">
        <v>818</v>
      </c>
      <c r="H429" s="223">
        <v>1</v>
      </c>
      <c r="I429" s="224"/>
      <c r="J429" s="225">
        <f>ROUND(I429*H429,2)</f>
        <v>0</v>
      </c>
      <c r="K429" s="226"/>
      <c r="L429" s="44"/>
      <c r="M429" s="227" t="s">
        <v>1</v>
      </c>
      <c r="N429" s="228" t="s">
        <v>43</v>
      </c>
      <c r="O429" s="91"/>
      <c r="P429" s="229">
        <f>O429*H429</f>
        <v>0</v>
      </c>
      <c r="Q429" s="229">
        <v>0</v>
      </c>
      <c r="R429" s="229">
        <f>Q429*H429</f>
        <v>0</v>
      </c>
      <c r="S429" s="229">
        <v>0</v>
      </c>
      <c r="T429" s="230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31" t="s">
        <v>179</v>
      </c>
      <c r="AT429" s="231" t="s">
        <v>146</v>
      </c>
      <c r="AU429" s="231" t="s">
        <v>88</v>
      </c>
      <c r="AY429" s="17" t="s">
        <v>141</v>
      </c>
      <c r="BE429" s="232">
        <f>IF(N429="základní",J429,0)</f>
        <v>0</v>
      </c>
      <c r="BF429" s="232">
        <f>IF(N429="snížená",J429,0)</f>
        <v>0</v>
      </c>
      <c r="BG429" s="232">
        <f>IF(N429="zákl. přenesená",J429,0)</f>
        <v>0</v>
      </c>
      <c r="BH429" s="232">
        <f>IF(N429="sníž. přenesená",J429,0)</f>
        <v>0</v>
      </c>
      <c r="BI429" s="232">
        <f>IF(N429="nulová",J429,0)</f>
        <v>0</v>
      </c>
      <c r="BJ429" s="17" t="s">
        <v>86</v>
      </c>
      <c r="BK429" s="232">
        <f>ROUND(I429*H429,2)</f>
        <v>0</v>
      </c>
      <c r="BL429" s="17" t="s">
        <v>179</v>
      </c>
      <c r="BM429" s="231" t="s">
        <v>1012</v>
      </c>
    </row>
    <row r="430" s="2" customFormat="1">
      <c r="A430" s="38"/>
      <c r="B430" s="39"/>
      <c r="C430" s="40"/>
      <c r="D430" s="233" t="s">
        <v>151</v>
      </c>
      <c r="E430" s="40"/>
      <c r="F430" s="234" t="s">
        <v>1013</v>
      </c>
      <c r="G430" s="40"/>
      <c r="H430" s="40"/>
      <c r="I430" s="235"/>
      <c r="J430" s="40"/>
      <c r="K430" s="40"/>
      <c r="L430" s="44"/>
      <c r="M430" s="236"/>
      <c r="N430" s="237"/>
      <c r="O430" s="91"/>
      <c r="P430" s="91"/>
      <c r="Q430" s="91"/>
      <c r="R430" s="91"/>
      <c r="S430" s="91"/>
      <c r="T430" s="92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151</v>
      </c>
      <c r="AU430" s="17" t="s">
        <v>88</v>
      </c>
    </row>
    <row r="431" s="2" customFormat="1" ht="14.4" customHeight="1">
      <c r="A431" s="38"/>
      <c r="B431" s="39"/>
      <c r="C431" s="219" t="s">
        <v>315</v>
      </c>
      <c r="D431" s="219" t="s">
        <v>146</v>
      </c>
      <c r="E431" s="220" t="s">
        <v>1014</v>
      </c>
      <c r="F431" s="221" t="s">
        <v>1015</v>
      </c>
      <c r="G431" s="222" t="s">
        <v>818</v>
      </c>
      <c r="H431" s="223">
        <v>1</v>
      </c>
      <c r="I431" s="224"/>
      <c r="J431" s="225">
        <f>ROUND(I431*H431,2)</f>
        <v>0</v>
      </c>
      <c r="K431" s="226"/>
      <c r="L431" s="44"/>
      <c r="M431" s="227" t="s">
        <v>1</v>
      </c>
      <c r="N431" s="228" t="s">
        <v>43</v>
      </c>
      <c r="O431" s="91"/>
      <c r="P431" s="229">
        <f>O431*H431</f>
        <v>0</v>
      </c>
      <c r="Q431" s="229">
        <v>0</v>
      </c>
      <c r="R431" s="229">
        <f>Q431*H431</f>
        <v>0</v>
      </c>
      <c r="S431" s="229">
        <v>0</v>
      </c>
      <c r="T431" s="230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31" t="s">
        <v>179</v>
      </c>
      <c r="AT431" s="231" t="s">
        <v>146</v>
      </c>
      <c r="AU431" s="231" t="s">
        <v>88</v>
      </c>
      <c r="AY431" s="17" t="s">
        <v>141</v>
      </c>
      <c r="BE431" s="232">
        <f>IF(N431="základní",J431,0)</f>
        <v>0</v>
      </c>
      <c r="BF431" s="232">
        <f>IF(N431="snížená",J431,0)</f>
        <v>0</v>
      </c>
      <c r="BG431" s="232">
        <f>IF(N431="zákl. přenesená",J431,0)</f>
        <v>0</v>
      </c>
      <c r="BH431" s="232">
        <f>IF(N431="sníž. přenesená",J431,0)</f>
        <v>0</v>
      </c>
      <c r="BI431" s="232">
        <f>IF(N431="nulová",J431,0)</f>
        <v>0</v>
      </c>
      <c r="BJ431" s="17" t="s">
        <v>86</v>
      </c>
      <c r="BK431" s="232">
        <f>ROUND(I431*H431,2)</f>
        <v>0</v>
      </c>
      <c r="BL431" s="17" t="s">
        <v>179</v>
      </c>
      <c r="BM431" s="231" t="s">
        <v>1016</v>
      </c>
    </row>
    <row r="432" s="2" customFormat="1">
      <c r="A432" s="38"/>
      <c r="B432" s="39"/>
      <c r="C432" s="40"/>
      <c r="D432" s="233" t="s">
        <v>151</v>
      </c>
      <c r="E432" s="40"/>
      <c r="F432" s="234" t="s">
        <v>1017</v>
      </c>
      <c r="G432" s="40"/>
      <c r="H432" s="40"/>
      <c r="I432" s="235"/>
      <c r="J432" s="40"/>
      <c r="K432" s="40"/>
      <c r="L432" s="44"/>
      <c r="M432" s="236"/>
      <c r="N432" s="237"/>
      <c r="O432" s="91"/>
      <c r="P432" s="91"/>
      <c r="Q432" s="91"/>
      <c r="R432" s="91"/>
      <c r="S432" s="91"/>
      <c r="T432" s="92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17" t="s">
        <v>151</v>
      </c>
      <c r="AU432" s="17" t="s">
        <v>88</v>
      </c>
    </row>
    <row r="433" s="2" customFormat="1" ht="14.4" customHeight="1">
      <c r="A433" s="38"/>
      <c r="B433" s="39"/>
      <c r="C433" s="219" t="s">
        <v>1018</v>
      </c>
      <c r="D433" s="219" t="s">
        <v>146</v>
      </c>
      <c r="E433" s="220" t="s">
        <v>1019</v>
      </c>
      <c r="F433" s="221" t="s">
        <v>1020</v>
      </c>
      <c r="G433" s="222" t="s">
        <v>723</v>
      </c>
      <c r="H433" s="223">
        <v>10</v>
      </c>
      <c r="I433" s="224"/>
      <c r="J433" s="225">
        <f>ROUND(I433*H433,2)</f>
        <v>0</v>
      </c>
      <c r="K433" s="226"/>
      <c r="L433" s="44"/>
      <c r="M433" s="227" t="s">
        <v>1</v>
      </c>
      <c r="N433" s="228" t="s">
        <v>43</v>
      </c>
      <c r="O433" s="91"/>
      <c r="P433" s="229">
        <f>O433*H433</f>
        <v>0</v>
      </c>
      <c r="Q433" s="229">
        <v>0.00027</v>
      </c>
      <c r="R433" s="229">
        <f>Q433*H433</f>
        <v>0.0027000000000000001</v>
      </c>
      <c r="S433" s="229">
        <v>0</v>
      </c>
      <c r="T433" s="230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31" t="s">
        <v>179</v>
      </c>
      <c r="AT433" s="231" t="s">
        <v>146</v>
      </c>
      <c r="AU433" s="231" t="s">
        <v>88</v>
      </c>
      <c r="AY433" s="17" t="s">
        <v>141</v>
      </c>
      <c r="BE433" s="232">
        <f>IF(N433="základní",J433,0)</f>
        <v>0</v>
      </c>
      <c r="BF433" s="232">
        <f>IF(N433="snížená",J433,0)</f>
        <v>0</v>
      </c>
      <c r="BG433" s="232">
        <f>IF(N433="zákl. přenesená",J433,0)</f>
        <v>0</v>
      </c>
      <c r="BH433" s="232">
        <f>IF(N433="sníž. přenesená",J433,0)</f>
        <v>0</v>
      </c>
      <c r="BI433" s="232">
        <f>IF(N433="nulová",J433,0)</f>
        <v>0</v>
      </c>
      <c r="BJ433" s="17" t="s">
        <v>86</v>
      </c>
      <c r="BK433" s="232">
        <f>ROUND(I433*H433,2)</f>
        <v>0</v>
      </c>
      <c r="BL433" s="17" t="s">
        <v>179</v>
      </c>
      <c r="BM433" s="231" t="s">
        <v>1021</v>
      </c>
    </row>
    <row r="434" s="2" customFormat="1">
      <c r="A434" s="38"/>
      <c r="B434" s="39"/>
      <c r="C434" s="40"/>
      <c r="D434" s="233" t="s">
        <v>151</v>
      </c>
      <c r="E434" s="40"/>
      <c r="F434" s="234" t="s">
        <v>1022</v>
      </c>
      <c r="G434" s="40"/>
      <c r="H434" s="40"/>
      <c r="I434" s="235"/>
      <c r="J434" s="40"/>
      <c r="K434" s="40"/>
      <c r="L434" s="44"/>
      <c r="M434" s="236"/>
      <c r="N434" s="237"/>
      <c r="O434" s="91"/>
      <c r="P434" s="91"/>
      <c r="Q434" s="91"/>
      <c r="R434" s="91"/>
      <c r="S434" s="91"/>
      <c r="T434" s="92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7" t="s">
        <v>151</v>
      </c>
      <c r="AU434" s="17" t="s">
        <v>88</v>
      </c>
    </row>
    <row r="435" s="2" customFormat="1" ht="14.4" customHeight="1">
      <c r="A435" s="38"/>
      <c r="B435" s="39"/>
      <c r="C435" s="219" t="s">
        <v>474</v>
      </c>
      <c r="D435" s="219" t="s">
        <v>146</v>
      </c>
      <c r="E435" s="220" t="s">
        <v>1023</v>
      </c>
      <c r="F435" s="221" t="s">
        <v>1024</v>
      </c>
      <c r="G435" s="222" t="s">
        <v>723</v>
      </c>
      <c r="H435" s="223">
        <v>4</v>
      </c>
      <c r="I435" s="224"/>
      <c r="J435" s="225">
        <f>ROUND(I435*H435,2)</f>
        <v>0</v>
      </c>
      <c r="K435" s="226"/>
      <c r="L435" s="44"/>
      <c r="M435" s="227" t="s">
        <v>1</v>
      </c>
      <c r="N435" s="228" t="s">
        <v>43</v>
      </c>
      <c r="O435" s="91"/>
      <c r="P435" s="229">
        <f>O435*H435</f>
        <v>0</v>
      </c>
      <c r="Q435" s="229">
        <v>0</v>
      </c>
      <c r="R435" s="229">
        <f>Q435*H435</f>
        <v>0</v>
      </c>
      <c r="S435" s="229">
        <v>0</v>
      </c>
      <c r="T435" s="230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31" t="s">
        <v>179</v>
      </c>
      <c r="AT435" s="231" t="s">
        <v>146</v>
      </c>
      <c r="AU435" s="231" t="s">
        <v>88</v>
      </c>
      <c r="AY435" s="17" t="s">
        <v>141</v>
      </c>
      <c r="BE435" s="232">
        <f>IF(N435="základní",J435,0)</f>
        <v>0</v>
      </c>
      <c r="BF435" s="232">
        <f>IF(N435="snížená",J435,0)</f>
        <v>0</v>
      </c>
      <c r="BG435" s="232">
        <f>IF(N435="zákl. přenesená",J435,0)</f>
        <v>0</v>
      </c>
      <c r="BH435" s="232">
        <f>IF(N435="sníž. přenesená",J435,0)</f>
        <v>0</v>
      </c>
      <c r="BI435" s="232">
        <f>IF(N435="nulová",J435,0)</f>
        <v>0</v>
      </c>
      <c r="BJ435" s="17" t="s">
        <v>86</v>
      </c>
      <c r="BK435" s="232">
        <f>ROUND(I435*H435,2)</f>
        <v>0</v>
      </c>
      <c r="BL435" s="17" t="s">
        <v>179</v>
      </c>
      <c r="BM435" s="231" t="s">
        <v>1025</v>
      </c>
    </row>
    <row r="436" s="2" customFormat="1">
      <c r="A436" s="38"/>
      <c r="B436" s="39"/>
      <c r="C436" s="40"/>
      <c r="D436" s="233" t="s">
        <v>151</v>
      </c>
      <c r="E436" s="40"/>
      <c r="F436" s="234" t="s">
        <v>1026</v>
      </c>
      <c r="G436" s="40"/>
      <c r="H436" s="40"/>
      <c r="I436" s="235"/>
      <c r="J436" s="40"/>
      <c r="K436" s="40"/>
      <c r="L436" s="44"/>
      <c r="M436" s="236"/>
      <c r="N436" s="237"/>
      <c r="O436" s="91"/>
      <c r="P436" s="91"/>
      <c r="Q436" s="91"/>
      <c r="R436" s="91"/>
      <c r="S436" s="91"/>
      <c r="T436" s="92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151</v>
      </c>
      <c r="AU436" s="17" t="s">
        <v>88</v>
      </c>
    </row>
    <row r="437" s="2" customFormat="1" ht="14.4" customHeight="1">
      <c r="A437" s="38"/>
      <c r="B437" s="39"/>
      <c r="C437" s="219" t="s">
        <v>318</v>
      </c>
      <c r="D437" s="219" t="s">
        <v>146</v>
      </c>
      <c r="E437" s="220" t="s">
        <v>1027</v>
      </c>
      <c r="F437" s="221" t="s">
        <v>1028</v>
      </c>
      <c r="G437" s="222" t="s">
        <v>723</v>
      </c>
      <c r="H437" s="223">
        <v>3</v>
      </c>
      <c r="I437" s="224"/>
      <c r="J437" s="225">
        <f>ROUND(I437*H437,2)</f>
        <v>0</v>
      </c>
      <c r="K437" s="226"/>
      <c r="L437" s="44"/>
      <c r="M437" s="227" t="s">
        <v>1</v>
      </c>
      <c r="N437" s="228" t="s">
        <v>43</v>
      </c>
      <c r="O437" s="91"/>
      <c r="P437" s="229">
        <f>O437*H437</f>
        <v>0</v>
      </c>
      <c r="Q437" s="229">
        <v>0</v>
      </c>
      <c r="R437" s="229">
        <f>Q437*H437</f>
        <v>0</v>
      </c>
      <c r="S437" s="229">
        <v>0</v>
      </c>
      <c r="T437" s="230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31" t="s">
        <v>179</v>
      </c>
      <c r="AT437" s="231" t="s">
        <v>146</v>
      </c>
      <c r="AU437" s="231" t="s">
        <v>88</v>
      </c>
      <c r="AY437" s="17" t="s">
        <v>141</v>
      </c>
      <c r="BE437" s="232">
        <f>IF(N437="základní",J437,0)</f>
        <v>0</v>
      </c>
      <c r="BF437" s="232">
        <f>IF(N437="snížená",J437,0)</f>
        <v>0</v>
      </c>
      <c r="BG437" s="232">
        <f>IF(N437="zákl. přenesená",J437,0)</f>
        <v>0</v>
      </c>
      <c r="BH437" s="232">
        <f>IF(N437="sníž. přenesená",J437,0)</f>
        <v>0</v>
      </c>
      <c r="BI437" s="232">
        <f>IF(N437="nulová",J437,0)</f>
        <v>0</v>
      </c>
      <c r="BJ437" s="17" t="s">
        <v>86</v>
      </c>
      <c r="BK437" s="232">
        <f>ROUND(I437*H437,2)</f>
        <v>0</v>
      </c>
      <c r="BL437" s="17" t="s">
        <v>179</v>
      </c>
      <c r="BM437" s="231" t="s">
        <v>1029</v>
      </c>
    </row>
    <row r="438" s="2" customFormat="1">
      <c r="A438" s="38"/>
      <c r="B438" s="39"/>
      <c r="C438" s="40"/>
      <c r="D438" s="233" t="s">
        <v>151</v>
      </c>
      <c r="E438" s="40"/>
      <c r="F438" s="234" t="s">
        <v>1030</v>
      </c>
      <c r="G438" s="40"/>
      <c r="H438" s="40"/>
      <c r="I438" s="235"/>
      <c r="J438" s="40"/>
      <c r="K438" s="40"/>
      <c r="L438" s="44"/>
      <c r="M438" s="236"/>
      <c r="N438" s="237"/>
      <c r="O438" s="91"/>
      <c r="P438" s="91"/>
      <c r="Q438" s="91"/>
      <c r="R438" s="91"/>
      <c r="S438" s="91"/>
      <c r="T438" s="92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7" t="s">
        <v>151</v>
      </c>
      <c r="AU438" s="17" t="s">
        <v>88</v>
      </c>
    </row>
    <row r="439" s="2" customFormat="1">
      <c r="A439" s="38"/>
      <c r="B439" s="39"/>
      <c r="C439" s="40"/>
      <c r="D439" s="233" t="s">
        <v>659</v>
      </c>
      <c r="E439" s="40"/>
      <c r="F439" s="264" t="s">
        <v>1031</v>
      </c>
      <c r="G439" s="40"/>
      <c r="H439" s="40"/>
      <c r="I439" s="235"/>
      <c r="J439" s="40"/>
      <c r="K439" s="40"/>
      <c r="L439" s="44"/>
      <c r="M439" s="236"/>
      <c r="N439" s="237"/>
      <c r="O439" s="91"/>
      <c r="P439" s="91"/>
      <c r="Q439" s="91"/>
      <c r="R439" s="91"/>
      <c r="S439" s="91"/>
      <c r="T439" s="92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659</v>
      </c>
      <c r="AU439" s="17" t="s">
        <v>88</v>
      </c>
    </row>
    <row r="440" s="2" customFormat="1" ht="14.4" customHeight="1">
      <c r="A440" s="38"/>
      <c r="B440" s="39"/>
      <c r="C440" s="219" t="s">
        <v>483</v>
      </c>
      <c r="D440" s="219" t="s">
        <v>146</v>
      </c>
      <c r="E440" s="220" t="s">
        <v>1032</v>
      </c>
      <c r="F440" s="221" t="s">
        <v>1033</v>
      </c>
      <c r="G440" s="222" t="s">
        <v>723</v>
      </c>
      <c r="H440" s="223">
        <v>1</v>
      </c>
      <c r="I440" s="224"/>
      <c r="J440" s="225">
        <f>ROUND(I440*H440,2)</f>
        <v>0</v>
      </c>
      <c r="K440" s="226"/>
      <c r="L440" s="44"/>
      <c r="M440" s="227" t="s">
        <v>1</v>
      </c>
      <c r="N440" s="228" t="s">
        <v>43</v>
      </c>
      <c r="O440" s="91"/>
      <c r="P440" s="229">
        <f>O440*H440</f>
        <v>0</v>
      </c>
      <c r="Q440" s="229">
        <v>0</v>
      </c>
      <c r="R440" s="229">
        <f>Q440*H440</f>
        <v>0</v>
      </c>
      <c r="S440" s="229">
        <v>0</v>
      </c>
      <c r="T440" s="230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31" t="s">
        <v>179</v>
      </c>
      <c r="AT440" s="231" t="s">
        <v>146</v>
      </c>
      <c r="AU440" s="231" t="s">
        <v>88</v>
      </c>
      <c r="AY440" s="17" t="s">
        <v>141</v>
      </c>
      <c r="BE440" s="232">
        <f>IF(N440="základní",J440,0)</f>
        <v>0</v>
      </c>
      <c r="BF440" s="232">
        <f>IF(N440="snížená",J440,0)</f>
        <v>0</v>
      </c>
      <c r="BG440" s="232">
        <f>IF(N440="zákl. přenesená",J440,0)</f>
        <v>0</v>
      </c>
      <c r="BH440" s="232">
        <f>IF(N440="sníž. přenesená",J440,0)</f>
        <v>0</v>
      </c>
      <c r="BI440" s="232">
        <f>IF(N440="nulová",J440,0)</f>
        <v>0</v>
      </c>
      <c r="BJ440" s="17" t="s">
        <v>86</v>
      </c>
      <c r="BK440" s="232">
        <f>ROUND(I440*H440,2)</f>
        <v>0</v>
      </c>
      <c r="BL440" s="17" t="s">
        <v>179</v>
      </c>
      <c r="BM440" s="231" t="s">
        <v>1034</v>
      </c>
    </row>
    <row r="441" s="2" customFormat="1">
      <c r="A441" s="38"/>
      <c r="B441" s="39"/>
      <c r="C441" s="40"/>
      <c r="D441" s="233" t="s">
        <v>151</v>
      </c>
      <c r="E441" s="40"/>
      <c r="F441" s="234" t="s">
        <v>1035</v>
      </c>
      <c r="G441" s="40"/>
      <c r="H441" s="40"/>
      <c r="I441" s="235"/>
      <c r="J441" s="40"/>
      <c r="K441" s="40"/>
      <c r="L441" s="44"/>
      <c r="M441" s="236"/>
      <c r="N441" s="237"/>
      <c r="O441" s="91"/>
      <c r="P441" s="91"/>
      <c r="Q441" s="91"/>
      <c r="R441" s="91"/>
      <c r="S441" s="91"/>
      <c r="T441" s="92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151</v>
      </c>
      <c r="AU441" s="17" t="s">
        <v>88</v>
      </c>
    </row>
    <row r="442" s="2" customFormat="1">
      <c r="A442" s="38"/>
      <c r="B442" s="39"/>
      <c r="C442" s="40"/>
      <c r="D442" s="233" t="s">
        <v>659</v>
      </c>
      <c r="E442" s="40"/>
      <c r="F442" s="264" t="s">
        <v>1036</v>
      </c>
      <c r="G442" s="40"/>
      <c r="H442" s="40"/>
      <c r="I442" s="235"/>
      <c r="J442" s="40"/>
      <c r="K442" s="40"/>
      <c r="L442" s="44"/>
      <c r="M442" s="236"/>
      <c r="N442" s="237"/>
      <c r="O442" s="91"/>
      <c r="P442" s="91"/>
      <c r="Q442" s="91"/>
      <c r="R442" s="91"/>
      <c r="S442" s="91"/>
      <c r="T442" s="92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T442" s="17" t="s">
        <v>659</v>
      </c>
      <c r="AU442" s="17" t="s">
        <v>88</v>
      </c>
    </row>
    <row r="443" s="2" customFormat="1" ht="14.4" customHeight="1">
      <c r="A443" s="38"/>
      <c r="B443" s="39"/>
      <c r="C443" s="219" t="s">
        <v>322</v>
      </c>
      <c r="D443" s="219" t="s">
        <v>146</v>
      </c>
      <c r="E443" s="220" t="s">
        <v>1037</v>
      </c>
      <c r="F443" s="221" t="s">
        <v>1038</v>
      </c>
      <c r="G443" s="222" t="s">
        <v>723</v>
      </c>
      <c r="H443" s="223">
        <v>2</v>
      </c>
      <c r="I443" s="224"/>
      <c r="J443" s="225">
        <f>ROUND(I443*H443,2)</f>
        <v>0</v>
      </c>
      <c r="K443" s="226"/>
      <c r="L443" s="44"/>
      <c r="M443" s="227" t="s">
        <v>1</v>
      </c>
      <c r="N443" s="228" t="s">
        <v>43</v>
      </c>
      <c r="O443" s="91"/>
      <c r="P443" s="229">
        <f>O443*H443</f>
        <v>0</v>
      </c>
      <c r="Q443" s="229">
        <v>0</v>
      </c>
      <c r="R443" s="229">
        <f>Q443*H443</f>
        <v>0</v>
      </c>
      <c r="S443" s="229">
        <v>0</v>
      </c>
      <c r="T443" s="230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31" t="s">
        <v>179</v>
      </c>
      <c r="AT443" s="231" t="s">
        <v>146</v>
      </c>
      <c r="AU443" s="231" t="s">
        <v>88</v>
      </c>
      <c r="AY443" s="17" t="s">
        <v>141</v>
      </c>
      <c r="BE443" s="232">
        <f>IF(N443="základní",J443,0)</f>
        <v>0</v>
      </c>
      <c r="BF443" s="232">
        <f>IF(N443="snížená",J443,0)</f>
        <v>0</v>
      </c>
      <c r="BG443" s="232">
        <f>IF(N443="zákl. přenesená",J443,0)</f>
        <v>0</v>
      </c>
      <c r="BH443" s="232">
        <f>IF(N443="sníž. přenesená",J443,0)</f>
        <v>0</v>
      </c>
      <c r="BI443" s="232">
        <f>IF(N443="nulová",J443,0)</f>
        <v>0</v>
      </c>
      <c r="BJ443" s="17" t="s">
        <v>86</v>
      </c>
      <c r="BK443" s="232">
        <f>ROUND(I443*H443,2)</f>
        <v>0</v>
      </c>
      <c r="BL443" s="17" t="s">
        <v>179</v>
      </c>
      <c r="BM443" s="231" t="s">
        <v>1039</v>
      </c>
    </row>
    <row r="444" s="2" customFormat="1">
      <c r="A444" s="38"/>
      <c r="B444" s="39"/>
      <c r="C444" s="40"/>
      <c r="D444" s="233" t="s">
        <v>151</v>
      </c>
      <c r="E444" s="40"/>
      <c r="F444" s="234" t="s">
        <v>1040</v>
      </c>
      <c r="G444" s="40"/>
      <c r="H444" s="40"/>
      <c r="I444" s="235"/>
      <c r="J444" s="40"/>
      <c r="K444" s="40"/>
      <c r="L444" s="44"/>
      <c r="M444" s="236"/>
      <c r="N444" s="237"/>
      <c r="O444" s="91"/>
      <c r="P444" s="91"/>
      <c r="Q444" s="91"/>
      <c r="R444" s="91"/>
      <c r="S444" s="91"/>
      <c r="T444" s="92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T444" s="17" t="s">
        <v>151</v>
      </c>
      <c r="AU444" s="17" t="s">
        <v>88</v>
      </c>
    </row>
    <row r="445" s="2" customFormat="1">
      <c r="A445" s="38"/>
      <c r="B445" s="39"/>
      <c r="C445" s="40"/>
      <c r="D445" s="233" t="s">
        <v>659</v>
      </c>
      <c r="E445" s="40"/>
      <c r="F445" s="264" t="s">
        <v>1041</v>
      </c>
      <c r="G445" s="40"/>
      <c r="H445" s="40"/>
      <c r="I445" s="235"/>
      <c r="J445" s="40"/>
      <c r="K445" s="40"/>
      <c r="L445" s="44"/>
      <c r="M445" s="236"/>
      <c r="N445" s="237"/>
      <c r="O445" s="91"/>
      <c r="P445" s="91"/>
      <c r="Q445" s="91"/>
      <c r="R445" s="91"/>
      <c r="S445" s="91"/>
      <c r="T445" s="92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659</v>
      </c>
      <c r="AU445" s="17" t="s">
        <v>88</v>
      </c>
    </row>
    <row r="446" s="2" customFormat="1" ht="14.4" customHeight="1">
      <c r="A446" s="38"/>
      <c r="B446" s="39"/>
      <c r="C446" s="219" t="s">
        <v>490</v>
      </c>
      <c r="D446" s="219" t="s">
        <v>146</v>
      </c>
      <c r="E446" s="220" t="s">
        <v>1042</v>
      </c>
      <c r="F446" s="221" t="s">
        <v>1043</v>
      </c>
      <c r="G446" s="222" t="s">
        <v>723</v>
      </c>
      <c r="H446" s="223">
        <v>1</v>
      </c>
      <c r="I446" s="224"/>
      <c r="J446" s="225">
        <f>ROUND(I446*H446,2)</f>
        <v>0</v>
      </c>
      <c r="K446" s="226"/>
      <c r="L446" s="44"/>
      <c r="M446" s="227" t="s">
        <v>1</v>
      </c>
      <c r="N446" s="228" t="s">
        <v>43</v>
      </c>
      <c r="O446" s="91"/>
      <c r="P446" s="229">
        <f>O446*H446</f>
        <v>0</v>
      </c>
      <c r="Q446" s="229">
        <v>0</v>
      </c>
      <c r="R446" s="229">
        <f>Q446*H446</f>
        <v>0</v>
      </c>
      <c r="S446" s="229">
        <v>0</v>
      </c>
      <c r="T446" s="230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31" t="s">
        <v>179</v>
      </c>
      <c r="AT446" s="231" t="s">
        <v>146</v>
      </c>
      <c r="AU446" s="231" t="s">
        <v>88</v>
      </c>
      <c r="AY446" s="17" t="s">
        <v>141</v>
      </c>
      <c r="BE446" s="232">
        <f>IF(N446="základní",J446,0)</f>
        <v>0</v>
      </c>
      <c r="BF446" s="232">
        <f>IF(N446="snížená",J446,0)</f>
        <v>0</v>
      </c>
      <c r="BG446" s="232">
        <f>IF(N446="zákl. přenesená",J446,0)</f>
        <v>0</v>
      </c>
      <c r="BH446" s="232">
        <f>IF(N446="sníž. přenesená",J446,0)</f>
        <v>0</v>
      </c>
      <c r="BI446" s="232">
        <f>IF(N446="nulová",J446,0)</f>
        <v>0</v>
      </c>
      <c r="BJ446" s="17" t="s">
        <v>86</v>
      </c>
      <c r="BK446" s="232">
        <f>ROUND(I446*H446,2)</f>
        <v>0</v>
      </c>
      <c r="BL446" s="17" t="s">
        <v>179</v>
      </c>
      <c r="BM446" s="231" t="s">
        <v>1044</v>
      </c>
    </row>
    <row r="447" s="2" customFormat="1">
      <c r="A447" s="38"/>
      <c r="B447" s="39"/>
      <c r="C447" s="40"/>
      <c r="D447" s="233" t="s">
        <v>151</v>
      </c>
      <c r="E447" s="40"/>
      <c r="F447" s="234" t="s">
        <v>1045</v>
      </c>
      <c r="G447" s="40"/>
      <c r="H447" s="40"/>
      <c r="I447" s="235"/>
      <c r="J447" s="40"/>
      <c r="K447" s="40"/>
      <c r="L447" s="44"/>
      <c r="M447" s="236"/>
      <c r="N447" s="237"/>
      <c r="O447" s="91"/>
      <c r="P447" s="91"/>
      <c r="Q447" s="91"/>
      <c r="R447" s="91"/>
      <c r="S447" s="91"/>
      <c r="T447" s="92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151</v>
      </c>
      <c r="AU447" s="17" t="s">
        <v>88</v>
      </c>
    </row>
    <row r="448" s="2" customFormat="1">
      <c r="A448" s="38"/>
      <c r="B448" s="39"/>
      <c r="C448" s="40"/>
      <c r="D448" s="233" t="s">
        <v>659</v>
      </c>
      <c r="E448" s="40"/>
      <c r="F448" s="264" t="s">
        <v>1046</v>
      </c>
      <c r="G448" s="40"/>
      <c r="H448" s="40"/>
      <c r="I448" s="235"/>
      <c r="J448" s="40"/>
      <c r="K448" s="40"/>
      <c r="L448" s="44"/>
      <c r="M448" s="236"/>
      <c r="N448" s="237"/>
      <c r="O448" s="91"/>
      <c r="P448" s="91"/>
      <c r="Q448" s="91"/>
      <c r="R448" s="91"/>
      <c r="S448" s="91"/>
      <c r="T448" s="92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T448" s="17" t="s">
        <v>659</v>
      </c>
      <c r="AU448" s="17" t="s">
        <v>88</v>
      </c>
    </row>
    <row r="449" s="2" customFormat="1" ht="14.4" customHeight="1">
      <c r="A449" s="38"/>
      <c r="B449" s="39"/>
      <c r="C449" s="219" t="s">
        <v>325</v>
      </c>
      <c r="D449" s="219" t="s">
        <v>146</v>
      </c>
      <c r="E449" s="220" t="s">
        <v>1047</v>
      </c>
      <c r="F449" s="221" t="s">
        <v>1048</v>
      </c>
      <c r="G449" s="222" t="s">
        <v>723</v>
      </c>
      <c r="H449" s="223">
        <v>11</v>
      </c>
      <c r="I449" s="224"/>
      <c r="J449" s="225">
        <f>ROUND(I449*H449,2)</f>
        <v>0</v>
      </c>
      <c r="K449" s="226"/>
      <c r="L449" s="44"/>
      <c r="M449" s="227" t="s">
        <v>1</v>
      </c>
      <c r="N449" s="228" t="s">
        <v>43</v>
      </c>
      <c r="O449" s="91"/>
      <c r="P449" s="229">
        <f>O449*H449</f>
        <v>0</v>
      </c>
      <c r="Q449" s="229">
        <v>0</v>
      </c>
      <c r="R449" s="229">
        <f>Q449*H449</f>
        <v>0</v>
      </c>
      <c r="S449" s="229">
        <v>0</v>
      </c>
      <c r="T449" s="230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31" t="s">
        <v>179</v>
      </c>
      <c r="AT449" s="231" t="s">
        <v>146</v>
      </c>
      <c r="AU449" s="231" t="s">
        <v>88</v>
      </c>
      <c r="AY449" s="17" t="s">
        <v>141</v>
      </c>
      <c r="BE449" s="232">
        <f>IF(N449="základní",J449,0)</f>
        <v>0</v>
      </c>
      <c r="BF449" s="232">
        <f>IF(N449="snížená",J449,0)</f>
        <v>0</v>
      </c>
      <c r="BG449" s="232">
        <f>IF(N449="zákl. přenesená",J449,0)</f>
        <v>0</v>
      </c>
      <c r="BH449" s="232">
        <f>IF(N449="sníž. přenesená",J449,0)</f>
        <v>0</v>
      </c>
      <c r="BI449" s="232">
        <f>IF(N449="nulová",J449,0)</f>
        <v>0</v>
      </c>
      <c r="BJ449" s="17" t="s">
        <v>86</v>
      </c>
      <c r="BK449" s="232">
        <f>ROUND(I449*H449,2)</f>
        <v>0</v>
      </c>
      <c r="BL449" s="17" t="s">
        <v>179</v>
      </c>
      <c r="BM449" s="231" t="s">
        <v>1049</v>
      </c>
    </row>
    <row r="450" s="2" customFormat="1">
      <c r="A450" s="38"/>
      <c r="B450" s="39"/>
      <c r="C450" s="40"/>
      <c r="D450" s="233" t="s">
        <v>151</v>
      </c>
      <c r="E450" s="40"/>
      <c r="F450" s="234" t="s">
        <v>1050</v>
      </c>
      <c r="G450" s="40"/>
      <c r="H450" s="40"/>
      <c r="I450" s="235"/>
      <c r="J450" s="40"/>
      <c r="K450" s="40"/>
      <c r="L450" s="44"/>
      <c r="M450" s="236"/>
      <c r="N450" s="237"/>
      <c r="O450" s="91"/>
      <c r="P450" s="91"/>
      <c r="Q450" s="91"/>
      <c r="R450" s="91"/>
      <c r="S450" s="91"/>
      <c r="T450" s="92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7" t="s">
        <v>151</v>
      </c>
      <c r="AU450" s="17" t="s">
        <v>88</v>
      </c>
    </row>
    <row r="451" s="2" customFormat="1" ht="14.4" customHeight="1">
      <c r="A451" s="38"/>
      <c r="B451" s="39"/>
      <c r="C451" s="219" t="s">
        <v>501</v>
      </c>
      <c r="D451" s="219" t="s">
        <v>146</v>
      </c>
      <c r="E451" s="220" t="s">
        <v>1051</v>
      </c>
      <c r="F451" s="221" t="s">
        <v>1052</v>
      </c>
      <c r="G451" s="222" t="s">
        <v>723</v>
      </c>
      <c r="H451" s="223">
        <v>3</v>
      </c>
      <c r="I451" s="224"/>
      <c r="J451" s="225">
        <f>ROUND(I451*H451,2)</f>
        <v>0</v>
      </c>
      <c r="K451" s="226"/>
      <c r="L451" s="44"/>
      <c r="M451" s="227" t="s">
        <v>1</v>
      </c>
      <c r="N451" s="228" t="s">
        <v>43</v>
      </c>
      <c r="O451" s="91"/>
      <c r="P451" s="229">
        <f>O451*H451</f>
        <v>0</v>
      </c>
      <c r="Q451" s="229">
        <v>0</v>
      </c>
      <c r="R451" s="229">
        <f>Q451*H451</f>
        <v>0</v>
      </c>
      <c r="S451" s="229">
        <v>0</v>
      </c>
      <c r="T451" s="230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31" t="s">
        <v>179</v>
      </c>
      <c r="AT451" s="231" t="s">
        <v>146</v>
      </c>
      <c r="AU451" s="231" t="s">
        <v>88</v>
      </c>
      <c r="AY451" s="17" t="s">
        <v>141</v>
      </c>
      <c r="BE451" s="232">
        <f>IF(N451="základní",J451,0)</f>
        <v>0</v>
      </c>
      <c r="BF451" s="232">
        <f>IF(N451="snížená",J451,0)</f>
        <v>0</v>
      </c>
      <c r="BG451" s="232">
        <f>IF(N451="zákl. přenesená",J451,0)</f>
        <v>0</v>
      </c>
      <c r="BH451" s="232">
        <f>IF(N451="sníž. přenesená",J451,0)</f>
        <v>0</v>
      </c>
      <c r="BI451" s="232">
        <f>IF(N451="nulová",J451,0)</f>
        <v>0</v>
      </c>
      <c r="BJ451" s="17" t="s">
        <v>86</v>
      </c>
      <c r="BK451" s="232">
        <f>ROUND(I451*H451,2)</f>
        <v>0</v>
      </c>
      <c r="BL451" s="17" t="s">
        <v>179</v>
      </c>
      <c r="BM451" s="231" t="s">
        <v>1053</v>
      </c>
    </row>
    <row r="452" s="2" customFormat="1">
      <c r="A452" s="38"/>
      <c r="B452" s="39"/>
      <c r="C452" s="40"/>
      <c r="D452" s="233" t="s">
        <v>151</v>
      </c>
      <c r="E452" s="40"/>
      <c r="F452" s="234" t="s">
        <v>1054</v>
      </c>
      <c r="G452" s="40"/>
      <c r="H452" s="40"/>
      <c r="I452" s="235"/>
      <c r="J452" s="40"/>
      <c r="K452" s="40"/>
      <c r="L452" s="44"/>
      <c r="M452" s="236"/>
      <c r="N452" s="237"/>
      <c r="O452" s="91"/>
      <c r="P452" s="91"/>
      <c r="Q452" s="91"/>
      <c r="R452" s="91"/>
      <c r="S452" s="91"/>
      <c r="T452" s="92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151</v>
      </c>
      <c r="AU452" s="17" t="s">
        <v>88</v>
      </c>
    </row>
    <row r="453" s="2" customFormat="1" ht="14.4" customHeight="1">
      <c r="A453" s="38"/>
      <c r="B453" s="39"/>
      <c r="C453" s="219" t="s">
        <v>329</v>
      </c>
      <c r="D453" s="219" t="s">
        <v>146</v>
      </c>
      <c r="E453" s="220" t="s">
        <v>1055</v>
      </c>
      <c r="F453" s="221" t="s">
        <v>1056</v>
      </c>
      <c r="G453" s="222" t="s">
        <v>723</v>
      </c>
      <c r="H453" s="223">
        <v>8</v>
      </c>
      <c r="I453" s="224"/>
      <c r="J453" s="225">
        <f>ROUND(I453*H453,2)</f>
        <v>0</v>
      </c>
      <c r="K453" s="226"/>
      <c r="L453" s="44"/>
      <c r="M453" s="227" t="s">
        <v>1</v>
      </c>
      <c r="N453" s="228" t="s">
        <v>43</v>
      </c>
      <c r="O453" s="91"/>
      <c r="P453" s="229">
        <f>O453*H453</f>
        <v>0</v>
      </c>
      <c r="Q453" s="229">
        <v>0</v>
      </c>
      <c r="R453" s="229">
        <f>Q453*H453</f>
        <v>0</v>
      </c>
      <c r="S453" s="229">
        <v>0</v>
      </c>
      <c r="T453" s="230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31" t="s">
        <v>179</v>
      </c>
      <c r="AT453" s="231" t="s">
        <v>146</v>
      </c>
      <c r="AU453" s="231" t="s">
        <v>88</v>
      </c>
      <c r="AY453" s="17" t="s">
        <v>141</v>
      </c>
      <c r="BE453" s="232">
        <f>IF(N453="základní",J453,0)</f>
        <v>0</v>
      </c>
      <c r="BF453" s="232">
        <f>IF(N453="snížená",J453,0)</f>
        <v>0</v>
      </c>
      <c r="BG453" s="232">
        <f>IF(N453="zákl. přenesená",J453,0)</f>
        <v>0</v>
      </c>
      <c r="BH453" s="232">
        <f>IF(N453="sníž. přenesená",J453,0)</f>
        <v>0</v>
      </c>
      <c r="BI453" s="232">
        <f>IF(N453="nulová",J453,0)</f>
        <v>0</v>
      </c>
      <c r="BJ453" s="17" t="s">
        <v>86</v>
      </c>
      <c r="BK453" s="232">
        <f>ROUND(I453*H453,2)</f>
        <v>0</v>
      </c>
      <c r="BL453" s="17" t="s">
        <v>179</v>
      </c>
      <c r="BM453" s="231" t="s">
        <v>1057</v>
      </c>
    </row>
    <row r="454" s="2" customFormat="1">
      <c r="A454" s="38"/>
      <c r="B454" s="39"/>
      <c r="C454" s="40"/>
      <c r="D454" s="233" t="s">
        <v>151</v>
      </c>
      <c r="E454" s="40"/>
      <c r="F454" s="234" t="s">
        <v>1058</v>
      </c>
      <c r="G454" s="40"/>
      <c r="H454" s="40"/>
      <c r="I454" s="235"/>
      <c r="J454" s="40"/>
      <c r="K454" s="40"/>
      <c r="L454" s="44"/>
      <c r="M454" s="236"/>
      <c r="N454" s="237"/>
      <c r="O454" s="91"/>
      <c r="P454" s="91"/>
      <c r="Q454" s="91"/>
      <c r="R454" s="91"/>
      <c r="S454" s="91"/>
      <c r="T454" s="92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T454" s="17" t="s">
        <v>151</v>
      </c>
      <c r="AU454" s="17" t="s">
        <v>88</v>
      </c>
    </row>
    <row r="455" s="2" customFormat="1" ht="14.4" customHeight="1">
      <c r="A455" s="38"/>
      <c r="B455" s="39"/>
      <c r="C455" s="219" t="s">
        <v>508</v>
      </c>
      <c r="D455" s="219" t="s">
        <v>146</v>
      </c>
      <c r="E455" s="220" t="s">
        <v>1059</v>
      </c>
      <c r="F455" s="221" t="s">
        <v>1060</v>
      </c>
      <c r="G455" s="222" t="s">
        <v>723</v>
      </c>
      <c r="H455" s="223">
        <v>11</v>
      </c>
      <c r="I455" s="224"/>
      <c r="J455" s="225">
        <f>ROUND(I455*H455,2)</f>
        <v>0</v>
      </c>
      <c r="K455" s="226"/>
      <c r="L455" s="44"/>
      <c r="M455" s="227" t="s">
        <v>1</v>
      </c>
      <c r="N455" s="228" t="s">
        <v>43</v>
      </c>
      <c r="O455" s="91"/>
      <c r="P455" s="229">
        <f>O455*H455</f>
        <v>0</v>
      </c>
      <c r="Q455" s="229">
        <v>0</v>
      </c>
      <c r="R455" s="229">
        <f>Q455*H455</f>
        <v>0</v>
      </c>
      <c r="S455" s="229">
        <v>0</v>
      </c>
      <c r="T455" s="230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31" t="s">
        <v>179</v>
      </c>
      <c r="AT455" s="231" t="s">
        <v>146</v>
      </c>
      <c r="AU455" s="231" t="s">
        <v>88</v>
      </c>
      <c r="AY455" s="17" t="s">
        <v>141</v>
      </c>
      <c r="BE455" s="232">
        <f>IF(N455="základní",J455,0)</f>
        <v>0</v>
      </c>
      <c r="BF455" s="232">
        <f>IF(N455="snížená",J455,0)</f>
        <v>0</v>
      </c>
      <c r="BG455" s="232">
        <f>IF(N455="zákl. přenesená",J455,0)</f>
        <v>0</v>
      </c>
      <c r="BH455" s="232">
        <f>IF(N455="sníž. přenesená",J455,0)</f>
        <v>0</v>
      </c>
      <c r="BI455" s="232">
        <f>IF(N455="nulová",J455,0)</f>
        <v>0</v>
      </c>
      <c r="BJ455" s="17" t="s">
        <v>86</v>
      </c>
      <c r="BK455" s="232">
        <f>ROUND(I455*H455,2)</f>
        <v>0</v>
      </c>
      <c r="BL455" s="17" t="s">
        <v>179</v>
      </c>
      <c r="BM455" s="231" t="s">
        <v>1061</v>
      </c>
    </row>
    <row r="456" s="2" customFormat="1">
      <c r="A456" s="38"/>
      <c r="B456" s="39"/>
      <c r="C456" s="40"/>
      <c r="D456" s="233" t="s">
        <v>151</v>
      </c>
      <c r="E456" s="40"/>
      <c r="F456" s="234" t="s">
        <v>1062</v>
      </c>
      <c r="G456" s="40"/>
      <c r="H456" s="40"/>
      <c r="I456" s="235"/>
      <c r="J456" s="40"/>
      <c r="K456" s="40"/>
      <c r="L456" s="44"/>
      <c r="M456" s="236"/>
      <c r="N456" s="237"/>
      <c r="O456" s="91"/>
      <c r="P456" s="91"/>
      <c r="Q456" s="91"/>
      <c r="R456" s="91"/>
      <c r="S456" s="91"/>
      <c r="T456" s="92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7" t="s">
        <v>151</v>
      </c>
      <c r="AU456" s="17" t="s">
        <v>88</v>
      </c>
    </row>
    <row r="457" s="2" customFormat="1" ht="24.15" customHeight="1">
      <c r="A457" s="38"/>
      <c r="B457" s="39"/>
      <c r="C457" s="219" t="s">
        <v>332</v>
      </c>
      <c r="D457" s="219" t="s">
        <v>146</v>
      </c>
      <c r="E457" s="220" t="s">
        <v>1063</v>
      </c>
      <c r="F457" s="221" t="s">
        <v>1064</v>
      </c>
      <c r="G457" s="222" t="s">
        <v>723</v>
      </c>
      <c r="H457" s="223">
        <v>3</v>
      </c>
      <c r="I457" s="224"/>
      <c r="J457" s="225">
        <f>ROUND(I457*H457,2)</f>
        <v>0</v>
      </c>
      <c r="K457" s="226"/>
      <c r="L457" s="44"/>
      <c r="M457" s="227" t="s">
        <v>1</v>
      </c>
      <c r="N457" s="228" t="s">
        <v>43</v>
      </c>
      <c r="O457" s="91"/>
      <c r="P457" s="229">
        <f>O457*H457</f>
        <v>0</v>
      </c>
      <c r="Q457" s="229">
        <v>0</v>
      </c>
      <c r="R457" s="229">
        <f>Q457*H457</f>
        <v>0</v>
      </c>
      <c r="S457" s="229">
        <v>0</v>
      </c>
      <c r="T457" s="230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31" t="s">
        <v>179</v>
      </c>
      <c r="AT457" s="231" t="s">
        <v>146</v>
      </c>
      <c r="AU457" s="231" t="s">
        <v>88</v>
      </c>
      <c r="AY457" s="17" t="s">
        <v>141</v>
      </c>
      <c r="BE457" s="232">
        <f>IF(N457="základní",J457,0)</f>
        <v>0</v>
      </c>
      <c r="BF457" s="232">
        <f>IF(N457="snížená",J457,0)</f>
        <v>0</v>
      </c>
      <c r="BG457" s="232">
        <f>IF(N457="zákl. přenesená",J457,0)</f>
        <v>0</v>
      </c>
      <c r="BH457" s="232">
        <f>IF(N457="sníž. přenesená",J457,0)</f>
        <v>0</v>
      </c>
      <c r="BI457" s="232">
        <f>IF(N457="nulová",J457,0)</f>
        <v>0</v>
      </c>
      <c r="BJ457" s="17" t="s">
        <v>86</v>
      </c>
      <c r="BK457" s="232">
        <f>ROUND(I457*H457,2)</f>
        <v>0</v>
      </c>
      <c r="BL457" s="17" t="s">
        <v>179</v>
      </c>
      <c r="BM457" s="231" t="s">
        <v>1065</v>
      </c>
    </row>
    <row r="458" s="2" customFormat="1">
      <c r="A458" s="38"/>
      <c r="B458" s="39"/>
      <c r="C458" s="40"/>
      <c r="D458" s="233" t="s">
        <v>151</v>
      </c>
      <c r="E458" s="40"/>
      <c r="F458" s="234" t="s">
        <v>1064</v>
      </c>
      <c r="G458" s="40"/>
      <c r="H458" s="40"/>
      <c r="I458" s="235"/>
      <c r="J458" s="40"/>
      <c r="K458" s="40"/>
      <c r="L458" s="44"/>
      <c r="M458" s="236"/>
      <c r="N458" s="237"/>
      <c r="O458" s="91"/>
      <c r="P458" s="91"/>
      <c r="Q458" s="91"/>
      <c r="R458" s="91"/>
      <c r="S458" s="91"/>
      <c r="T458" s="92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T458" s="17" t="s">
        <v>151</v>
      </c>
      <c r="AU458" s="17" t="s">
        <v>88</v>
      </c>
    </row>
    <row r="459" s="2" customFormat="1" ht="14.4" customHeight="1">
      <c r="A459" s="38"/>
      <c r="B459" s="39"/>
      <c r="C459" s="219" t="s">
        <v>518</v>
      </c>
      <c r="D459" s="219" t="s">
        <v>146</v>
      </c>
      <c r="E459" s="220" t="s">
        <v>1066</v>
      </c>
      <c r="F459" s="221" t="s">
        <v>1067</v>
      </c>
      <c r="G459" s="222" t="s">
        <v>723</v>
      </c>
      <c r="H459" s="223">
        <v>1</v>
      </c>
      <c r="I459" s="224"/>
      <c r="J459" s="225">
        <f>ROUND(I459*H459,2)</f>
        <v>0</v>
      </c>
      <c r="K459" s="226"/>
      <c r="L459" s="44"/>
      <c r="M459" s="227" t="s">
        <v>1</v>
      </c>
      <c r="N459" s="228" t="s">
        <v>43</v>
      </c>
      <c r="O459" s="91"/>
      <c r="P459" s="229">
        <f>O459*H459</f>
        <v>0</v>
      </c>
      <c r="Q459" s="229">
        <v>0</v>
      </c>
      <c r="R459" s="229">
        <f>Q459*H459</f>
        <v>0</v>
      </c>
      <c r="S459" s="229">
        <v>0</v>
      </c>
      <c r="T459" s="230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31" t="s">
        <v>179</v>
      </c>
      <c r="AT459" s="231" t="s">
        <v>146</v>
      </c>
      <c r="AU459" s="231" t="s">
        <v>88</v>
      </c>
      <c r="AY459" s="17" t="s">
        <v>141</v>
      </c>
      <c r="BE459" s="232">
        <f>IF(N459="základní",J459,0)</f>
        <v>0</v>
      </c>
      <c r="BF459" s="232">
        <f>IF(N459="snížená",J459,0)</f>
        <v>0</v>
      </c>
      <c r="BG459" s="232">
        <f>IF(N459="zákl. přenesená",J459,0)</f>
        <v>0</v>
      </c>
      <c r="BH459" s="232">
        <f>IF(N459="sníž. přenesená",J459,0)</f>
        <v>0</v>
      </c>
      <c r="BI459" s="232">
        <f>IF(N459="nulová",J459,0)</f>
        <v>0</v>
      </c>
      <c r="BJ459" s="17" t="s">
        <v>86</v>
      </c>
      <c r="BK459" s="232">
        <f>ROUND(I459*H459,2)</f>
        <v>0</v>
      </c>
      <c r="BL459" s="17" t="s">
        <v>179</v>
      </c>
      <c r="BM459" s="231" t="s">
        <v>1068</v>
      </c>
    </row>
    <row r="460" s="2" customFormat="1">
      <c r="A460" s="38"/>
      <c r="B460" s="39"/>
      <c r="C460" s="40"/>
      <c r="D460" s="233" t="s">
        <v>151</v>
      </c>
      <c r="E460" s="40"/>
      <c r="F460" s="234" t="s">
        <v>1069</v>
      </c>
      <c r="G460" s="40"/>
      <c r="H460" s="40"/>
      <c r="I460" s="235"/>
      <c r="J460" s="40"/>
      <c r="K460" s="40"/>
      <c r="L460" s="44"/>
      <c r="M460" s="236"/>
      <c r="N460" s="237"/>
      <c r="O460" s="91"/>
      <c r="P460" s="91"/>
      <c r="Q460" s="91"/>
      <c r="R460" s="91"/>
      <c r="S460" s="91"/>
      <c r="T460" s="92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151</v>
      </c>
      <c r="AU460" s="17" t="s">
        <v>88</v>
      </c>
    </row>
    <row r="461" s="2" customFormat="1" ht="14.4" customHeight="1">
      <c r="A461" s="38"/>
      <c r="B461" s="39"/>
      <c r="C461" s="219" t="s">
        <v>336</v>
      </c>
      <c r="D461" s="219" t="s">
        <v>146</v>
      </c>
      <c r="E461" s="220" t="s">
        <v>1070</v>
      </c>
      <c r="F461" s="221" t="s">
        <v>1071</v>
      </c>
      <c r="G461" s="222" t="s">
        <v>723</v>
      </c>
      <c r="H461" s="223">
        <v>1</v>
      </c>
      <c r="I461" s="224"/>
      <c r="J461" s="225">
        <f>ROUND(I461*H461,2)</f>
        <v>0</v>
      </c>
      <c r="K461" s="226"/>
      <c r="L461" s="44"/>
      <c r="M461" s="227" t="s">
        <v>1</v>
      </c>
      <c r="N461" s="228" t="s">
        <v>43</v>
      </c>
      <c r="O461" s="91"/>
      <c r="P461" s="229">
        <f>O461*H461</f>
        <v>0</v>
      </c>
      <c r="Q461" s="229">
        <v>0</v>
      </c>
      <c r="R461" s="229">
        <f>Q461*H461</f>
        <v>0</v>
      </c>
      <c r="S461" s="229">
        <v>0</v>
      </c>
      <c r="T461" s="230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31" t="s">
        <v>179</v>
      </c>
      <c r="AT461" s="231" t="s">
        <v>146</v>
      </c>
      <c r="AU461" s="231" t="s">
        <v>88</v>
      </c>
      <c r="AY461" s="17" t="s">
        <v>141</v>
      </c>
      <c r="BE461" s="232">
        <f>IF(N461="základní",J461,0)</f>
        <v>0</v>
      </c>
      <c r="BF461" s="232">
        <f>IF(N461="snížená",J461,0)</f>
        <v>0</v>
      </c>
      <c r="BG461" s="232">
        <f>IF(N461="zákl. přenesená",J461,0)</f>
        <v>0</v>
      </c>
      <c r="BH461" s="232">
        <f>IF(N461="sníž. přenesená",J461,0)</f>
        <v>0</v>
      </c>
      <c r="BI461" s="232">
        <f>IF(N461="nulová",J461,0)</f>
        <v>0</v>
      </c>
      <c r="BJ461" s="17" t="s">
        <v>86</v>
      </c>
      <c r="BK461" s="232">
        <f>ROUND(I461*H461,2)</f>
        <v>0</v>
      </c>
      <c r="BL461" s="17" t="s">
        <v>179</v>
      </c>
      <c r="BM461" s="231" t="s">
        <v>1072</v>
      </c>
    </row>
    <row r="462" s="2" customFormat="1">
      <c r="A462" s="38"/>
      <c r="B462" s="39"/>
      <c r="C462" s="40"/>
      <c r="D462" s="233" t="s">
        <v>151</v>
      </c>
      <c r="E462" s="40"/>
      <c r="F462" s="234" t="s">
        <v>1073</v>
      </c>
      <c r="G462" s="40"/>
      <c r="H462" s="40"/>
      <c r="I462" s="235"/>
      <c r="J462" s="40"/>
      <c r="K462" s="40"/>
      <c r="L462" s="44"/>
      <c r="M462" s="236"/>
      <c r="N462" s="237"/>
      <c r="O462" s="91"/>
      <c r="P462" s="91"/>
      <c r="Q462" s="91"/>
      <c r="R462" s="91"/>
      <c r="S462" s="91"/>
      <c r="T462" s="92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T462" s="17" t="s">
        <v>151</v>
      </c>
      <c r="AU462" s="17" t="s">
        <v>88</v>
      </c>
    </row>
    <row r="463" s="2" customFormat="1" ht="14.4" customHeight="1">
      <c r="A463" s="38"/>
      <c r="B463" s="39"/>
      <c r="C463" s="219" t="s">
        <v>1074</v>
      </c>
      <c r="D463" s="219" t="s">
        <v>146</v>
      </c>
      <c r="E463" s="220" t="s">
        <v>1075</v>
      </c>
      <c r="F463" s="221" t="s">
        <v>1076</v>
      </c>
      <c r="G463" s="222" t="s">
        <v>818</v>
      </c>
      <c r="H463" s="223">
        <v>1</v>
      </c>
      <c r="I463" s="224"/>
      <c r="J463" s="225">
        <f>ROUND(I463*H463,2)</f>
        <v>0</v>
      </c>
      <c r="K463" s="226"/>
      <c r="L463" s="44"/>
      <c r="M463" s="227" t="s">
        <v>1</v>
      </c>
      <c r="N463" s="228" t="s">
        <v>43</v>
      </c>
      <c r="O463" s="91"/>
      <c r="P463" s="229">
        <f>O463*H463</f>
        <v>0</v>
      </c>
      <c r="Q463" s="229">
        <v>0</v>
      </c>
      <c r="R463" s="229">
        <f>Q463*H463</f>
        <v>0</v>
      </c>
      <c r="S463" s="229">
        <v>0</v>
      </c>
      <c r="T463" s="230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31" t="s">
        <v>179</v>
      </c>
      <c r="AT463" s="231" t="s">
        <v>146</v>
      </c>
      <c r="AU463" s="231" t="s">
        <v>88</v>
      </c>
      <c r="AY463" s="17" t="s">
        <v>141</v>
      </c>
      <c r="BE463" s="232">
        <f>IF(N463="základní",J463,0)</f>
        <v>0</v>
      </c>
      <c r="BF463" s="232">
        <f>IF(N463="snížená",J463,0)</f>
        <v>0</v>
      </c>
      <c r="BG463" s="232">
        <f>IF(N463="zákl. přenesená",J463,0)</f>
        <v>0</v>
      </c>
      <c r="BH463" s="232">
        <f>IF(N463="sníž. přenesená",J463,0)</f>
        <v>0</v>
      </c>
      <c r="BI463" s="232">
        <f>IF(N463="nulová",J463,0)</f>
        <v>0</v>
      </c>
      <c r="BJ463" s="17" t="s">
        <v>86</v>
      </c>
      <c r="BK463" s="232">
        <f>ROUND(I463*H463,2)</f>
        <v>0</v>
      </c>
      <c r="BL463" s="17" t="s">
        <v>179</v>
      </c>
      <c r="BM463" s="231" t="s">
        <v>1077</v>
      </c>
    </row>
    <row r="464" s="2" customFormat="1">
      <c r="A464" s="38"/>
      <c r="B464" s="39"/>
      <c r="C464" s="40"/>
      <c r="D464" s="233" t="s">
        <v>151</v>
      </c>
      <c r="E464" s="40"/>
      <c r="F464" s="234" t="s">
        <v>1078</v>
      </c>
      <c r="G464" s="40"/>
      <c r="H464" s="40"/>
      <c r="I464" s="235"/>
      <c r="J464" s="40"/>
      <c r="K464" s="40"/>
      <c r="L464" s="44"/>
      <c r="M464" s="236"/>
      <c r="N464" s="237"/>
      <c r="O464" s="91"/>
      <c r="P464" s="91"/>
      <c r="Q464" s="91"/>
      <c r="R464" s="91"/>
      <c r="S464" s="91"/>
      <c r="T464" s="92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7" t="s">
        <v>151</v>
      </c>
      <c r="AU464" s="17" t="s">
        <v>88</v>
      </c>
    </row>
    <row r="465" s="2" customFormat="1" ht="14.4" customHeight="1">
      <c r="A465" s="38"/>
      <c r="B465" s="39"/>
      <c r="C465" s="265" t="s">
        <v>339</v>
      </c>
      <c r="D465" s="265" t="s">
        <v>677</v>
      </c>
      <c r="E465" s="266" t="s">
        <v>1079</v>
      </c>
      <c r="F465" s="267" t="s">
        <v>1080</v>
      </c>
      <c r="G465" s="268" t="s">
        <v>149</v>
      </c>
      <c r="H465" s="269">
        <v>1</v>
      </c>
      <c r="I465" s="270"/>
      <c r="J465" s="271">
        <f>ROUND(I465*H465,2)</f>
        <v>0</v>
      </c>
      <c r="K465" s="272"/>
      <c r="L465" s="273"/>
      <c r="M465" s="274" t="s">
        <v>1</v>
      </c>
      <c r="N465" s="275" t="s">
        <v>43</v>
      </c>
      <c r="O465" s="91"/>
      <c r="P465" s="229">
        <f>O465*H465</f>
        <v>0</v>
      </c>
      <c r="Q465" s="229">
        <v>0</v>
      </c>
      <c r="R465" s="229">
        <f>Q465*H465</f>
        <v>0</v>
      </c>
      <c r="S465" s="229">
        <v>0</v>
      </c>
      <c r="T465" s="230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31" t="s">
        <v>211</v>
      </c>
      <c r="AT465" s="231" t="s">
        <v>677</v>
      </c>
      <c r="AU465" s="231" t="s">
        <v>88</v>
      </c>
      <c r="AY465" s="17" t="s">
        <v>141</v>
      </c>
      <c r="BE465" s="232">
        <f>IF(N465="základní",J465,0)</f>
        <v>0</v>
      </c>
      <c r="BF465" s="232">
        <f>IF(N465="snížená",J465,0)</f>
        <v>0</v>
      </c>
      <c r="BG465" s="232">
        <f>IF(N465="zákl. přenesená",J465,0)</f>
        <v>0</v>
      </c>
      <c r="BH465" s="232">
        <f>IF(N465="sníž. přenesená",J465,0)</f>
        <v>0</v>
      </c>
      <c r="BI465" s="232">
        <f>IF(N465="nulová",J465,0)</f>
        <v>0</v>
      </c>
      <c r="BJ465" s="17" t="s">
        <v>86</v>
      </c>
      <c r="BK465" s="232">
        <f>ROUND(I465*H465,2)</f>
        <v>0</v>
      </c>
      <c r="BL465" s="17" t="s">
        <v>179</v>
      </c>
      <c r="BM465" s="231" t="s">
        <v>1081</v>
      </c>
    </row>
    <row r="466" s="2" customFormat="1">
      <c r="A466" s="38"/>
      <c r="B466" s="39"/>
      <c r="C466" s="40"/>
      <c r="D466" s="233" t="s">
        <v>151</v>
      </c>
      <c r="E466" s="40"/>
      <c r="F466" s="234" t="s">
        <v>1080</v>
      </c>
      <c r="G466" s="40"/>
      <c r="H466" s="40"/>
      <c r="I466" s="235"/>
      <c r="J466" s="40"/>
      <c r="K466" s="40"/>
      <c r="L466" s="44"/>
      <c r="M466" s="236"/>
      <c r="N466" s="237"/>
      <c r="O466" s="91"/>
      <c r="P466" s="91"/>
      <c r="Q466" s="91"/>
      <c r="R466" s="91"/>
      <c r="S466" s="91"/>
      <c r="T466" s="92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17" t="s">
        <v>151</v>
      </c>
      <c r="AU466" s="17" t="s">
        <v>88</v>
      </c>
    </row>
    <row r="467" s="2" customFormat="1" ht="14.4" customHeight="1">
      <c r="A467" s="38"/>
      <c r="B467" s="39"/>
      <c r="C467" s="219" t="s">
        <v>539</v>
      </c>
      <c r="D467" s="219" t="s">
        <v>146</v>
      </c>
      <c r="E467" s="220" t="s">
        <v>1082</v>
      </c>
      <c r="F467" s="221" t="s">
        <v>1083</v>
      </c>
      <c r="G467" s="222" t="s">
        <v>149</v>
      </c>
      <c r="H467" s="223">
        <v>7</v>
      </c>
      <c r="I467" s="224"/>
      <c r="J467" s="225">
        <f>ROUND(I467*H467,2)</f>
        <v>0</v>
      </c>
      <c r="K467" s="226"/>
      <c r="L467" s="44"/>
      <c r="M467" s="227" t="s">
        <v>1</v>
      </c>
      <c r="N467" s="228" t="s">
        <v>43</v>
      </c>
      <c r="O467" s="91"/>
      <c r="P467" s="229">
        <f>O467*H467</f>
        <v>0</v>
      </c>
      <c r="Q467" s="229">
        <v>0</v>
      </c>
      <c r="R467" s="229">
        <f>Q467*H467</f>
        <v>0</v>
      </c>
      <c r="S467" s="229">
        <v>0</v>
      </c>
      <c r="T467" s="230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31" t="s">
        <v>179</v>
      </c>
      <c r="AT467" s="231" t="s">
        <v>146</v>
      </c>
      <c r="AU467" s="231" t="s">
        <v>88</v>
      </c>
      <c r="AY467" s="17" t="s">
        <v>141</v>
      </c>
      <c r="BE467" s="232">
        <f>IF(N467="základní",J467,0)</f>
        <v>0</v>
      </c>
      <c r="BF467" s="232">
        <f>IF(N467="snížená",J467,0)</f>
        <v>0</v>
      </c>
      <c r="BG467" s="232">
        <f>IF(N467="zákl. přenesená",J467,0)</f>
        <v>0</v>
      </c>
      <c r="BH467" s="232">
        <f>IF(N467="sníž. přenesená",J467,0)</f>
        <v>0</v>
      </c>
      <c r="BI467" s="232">
        <f>IF(N467="nulová",J467,0)</f>
        <v>0</v>
      </c>
      <c r="BJ467" s="17" t="s">
        <v>86</v>
      </c>
      <c r="BK467" s="232">
        <f>ROUND(I467*H467,2)</f>
        <v>0</v>
      </c>
      <c r="BL467" s="17" t="s">
        <v>179</v>
      </c>
      <c r="BM467" s="231" t="s">
        <v>1084</v>
      </c>
    </row>
    <row r="468" s="2" customFormat="1">
      <c r="A468" s="38"/>
      <c r="B468" s="39"/>
      <c r="C468" s="40"/>
      <c r="D468" s="233" t="s">
        <v>151</v>
      </c>
      <c r="E468" s="40"/>
      <c r="F468" s="234" t="s">
        <v>1083</v>
      </c>
      <c r="G468" s="40"/>
      <c r="H468" s="40"/>
      <c r="I468" s="235"/>
      <c r="J468" s="40"/>
      <c r="K468" s="40"/>
      <c r="L468" s="44"/>
      <c r="M468" s="236"/>
      <c r="N468" s="237"/>
      <c r="O468" s="91"/>
      <c r="P468" s="91"/>
      <c r="Q468" s="91"/>
      <c r="R468" s="91"/>
      <c r="S468" s="91"/>
      <c r="T468" s="92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151</v>
      </c>
      <c r="AU468" s="17" t="s">
        <v>88</v>
      </c>
    </row>
    <row r="469" s="2" customFormat="1" ht="14.4" customHeight="1">
      <c r="A469" s="38"/>
      <c r="B469" s="39"/>
      <c r="C469" s="219" t="s">
        <v>343</v>
      </c>
      <c r="D469" s="219" t="s">
        <v>146</v>
      </c>
      <c r="E469" s="220" t="s">
        <v>1085</v>
      </c>
      <c r="F469" s="221" t="s">
        <v>1083</v>
      </c>
      <c r="G469" s="222" t="s">
        <v>149</v>
      </c>
      <c r="H469" s="223">
        <v>3</v>
      </c>
      <c r="I469" s="224"/>
      <c r="J469" s="225">
        <f>ROUND(I469*H469,2)</f>
        <v>0</v>
      </c>
      <c r="K469" s="226"/>
      <c r="L469" s="44"/>
      <c r="M469" s="227" t="s">
        <v>1</v>
      </c>
      <c r="N469" s="228" t="s">
        <v>43</v>
      </c>
      <c r="O469" s="91"/>
      <c r="P469" s="229">
        <f>O469*H469</f>
        <v>0</v>
      </c>
      <c r="Q469" s="229">
        <v>0</v>
      </c>
      <c r="R469" s="229">
        <f>Q469*H469</f>
        <v>0</v>
      </c>
      <c r="S469" s="229">
        <v>0</v>
      </c>
      <c r="T469" s="230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31" t="s">
        <v>179</v>
      </c>
      <c r="AT469" s="231" t="s">
        <v>146</v>
      </c>
      <c r="AU469" s="231" t="s">
        <v>88</v>
      </c>
      <c r="AY469" s="17" t="s">
        <v>141</v>
      </c>
      <c r="BE469" s="232">
        <f>IF(N469="základní",J469,0)</f>
        <v>0</v>
      </c>
      <c r="BF469" s="232">
        <f>IF(N469="snížená",J469,0)</f>
        <v>0</v>
      </c>
      <c r="BG469" s="232">
        <f>IF(N469="zákl. přenesená",J469,0)</f>
        <v>0</v>
      </c>
      <c r="BH469" s="232">
        <f>IF(N469="sníž. přenesená",J469,0)</f>
        <v>0</v>
      </c>
      <c r="BI469" s="232">
        <f>IF(N469="nulová",J469,0)</f>
        <v>0</v>
      </c>
      <c r="BJ469" s="17" t="s">
        <v>86</v>
      </c>
      <c r="BK469" s="232">
        <f>ROUND(I469*H469,2)</f>
        <v>0</v>
      </c>
      <c r="BL469" s="17" t="s">
        <v>179</v>
      </c>
      <c r="BM469" s="231" t="s">
        <v>1086</v>
      </c>
    </row>
    <row r="470" s="2" customFormat="1">
      <c r="A470" s="38"/>
      <c r="B470" s="39"/>
      <c r="C470" s="40"/>
      <c r="D470" s="233" t="s">
        <v>151</v>
      </c>
      <c r="E470" s="40"/>
      <c r="F470" s="234" t="s">
        <v>1083</v>
      </c>
      <c r="G470" s="40"/>
      <c r="H470" s="40"/>
      <c r="I470" s="235"/>
      <c r="J470" s="40"/>
      <c r="K470" s="40"/>
      <c r="L470" s="44"/>
      <c r="M470" s="236"/>
      <c r="N470" s="237"/>
      <c r="O470" s="91"/>
      <c r="P470" s="91"/>
      <c r="Q470" s="91"/>
      <c r="R470" s="91"/>
      <c r="S470" s="91"/>
      <c r="T470" s="92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T470" s="17" t="s">
        <v>151</v>
      </c>
      <c r="AU470" s="17" t="s">
        <v>88</v>
      </c>
    </row>
    <row r="471" s="2" customFormat="1">
      <c r="A471" s="38"/>
      <c r="B471" s="39"/>
      <c r="C471" s="40"/>
      <c r="D471" s="233" t="s">
        <v>659</v>
      </c>
      <c r="E471" s="40"/>
      <c r="F471" s="264" t="s">
        <v>1087</v>
      </c>
      <c r="G471" s="40"/>
      <c r="H471" s="40"/>
      <c r="I471" s="235"/>
      <c r="J471" s="40"/>
      <c r="K471" s="40"/>
      <c r="L471" s="44"/>
      <c r="M471" s="236"/>
      <c r="N471" s="237"/>
      <c r="O471" s="91"/>
      <c r="P471" s="91"/>
      <c r="Q471" s="91"/>
      <c r="R471" s="91"/>
      <c r="S471" s="91"/>
      <c r="T471" s="92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659</v>
      </c>
      <c r="AU471" s="17" t="s">
        <v>88</v>
      </c>
    </row>
    <row r="472" s="2" customFormat="1" ht="14.4" customHeight="1">
      <c r="A472" s="38"/>
      <c r="B472" s="39"/>
      <c r="C472" s="219" t="s">
        <v>546</v>
      </c>
      <c r="D472" s="219" t="s">
        <v>146</v>
      </c>
      <c r="E472" s="220" t="s">
        <v>1088</v>
      </c>
      <c r="F472" s="221" t="s">
        <v>1089</v>
      </c>
      <c r="G472" s="222" t="s">
        <v>149</v>
      </c>
      <c r="H472" s="223">
        <v>4</v>
      </c>
      <c r="I472" s="224"/>
      <c r="J472" s="225">
        <f>ROUND(I472*H472,2)</f>
        <v>0</v>
      </c>
      <c r="K472" s="226"/>
      <c r="L472" s="44"/>
      <c r="M472" s="227" t="s">
        <v>1</v>
      </c>
      <c r="N472" s="228" t="s">
        <v>43</v>
      </c>
      <c r="O472" s="91"/>
      <c r="P472" s="229">
        <f>O472*H472</f>
        <v>0</v>
      </c>
      <c r="Q472" s="229">
        <v>0</v>
      </c>
      <c r="R472" s="229">
        <f>Q472*H472</f>
        <v>0</v>
      </c>
      <c r="S472" s="229">
        <v>0</v>
      </c>
      <c r="T472" s="230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31" t="s">
        <v>179</v>
      </c>
      <c r="AT472" s="231" t="s">
        <v>146</v>
      </c>
      <c r="AU472" s="231" t="s">
        <v>88</v>
      </c>
      <c r="AY472" s="17" t="s">
        <v>141</v>
      </c>
      <c r="BE472" s="232">
        <f>IF(N472="základní",J472,0)</f>
        <v>0</v>
      </c>
      <c r="BF472" s="232">
        <f>IF(N472="snížená",J472,0)</f>
        <v>0</v>
      </c>
      <c r="BG472" s="232">
        <f>IF(N472="zákl. přenesená",J472,0)</f>
        <v>0</v>
      </c>
      <c r="BH472" s="232">
        <f>IF(N472="sníž. přenesená",J472,0)</f>
        <v>0</v>
      </c>
      <c r="BI472" s="232">
        <f>IF(N472="nulová",J472,0)</f>
        <v>0</v>
      </c>
      <c r="BJ472" s="17" t="s">
        <v>86</v>
      </c>
      <c r="BK472" s="232">
        <f>ROUND(I472*H472,2)</f>
        <v>0</v>
      </c>
      <c r="BL472" s="17" t="s">
        <v>179</v>
      </c>
      <c r="BM472" s="231" t="s">
        <v>1090</v>
      </c>
    </row>
    <row r="473" s="2" customFormat="1">
      <c r="A473" s="38"/>
      <c r="B473" s="39"/>
      <c r="C473" s="40"/>
      <c r="D473" s="233" t="s">
        <v>151</v>
      </c>
      <c r="E473" s="40"/>
      <c r="F473" s="234" t="s">
        <v>1089</v>
      </c>
      <c r="G473" s="40"/>
      <c r="H473" s="40"/>
      <c r="I473" s="235"/>
      <c r="J473" s="40"/>
      <c r="K473" s="40"/>
      <c r="L473" s="44"/>
      <c r="M473" s="236"/>
      <c r="N473" s="237"/>
      <c r="O473" s="91"/>
      <c r="P473" s="91"/>
      <c r="Q473" s="91"/>
      <c r="R473" s="91"/>
      <c r="S473" s="91"/>
      <c r="T473" s="92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151</v>
      </c>
      <c r="AU473" s="17" t="s">
        <v>88</v>
      </c>
    </row>
    <row r="474" s="2" customFormat="1" ht="14.4" customHeight="1">
      <c r="A474" s="38"/>
      <c r="B474" s="39"/>
      <c r="C474" s="219" t="s">
        <v>346</v>
      </c>
      <c r="D474" s="219" t="s">
        <v>146</v>
      </c>
      <c r="E474" s="220" t="s">
        <v>1091</v>
      </c>
      <c r="F474" s="221" t="s">
        <v>1092</v>
      </c>
      <c r="G474" s="222" t="s">
        <v>149</v>
      </c>
      <c r="H474" s="223">
        <v>11</v>
      </c>
      <c r="I474" s="224"/>
      <c r="J474" s="225">
        <f>ROUND(I474*H474,2)</f>
        <v>0</v>
      </c>
      <c r="K474" s="226"/>
      <c r="L474" s="44"/>
      <c r="M474" s="227" t="s">
        <v>1</v>
      </c>
      <c r="N474" s="228" t="s">
        <v>43</v>
      </c>
      <c r="O474" s="91"/>
      <c r="P474" s="229">
        <f>O474*H474</f>
        <v>0</v>
      </c>
      <c r="Q474" s="229">
        <v>0</v>
      </c>
      <c r="R474" s="229">
        <f>Q474*H474</f>
        <v>0</v>
      </c>
      <c r="S474" s="229">
        <v>0</v>
      </c>
      <c r="T474" s="230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31" t="s">
        <v>179</v>
      </c>
      <c r="AT474" s="231" t="s">
        <v>146</v>
      </c>
      <c r="AU474" s="231" t="s">
        <v>88</v>
      </c>
      <c r="AY474" s="17" t="s">
        <v>141</v>
      </c>
      <c r="BE474" s="232">
        <f>IF(N474="základní",J474,0)</f>
        <v>0</v>
      </c>
      <c r="BF474" s="232">
        <f>IF(N474="snížená",J474,0)</f>
        <v>0</v>
      </c>
      <c r="BG474" s="232">
        <f>IF(N474="zákl. přenesená",J474,0)</f>
        <v>0</v>
      </c>
      <c r="BH474" s="232">
        <f>IF(N474="sníž. přenesená",J474,0)</f>
        <v>0</v>
      </c>
      <c r="BI474" s="232">
        <f>IF(N474="nulová",J474,0)</f>
        <v>0</v>
      </c>
      <c r="BJ474" s="17" t="s">
        <v>86</v>
      </c>
      <c r="BK474" s="232">
        <f>ROUND(I474*H474,2)</f>
        <v>0</v>
      </c>
      <c r="BL474" s="17" t="s">
        <v>179</v>
      </c>
      <c r="BM474" s="231" t="s">
        <v>1093</v>
      </c>
    </row>
    <row r="475" s="2" customFormat="1">
      <c r="A475" s="38"/>
      <c r="B475" s="39"/>
      <c r="C475" s="40"/>
      <c r="D475" s="233" t="s">
        <v>151</v>
      </c>
      <c r="E475" s="40"/>
      <c r="F475" s="234" t="s">
        <v>1092</v>
      </c>
      <c r="G475" s="40"/>
      <c r="H475" s="40"/>
      <c r="I475" s="235"/>
      <c r="J475" s="40"/>
      <c r="K475" s="40"/>
      <c r="L475" s="44"/>
      <c r="M475" s="236"/>
      <c r="N475" s="237"/>
      <c r="O475" s="91"/>
      <c r="P475" s="91"/>
      <c r="Q475" s="91"/>
      <c r="R475" s="91"/>
      <c r="S475" s="91"/>
      <c r="T475" s="92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17" t="s">
        <v>151</v>
      </c>
      <c r="AU475" s="17" t="s">
        <v>88</v>
      </c>
    </row>
    <row r="476" s="2" customFormat="1" ht="14.4" customHeight="1">
      <c r="A476" s="38"/>
      <c r="B476" s="39"/>
      <c r="C476" s="219" t="s">
        <v>438</v>
      </c>
      <c r="D476" s="219" t="s">
        <v>146</v>
      </c>
      <c r="E476" s="220" t="s">
        <v>1094</v>
      </c>
      <c r="F476" s="221" t="s">
        <v>1095</v>
      </c>
      <c r="G476" s="222" t="s">
        <v>149</v>
      </c>
      <c r="H476" s="223">
        <v>1</v>
      </c>
      <c r="I476" s="224"/>
      <c r="J476" s="225">
        <f>ROUND(I476*H476,2)</f>
        <v>0</v>
      </c>
      <c r="K476" s="226"/>
      <c r="L476" s="44"/>
      <c r="M476" s="227" t="s">
        <v>1</v>
      </c>
      <c r="N476" s="228" t="s">
        <v>43</v>
      </c>
      <c r="O476" s="91"/>
      <c r="P476" s="229">
        <f>O476*H476</f>
        <v>0</v>
      </c>
      <c r="Q476" s="229">
        <v>0</v>
      </c>
      <c r="R476" s="229">
        <f>Q476*H476</f>
        <v>0</v>
      </c>
      <c r="S476" s="229">
        <v>0</v>
      </c>
      <c r="T476" s="230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31" t="s">
        <v>179</v>
      </c>
      <c r="AT476" s="231" t="s">
        <v>146</v>
      </c>
      <c r="AU476" s="231" t="s">
        <v>88</v>
      </c>
      <c r="AY476" s="17" t="s">
        <v>141</v>
      </c>
      <c r="BE476" s="232">
        <f>IF(N476="základní",J476,0)</f>
        <v>0</v>
      </c>
      <c r="BF476" s="232">
        <f>IF(N476="snížená",J476,0)</f>
        <v>0</v>
      </c>
      <c r="BG476" s="232">
        <f>IF(N476="zákl. přenesená",J476,0)</f>
        <v>0</v>
      </c>
      <c r="BH476" s="232">
        <f>IF(N476="sníž. přenesená",J476,0)</f>
        <v>0</v>
      </c>
      <c r="BI476" s="232">
        <f>IF(N476="nulová",J476,0)</f>
        <v>0</v>
      </c>
      <c r="BJ476" s="17" t="s">
        <v>86</v>
      </c>
      <c r="BK476" s="232">
        <f>ROUND(I476*H476,2)</f>
        <v>0</v>
      </c>
      <c r="BL476" s="17" t="s">
        <v>179</v>
      </c>
      <c r="BM476" s="231" t="s">
        <v>1096</v>
      </c>
    </row>
    <row r="477" s="2" customFormat="1">
      <c r="A477" s="38"/>
      <c r="B477" s="39"/>
      <c r="C477" s="40"/>
      <c r="D477" s="233" t="s">
        <v>151</v>
      </c>
      <c r="E477" s="40"/>
      <c r="F477" s="234" t="s">
        <v>1097</v>
      </c>
      <c r="G477" s="40"/>
      <c r="H477" s="40"/>
      <c r="I477" s="235"/>
      <c r="J477" s="40"/>
      <c r="K477" s="40"/>
      <c r="L477" s="44"/>
      <c r="M477" s="236"/>
      <c r="N477" s="237"/>
      <c r="O477" s="91"/>
      <c r="P477" s="91"/>
      <c r="Q477" s="91"/>
      <c r="R477" s="91"/>
      <c r="S477" s="91"/>
      <c r="T477" s="92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7" t="s">
        <v>151</v>
      </c>
      <c r="AU477" s="17" t="s">
        <v>88</v>
      </c>
    </row>
    <row r="478" s="2" customFormat="1" ht="14.4" customHeight="1">
      <c r="A478" s="38"/>
      <c r="B478" s="39"/>
      <c r="C478" s="219" t="s">
        <v>445</v>
      </c>
      <c r="D478" s="219" t="s">
        <v>146</v>
      </c>
      <c r="E478" s="220" t="s">
        <v>1098</v>
      </c>
      <c r="F478" s="221" t="s">
        <v>1095</v>
      </c>
      <c r="G478" s="222" t="s">
        <v>149</v>
      </c>
      <c r="H478" s="223">
        <v>1</v>
      </c>
      <c r="I478" s="224"/>
      <c r="J478" s="225">
        <f>ROUND(I478*H478,2)</f>
        <v>0</v>
      </c>
      <c r="K478" s="226"/>
      <c r="L478" s="44"/>
      <c r="M478" s="227" t="s">
        <v>1</v>
      </c>
      <c r="N478" s="228" t="s">
        <v>43</v>
      </c>
      <c r="O478" s="91"/>
      <c r="P478" s="229">
        <f>O478*H478</f>
        <v>0</v>
      </c>
      <c r="Q478" s="229">
        <v>0</v>
      </c>
      <c r="R478" s="229">
        <f>Q478*H478</f>
        <v>0</v>
      </c>
      <c r="S478" s="229">
        <v>0</v>
      </c>
      <c r="T478" s="230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31" t="s">
        <v>179</v>
      </c>
      <c r="AT478" s="231" t="s">
        <v>146</v>
      </c>
      <c r="AU478" s="231" t="s">
        <v>88</v>
      </c>
      <c r="AY478" s="17" t="s">
        <v>141</v>
      </c>
      <c r="BE478" s="232">
        <f>IF(N478="základní",J478,0)</f>
        <v>0</v>
      </c>
      <c r="BF478" s="232">
        <f>IF(N478="snížená",J478,0)</f>
        <v>0</v>
      </c>
      <c r="BG478" s="232">
        <f>IF(N478="zákl. přenesená",J478,0)</f>
        <v>0</v>
      </c>
      <c r="BH478" s="232">
        <f>IF(N478="sníž. přenesená",J478,0)</f>
        <v>0</v>
      </c>
      <c r="BI478" s="232">
        <f>IF(N478="nulová",J478,0)</f>
        <v>0</v>
      </c>
      <c r="BJ478" s="17" t="s">
        <v>86</v>
      </c>
      <c r="BK478" s="232">
        <f>ROUND(I478*H478,2)</f>
        <v>0</v>
      </c>
      <c r="BL478" s="17" t="s">
        <v>179</v>
      </c>
      <c r="BM478" s="231" t="s">
        <v>1099</v>
      </c>
    </row>
    <row r="479" s="2" customFormat="1">
      <c r="A479" s="38"/>
      <c r="B479" s="39"/>
      <c r="C479" s="40"/>
      <c r="D479" s="233" t="s">
        <v>151</v>
      </c>
      <c r="E479" s="40"/>
      <c r="F479" s="234" t="s">
        <v>1100</v>
      </c>
      <c r="G479" s="40"/>
      <c r="H479" s="40"/>
      <c r="I479" s="235"/>
      <c r="J479" s="40"/>
      <c r="K479" s="40"/>
      <c r="L479" s="44"/>
      <c r="M479" s="236"/>
      <c r="N479" s="237"/>
      <c r="O479" s="91"/>
      <c r="P479" s="91"/>
      <c r="Q479" s="91"/>
      <c r="R479" s="91"/>
      <c r="S479" s="91"/>
      <c r="T479" s="92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7" t="s">
        <v>151</v>
      </c>
      <c r="AU479" s="17" t="s">
        <v>88</v>
      </c>
    </row>
    <row r="480" s="2" customFormat="1" ht="14.4" customHeight="1">
      <c r="A480" s="38"/>
      <c r="B480" s="39"/>
      <c r="C480" s="219" t="s">
        <v>350</v>
      </c>
      <c r="D480" s="219" t="s">
        <v>146</v>
      </c>
      <c r="E480" s="220" t="s">
        <v>1101</v>
      </c>
      <c r="F480" s="221" t="s">
        <v>1095</v>
      </c>
      <c r="G480" s="222" t="s">
        <v>149</v>
      </c>
      <c r="H480" s="223">
        <v>1</v>
      </c>
      <c r="I480" s="224"/>
      <c r="J480" s="225">
        <f>ROUND(I480*H480,2)</f>
        <v>0</v>
      </c>
      <c r="K480" s="226"/>
      <c r="L480" s="44"/>
      <c r="M480" s="227" t="s">
        <v>1</v>
      </c>
      <c r="N480" s="228" t="s">
        <v>43</v>
      </c>
      <c r="O480" s="91"/>
      <c r="P480" s="229">
        <f>O480*H480</f>
        <v>0</v>
      </c>
      <c r="Q480" s="229">
        <v>0</v>
      </c>
      <c r="R480" s="229">
        <f>Q480*H480</f>
        <v>0</v>
      </c>
      <c r="S480" s="229">
        <v>0</v>
      </c>
      <c r="T480" s="230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31" t="s">
        <v>179</v>
      </c>
      <c r="AT480" s="231" t="s">
        <v>146</v>
      </c>
      <c r="AU480" s="231" t="s">
        <v>88</v>
      </c>
      <c r="AY480" s="17" t="s">
        <v>141</v>
      </c>
      <c r="BE480" s="232">
        <f>IF(N480="základní",J480,0)</f>
        <v>0</v>
      </c>
      <c r="BF480" s="232">
        <f>IF(N480="snížená",J480,0)</f>
        <v>0</v>
      </c>
      <c r="BG480" s="232">
        <f>IF(N480="zákl. přenesená",J480,0)</f>
        <v>0</v>
      </c>
      <c r="BH480" s="232">
        <f>IF(N480="sníž. přenesená",J480,0)</f>
        <v>0</v>
      </c>
      <c r="BI480" s="232">
        <f>IF(N480="nulová",J480,0)</f>
        <v>0</v>
      </c>
      <c r="BJ480" s="17" t="s">
        <v>86</v>
      </c>
      <c r="BK480" s="232">
        <f>ROUND(I480*H480,2)</f>
        <v>0</v>
      </c>
      <c r="BL480" s="17" t="s">
        <v>179</v>
      </c>
      <c r="BM480" s="231" t="s">
        <v>1102</v>
      </c>
    </row>
    <row r="481" s="2" customFormat="1">
      <c r="A481" s="38"/>
      <c r="B481" s="39"/>
      <c r="C481" s="40"/>
      <c r="D481" s="233" t="s">
        <v>151</v>
      </c>
      <c r="E481" s="40"/>
      <c r="F481" s="234" t="s">
        <v>1103</v>
      </c>
      <c r="G481" s="40"/>
      <c r="H481" s="40"/>
      <c r="I481" s="235"/>
      <c r="J481" s="40"/>
      <c r="K481" s="40"/>
      <c r="L481" s="44"/>
      <c r="M481" s="236"/>
      <c r="N481" s="237"/>
      <c r="O481" s="91"/>
      <c r="P481" s="91"/>
      <c r="Q481" s="91"/>
      <c r="R481" s="91"/>
      <c r="S481" s="91"/>
      <c r="T481" s="92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T481" s="17" t="s">
        <v>151</v>
      </c>
      <c r="AU481" s="17" t="s">
        <v>88</v>
      </c>
    </row>
    <row r="482" s="12" customFormat="1" ht="22.8" customHeight="1">
      <c r="A482" s="12"/>
      <c r="B482" s="203"/>
      <c r="C482" s="204"/>
      <c r="D482" s="205" t="s">
        <v>77</v>
      </c>
      <c r="E482" s="217" t="s">
        <v>1104</v>
      </c>
      <c r="F482" s="217" t="s">
        <v>1105</v>
      </c>
      <c r="G482" s="204"/>
      <c r="H482" s="204"/>
      <c r="I482" s="207"/>
      <c r="J482" s="218">
        <f>BK482</f>
        <v>0</v>
      </c>
      <c r="K482" s="204"/>
      <c r="L482" s="209"/>
      <c r="M482" s="210"/>
      <c r="N482" s="211"/>
      <c r="O482" s="211"/>
      <c r="P482" s="212">
        <f>SUM(P483:P486)</f>
        <v>0</v>
      </c>
      <c r="Q482" s="211"/>
      <c r="R482" s="212">
        <f>SUM(R483:R486)</f>
        <v>0</v>
      </c>
      <c r="S482" s="211"/>
      <c r="T482" s="213">
        <f>SUM(T483:T486)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14" t="s">
        <v>88</v>
      </c>
      <c r="AT482" s="215" t="s">
        <v>77</v>
      </c>
      <c r="AU482" s="215" t="s">
        <v>86</v>
      </c>
      <c r="AY482" s="214" t="s">
        <v>141</v>
      </c>
      <c r="BK482" s="216">
        <f>SUM(BK483:BK486)</f>
        <v>0</v>
      </c>
    </row>
    <row r="483" s="2" customFormat="1" ht="14.4" customHeight="1">
      <c r="A483" s="38"/>
      <c r="B483" s="39"/>
      <c r="C483" s="219" t="s">
        <v>353</v>
      </c>
      <c r="D483" s="219" t="s">
        <v>146</v>
      </c>
      <c r="E483" s="220" t="s">
        <v>1106</v>
      </c>
      <c r="F483" s="221" t="s">
        <v>1107</v>
      </c>
      <c r="G483" s="222" t="s">
        <v>723</v>
      </c>
      <c r="H483" s="223">
        <v>1</v>
      </c>
      <c r="I483" s="224"/>
      <c r="J483" s="225">
        <f>ROUND(I483*H483,2)</f>
        <v>0</v>
      </c>
      <c r="K483" s="226"/>
      <c r="L483" s="44"/>
      <c r="M483" s="227" t="s">
        <v>1</v>
      </c>
      <c r="N483" s="228" t="s">
        <v>43</v>
      </c>
      <c r="O483" s="91"/>
      <c r="P483" s="229">
        <f>O483*H483</f>
        <v>0</v>
      </c>
      <c r="Q483" s="229">
        <v>0</v>
      </c>
      <c r="R483" s="229">
        <f>Q483*H483</f>
        <v>0</v>
      </c>
      <c r="S483" s="229">
        <v>0</v>
      </c>
      <c r="T483" s="230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31" t="s">
        <v>179</v>
      </c>
      <c r="AT483" s="231" t="s">
        <v>146</v>
      </c>
      <c r="AU483" s="231" t="s">
        <v>88</v>
      </c>
      <c r="AY483" s="17" t="s">
        <v>141</v>
      </c>
      <c r="BE483" s="232">
        <f>IF(N483="základní",J483,0)</f>
        <v>0</v>
      </c>
      <c r="BF483" s="232">
        <f>IF(N483="snížená",J483,0)</f>
        <v>0</v>
      </c>
      <c r="BG483" s="232">
        <f>IF(N483="zákl. přenesená",J483,0)</f>
        <v>0</v>
      </c>
      <c r="BH483" s="232">
        <f>IF(N483="sníž. přenesená",J483,0)</f>
        <v>0</v>
      </c>
      <c r="BI483" s="232">
        <f>IF(N483="nulová",J483,0)</f>
        <v>0</v>
      </c>
      <c r="BJ483" s="17" t="s">
        <v>86</v>
      </c>
      <c r="BK483" s="232">
        <f>ROUND(I483*H483,2)</f>
        <v>0</v>
      </c>
      <c r="BL483" s="17" t="s">
        <v>179</v>
      </c>
      <c r="BM483" s="231" t="s">
        <v>1108</v>
      </c>
    </row>
    <row r="484" s="2" customFormat="1">
      <c r="A484" s="38"/>
      <c r="B484" s="39"/>
      <c r="C484" s="40"/>
      <c r="D484" s="233" t="s">
        <v>151</v>
      </c>
      <c r="E484" s="40"/>
      <c r="F484" s="234" t="s">
        <v>1109</v>
      </c>
      <c r="G484" s="40"/>
      <c r="H484" s="40"/>
      <c r="I484" s="235"/>
      <c r="J484" s="40"/>
      <c r="K484" s="40"/>
      <c r="L484" s="44"/>
      <c r="M484" s="236"/>
      <c r="N484" s="237"/>
      <c r="O484" s="91"/>
      <c r="P484" s="91"/>
      <c r="Q484" s="91"/>
      <c r="R484" s="91"/>
      <c r="S484" s="91"/>
      <c r="T484" s="92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T484" s="17" t="s">
        <v>151</v>
      </c>
      <c r="AU484" s="17" t="s">
        <v>88</v>
      </c>
    </row>
    <row r="485" s="2" customFormat="1" ht="14.4" customHeight="1">
      <c r="A485" s="38"/>
      <c r="B485" s="39"/>
      <c r="C485" s="219" t="s">
        <v>528</v>
      </c>
      <c r="D485" s="219" t="s">
        <v>146</v>
      </c>
      <c r="E485" s="220" t="s">
        <v>1110</v>
      </c>
      <c r="F485" s="221" t="s">
        <v>1111</v>
      </c>
      <c r="G485" s="222" t="s">
        <v>594</v>
      </c>
      <c r="H485" s="223">
        <v>0.069000000000000006</v>
      </c>
      <c r="I485" s="224"/>
      <c r="J485" s="225">
        <f>ROUND(I485*H485,2)</f>
        <v>0</v>
      </c>
      <c r="K485" s="226"/>
      <c r="L485" s="44"/>
      <c r="M485" s="227" t="s">
        <v>1</v>
      </c>
      <c r="N485" s="228" t="s">
        <v>43</v>
      </c>
      <c r="O485" s="91"/>
      <c r="P485" s="229">
        <f>O485*H485</f>
        <v>0</v>
      </c>
      <c r="Q485" s="229">
        <v>0</v>
      </c>
      <c r="R485" s="229">
        <f>Q485*H485</f>
        <v>0</v>
      </c>
      <c r="S485" s="229">
        <v>0</v>
      </c>
      <c r="T485" s="230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31" t="s">
        <v>179</v>
      </c>
      <c r="AT485" s="231" t="s">
        <v>146</v>
      </c>
      <c r="AU485" s="231" t="s">
        <v>88</v>
      </c>
      <c r="AY485" s="17" t="s">
        <v>141</v>
      </c>
      <c r="BE485" s="232">
        <f>IF(N485="základní",J485,0)</f>
        <v>0</v>
      </c>
      <c r="BF485" s="232">
        <f>IF(N485="snížená",J485,0)</f>
        <v>0</v>
      </c>
      <c r="BG485" s="232">
        <f>IF(N485="zákl. přenesená",J485,0)</f>
        <v>0</v>
      </c>
      <c r="BH485" s="232">
        <f>IF(N485="sníž. přenesená",J485,0)</f>
        <v>0</v>
      </c>
      <c r="BI485" s="232">
        <f>IF(N485="nulová",J485,0)</f>
        <v>0</v>
      </c>
      <c r="BJ485" s="17" t="s">
        <v>86</v>
      </c>
      <c r="BK485" s="232">
        <f>ROUND(I485*H485,2)</f>
        <v>0</v>
      </c>
      <c r="BL485" s="17" t="s">
        <v>179</v>
      </c>
      <c r="BM485" s="231" t="s">
        <v>1112</v>
      </c>
    </row>
    <row r="486" s="2" customFormat="1">
      <c r="A486" s="38"/>
      <c r="B486" s="39"/>
      <c r="C486" s="40"/>
      <c r="D486" s="233" t="s">
        <v>151</v>
      </c>
      <c r="E486" s="40"/>
      <c r="F486" s="234" t="s">
        <v>1113</v>
      </c>
      <c r="G486" s="40"/>
      <c r="H486" s="40"/>
      <c r="I486" s="235"/>
      <c r="J486" s="40"/>
      <c r="K486" s="40"/>
      <c r="L486" s="44"/>
      <c r="M486" s="236"/>
      <c r="N486" s="237"/>
      <c r="O486" s="91"/>
      <c r="P486" s="91"/>
      <c r="Q486" s="91"/>
      <c r="R486" s="91"/>
      <c r="S486" s="91"/>
      <c r="T486" s="92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T486" s="17" t="s">
        <v>151</v>
      </c>
      <c r="AU486" s="17" t="s">
        <v>88</v>
      </c>
    </row>
    <row r="487" s="12" customFormat="1" ht="22.8" customHeight="1">
      <c r="A487" s="12"/>
      <c r="B487" s="203"/>
      <c r="C487" s="204"/>
      <c r="D487" s="205" t="s">
        <v>77</v>
      </c>
      <c r="E487" s="217" t="s">
        <v>1114</v>
      </c>
      <c r="F487" s="217" t="s">
        <v>1115</v>
      </c>
      <c r="G487" s="204"/>
      <c r="H487" s="204"/>
      <c r="I487" s="207"/>
      <c r="J487" s="218">
        <f>BK487</f>
        <v>0</v>
      </c>
      <c r="K487" s="204"/>
      <c r="L487" s="209"/>
      <c r="M487" s="210"/>
      <c r="N487" s="211"/>
      <c r="O487" s="211"/>
      <c r="P487" s="212">
        <f>SUM(P488:P496)</f>
        <v>0</v>
      </c>
      <c r="Q487" s="211"/>
      <c r="R487" s="212">
        <f>SUM(R488:R496)</f>
        <v>0</v>
      </c>
      <c r="S487" s="211"/>
      <c r="T487" s="213">
        <f>SUM(T488:T496)</f>
        <v>0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214" t="s">
        <v>88</v>
      </c>
      <c r="AT487" s="215" t="s">
        <v>77</v>
      </c>
      <c r="AU487" s="215" t="s">
        <v>86</v>
      </c>
      <c r="AY487" s="214" t="s">
        <v>141</v>
      </c>
      <c r="BK487" s="216">
        <f>SUM(BK488:BK496)</f>
        <v>0</v>
      </c>
    </row>
    <row r="488" s="2" customFormat="1" ht="14.4" customHeight="1">
      <c r="A488" s="38"/>
      <c r="B488" s="39"/>
      <c r="C488" s="219" t="s">
        <v>357</v>
      </c>
      <c r="D488" s="219" t="s">
        <v>146</v>
      </c>
      <c r="E488" s="220" t="s">
        <v>1116</v>
      </c>
      <c r="F488" s="221" t="s">
        <v>1117</v>
      </c>
      <c r="G488" s="222" t="s">
        <v>1118</v>
      </c>
      <c r="H488" s="223">
        <v>1500</v>
      </c>
      <c r="I488" s="224"/>
      <c r="J488" s="225">
        <f>ROUND(I488*H488,2)</f>
        <v>0</v>
      </c>
      <c r="K488" s="226"/>
      <c r="L488" s="44"/>
      <c r="M488" s="227" t="s">
        <v>1</v>
      </c>
      <c r="N488" s="228" t="s">
        <v>43</v>
      </c>
      <c r="O488" s="91"/>
      <c r="P488" s="229">
        <f>O488*H488</f>
        <v>0</v>
      </c>
      <c r="Q488" s="229">
        <v>0</v>
      </c>
      <c r="R488" s="229">
        <f>Q488*H488</f>
        <v>0</v>
      </c>
      <c r="S488" s="229">
        <v>0</v>
      </c>
      <c r="T488" s="230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31" t="s">
        <v>179</v>
      </c>
      <c r="AT488" s="231" t="s">
        <v>146</v>
      </c>
      <c r="AU488" s="231" t="s">
        <v>88</v>
      </c>
      <c r="AY488" s="17" t="s">
        <v>141</v>
      </c>
      <c r="BE488" s="232">
        <f>IF(N488="základní",J488,0)</f>
        <v>0</v>
      </c>
      <c r="BF488" s="232">
        <f>IF(N488="snížená",J488,0)</f>
        <v>0</v>
      </c>
      <c r="BG488" s="232">
        <f>IF(N488="zákl. přenesená",J488,0)</f>
        <v>0</v>
      </c>
      <c r="BH488" s="232">
        <f>IF(N488="sníž. přenesená",J488,0)</f>
        <v>0</v>
      </c>
      <c r="BI488" s="232">
        <f>IF(N488="nulová",J488,0)</f>
        <v>0</v>
      </c>
      <c r="BJ488" s="17" t="s">
        <v>86</v>
      </c>
      <c r="BK488" s="232">
        <f>ROUND(I488*H488,2)</f>
        <v>0</v>
      </c>
      <c r="BL488" s="17" t="s">
        <v>179</v>
      </c>
      <c r="BM488" s="231" t="s">
        <v>1119</v>
      </c>
    </row>
    <row r="489" s="2" customFormat="1">
      <c r="A489" s="38"/>
      <c r="B489" s="39"/>
      <c r="C489" s="40"/>
      <c r="D489" s="233" t="s">
        <v>151</v>
      </c>
      <c r="E489" s="40"/>
      <c r="F489" s="234" t="s">
        <v>1120</v>
      </c>
      <c r="G489" s="40"/>
      <c r="H489" s="40"/>
      <c r="I489" s="235"/>
      <c r="J489" s="40"/>
      <c r="K489" s="40"/>
      <c r="L489" s="44"/>
      <c r="M489" s="236"/>
      <c r="N489" s="237"/>
      <c r="O489" s="91"/>
      <c r="P489" s="91"/>
      <c r="Q489" s="91"/>
      <c r="R489" s="91"/>
      <c r="S489" s="91"/>
      <c r="T489" s="92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151</v>
      </c>
      <c r="AU489" s="17" t="s">
        <v>88</v>
      </c>
    </row>
    <row r="490" s="15" customFormat="1">
      <c r="A490" s="15"/>
      <c r="B490" s="276"/>
      <c r="C490" s="277"/>
      <c r="D490" s="233" t="s">
        <v>587</v>
      </c>
      <c r="E490" s="278" t="s">
        <v>1</v>
      </c>
      <c r="F490" s="279" t="s">
        <v>1121</v>
      </c>
      <c r="G490" s="277"/>
      <c r="H490" s="278" t="s">
        <v>1</v>
      </c>
      <c r="I490" s="280"/>
      <c r="J490" s="277"/>
      <c r="K490" s="277"/>
      <c r="L490" s="281"/>
      <c r="M490" s="282"/>
      <c r="N490" s="283"/>
      <c r="O490" s="283"/>
      <c r="P490" s="283"/>
      <c r="Q490" s="283"/>
      <c r="R490" s="283"/>
      <c r="S490" s="283"/>
      <c r="T490" s="284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85" t="s">
        <v>587</v>
      </c>
      <c r="AU490" s="285" t="s">
        <v>88</v>
      </c>
      <c r="AV490" s="15" t="s">
        <v>86</v>
      </c>
      <c r="AW490" s="15" t="s">
        <v>33</v>
      </c>
      <c r="AX490" s="15" t="s">
        <v>78</v>
      </c>
      <c r="AY490" s="285" t="s">
        <v>141</v>
      </c>
    </row>
    <row r="491" s="13" customFormat="1">
      <c r="A491" s="13"/>
      <c r="B491" s="242"/>
      <c r="C491" s="243"/>
      <c r="D491" s="233" t="s">
        <v>587</v>
      </c>
      <c r="E491" s="244" t="s">
        <v>1</v>
      </c>
      <c r="F491" s="245" t="s">
        <v>1122</v>
      </c>
      <c r="G491" s="243"/>
      <c r="H491" s="246">
        <v>1500</v>
      </c>
      <c r="I491" s="247"/>
      <c r="J491" s="243"/>
      <c r="K491" s="243"/>
      <c r="L491" s="248"/>
      <c r="M491" s="249"/>
      <c r="N491" s="250"/>
      <c r="O491" s="250"/>
      <c r="P491" s="250"/>
      <c r="Q491" s="250"/>
      <c r="R491" s="250"/>
      <c r="S491" s="250"/>
      <c r="T491" s="251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2" t="s">
        <v>587</v>
      </c>
      <c r="AU491" s="252" t="s">
        <v>88</v>
      </c>
      <c r="AV491" s="13" t="s">
        <v>88</v>
      </c>
      <c r="AW491" s="13" t="s">
        <v>33</v>
      </c>
      <c r="AX491" s="13" t="s">
        <v>78</v>
      </c>
      <c r="AY491" s="252" t="s">
        <v>141</v>
      </c>
    </row>
    <row r="492" s="14" customFormat="1">
      <c r="A492" s="14"/>
      <c r="B492" s="253"/>
      <c r="C492" s="254"/>
      <c r="D492" s="233" t="s">
        <v>587</v>
      </c>
      <c r="E492" s="255" t="s">
        <v>1</v>
      </c>
      <c r="F492" s="256" t="s">
        <v>589</v>
      </c>
      <c r="G492" s="254"/>
      <c r="H492" s="257">
        <v>1500</v>
      </c>
      <c r="I492" s="258"/>
      <c r="J492" s="254"/>
      <c r="K492" s="254"/>
      <c r="L492" s="259"/>
      <c r="M492" s="260"/>
      <c r="N492" s="261"/>
      <c r="O492" s="261"/>
      <c r="P492" s="261"/>
      <c r="Q492" s="261"/>
      <c r="R492" s="261"/>
      <c r="S492" s="261"/>
      <c r="T492" s="26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3" t="s">
        <v>587</v>
      </c>
      <c r="AU492" s="263" t="s">
        <v>88</v>
      </c>
      <c r="AV492" s="14" t="s">
        <v>150</v>
      </c>
      <c r="AW492" s="14" t="s">
        <v>33</v>
      </c>
      <c r="AX492" s="14" t="s">
        <v>86</v>
      </c>
      <c r="AY492" s="263" t="s">
        <v>141</v>
      </c>
    </row>
    <row r="493" s="2" customFormat="1" ht="14.4" customHeight="1">
      <c r="A493" s="38"/>
      <c r="B493" s="39"/>
      <c r="C493" s="265" t="s">
        <v>1123</v>
      </c>
      <c r="D493" s="265" t="s">
        <v>677</v>
      </c>
      <c r="E493" s="266" t="s">
        <v>1124</v>
      </c>
      <c r="F493" s="267" t="s">
        <v>1125</v>
      </c>
      <c r="G493" s="268" t="s">
        <v>1118</v>
      </c>
      <c r="H493" s="269">
        <v>1500</v>
      </c>
      <c r="I493" s="270"/>
      <c r="J493" s="271">
        <f>ROUND(I493*H493,2)</f>
        <v>0</v>
      </c>
      <c r="K493" s="272"/>
      <c r="L493" s="273"/>
      <c r="M493" s="274" t="s">
        <v>1</v>
      </c>
      <c r="N493" s="275" t="s">
        <v>43</v>
      </c>
      <c r="O493" s="91"/>
      <c r="P493" s="229">
        <f>O493*H493</f>
        <v>0</v>
      </c>
      <c r="Q493" s="229">
        <v>0</v>
      </c>
      <c r="R493" s="229">
        <f>Q493*H493</f>
        <v>0</v>
      </c>
      <c r="S493" s="229">
        <v>0</v>
      </c>
      <c r="T493" s="230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31" t="s">
        <v>211</v>
      </c>
      <c r="AT493" s="231" t="s">
        <v>677</v>
      </c>
      <c r="AU493" s="231" t="s">
        <v>88</v>
      </c>
      <c r="AY493" s="17" t="s">
        <v>141</v>
      </c>
      <c r="BE493" s="232">
        <f>IF(N493="základní",J493,0)</f>
        <v>0</v>
      </c>
      <c r="BF493" s="232">
        <f>IF(N493="snížená",J493,0)</f>
        <v>0</v>
      </c>
      <c r="BG493" s="232">
        <f>IF(N493="zákl. přenesená",J493,0)</f>
        <v>0</v>
      </c>
      <c r="BH493" s="232">
        <f>IF(N493="sníž. přenesená",J493,0)</f>
        <v>0</v>
      </c>
      <c r="BI493" s="232">
        <f>IF(N493="nulová",J493,0)</f>
        <v>0</v>
      </c>
      <c r="BJ493" s="17" t="s">
        <v>86</v>
      </c>
      <c r="BK493" s="232">
        <f>ROUND(I493*H493,2)</f>
        <v>0</v>
      </c>
      <c r="BL493" s="17" t="s">
        <v>179</v>
      </c>
      <c r="BM493" s="231" t="s">
        <v>1126</v>
      </c>
    </row>
    <row r="494" s="2" customFormat="1">
      <c r="A494" s="38"/>
      <c r="B494" s="39"/>
      <c r="C494" s="40"/>
      <c r="D494" s="233" t="s">
        <v>151</v>
      </c>
      <c r="E494" s="40"/>
      <c r="F494" s="234" t="s">
        <v>1125</v>
      </c>
      <c r="G494" s="40"/>
      <c r="H494" s="40"/>
      <c r="I494" s="235"/>
      <c r="J494" s="40"/>
      <c r="K494" s="40"/>
      <c r="L494" s="44"/>
      <c r="M494" s="236"/>
      <c r="N494" s="237"/>
      <c r="O494" s="91"/>
      <c r="P494" s="91"/>
      <c r="Q494" s="91"/>
      <c r="R494" s="91"/>
      <c r="S494" s="91"/>
      <c r="T494" s="92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T494" s="17" t="s">
        <v>151</v>
      </c>
      <c r="AU494" s="17" t="s">
        <v>88</v>
      </c>
    </row>
    <row r="495" s="2" customFormat="1" ht="14.4" customHeight="1">
      <c r="A495" s="38"/>
      <c r="B495" s="39"/>
      <c r="C495" s="219" t="s">
        <v>360</v>
      </c>
      <c r="D495" s="219" t="s">
        <v>146</v>
      </c>
      <c r="E495" s="220" t="s">
        <v>1127</v>
      </c>
      <c r="F495" s="221" t="s">
        <v>1128</v>
      </c>
      <c r="G495" s="222" t="s">
        <v>594</v>
      </c>
      <c r="H495" s="223">
        <v>1.5900000000000001</v>
      </c>
      <c r="I495" s="224"/>
      <c r="J495" s="225">
        <f>ROUND(I495*H495,2)</f>
        <v>0</v>
      </c>
      <c r="K495" s="226"/>
      <c r="L495" s="44"/>
      <c r="M495" s="227" t="s">
        <v>1</v>
      </c>
      <c r="N495" s="228" t="s">
        <v>43</v>
      </c>
      <c r="O495" s="91"/>
      <c r="P495" s="229">
        <f>O495*H495</f>
        <v>0</v>
      </c>
      <c r="Q495" s="229">
        <v>0</v>
      </c>
      <c r="R495" s="229">
        <f>Q495*H495</f>
        <v>0</v>
      </c>
      <c r="S495" s="229">
        <v>0</v>
      </c>
      <c r="T495" s="230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31" t="s">
        <v>179</v>
      </c>
      <c r="AT495" s="231" t="s">
        <v>146</v>
      </c>
      <c r="AU495" s="231" t="s">
        <v>88</v>
      </c>
      <c r="AY495" s="17" t="s">
        <v>141</v>
      </c>
      <c r="BE495" s="232">
        <f>IF(N495="základní",J495,0)</f>
        <v>0</v>
      </c>
      <c r="BF495" s="232">
        <f>IF(N495="snížená",J495,0)</f>
        <v>0</v>
      </c>
      <c r="BG495" s="232">
        <f>IF(N495="zákl. přenesená",J495,0)</f>
        <v>0</v>
      </c>
      <c r="BH495" s="232">
        <f>IF(N495="sníž. přenesená",J495,0)</f>
        <v>0</v>
      </c>
      <c r="BI495" s="232">
        <f>IF(N495="nulová",J495,0)</f>
        <v>0</v>
      </c>
      <c r="BJ495" s="17" t="s">
        <v>86</v>
      </c>
      <c r="BK495" s="232">
        <f>ROUND(I495*H495,2)</f>
        <v>0</v>
      </c>
      <c r="BL495" s="17" t="s">
        <v>179</v>
      </c>
      <c r="BM495" s="231" t="s">
        <v>1129</v>
      </c>
    </row>
    <row r="496" s="2" customFormat="1">
      <c r="A496" s="38"/>
      <c r="B496" s="39"/>
      <c r="C496" s="40"/>
      <c r="D496" s="233" t="s">
        <v>151</v>
      </c>
      <c r="E496" s="40"/>
      <c r="F496" s="234" t="s">
        <v>1130</v>
      </c>
      <c r="G496" s="40"/>
      <c r="H496" s="40"/>
      <c r="I496" s="235"/>
      <c r="J496" s="40"/>
      <c r="K496" s="40"/>
      <c r="L496" s="44"/>
      <c r="M496" s="236"/>
      <c r="N496" s="237"/>
      <c r="O496" s="91"/>
      <c r="P496" s="91"/>
      <c r="Q496" s="91"/>
      <c r="R496" s="91"/>
      <c r="S496" s="91"/>
      <c r="T496" s="92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T496" s="17" t="s">
        <v>151</v>
      </c>
      <c r="AU496" s="17" t="s">
        <v>88</v>
      </c>
    </row>
    <row r="497" s="12" customFormat="1" ht="22.8" customHeight="1">
      <c r="A497" s="12"/>
      <c r="B497" s="203"/>
      <c r="C497" s="204"/>
      <c r="D497" s="205" t="s">
        <v>77</v>
      </c>
      <c r="E497" s="217" t="s">
        <v>1131</v>
      </c>
      <c r="F497" s="217" t="s">
        <v>1132</v>
      </c>
      <c r="G497" s="204"/>
      <c r="H497" s="204"/>
      <c r="I497" s="207"/>
      <c r="J497" s="218">
        <f>BK497</f>
        <v>0</v>
      </c>
      <c r="K497" s="204"/>
      <c r="L497" s="209"/>
      <c r="M497" s="210"/>
      <c r="N497" s="211"/>
      <c r="O497" s="211"/>
      <c r="P497" s="212">
        <f>SUM(P498:P542)</f>
        <v>0</v>
      </c>
      <c r="Q497" s="211"/>
      <c r="R497" s="212">
        <f>SUM(R498:R542)</f>
        <v>0</v>
      </c>
      <c r="S497" s="211"/>
      <c r="T497" s="213">
        <f>SUM(T498:T542)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214" t="s">
        <v>88</v>
      </c>
      <c r="AT497" s="215" t="s">
        <v>77</v>
      </c>
      <c r="AU497" s="215" t="s">
        <v>86</v>
      </c>
      <c r="AY497" s="214" t="s">
        <v>141</v>
      </c>
      <c r="BK497" s="216">
        <f>SUM(BK498:BK542)</f>
        <v>0</v>
      </c>
    </row>
    <row r="498" s="2" customFormat="1" ht="14.4" customHeight="1">
      <c r="A498" s="38"/>
      <c r="B498" s="39"/>
      <c r="C498" s="219" t="s">
        <v>1133</v>
      </c>
      <c r="D498" s="219" t="s">
        <v>146</v>
      </c>
      <c r="E498" s="220" t="s">
        <v>1134</v>
      </c>
      <c r="F498" s="221" t="s">
        <v>1135</v>
      </c>
      <c r="G498" s="222" t="s">
        <v>584</v>
      </c>
      <c r="H498" s="223">
        <v>2</v>
      </c>
      <c r="I498" s="224"/>
      <c r="J498" s="225">
        <f>ROUND(I498*H498,2)</f>
        <v>0</v>
      </c>
      <c r="K498" s="226"/>
      <c r="L498" s="44"/>
      <c r="M498" s="227" t="s">
        <v>1</v>
      </c>
      <c r="N498" s="228" t="s">
        <v>43</v>
      </c>
      <c r="O498" s="91"/>
      <c r="P498" s="229">
        <f>O498*H498</f>
        <v>0</v>
      </c>
      <c r="Q498" s="229">
        <v>0</v>
      </c>
      <c r="R498" s="229">
        <f>Q498*H498</f>
        <v>0</v>
      </c>
      <c r="S498" s="229">
        <v>0</v>
      </c>
      <c r="T498" s="230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31" t="s">
        <v>179</v>
      </c>
      <c r="AT498" s="231" t="s">
        <v>146</v>
      </c>
      <c r="AU498" s="231" t="s">
        <v>88</v>
      </c>
      <c r="AY498" s="17" t="s">
        <v>141</v>
      </c>
      <c r="BE498" s="232">
        <f>IF(N498="základní",J498,0)</f>
        <v>0</v>
      </c>
      <c r="BF498" s="232">
        <f>IF(N498="snížená",J498,0)</f>
        <v>0</v>
      </c>
      <c r="BG498" s="232">
        <f>IF(N498="zákl. přenesená",J498,0)</f>
        <v>0</v>
      </c>
      <c r="BH498" s="232">
        <f>IF(N498="sníž. přenesená",J498,0)</f>
        <v>0</v>
      </c>
      <c r="BI498" s="232">
        <f>IF(N498="nulová",J498,0)</f>
        <v>0</v>
      </c>
      <c r="BJ498" s="17" t="s">
        <v>86</v>
      </c>
      <c r="BK498" s="232">
        <f>ROUND(I498*H498,2)</f>
        <v>0</v>
      </c>
      <c r="BL498" s="17" t="s">
        <v>179</v>
      </c>
      <c r="BM498" s="231" t="s">
        <v>1136</v>
      </c>
    </row>
    <row r="499" s="2" customFormat="1">
      <c r="A499" s="38"/>
      <c r="B499" s="39"/>
      <c r="C499" s="40"/>
      <c r="D499" s="233" t="s">
        <v>151</v>
      </c>
      <c r="E499" s="40"/>
      <c r="F499" s="234" t="s">
        <v>1137</v>
      </c>
      <c r="G499" s="40"/>
      <c r="H499" s="40"/>
      <c r="I499" s="235"/>
      <c r="J499" s="40"/>
      <c r="K499" s="40"/>
      <c r="L499" s="44"/>
      <c r="M499" s="236"/>
      <c r="N499" s="237"/>
      <c r="O499" s="91"/>
      <c r="P499" s="91"/>
      <c r="Q499" s="91"/>
      <c r="R499" s="91"/>
      <c r="S499" s="91"/>
      <c r="T499" s="92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T499" s="17" t="s">
        <v>151</v>
      </c>
      <c r="AU499" s="17" t="s">
        <v>88</v>
      </c>
    </row>
    <row r="500" s="2" customFormat="1" ht="14.4" customHeight="1">
      <c r="A500" s="38"/>
      <c r="B500" s="39"/>
      <c r="C500" s="219" t="s">
        <v>364</v>
      </c>
      <c r="D500" s="219" t="s">
        <v>146</v>
      </c>
      <c r="E500" s="220" t="s">
        <v>1138</v>
      </c>
      <c r="F500" s="221" t="s">
        <v>1139</v>
      </c>
      <c r="G500" s="222" t="s">
        <v>584</v>
      </c>
      <c r="H500" s="223">
        <v>2</v>
      </c>
      <c r="I500" s="224"/>
      <c r="J500" s="225">
        <f>ROUND(I500*H500,2)</f>
        <v>0</v>
      </c>
      <c r="K500" s="226"/>
      <c r="L500" s="44"/>
      <c r="M500" s="227" t="s">
        <v>1</v>
      </c>
      <c r="N500" s="228" t="s">
        <v>43</v>
      </c>
      <c r="O500" s="91"/>
      <c r="P500" s="229">
        <f>O500*H500</f>
        <v>0</v>
      </c>
      <c r="Q500" s="229">
        <v>0</v>
      </c>
      <c r="R500" s="229">
        <f>Q500*H500</f>
        <v>0</v>
      </c>
      <c r="S500" s="229">
        <v>0</v>
      </c>
      <c r="T500" s="230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31" t="s">
        <v>179</v>
      </c>
      <c r="AT500" s="231" t="s">
        <v>146</v>
      </c>
      <c r="AU500" s="231" t="s">
        <v>88</v>
      </c>
      <c r="AY500" s="17" t="s">
        <v>141</v>
      </c>
      <c r="BE500" s="232">
        <f>IF(N500="základní",J500,0)</f>
        <v>0</v>
      </c>
      <c r="BF500" s="232">
        <f>IF(N500="snížená",J500,0)</f>
        <v>0</v>
      </c>
      <c r="BG500" s="232">
        <f>IF(N500="zákl. přenesená",J500,0)</f>
        <v>0</v>
      </c>
      <c r="BH500" s="232">
        <f>IF(N500="sníž. přenesená",J500,0)</f>
        <v>0</v>
      </c>
      <c r="BI500" s="232">
        <f>IF(N500="nulová",J500,0)</f>
        <v>0</v>
      </c>
      <c r="BJ500" s="17" t="s">
        <v>86</v>
      </c>
      <c r="BK500" s="232">
        <f>ROUND(I500*H500,2)</f>
        <v>0</v>
      </c>
      <c r="BL500" s="17" t="s">
        <v>179</v>
      </c>
      <c r="BM500" s="231" t="s">
        <v>1140</v>
      </c>
    </row>
    <row r="501" s="2" customFormat="1">
      <c r="A501" s="38"/>
      <c r="B501" s="39"/>
      <c r="C501" s="40"/>
      <c r="D501" s="233" t="s">
        <v>151</v>
      </c>
      <c r="E501" s="40"/>
      <c r="F501" s="234" t="s">
        <v>1141</v>
      </c>
      <c r="G501" s="40"/>
      <c r="H501" s="40"/>
      <c r="I501" s="235"/>
      <c r="J501" s="40"/>
      <c r="K501" s="40"/>
      <c r="L501" s="44"/>
      <c r="M501" s="236"/>
      <c r="N501" s="237"/>
      <c r="O501" s="91"/>
      <c r="P501" s="91"/>
      <c r="Q501" s="91"/>
      <c r="R501" s="91"/>
      <c r="S501" s="91"/>
      <c r="T501" s="92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7" t="s">
        <v>151</v>
      </c>
      <c r="AU501" s="17" t="s">
        <v>88</v>
      </c>
    </row>
    <row r="502" s="2" customFormat="1" ht="14.4" customHeight="1">
      <c r="A502" s="38"/>
      <c r="B502" s="39"/>
      <c r="C502" s="219" t="s">
        <v>1142</v>
      </c>
      <c r="D502" s="219" t="s">
        <v>146</v>
      </c>
      <c r="E502" s="220" t="s">
        <v>1143</v>
      </c>
      <c r="F502" s="221" t="s">
        <v>1144</v>
      </c>
      <c r="G502" s="222" t="s">
        <v>584</v>
      </c>
      <c r="H502" s="223">
        <v>2</v>
      </c>
      <c r="I502" s="224"/>
      <c r="J502" s="225">
        <f>ROUND(I502*H502,2)</f>
        <v>0</v>
      </c>
      <c r="K502" s="226"/>
      <c r="L502" s="44"/>
      <c r="M502" s="227" t="s">
        <v>1</v>
      </c>
      <c r="N502" s="228" t="s">
        <v>43</v>
      </c>
      <c r="O502" s="91"/>
      <c r="P502" s="229">
        <f>O502*H502</f>
        <v>0</v>
      </c>
      <c r="Q502" s="229">
        <v>0</v>
      </c>
      <c r="R502" s="229">
        <f>Q502*H502</f>
        <v>0</v>
      </c>
      <c r="S502" s="229">
        <v>0</v>
      </c>
      <c r="T502" s="230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31" t="s">
        <v>179</v>
      </c>
      <c r="AT502" s="231" t="s">
        <v>146</v>
      </c>
      <c r="AU502" s="231" t="s">
        <v>88</v>
      </c>
      <c r="AY502" s="17" t="s">
        <v>141</v>
      </c>
      <c r="BE502" s="232">
        <f>IF(N502="základní",J502,0)</f>
        <v>0</v>
      </c>
      <c r="BF502" s="232">
        <f>IF(N502="snížená",J502,0)</f>
        <v>0</v>
      </c>
      <c r="BG502" s="232">
        <f>IF(N502="zákl. přenesená",J502,0)</f>
        <v>0</v>
      </c>
      <c r="BH502" s="232">
        <f>IF(N502="sníž. přenesená",J502,0)</f>
        <v>0</v>
      </c>
      <c r="BI502" s="232">
        <f>IF(N502="nulová",J502,0)</f>
        <v>0</v>
      </c>
      <c r="BJ502" s="17" t="s">
        <v>86</v>
      </c>
      <c r="BK502" s="232">
        <f>ROUND(I502*H502,2)</f>
        <v>0</v>
      </c>
      <c r="BL502" s="17" t="s">
        <v>179</v>
      </c>
      <c r="BM502" s="231" t="s">
        <v>1145</v>
      </c>
    </row>
    <row r="503" s="2" customFormat="1">
      <c r="A503" s="38"/>
      <c r="B503" s="39"/>
      <c r="C503" s="40"/>
      <c r="D503" s="233" t="s">
        <v>151</v>
      </c>
      <c r="E503" s="40"/>
      <c r="F503" s="234" t="s">
        <v>1146</v>
      </c>
      <c r="G503" s="40"/>
      <c r="H503" s="40"/>
      <c r="I503" s="235"/>
      <c r="J503" s="40"/>
      <c r="K503" s="40"/>
      <c r="L503" s="44"/>
      <c r="M503" s="236"/>
      <c r="N503" s="237"/>
      <c r="O503" s="91"/>
      <c r="P503" s="91"/>
      <c r="Q503" s="91"/>
      <c r="R503" s="91"/>
      <c r="S503" s="91"/>
      <c r="T503" s="92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T503" s="17" t="s">
        <v>151</v>
      </c>
      <c r="AU503" s="17" t="s">
        <v>88</v>
      </c>
    </row>
    <row r="504" s="2" customFormat="1" ht="14.4" customHeight="1">
      <c r="A504" s="38"/>
      <c r="B504" s="39"/>
      <c r="C504" s="219" t="s">
        <v>367</v>
      </c>
      <c r="D504" s="219" t="s">
        <v>146</v>
      </c>
      <c r="E504" s="220" t="s">
        <v>1147</v>
      </c>
      <c r="F504" s="221" t="s">
        <v>1148</v>
      </c>
      <c r="G504" s="222" t="s">
        <v>156</v>
      </c>
      <c r="H504" s="223">
        <v>100</v>
      </c>
      <c r="I504" s="224"/>
      <c r="J504" s="225">
        <f>ROUND(I504*H504,2)</f>
        <v>0</v>
      </c>
      <c r="K504" s="226"/>
      <c r="L504" s="44"/>
      <c r="M504" s="227" t="s">
        <v>1</v>
      </c>
      <c r="N504" s="228" t="s">
        <v>43</v>
      </c>
      <c r="O504" s="91"/>
      <c r="P504" s="229">
        <f>O504*H504</f>
        <v>0</v>
      </c>
      <c r="Q504" s="229">
        <v>0</v>
      </c>
      <c r="R504" s="229">
        <f>Q504*H504</f>
        <v>0</v>
      </c>
      <c r="S504" s="229">
        <v>0</v>
      </c>
      <c r="T504" s="230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31" t="s">
        <v>179</v>
      </c>
      <c r="AT504" s="231" t="s">
        <v>146</v>
      </c>
      <c r="AU504" s="231" t="s">
        <v>88</v>
      </c>
      <c r="AY504" s="17" t="s">
        <v>141</v>
      </c>
      <c r="BE504" s="232">
        <f>IF(N504="základní",J504,0)</f>
        <v>0</v>
      </c>
      <c r="BF504" s="232">
        <f>IF(N504="snížená",J504,0)</f>
        <v>0</v>
      </c>
      <c r="BG504" s="232">
        <f>IF(N504="zákl. přenesená",J504,0)</f>
        <v>0</v>
      </c>
      <c r="BH504" s="232">
        <f>IF(N504="sníž. přenesená",J504,0)</f>
        <v>0</v>
      </c>
      <c r="BI504" s="232">
        <f>IF(N504="nulová",J504,0)</f>
        <v>0</v>
      </c>
      <c r="BJ504" s="17" t="s">
        <v>86</v>
      </c>
      <c r="BK504" s="232">
        <f>ROUND(I504*H504,2)</f>
        <v>0</v>
      </c>
      <c r="BL504" s="17" t="s">
        <v>179</v>
      </c>
      <c r="BM504" s="231" t="s">
        <v>1149</v>
      </c>
    </row>
    <row r="505" s="2" customFormat="1">
      <c r="A505" s="38"/>
      <c r="B505" s="39"/>
      <c r="C505" s="40"/>
      <c r="D505" s="233" t="s">
        <v>151</v>
      </c>
      <c r="E505" s="40"/>
      <c r="F505" s="234" t="s">
        <v>1150</v>
      </c>
      <c r="G505" s="40"/>
      <c r="H505" s="40"/>
      <c r="I505" s="235"/>
      <c r="J505" s="40"/>
      <c r="K505" s="40"/>
      <c r="L505" s="44"/>
      <c r="M505" s="236"/>
      <c r="N505" s="237"/>
      <c r="O505" s="91"/>
      <c r="P505" s="91"/>
      <c r="Q505" s="91"/>
      <c r="R505" s="91"/>
      <c r="S505" s="91"/>
      <c r="T505" s="92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T505" s="17" t="s">
        <v>151</v>
      </c>
      <c r="AU505" s="17" t="s">
        <v>88</v>
      </c>
    </row>
    <row r="506" s="13" customFormat="1">
      <c r="A506" s="13"/>
      <c r="B506" s="242"/>
      <c r="C506" s="243"/>
      <c r="D506" s="233" t="s">
        <v>587</v>
      </c>
      <c r="E506" s="244" t="s">
        <v>1</v>
      </c>
      <c r="F506" s="245" t="s">
        <v>962</v>
      </c>
      <c r="G506" s="243"/>
      <c r="H506" s="246">
        <v>36</v>
      </c>
      <c r="I506" s="247"/>
      <c r="J506" s="243"/>
      <c r="K506" s="243"/>
      <c r="L506" s="248"/>
      <c r="M506" s="249"/>
      <c r="N506" s="250"/>
      <c r="O506" s="250"/>
      <c r="P506" s="250"/>
      <c r="Q506" s="250"/>
      <c r="R506" s="250"/>
      <c r="S506" s="250"/>
      <c r="T506" s="251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2" t="s">
        <v>587</v>
      </c>
      <c r="AU506" s="252" t="s">
        <v>88</v>
      </c>
      <c r="AV506" s="13" t="s">
        <v>88</v>
      </c>
      <c r="AW506" s="13" t="s">
        <v>33</v>
      </c>
      <c r="AX506" s="13" t="s">
        <v>78</v>
      </c>
      <c r="AY506" s="252" t="s">
        <v>141</v>
      </c>
    </row>
    <row r="507" s="13" customFormat="1">
      <c r="A507" s="13"/>
      <c r="B507" s="242"/>
      <c r="C507" s="243"/>
      <c r="D507" s="233" t="s">
        <v>587</v>
      </c>
      <c r="E507" s="244" t="s">
        <v>1</v>
      </c>
      <c r="F507" s="245" t="s">
        <v>963</v>
      </c>
      <c r="G507" s="243"/>
      <c r="H507" s="246">
        <v>6</v>
      </c>
      <c r="I507" s="247"/>
      <c r="J507" s="243"/>
      <c r="K507" s="243"/>
      <c r="L507" s="248"/>
      <c r="M507" s="249"/>
      <c r="N507" s="250"/>
      <c r="O507" s="250"/>
      <c r="P507" s="250"/>
      <c r="Q507" s="250"/>
      <c r="R507" s="250"/>
      <c r="S507" s="250"/>
      <c r="T507" s="25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2" t="s">
        <v>587</v>
      </c>
      <c r="AU507" s="252" t="s">
        <v>88</v>
      </c>
      <c r="AV507" s="13" t="s">
        <v>88</v>
      </c>
      <c r="AW507" s="13" t="s">
        <v>33</v>
      </c>
      <c r="AX507" s="13" t="s">
        <v>78</v>
      </c>
      <c r="AY507" s="252" t="s">
        <v>141</v>
      </c>
    </row>
    <row r="508" s="13" customFormat="1">
      <c r="A508" s="13"/>
      <c r="B508" s="242"/>
      <c r="C508" s="243"/>
      <c r="D508" s="233" t="s">
        <v>587</v>
      </c>
      <c r="E508" s="244" t="s">
        <v>1</v>
      </c>
      <c r="F508" s="245" t="s">
        <v>964</v>
      </c>
      <c r="G508" s="243"/>
      <c r="H508" s="246">
        <v>6</v>
      </c>
      <c r="I508" s="247"/>
      <c r="J508" s="243"/>
      <c r="K508" s="243"/>
      <c r="L508" s="248"/>
      <c r="M508" s="249"/>
      <c r="N508" s="250"/>
      <c r="O508" s="250"/>
      <c r="P508" s="250"/>
      <c r="Q508" s="250"/>
      <c r="R508" s="250"/>
      <c r="S508" s="250"/>
      <c r="T508" s="25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2" t="s">
        <v>587</v>
      </c>
      <c r="AU508" s="252" t="s">
        <v>88</v>
      </c>
      <c r="AV508" s="13" t="s">
        <v>88</v>
      </c>
      <c r="AW508" s="13" t="s">
        <v>33</v>
      </c>
      <c r="AX508" s="13" t="s">
        <v>78</v>
      </c>
      <c r="AY508" s="252" t="s">
        <v>141</v>
      </c>
    </row>
    <row r="509" s="13" customFormat="1">
      <c r="A509" s="13"/>
      <c r="B509" s="242"/>
      <c r="C509" s="243"/>
      <c r="D509" s="233" t="s">
        <v>587</v>
      </c>
      <c r="E509" s="244" t="s">
        <v>1</v>
      </c>
      <c r="F509" s="245" t="s">
        <v>965</v>
      </c>
      <c r="G509" s="243"/>
      <c r="H509" s="246">
        <v>52</v>
      </c>
      <c r="I509" s="247"/>
      <c r="J509" s="243"/>
      <c r="K509" s="243"/>
      <c r="L509" s="248"/>
      <c r="M509" s="249"/>
      <c r="N509" s="250"/>
      <c r="O509" s="250"/>
      <c r="P509" s="250"/>
      <c r="Q509" s="250"/>
      <c r="R509" s="250"/>
      <c r="S509" s="250"/>
      <c r="T509" s="25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2" t="s">
        <v>587</v>
      </c>
      <c r="AU509" s="252" t="s">
        <v>88</v>
      </c>
      <c r="AV509" s="13" t="s">
        <v>88</v>
      </c>
      <c r="AW509" s="13" t="s">
        <v>33</v>
      </c>
      <c r="AX509" s="13" t="s">
        <v>78</v>
      </c>
      <c r="AY509" s="252" t="s">
        <v>141</v>
      </c>
    </row>
    <row r="510" s="14" customFormat="1">
      <c r="A510" s="14"/>
      <c r="B510" s="253"/>
      <c r="C510" s="254"/>
      <c r="D510" s="233" t="s">
        <v>587</v>
      </c>
      <c r="E510" s="255" t="s">
        <v>1</v>
      </c>
      <c r="F510" s="256" t="s">
        <v>589</v>
      </c>
      <c r="G510" s="254"/>
      <c r="H510" s="257">
        <v>100</v>
      </c>
      <c r="I510" s="258"/>
      <c r="J510" s="254"/>
      <c r="K510" s="254"/>
      <c r="L510" s="259"/>
      <c r="M510" s="260"/>
      <c r="N510" s="261"/>
      <c r="O510" s="261"/>
      <c r="P510" s="261"/>
      <c r="Q510" s="261"/>
      <c r="R510" s="261"/>
      <c r="S510" s="261"/>
      <c r="T510" s="26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3" t="s">
        <v>587</v>
      </c>
      <c r="AU510" s="263" t="s">
        <v>88</v>
      </c>
      <c r="AV510" s="14" t="s">
        <v>150</v>
      </c>
      <c r="AW510" s="14" t="s">
        <v>33</v>
      </c>
      <c r="AX510" s="14" t="s">
        <v>86</v>
      </c>
      <c r="AY510" s="263" t="s">
        <v>141</v>
      </c>
    </row>
    <row r="511" s="2" customFormat="1" ht="14.4" customHeight="1">
      <c r="A511" s="38"/>
      <c r="B511" s="39"/>
      <c r="C511" s="219" t="s">
        <v>1151</v>
      </c>
      <c r="D511" s="219" t="s">
        <v>146</v>
      </c>
      <c r="E511" s="220" t="s">
        <v>1152</v>
      </c>
      <c r="F511" s="221" t="s">
        <v>1153</v>
      </c>
      <c r="G511" s="222" t="s">
        <v>156</v>
      </c>
      <c r="H511" s="223">
        <v>70</v>
      </c>
      <c r="I511" s="224"/>
      <c r="J511" s="225">
        <f>ROUND(I511*H511,2)</f>
        <v>0</v>
      </c>
      <c r="K511" s="226"/>
      <c r="L511" s="44"/>
      <c r="M511" s="227" t="s">
        <v>1</v>
      </c>
      <c r="N511" s="228" t="s">
        <v>43</v>
      </c>
      <c r="O511" s="91"/>
      <c r="P511" s="229">
        <f>O511*H511</f>
        <v>0</v>
      </c>
      <c r="Q511" s="229">
        <v>0</v>
      </c>
      <c r="R511" s="229">
        <f>Q511*H511</f>
        <v>0</v>
      </c>
      <c r="S511" s="229">
        <v>0</v>
      </c>
      <c r="T511" s="230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31" t="s">
        <v>179</v>
      </c>
      <c r="AT511" s="231" t="s">
        <v>146</v>
      </c>
      <c r="AU511" s="231" t="s">
        <v>88</v>
      </c>
      <c r="AY511" s="17" t="s">
        <v>141</v>
      </c>
      <c r="BE511" s="232">
        <f>IF(N511="základní",J511,0)</f>
        <v>0</v>
      </c>
      <c r="BF511" s="232">
        <f>IF(N511="snížená",J511,0)</f>
        <v>0</v>
      </c>
      <c r="BG511" s="232">
        <f>IF(N511="zákl. přenesená",J511,0)</f>
        <v>0</v>
      </c>
      <c r="BH511" s="232">
        <f>IF(N511="sníž. přenesená",J511,0)</f>
        <v>0</v>
      </c>
      <c r="BI511" s="232">
        <f>IF(N511="nulová",J511,0)</f>
        <v>0</v>
      </c>
      <c r="BJ511" s="17" t="s">
        <v>86</v>
      </c>
      <c r="BK511" s="232">
        <f>ROUND(I511*H511,2)</f>
        <v>0</v>
      </c>
      <c r="BL511" s="17" t="s">
        <v>179</v>
      </c>
      <c r="BM511" s="231" t="s">
        <v>1154</v>
      </c>
    </row>
    <row r="512" s="2" customFormat="1">
      <c r="A512" s="38"/>
      <c r="B512" s="39"/>
      <c r="C512" s="40"/>
      <c r="D512" s="233" t="s">
        <v>151</v>
      </c>
      <c r="E512" s="40"/>
      <c r="F512" s="234" t="s">
        <v>1155</v>
      </c>
      <c r="G512" s="40"/>
      <c r="H512" s="40"/>
      <c r="I512" s="235"/>
      <c r="J512" s="40"/>
      <c r="K512" s="40"/>
      <c r="L512" s="44"/>
      <c r="M512" s="236"/>
      <c r="N512" s="237"/>
      <c r="O512" s="91"/>
      <c r="P512" s="91"/>
      <c r="Q512" s="91"/>
      <c r="R512" s="91"/>
      <c r="S512" s="91"/>
      <c r="T512" s="92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T512" s="17" t="s">
        <v>151</v>
      </c>
      <c r="AU512" s="17" t="s">
        <v>88</v>
      </c>
    </row>
    <row r="513" s="13" customFormat="1">
      <c r="A513" s="13"/>
      <c r="B513" s="242"/>
      <c r="C513" s="243"/>
      <c r="D513" s="233" t="s">
        <v>587</v>
      </c>
      <c r="E513" s="244" t="s">
        <v>1</v>
      </c>
      <c r="F513" s="245" t="s">
        <v>970</v>
      </c>
      <c r="G513" s="243"/>
      <c r="H513" s="246">
        <v>12</v>
      </c>
      <c r="I513" s="247"/>
      <c r="J513" s="243"/>
      <c r="K513" s="243"/>
      <c r="L513" s="248"/>
      <c r="M513" s="249"/>
      <c r="N513" s="250"/>
      <c r="O513" s="250"/>
      <c r="P513" s="250"/>
      <c r="Q513" s="250"/>
      <c r="R513" s="250"/>
      <c r="S513" s="250"/>
      <c r="T513" s="251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2" t="s">
        <v>587</v>
      </c>
      <c r="AU513" s="252" t="s">
        <v>88</v>
      </c>
      <c r="AV513" s="13" t="s">
        <v>88</v>
      </c>
      <c r="AW513" s="13" t="s">
        <v>33</v>
      </c>
      <c r="AX513" s="13" t="s">
        <v>78</v>
      </c>
      <c r="AY513" s="252" t="s">
        <v>141</v>
      </c>
    </row>
    <row r="514" s="13" customFormat="1">
      <c r="A514" s="13"/>
      <c r="B514" s="242"/>
      <c r="C514" s="243"/>
      <c r="D514" s="233" t="s">
        <v>587</v>
      </c>
      <c r="E514" s="244" t="s">
        <v>1</v>
      </c>
      <c r="F514" s="245" t="s">
        <v>971</v>
      </c>
      <c r="G514" s="243"/>
      <c r="H514" s="246">
        <v>28</v>
      </c>
      <c r="I514" s="247"/>
      <c r="J514" s="243"/>
      <c r="K514" s="243"/>
      <c r="L514" s="248"/>
      <c r="M514" s="249"/>
      <c r="N514" s="250"/>
      <c r="O514" s="250"/>
      <c r="P514" s="250"/>
      <c r="Q514" s="250"/>
      <c r="R514" s="250"/>
      <c r="S514" s="250"/>
      <c r="T514" s="251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2" t="s">
        <v>587</v>
      </c>
      <c r="AU514" s="252" t="s">
        <v>88</v>
      </c>
      <c r="AV514" s="13" t="s">
        <v>88</v>
      </c>
      <c r="AW514" s="13" t="s">
        <v>33</v>
      </c>
      <c r="AX514" s="13" t="s">
        <v>78</v>
      </c>
      <c r="AY514" s="252" t="s">
        <v>141</v>
      </c>
    </row>
    <row r="515" s="13" customFormat="1">
      <c r="A515" s="13"/>
      <c r="B515" s="242"/>
      <c r="C515" s="243"/>
      <c r="D515" s="233" t="s">
        <v>587</v>
      </c>
      <c r="E515" s="244" t="s">
        <v>1</v>
      </c>
      <c r="F515" s="245" t="s">
        <v>972</v>
      </c>
      <c r="G515" s="243"/>
      <c r="H515" s="246">
        <v>30</v>
      </c>
      <c r="I515" s="247"/>
      <c r="J515" s="243"/>
      <c r="K515" s="243"/>
      <c r="L515" s="248"/>
      <c r="M515" s="249"/>
      <c r="N515" s="250"/>
      <c r="O515" s="250"/>
      <c r="P515" s="250"/>
      <c r="Q515" s="250"/>
      <c r="R515" s="250"/>
      <c r="S515" s="250"/>
      <c r="T515" s="25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2" t="s">
        <v>587</v>
      </c>
      <c r="AU515" s="252" t="s">
        <v>88</v>
      </c>
      <c r="AV515" s="13" t="s">
        <v>88</v>
      </c>
      <c r="AW515" s="13" t="s">
        <v>33</v>
      </c>
      <c r="AX515" s="13" t="s">
        <v>78</v>
      </c>
      <c r="AY515" s="252" t="s">
        <v>141</v>
      </c>
    </row>
    <row r="516" s="14" customFormat="1">
      <c r="A516" s="14"/>
      <c r="B516" s="253"/>
      <c r="C516" s="254"/>
      <c r="D516" s="233" t="s">
        <v>587</v>
      </c>
      <c r="E516" s="255" t="s">
        <v>1</v>
      </c>
      <c r="F516" s="256" t="s">
        <v>589</v>
      </c>
      <c r="G516" s="254"/>
      <c r="H516" s="257">
        <v>70</v>
      </c>
      <c r="I516" s="258"/>
      <c r="J516" s="254"/>
      <c r="K516" s="254"/>
      <c r="L516" s="259"/>
      <c r="M516" s="260"/>
      <c r="N516" s="261"/>
      <c r="O516" s="261"/>
      <c r="P516" s="261"/>
      <c r="Q516" s="261"/>
      <c r="R516" s="261"/>
      <c r="S516" s="261"/>
      <c r="T516" s="26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3" t="s">
        <v>587</v>
      </c>
      <c r="AU516" s="263" t="s">
        <v>88</v>
      </c>
      <c r="AV516" s="14" t="s">
        <v>150</v>
      </c>
      <c r="AW516" s="14" t="s">
        <v>33</v>
      </c>
      <c r="AX516" s="14" t="s">
        <v>86</v>
      </c>
      <c r="AY516" s="263" t="s">
        <v>141</v>
      </c>
    </row>
    <row r="517" s="2" customFormat="1" ht="14.4" customHeight="1">
      <c r="A517" s="38"/>
      <c r="B517" s="39"/>
      <c r="C517" s="219" t="s">
        <v>371</v>
      </c>
      <c r="D517" s="219" t="s">
        <v>146</v>
      </c>
      <c r="E517" s="220" t="s">
        <v>1156</v>
      </c>
      <c r="F517" s="221" t="s">
        <v>1157</v>
      </c>
      <c r="G517" s="222" t="s">
        <v>156</v>
      </c>
      <c r="H517" s="223">
        <v>100</v>
      </c>
      <c r="I517" s="224"/>
      <c r="J517" s="225">
        <f>ROUND(I517*H517,2)</f>
        <v>0</v>
      </c>
      <c r="K517" s="226"/>
      <c r="L517" s="44"/>
      <c r="M517" s="227" t="s">
        <v>1</v>
      </c>
      <c r="N517" s="228" t="s">
        <v>43</v>
      </c>
      <c r="O517" s="91"/>
      <c r="P517" s="229">
        <f>O517*H517</f>
        <v>0</v>
      </c>
      <c r="Q517" s="229">
        <v>0</v>
      </c>
      <c r="R517" s="229">
        <f>Q517*H517</f>
        <v>0</v>
      </c>
      <c r="S517" s="229">
        <v>0</v>
      </c>
      <c r="T517" s="230">
        <f>S517*H517</f>
        <v>0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231" t="s">
        <v>179</v>
      </c>
      <c r="AT517" s="231" t="s">
        <v>146</v>
      </c>
      <c r="AU517" s="231" t="s">
        <v>88</v>
      </c>
      <c r="AY517" s="17" t="s">
        <v>141</v>
      </c>
      <c r="BE517" s="232">
        <f>IF(N517="základní",J517,0)</f>
        <v>0</v>
      </c>
      <c r="BF517" s="232">
        <f>IF(N517="snížená",J517,0)</f>
        <v>0</v>
      </c>
      <c r="BG517" s="232">
        <f>IF(N517="zákl. přenesená",J517,0)</f>
        <v>0</v>
      </c>
      <c r="BH517" s="232">
        <f>IF(N517="sníž. přenesená",J517,0)</f>
        <v>0</v>
      </c>
      <c r="BI517" s="232">
        <f>IF(N517="nulová",J517,0)</f>
        <v>0</v>
      </c>
      <c r="BJ517" s="17" t="s">
        <v>86</v>
      </c>
      <c r="BK517" s="232">
        <f>ROUND(I517*H517,2)</f>
        <v>0</v>
      </c>
      <c r="BL517" s="17" t="s">
        <v>179</v>
      </c>
      <c r="BM517" s="231" t="s">
        <v>1158</v>
      </c>
    </row>
    <row r="518" s="2" customFormat="1">
      <c r="A518" s="38"/>
      <c r="B518" s="39"/>
      <c r="C518" s="40"/>
      <c r="D518" s="233" t="s">
        <v>151</v>
      </c>
      <c r="E518" s="40"/>
      <c r="F518" s="234" t="s">
        <v>1159</v>
      </c>
      <c r="G518" s="40"/>
      <c r="H518" s="40"/>
      <c r="I518" s="235"/>
      <c r="J518" s="40"/>
      <c r="K518" s="40"/>
      <c r="L518" s="44"/>
      <c r="M518" s="236"/>
      <c r="N518" s="237"/>
      <c r="O518" s="91"/>
      <c r="P518" s="91"/>
      <c r="Q518" s="91"/>
      <c r="R518" s="91"/>
      <c r="S518" s="91"/>
      <c r="T518" s="92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T518" s="17" t="s">
        <v>151</v>
      </c>
      <c r="AU518" s="17" t="s">
        <v>88</v>
      </c>
    </row>
    <row r="519" s="13" customFormat="1">
      <c r="A519" s="13"/>
      <c r="B519" s="242"/>
      <c r="C519" s="243"/>
      <c r="D519" s="233" t="s">
        <v>587</v>
      </c>
      <c r="E519" s="244" t="s">
        <v>1</v>
      </c>
      <c r="F519" s="245" t="s">
        <v>962</v>
      </c>
      <c r="G519" s="243"/>
      <c r="H519" s="246">
        <v>36</v>
      </c>
      <c r="I519" s="247"/>
      <c r="J519" s="243"/>
      <c r="K519" s="243"/>
      <c r="L519" s="248"/>
      <c r="M519" s="249"/>
      <c r="N519" s="250"/>
      <c r="O519" s="250"/>
      <c r="P519" s="250"/>
      <c r="Q519" s="250"/>
      <c r="R519" s="250"/>
      <c r="S519" s="250"/>
      <c r="T519" s="25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2" t="s">
        <v>587</v>
      </c>
      <c r="AU519" s="252" t="s">
        <v>88</v>
      </c>
      <c r="AV519" s="13" t="s">
        <v>88</v>
      </c>
      <c r="AW519" s="13" t="s">
        <v>33</v>
      </c>
      <c r="AX519" s="13" t="s">
        <v>78</v>
      </c>
      <c r="AY519" s="252" t="s">
        <v>141</v>
      </c>
    </row>
    <row r="520" s="13" customFormat="1">
      <c r="A520" s="13"/>
      <c r="B520" s="242"/>
      <c r="C520" s="243"/>
      <c r="D520" s="233" t="s">
        <v>587</v>
      </c>
      <c r="E520" s="244" t="s">
        <v>1</v>
      </c>
      <c r="F520" s="245" t="s">
        <v>963</v>
      </c>
      <c r="G520" s="243"/>
      <c r="H520" s="246">
        <v>6</v>
      </c>
      <c r="I520" s="247"/>
      <c r="J520" s="243"/>
      <c r="K520" s="243"/>
      <c r="L520" s="248"/>
      <c r="M520" s="249"/>
      <c r="N520" s="250"/>
      <c r="O520" s="250"/>
      <c r="P520" s="250"/>
      <c r="Q520" s="250"/>
      <c r="R520" s="250"/>
      <c r="S520" s="250"/>
      <c r="T520" s="251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2" t="s">
        <v>587</v>
      </c>
      <c r="AU520" s="252" t="s">
        <v>88</v>
      </c>
      <c r="AV520" s="13" t="s">
        <v>88</v>
      </c>
      <c r="AW520" s="13" t="s">
        <v>33</v>
      </c>
      <c r="AX520" s="13" t="s">
        <v>78</v>
      </c>
      <c r="AY520" s="252" t="s">
        <v>141</v>
      </c>
    </row>
    <row r="521" s="13" customFormat="1">
      <c r="A521" s="13"/>
      <c r="B521" s="242"/>
      <c r="C521" s="243"/>
      <c r="D521" s="233" t="s">
        <v>587</v>
      </c>
      <c r="E521" s="244" t="s">
        <v>1</v>
      </c>
      <c r="F521" s="245" t="s">
        <v>964</v>
      </c>
      <c r="G521" s="243"/>
      <c r="H521" s="246">
        <v>6</v>
      </c>
      <c r="I521" s="247"/>
      <c r="J521" s="243"/>
      <c r="K521" s="243"/>
      <c r="L521" s="248"/>
      <c r="M521" s="249"/>
      <c r="N521" s="250"/>
      <c r="O521" s="250"/>
      <c r="P521" s="250"/>
      <c r="Q521" s="250"/>
      <c r="R521" s="250"/>
      <c r="S521" s="250"/>
      <c r="T521" s="251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2" t="s">
        <v>587</v>
      </c>
      <c r="AU521" s="252" t="s">
        <v>88</v>
      </c>
      <c r="AV521" s="13" t="s">
        <v>88</v>
      </c>
      <c r="AW521" s="13" t="s">
        <v>33</v>
      </c>
      <c r="AX521" s="13" t="s">
        <v>78</v>
      </c>
      <c r="AY521" s="252" t="s">
        <v>141</v>
      </c>
    </row>
    <row r="522" s="13" customFormat="1">
      <c r="A522" s="13"/>
      <c r="B522" s="242"/>
      <c r="C522" s="243"/>
      <c r="D522" s="233" t="s">
        <v>587</v>
      </c>
      <c r="E522" s="244" t="s">
        <v>1</v>
      </c>
      <c r="F522" s="245" t="s">
        <v>965</v>
      </c>
      <c r="G522" s="243"/>
      <c r="H522" s="246">
        <v>52</v>
      </c>
      <c r="I522" s="247"/>
      <c r="J522" s="243"/>
      <c r="K522" s="243"/>
      <c r="L522" s="248"/>
      <c r="M522" s="249"/>
      <c r="N522" s="250"/>
      <c r="O522" s="250"/>
      <c r="P522" s="250"/>
      <c r="Q522" s="250"/>
      <c r="R522" s="250"/>
      <c r="S522" s="250"/>
      <c r="T522" s="251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2" t="s">
        <v>587</v>
      </c>
      <c r="AU522" s="252" t="s">
        <v>88</v>
      </c>
      <c r="AV522" s="13" t="s">
        <v>88</v>
      </c>
      <c r="AW522" s="13" t="s">
        <v>33</v>
      </c>
      <c r="AX522" s="13" t="s">
        <v>78</v>
      </c>
      <c r="AY522" s="252" t="s">
        <v>141</v>
      </c>
    </row>
    <row r="523" s="14" customFormat="1">
      <c r="A523" s="14"/>
      <c r="B523" s="253"/>
      <c r="C523" s="254"/>
      <c r="D523" s="233" t="s">
        <v>587</v>
      </c>
      <c r="E523" s="255" t="s">
        <v>1</v>
      </c>
      <c r="F523" s="256" t="s">
        <v>589</v>
      </c>
      <c r="G523" s="254"/>
      <c r="H523" s="257">
        <v>100</v>
      </c>
      <c r="I523" s="258"/>
      <c r="J523" s="254"/>
      <c r="K523" s="254"/>
      <c r="L523" s="259"/>
      <c r="M523" s="260"/>
      <c r="N523" s="261"/>
      <c r="O523" s="261"/>
      <c r="P523" s="261"/>
      <c r="Q523" s="261"/>
      <c r="R523" s="261"/>
      <c r="S523" s="261"/>
      <c r="T523" s="262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3" t="s">
        <v>587</v>
      </c>
      <c r="AU523" s="263" t="s">
        <v>88</v>
      </c>
      <c r="AV523" s="14" t="s">
        <v>150</v>
      </c>
      <c r="AW523" s="14" t="s">
        <v>33</v>
      </c>
      <c r="AX523" s="14" t="s">
        <v>86</v>
      </c>
      <c r="AY523" s="263" t="s">
        <v>141</v>
      </c>
    </row>
    <row r="524" s="2" customFormat="1" ht="14.4" customHeight="1">
      <c r="A524" s="38"/>
      <c r="B524" s="39"/>
      <c r="C524" s="219" t="s">
        <v>1160</v>
      </c>
      <c r="D524" s="219" t="s">
        <v>146</v>
      </c>
      <c r="E524" s="220" t="s">
        <v>1161</v>
      </c>
      <c r="F524" s="221" t="s">
        <v>1162</v>
      </c>
      <c r="G524" s="222" t="s">
        <v>156</v>
      </c>
      <c r="H524" s="223">
        <v>70</v>
      </c>
      <c r="I524" s="224"/>
      <c r="J524" s="225">
        <f>ROUND(I524*H524,2)</f>
        <v>0</v>
      </c>
      <c r="K524" s="226"/>
      <c r="L524" s="44"/>
      <c r="M524" s="227" t="s">
        <v>1</v>
      </c>
      <c r="N524" s="228" t="s">
        <v>43</v>
      </c>
      <c r="O524" s="91"/>
      <c r="P524" s="229">
        <f>O524*H524</f>
        <v>0</v>
      </c>
      <c r="Q524" s="229">
        <v>0</v>
      </c>
      <c r="R524" s="229">
        <f>Q524*H524</f>
        <v>0</v>
      </c>
      <c r="S524" s="229">
        <v>0</v>
      </c>
      <c r="T524" s="230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31" t="s">
        <v>179</v>
      </c>
      <c r="AT524" s="231" t="s">
        <v>146</v>
      </c>
      <c r="AU524" s="231" t="s">
        <v>88</v>
      </c>
      <c r="AY524" s="17" t="s">
        <v>141</v>
      </c>
      <c r="BE524" s="232">
        <f>IF(N524="základní",J524,0)</f>
        <v>0</v>
      </c>
      <c r="BF524" s="232">
        <f>IF(N524="snížená",J524,0)</f>
        <v>0</v>
      </c>
      <c r="BG524" s="232">
        <f>IF(N524="zákl. přenesená",J524,0)</f>
        <v>0</v>
      </c>
      <c r="BH524" s="232">
        <f>IF(N524="sníž. přenesená",J524,0)</f>
        <v>0</v>
      </c>
      <c r="BI524" s="232">
        <f>IF(N524="nulová",J524,0)</f>
        <v>0</v>
      </c>
      <c r="BJ524" s="17" t="s">
        <v>86</v>
      </c>
      <c r="BK524" s="232">
        <f>ROUND(I524*H524,2)</f>
        <v>0</v>
      </c>
      <c r="BL524" s="17" t="s">
        <v>179</v>
      </c>
      <c r="BM524" s="231" t="s">
        <v>1163</v>
      </c>
    </row>
    <row r="525" s="2" customFormat="1">
      <c r="A525" s="38"/>
      <c r="B525" s="39"/>
      <c r="C525" s="40"/>
      <c r="D525" s="233" t="s">
        <v>151</v>
      </c>
      <c r="E525" s="40"/>
      <c r="F525" s="234" t="s">
        <v>1164</v>
      </c>
      <c r="G525" s="40"/>
      <c r="H525" s="40"/>
      <c r="I525" s="235"/>
      <c r="J525" s="40"/>
      <c r="K525" s="40"/>
      <c r="L525" s="44"/>
      <c r="M525" s="236"/>
      <c r="N525" s="237"/>
      <c r="O525" s="91"/>
      <c r="P525" s="91"/>
      <c r="Q525" s="91"/>
      <c r="R525" s="91"/>
      <c r="S525" s="91"/>
      <c r="T525" s="92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T525" s="17" t="s">
        <v>151</v>
      </c>
      <c r="AU525" s="17" t="s">
        <v>88</v>
      </c>
    </row>
    <row r="526" s="13" customFormat="1">
      <c r="A526" s="13"/>
      <c r="B526" s="242"/>
      <c r="C526" s="243"/>
      <c r="D526" s="233" t="s">
        <v>587</v>
      </c>
      <c r="E526" s="244" t="s">
        <v>1</v>
      </c>
      <c r="F526" s="245" t="s">
        <v>970</v>
      </c>
      <c r="G526" s="243"/>
      <c r="H526" s="246">
        <v>12</v>
      </c>
      <c r="I526" s="247"/>
      <c r="J526" s="243"/>
      <c r="K526" s="243"/>
      <c r="L526" s="248"/>
      <c r="M526" s="249"/>
      <c r="N526" s="250"/>
      <c r="O526" s="250"/>
      <c r="P526" s="250"/>
      <c r="Q526" s="250"/>
      <c r="R526" s="250"/>
      <c r="S526" s="250"/>
      <c r="T526" s="25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2" t="s">
        <v>587</v>
      </c>
      <c r="AU526" s="252" t="s">
        <v>88</v>
      </c>
      <c r="AV526" s="13" t="s">
        <v>88</v>
      </c>
      <c r="AW526" s="13" t="s">
        <v>33</v>
      </c>
      <c r="AX526" s="13" t="s">
        <v>78</v>
      </c>
      <c r="AY526" s="252" t="s">
        <v>141</v>
      </c>
    </row>
    <row r="527" s="13" customFormat="1">
      <c r="A527" s="13"/>
      <c r="B527" s="242"/>
      <c r="C527" s="243"/>
      <c r="D527" s="233" t="s">
        <v>587</v>
      </c>
      <c r="E527" s="244" t="s">
        <v>1</v>
      </c>
      <c r="F527" s="245" t="s">
        <v>971</v>
      </c>
      <c r="G527" s="243"/>
      <c r="H527" s="246">
        <v>28</v>
      </c>
      <c r="I527" s="247"/>
      <c r="J527" s="243"/>
      <c r="K527" s="243"/>
      <c r="L527" s="248"/>
      <c r="M527" s="249"/>
      <c r="N527" s="250"/>
      <c r="O527" s="250"/>
      <c r="P527" s="250"/>
      <c r="Q527" s="250"/>
      <c r="R527" s="250"/>
      <c r="S527" s="250"/>
      <c r="T527" s="25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2" t="s">
        <v>587</v>
      </c>
      <c r="AU527" s="252" t="s">
        <v>88</v>
      </c>
      <c r="AV527" s="13" t="s">
        <v>88</v>
      </c>
      <c r="AW527" s="13" t="s">
        <v>33</v>
      </c>
      <c r="AX527" s="13" t="s">
        <v>78</v>
      </c>
      <c r="AY527" s="252" t="s">
        <v>141</v>
      </c>
    </row>
    <row r="528" s="13" customFormat="1">
      <c r="A528" s="13"/>
      <c r="B528" s="242"/>
      <c r="C528" s="243"/>
      <c r="D528" s="233" t="s">
        <v>587</v>
      </c>
      <c r="E528" s="244" t="s">
        <v>1</v>
      </c>
      <c r="F528" s="245" t="s">
        <v>972</v>
      </c>
      <c r="G528" s="243"/>
      <c r="H528" s="246">
        <v>30</v>
      </c>
      <c r="I528" s="247"/>
      <c r="J528" s="243"/>
      <c r="K528" s="243"/>
      <c r="L528" s="248"/>
      <c r="M528" s="249"/>
      <c r="N528" s="250"/>
      <c r="O528" s="250"/>
      <c r="P528" s="250"/>
      <c r="Q528" s="250"/>
      <c r="R528" s="250"/>
      <c r="S528" s="250"/>
      <c r="T528" s="25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2" t="s">
        <v>587</v>
      </c>
      <c r="AU528" s="252" t="s">
        <v>88</v>
      </c>
      <c r="AV528" s="13" t="s">
        <v>88</v>
      </c>
      <c r="AW528" s="13" t="s">
        <v>33</v>
      </c>
      <c r="AX528" s="13" t="s">
        <v>78</v>
      </c>
      <c r="AY528" s="252" t="s">
        <v>141</v>
      </c>
    </row>
    <row r="529" s="14" customFormat="1">
      <c r="A529" s="14"/>
      <c r="B529" s="253"/>
      <c r="C529" s="254"/>
      <c r="D529" s="233" t="s">
        <v>587</v>
      </c>
      <c r="E529" s="255" t="s">
        <v>1</v>
      </c>
      <c r="F529" s="256" t="s">
        <v>589</v>
      </c>
      <c r="G529" s="254"/>
      <c r="H529" s="257">
        <v>70</v>
      </c>
      <c r="I529" s="258"/>
      <c r="J529" s="254"/>
      <c r="K529" s="254"/>
      <c r="L529" s="259"/>
      <c r="M529" s="260"/>
      <c r="N529" s="261"/>
      <c r="O529" s="261"/>
      <c r="P529" s="261"/>
      <c r="Q529" s="261"/>
      <c r="R529" s="261"/>
      <c r="S529" s="261"/>
      <c r="T529" s="26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3" t="s">
        <v>587</v>
      </c>
      <c r="AU529" s="263" t="s">
        <v>88</v>
      </c>
      <c r="AV529" s="14" t="s">
        <v>150</v>
      </c>
      <c r="AW529" s="14" t="s">
        <v>33</v>
      </c>
      <c r="AX529" s="14" t="s">
        <v>86</v>
      </c>
      <c r="AY529" s="263" t="s">
        <v>141</v>
      </c>
    </row>
    <row r="530" s="2" customFormat="1" ht="14.4" customHeight="1">
      <c r="A530" s="38"/>
      <c r="B530" s="39"/>
      <c r="C530" s="219" t="s">
        <v>374</v>
      </c>
      <c r="D530" s="219" t="s">
        <v>146</v>
      </c>
      <c r="E530" s="220" t="s">
        <v>1165</v>
      </c>
      <c r="F530" s="221" t="s">
        <v>1166</v>
      </c>
      <c r="G530" s="222" t="s">
        <v>156</v>
      </c>
      <c r="H530" s="223">
        <v>100</v>
      </c>
      <c r="I530" s="224"/>
      <c r="J530" s="225">
        <f>ROUND(I530*H530,2)</f>
        <v>0</v>
      </c>
      <c r="K530" s="226"/>
      <c r="L530" s="44"/>
      <c r="M530" s="227" t="s">
        <v>1</v>
      </c>
      <c r="N530" s="228" t="s">
        <v>43</v>
      </c>
      <c r="O530" s="91"/>
      <c r="P530" s="229">
        <f>O530*H530</f>
        <v>0</v>
      </c>
      <c r="Q530" s="229">
        <v>0</v>
      </c>
      <c r="R530" s="229">
        <f>Q530*H530</f>
        <v>0</v>
      </c>
      <c r="S530" s="229">
        <v>0</v>
      </c>
      <c r="T530" s="230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31" t="s">
        <v>179</v>
      </c>
      <c r="AT530" s="231" t="s">
        <v>146</v>
      </c>
      <c r="AU530" s="231" t="s">
        <v>88</v>
      </c>
      <c r="AY530" s="17" t="s">
        <v>141</v>
      </c>
      <c r="BE530" s="232">
        <f>IF(N530="základní",J530,0)</f>
        <v>0</v>
      </c>
      <c r="BF530" s="232">
        <f>IF(N530="snížená",J530,0)</f>
        <v>0</v>
      </c>
      <c r="BG530" s="232">
        <f>IF(N530="zákl. přenesená",J530,0)</f>
        <v>0</v>
      </c>
      <c r="BH530" s="232">
        <f>IF(N530="sníž. přenesená",J530,0)</f>
        <v>0</v>
      </c>
      <c r="BI530" s="232">
        <f>IF(N530="nulová",J530,0)</f>
        <v>0</v>
      </c>
      <c r="BJ530" s="17" t="s">
        <v>86</v>
      </c>
      <c r="BK530" s="232">
        <f>ROUND(I530*H530,2)</f>
        <v>0</v>
      </c>
      <c r="BL530" s="17" t="s">
        <v>179</v>
      </c>
      <c r="BM530" s="231" t="s">
        <v>1167</v>
      </c>
    </row>
    <row r="531" s="2" customFormat="1">
      <c r="A531" s="38"/>
      <c r="B531" s="39"/>
      <c r="C531" s="40"/>
      <c r="D531" s="233" t="s">
        <v>151</v>
      </c>
      <c r="E531" s="40"/>
      <c r="F531" s="234" t="s">
        <v>1168</v>
      </c>
      <c r="G531" s="40"/>
      <c r="H531" s="40"/>
      <c r="I531" s="235"/>
      <c r="J531" s="40"/>
      <c r="K531" s="40"/>
      <c r="L531" s="44"/>
      <c r="M531" s="236"/>
      <c r="N531" s="237"/>
      <c r="O531" s="91"/>
      <c r="P531" s="91"/>
      <c r="Q531" s="91"/>
      <c r="R531" s="91"/>
      <c r="S531" s="91"/>
      <c r="T531" s="92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T531" s="17" t="s">
        <v>151</v>
      </c>
      <c r="AU531" s="17" t="s">
        <v>88</v>
      </c>
    </row>
    <row r="532" s="13" customFormat="1">
      <c r="A532" s="13"/>
      <c r="B532" s="242"/>
      <c r="C532" s="243"/>
      <c r="D532" s="233" t="s">
        <v>587</v>
      </c>
      <c r="E532" s="244" t="s">
        <v>1</v>
      </c>
      <c r="F532" s="245" t="s">
        <v>962</v>
      </c>
      <c r="G532" s="243"/>
      <c r="H532" s="246">
        <v>36</v>
      </c>
      <c r="I532" s="247"/>
      <c r="J532" s="243"/>
      <c r="K532" s="243"/>
      <c r="L532" s="248"/>
      <c r="M532" s="249"/>
      <c r="N532" s="250"/>
      <c r="O532" s="250"/>
      <c r="P532" s="250"/>
      <c r="Q532" s="250"/>
      <c r="R532" s="250"/>
      <c r="S532" s="250"/>
      <c r="T532" s="251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2" t="s">
        <v>587</v>
      </c>
      <c r="AU532" s="252" t="s">
        <v>88</v>
      </c>
      <c r="AV532" s="13" t="s">
        <v>88</v>
      </c>
      <c r="AW532" s="13" t="s">
        <v>33</v>
      </c>
      <c r="AX532" s="13" t="s">
        <v>78</v>
      </c>
      <c r="AY532" s="252" t="s">
        <v>141</v>
      </c>
    </row>
    <row r="533" s="13" customFormat="1">
      <c r="A533" s="13"/>
      <c r="B533" s="242"/>
      <c r="C533" s="243"/>
      <c r="D533" s="233" t="s">
        <v>587</v>
      </c>
      <c r="E533" s="244" t="s">
        <v>1</v>
      </c>
      <c r="F533" s="245" t="s">
        <v>963</v>
      </c>
      <c r="G533" s="243"/>
      <c r="H533" s="246">
        <v>6</v>
      </c>
      <c r="I533" s="247"/>
      <c r="J533" s="243"/>
      <c r="K533" s="243"/>
      <c r="L533" s="248"/>
      <c r="M533" s="249"/>
      <c r="N533" s="250"/>
      <c r="O533" s="250"/>
      <c r="P533" s="250"/>
      <c r="Q533" s="250"/>
      <c r="R533" s="250"/>
      <c r="S533" s="250"/>
      <c r="T533" s="251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2" t="s">
        <v>587</v>
      </c>
      <c r="AU533" s="252" t="s">
        <v>88</v>
      </c>
      <c r="AV533" s="13" t="s">
        <v>88</v>
      </c>
      <c r="AW533" s="13" t="s">
        <v>33</v>
      </c>
      <c r="AX533" s="13" t="s">
        <v>78</v>
      </c>
      <c r="AY533" s="252" t="s">
        <v>141</v>
      </c>
    </row>
    <row r="534" s="13" customFormat="1">
      <c r="A534" s="13"/>
      <c r="B534" s="242"/>
      <c r="C534" s="243"/>
      <c r="D534" s="233" t="s">
        <v>587</v>
      </c>
      <c r="E534" s="244" t="s">
        <v>1</v>
      </c>
      <c r="F534" s="245" t="s">
        <v>964</v>
      </c>
      <c r="G534" s="243"/>
      <c r="H534" s="246">
        <v>6</v>
      </c>
      <c r="I534" s="247"/>
      <c r="J534" s="243"/>
      <c r="K534" s="243"/>
      <c r="L534" s="248"/>
      <c r="M534" s="249"/>
      <c r="N534" s="250"/>
      <c r="O534" s="250"/>
      <c r="P534" s="250"/>
      <c r="Q534" s="250"/>
      <c r="R534" s="250"/>
      <c r="S534" s="250"/>
      <c r="T534" s="25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2" t="s">
        <v>587</v>
      </c>
      <c r="AU534" s="252" t="s">
        <v>88</v>
      </c>
      <c r="AV534" s="13" t="s">
        <v>88</v>
      </c>
      <c r="AW534" s="13" t="s">
        <v>33</v>
      </c>
      <c r="AX534" s="13" t="s">
        <v>78</v>
      </c>
      <c r="AY534" s="252" t="s">
        <v>141</v>
      </c>
    </row>
    <row r="535" s="13" customFormat="1">
      <c r="A535" s="13"/>
      <c r="B535" s="242"/>
      <c r="C535" s="243"/>
      <c r="D535" s="233" t="s">
        <v>587</v>
      </c>
      <c r="E535" s="244" t="s">
        <v>1</v>
      </c>
      <c r="F535" s="245" t="s">
        <v>965</v>
      </c>
      <c r="G535" s="243"/>
      <c r="H535" s="246">
        <v>52</v>
      </c>
      <c r="I535" s="247"/>
      <c r="J535" s="243"/>
      <c r="K535" s="243"/>
      <c r="L535" s="248"/>
      <c r="M535" s="249"/>
      <c r="N535" s="250"/>
      <c r="O535" s="250"/>
      <c r="P535" s="250"/>
      <c r="Q535" s="250"/>
      <c r="R535" s="250"/>
      <c r="S535" s="250"/>
      <c r="T535" s="25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2" t="s">
        <v>587</v>
      </c>
      <c r="AU535" s="252" t="s">
        <v>88</v>
      </c>
      <c r="AV535" s="13" t="s">
        <v>88</v>
      </c>
      <c r="AW535" s="13" t="s">
        <v>33</v>
      </c>
      <c r="AX535" s="13" t="s">
        <v>78</v>
      </c>
      <c r="AY535" s="252" t="s">
        <v>141</v>
      </c>
    </row>
    <row r="536" s="14" customFormat="1">
      <c r="A536" s="14"/>
      <c r="B536" s="253"/>
      <c r="C536" s="254"/>
      <c r="D536" s="233" t="s">
        <v>587</v>
      </c>
      <c r="E536" s="255" t="s">
        <v>1</v>
      </c>
      <c r="F536" s="256" t="s">
        <v>589</v>
      </c>
      <c r="G536" s="254"/>
      <c r="H536" s="257">
        <v>100</v>
      </c>
      <c r="I536" s="258"/>
      <c r="J536" s="254"/>
      <c r="K536" s="254"/>
      <c r="L536" s="259"/>
      <c r="M536" s="260"/>
      <c r="N536" s="261"/>
      <c r="O536" s="261"/>
      <c r="P536" s="261"/>
      <c r="Q536" s="261"/>
      <c r="R536" s="261"/>
      <c r="S536" s="261"/>
      <c r="T536" s="26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3" t="s">
        <v>587</v>
      </c>
      <c r="AU536" s="263" t="s">
        <v>88</v>
      </c>
      <c r="AV536" s="14" t="s">
        <v>150</v>
      </c>
      <c r="AW536" s="14" t="s">
        <v>33</v>
      </c>
      <c r="AX536" s="14" t="s">
        <v>86</v>
      </c>
      <c r="AY536" s="263" t="s">
        <v>141</v>
      </c>
    </row>
    <row r="537" s="2" customFormat="1" ht="14.4" customHeight="1">
      <c r="A537" s="38"/>
      <c r="B537" s="39"/>
      <c r="C537" s="219" t="s">
        <v>1169</v>
      </c>
      <c r="D537" s="219" t="s">
        <v>146</v>
      </c>
      <c r="E537" s="220" t="s">
        <v>1170</v>
      </c>
      <c r="F537" s="221" t="s">
        <v>1171</v>
      </c>
      <c r="G537" s="222" t="s">
        <v>156</v>
      </c>
      <c r="H537" s="223">
        <v>70</v>
      </c>
      <c r="I537" s="224"/>
      <c r="J537" s="225">
        <f>ROUND(I537*H537,2)</f>
        <v>0</v>
      </c>
      <c r="K537" s="226"/>
      <c r="L537" s="44"/>
      <c r="M537" s="227" t="s">
        <v>1</v>
      </c>
      <c r="N537" s="228" t="s">
        <v>43</v>
      </c>
      <c r="O537" s="91"/>
      <c r="P537" s="229">
        <f>O537*H537</f>
        <v>0</v>
      </c>
      <c r="Q537" s="229">
        <v>0</v>
      </c>
      <c r="R537" s="229">
        <f>Q537*H537</f>
        <v>0</v>
      </c>
      <c r="S537" s="229">
        <v>0</v>
      </c>
      <c r="T537" s="230">
        <f>S537*H537</f>
        <v>0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231" t="s">
        <v>179</v>
      </c>
      <c r="AT537" s="231" t="s">
        <v>146</v>
      </c>
      <c r="AU537" s="231" t="s">
        <v>88</v>
      </c>
      <c r="AY537" s="17" t="s">
        <v>141</v>
      </c>
      <c r="BE537" s="232">
        <f>IF(N537="základní",J537,0)</f>
        <v>0</v>
      </c>
      <c r="BF537" s="232">
        <f>IF(N537="snížená",J537,0)</f>
        <v>0</v>
      </c>
      <c r="BG537" s="232">
        <f>IF(N537="zákl. přenesená",J537,0)</f>
        <v>0</v>
      </c>
      <c r="BH537" s="232">
        <f>IF(N537="sníž. přenesená",J537,0)</f>
        <v>0</v>
      </c>
      <c r="BI537" s="232">
        <f>IF(N537="nulová",J537,0)</f>
        <v>0</v>
      </c>
      <c r="BJ537" s="17" t="s">
        <v>86</v>
      </c>
      <c r="BK537" s="232">
        <f>ROUND(I537*H537,2)</f>
        <v>0</v>
      </c>
      <c r="BL537" s="17" t="s">
        <v>179</v>
      </c>
      <c r="BM537" s="231" t="s">
        <v>1172</v>
      </c>
    </row>
    <row r="538" s="2" customFormat="1">
      <c r="A538" s="38"/>
      <c r="B538" s="39"/>
      <c r="C538" s="40"/>
      <c r="D538" s="233" t="s">
        <v>151</v>
      </c>
      <c r="E538" s="40"/>
      <c r="F538" s="234" t="s">
        <v>1173</v>
      </c>
      <c r="G538" s="40"/>
      <c r="H538" s="40"/>
      <c r="I538" s="235"/>
      <c r="J538" s="40"/>
      <c r="K538" s="40"/>
      <c r="L538" s="44"/>
      <c r="M538" s="236"/>
      <c r="N538" s="237"/>
      <c r="O538" s="91"/>
      <c r="P538" s="91"/>
      <c r="Q538" s="91"/>
      <c r="R538" s="91"/>
      <c r="S538" s="91"/>
      <c r="T538" s="92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T538" s="17" t="s">
        <v>151</v>
      </c>
      <c r="AU538" s="17" t="s">
        <v>88</v>
      </c>
    </row>
    <row r="539" s="13" customFormat="1">
      <c r="A539" s="13"/>
      <c r="B539" s="242"/>
      <c r="C539" s="243"/>
      <c r="D539" s="233" t="s">
        <v>587</v>
      </c>
      <c r="E539" s="244" t="s">
        <v>1</v>
      </c>
      <c r="F539" s="245" t="s">
        <v>970</v>
      </c>
      <c r="G539" s="243"/>
      <c r="H539" s="246">
        <v>12</v>
      </c>
      <c r="I539" s="247"/>
      <c r="J539" s="243"/>
      <c r="K539" s="243"/>
      <c r="L539" s="248"/>
      <c r="M539" s="249"/>
      <c r="N539" s="250"/>
      <c r="O539" s="250"/>
      <c r="P539" s="250"/>
      <c r="Q539" s="250"/>
      <c r="R539" s="250"/>
      <c r="S539" s="250"/>
      <c r="T539" s="251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2" t="s">
        <v>587</v>
      </c>
      <c r="AU539" s="252" t="s">
        <v>88</v>
      </c>
      <c r="AV539" s="13" t="s">
        <v>88</v>
      </c>
      <c r="AW539" s="13" t="s">
        <v>33</v>
      </c>
      <c r="AX539" s="13" t="s">
        <v>78</v>
      </c>
      <c r="AY539" s="252" t="s">
        <v>141</v>
      </c>
    </row>
    <row r="540" s="13" customFormat="1">
      <c r="A540" s="13"/>
      <c r="B540" s="242"/>
      <c r="C540" s="243"/>
      <c r="D540" s="233" t="s">
        <v>587</v>
      </c>
      <c r="E540" s="244" t="s">
        <v>1</v>
      </c>
      <c r="F540" s="245" t="s">
        <v>971</v>
      </c>
      <c r="G540" s="243"/>
      <c r="H540" s="246">
        <v>28</v>
      </c>
      <c r="I540" s="247"/>
      <c r="J540" s="243"/>
      <c r="K540" s="243"/>
      <c r="L540" s="248"/>
      <c r="M540" s="249"/>
      <c r="N540" s="250"/>
      <c r="O540" s="250"/>
      <c r="P540" s="250"/>
      <c r="Q540" s="250"/>
      <c r="R540" s="250"/>
      <c r="S540" s="250"/>
      <c r="T540" s="25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2" t="s">
        <v>587</v>
      </c>
      <c r="AU540" s="252" t="s">
        <v>88</v>
      </c>
      <c r="AV540" s="13" t="s">
        <v>88</v>
      </c>
      <c r="AW540" s="13" t="s">
        <v>33</v>
      </c>
      <c r="AX540" s="13" t="s">
        <v>78</v>
      </c>
      <c r="AY540" s="252" t="s">
        <v>141</v>
      </c>
    </row>
    <row r="541" s="13" customFormat="1">
      <c r="A541" s="13"/>
      <c r="B541" s="242"/>
      <c r="C541" s="243"/>
      <c r="D541" s="233" t="s">
        <v>587</v>
      </c>
      <c r="E541" s="244" t="s">
        <v>1</v>
      </c>
      <c r="F541" s="245" t="s">
        <v>972</v>
      </c>
      <c r="G541" s="243"/>
      <c r="H541" s="246">
        <v>30</v>
      </c>
      <c r="I541" s="247"/>
      <c r="J541" s="243"/>
      <c r="K541" s="243"/>
      <c r="L541" s="248"/>
      <c r="M541" s="249"/>
      <c r="N541" s="250"/>
      <c r="O541" s="250"/>
      <c r="P541" s="250"/>
      <c r="Q541" s="250"/>
      <c r="R541" s="250"/>
      <c r="S541" s="250"/>
      <c r="T541" s="251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2" t="s">
        <v>587</v>
      </c>
      <c r="AU541" s="252" t="s">
        <v>88</v>
      </c>
      <c r="AV541" s="13" t="s">
        <v>88</v>
      </c>
      <c r="AW541" s="13" t="s">
        <v>33</v>
      </c>
      <c r="AX541" s="13" t="s">
        <v>78</v>
      </c>
      <c r="AY541" s="252" t="s">
        <v>141</v>
      </c>
    </row>
    <row r="542" s="14" customFormat="1">
      <c r="A542" s="14"/>
      <c r="B542" s="253"/>
      <c r="C542" s="254"/>
      <c r="D542" s="233" t="s">
        <v>587</v>
      </c>
      <c r="E542" s="255" t="s">
        <v>1</v>
      </c>
      <c r="F542" s="256" t="s">
        <v>589</v>
      </c>
      <c r="G542" s="254"/>
      <c r="H542" s="257">
        <v>70</v>
      </c>
      <c r="I542" s="258"/>
      <c r="J542" s="254"/>
      <c r="K542" s="254"/>
      <c r="L542" s="259"/>
      <c r="M542" s="260"/>
      <c r="N542" s="261"/>
      <c r="O542" s="261"/>
      <c r="P542" s="261"/>
      <c r="Q542" s="261"/>
      <c r="R542" s="261"/>
      <c r="S542" s="261"/>
      <c r="T542" s="26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3" t="s">
        <v>587</v>
      </c>
      <c r="AU542" s="263" t="s">
        <v>88</v>
      </c>
      <c r="AV542" s="14" t="s">
        <v>150</v>
      </c>
      <c r="AW542" s="14" t="s">
        <v>33</v>
      </c>
      <c r="AX542" s="14" t="s">
        <v>86</v>
      </c>
      <c r="AY542" s="263" t="s">
        <v>141</v>
      </c>
    </row>
    <row r="543" s="12" customFormat="1" ht="25.92" customHeight="1">
      <c r="A543" s="12"/>
      <c r="B543" s="203"/>
      <c r="C543" s="204"/>
      <c r="D543" s="205" t="s">
        <v>77</v>
      </c>
      <c r="E543" s="206" t="s">
        <v>1174</v>
      </c>
      <c r="F543" s="206" t="s">
        <v>1175</v>
      </c>
      <c r="G543" s="204"/>
      <c r="H543" s="204"/>
      <c r="I543" s="207"/>
      <c r="J543" s="208">
        <f>BK543</f>
        <v>0</v>
      </c>
      <c r="K543" s="204"/>
      <c r="L543" s="209"/>
      <c r="M543" s="210"/>
      <c r="N543" s="211"/>
      <c r="O543" s="211"/>
      <c r="P543" s="212">
        <f>SUM(P544:P549)</f>
        <v>0</v>
      </c>
      <c r="Q543" s="211"/>
      <c r="R543" s="212">
        <f>SUM(R544:R549)</f>
        <v>0</v>
      </c>
      <c r="S543" s="211"/>
      <c r="T543" s="213">
        <f>SUM(T544:T549)</f>
        <v>0</v>
      </c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R543" s="214" t="s">
        <v>150</v>
      </c>
      <c r="AT543" s="215" t="s">
        <v>77</v>
      </c>
      <c r="AU543" s="215" t="s">
        <v>78</v>
      </c>
      <c r="AY543" s="214" t="s">
        <v>141</v>
      </c>
      <c r="BK543" s="216">
        <f>SUM(BK544:BK549)</f>
        <v>0</v>
      </c>
    </row>
    <row r="544" s="2" customFormat="1" ht="14.4" customHeight="1">
      <c r="A544" s="38"/>
      <c r="B544" s="39"/>
      <c r="C544" s="219" t="s">
        <v>378</v>
      </c>
      <c r="D544" s="219" t="s">
        <v>146</v>
      </c>
      <c r="E544" s="220" t="s">
        <v>1176</v>
      </c>
      <c r="F544" s="221" t="s">
        <v>1177</v>
      </c>
      <c r="G544" s="222" t="s">
        <v>263</v>
      </c>
      <c r="H544" s="223">
        <v>150</v>
      </c>
      <c r="I544" s="224"/>
      <c r="J544" s="225">
        <f>ROUND(I544*H544,2)</f>
        <v>0</v>
      </c>
      <c r="K544" s="226"/>
      <c r="L544" s="44"/>
      <c r="M544" s="227" t="s">
        <v>1</v>
      </c>
      <c r="N544" s="228" t="s">
        <v>43</v>
      </c>
      <c r="O544" s="91"/>
      <c r="P544" s="229">
        <f>O544*H544</f>
        <v>0</v>
      </c>
      <c r="Q544" s="229">
        <v>0</v>
      </c>
      <c r="R544" s="229">
        <f>Q544*H544</f>
        <v>0</v>
      </c>
      <c r="S544" s="229">
        <v>0</v>
      </c>
      <c r="T544" s="230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31" t="s">
        <v>537</v>
      </c>
      <c r="AT544" s="231" t="s">
        <v>146</v>
      </c>
      <c r="AU544" s="231" t="s">
        <v>86</v>
      </c>
      <c r="AY544" s="17" t="s">
        <v>141</v>
      </c>
      <c r="BE544" s="232">
        <f>IF(N544="základní",J544,0)</f>
        <v>0</v>
      </c>
      <c r="BF544" s="232">
        <f>IF(N544="snížená",J544,0)</f>
        <v>0</v>
      </c>
      <c r="BG544" s="232">
        <f>IF(N544="zákl. přenesená",J544,0)</f>
        <v>0</v>
      </c>
      <c r="BH544" s="232">
        <f>IF(N544="sníž. přenesená",J544,0)</f>
        <v>0</v>
      </c>
      <c r="BI544" s="232">
        <f>IF(N544="nulová",J544,0)</f>
        <v>0</v>
      </c>
      <c r="BJ544" s="17" t="s">
        <v>86</v>
      </c>
      <c r="BK544" s="232">
        <f>ROUND(I544*H544,2)</f>
        <v>0</v>
      </c>
      <c r="BL544" s="17" t="s">
        <v>537</v>
      </c>
      <c r="BM544" s="231" t="s">
        <v>1178</v>
      </c>
    </row>
    <row r="545" s="2" customFormat="1">
      <c r="A545" s="38"/>
      <c r="B545" s="39"/>
      <c r="C545" s="40"/>
      <c r="D545" s="233" t="s">
        <v>151</v>
      </c>
      <c r="E545" s="40"/>
      <c r="F545" s="234" t="s">
        <v>1179</v>
      </c>
      <c r="G545" s="40"/>
      <c r="H545" s="40"/>
      <c r="I545" s="235"/>
      <c r="J545" s="40"/>
      <c r="K545" s="40"/>
      <c r="L545" s="44"/>
      <c r="M545" s="236"/>
      <c r="N545" s="237"/>
      <c r="O545" s="91"/>
      <c r="P545" s="91"/>
      <c r="Q545" s="91"/>
      <c r="R545" s="91"/>
      <c r="S545" s="91"/>
      <c r="T545" s="92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T545" s="17" t="s">
        <v>151</v>
      </c>
      <c r="AU545" s="17" t="s">
        <v>86</v>
      </c>
    </row>
    <row r="546" s="13" customFormat="1">
      <c r="A546" s="13"/>
      <c r="B546" s="242"/>
      <c r="C546" s="243"/>
      <c r="D546" s="233" t="s">
        <v>587</v>
      </c>
      <c r="E546" s="244" t="s">
        <v>1</v>
      </c>
      <c r="F546" s="245" t="s">
        <v>1180</v>
      </c>
      <c r="G546" s="243"/>
      <c r="H546" s="246">
        <v>150</v>
      </c>
      <c r="I546" s="247"/>
      <c r="J546" s="243"/>
      <c r="K546" s="243"/>
      <c r="L546" s="248"/>
      <c r="M546" s="249"/>
      <c r="N546" s="250"/>
      <c r="O546" s="250"/>
      <c r="P546" s="250"/>
      <c r="Q546" s="250"/>
      <c r="R546" s="250"/>
      <c r="S546" s="250"/>
      <c r="T546" s="25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2" t="s">
        <v>587</v>
      </c>
      <c r="AU546" s="252" t="s">
        <v>86</v>
      </c>
      <c r="AV546" s="13" t="s">
        <v>88</v>
      </c>
      <c r="AW546" s="13" t="s">
        <v>33</v>
      </c>
      <c r="AX546" s="13" t="s">
        <v>78</v>
      </c>
      <c r="AY546" s="252" t="s">
        <v>141</v>
      </c>
    </row>
    <row r="547" s="14" customFormat="1">
      <c r="A547" s="14"/>
      <c r="B547" s="253"/>
      <c r="C547" s="254"/>
      <c r="D547" s="233" t="s">
        <v>587</v>
      </c>
      <c r="E547" s="255" t="s">
        <v>1</v>
      </c>
      <c r="F547" s="256" t="s">
        <v>589</v>
      </c>
      <c r="G547" s="254"/>
      <c r="H547" s="257">
        <v>150</v>
      </c>
      <c r="I547" s="258"/>
      <c r="J547" s="254"/>
      <c r="K547" s="254"/>
      <c r="L547" s="259"/>
      <c r="M547" s="260"/>
      <c r="N547" s="261"/>
      <c r="O547" s="261"/>
      <c r="P547" s="261"/>
      <c r="Q547" s="261"/>
      <c r="R547" s="261"/>
      <c r="S547" s="261"/>
      <c r="T547" s="262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3" t="s">
        <v>587</v>
      </c>
      <c r="AU547" s="263" t="s">
        <v>86</v>
      </c>
      <c r="AV547" s="14" t="s">
        <v>150</v>
      </c>
      <c r="AW547" s="14" t="s">
        <v>33</v>
      </c>
      <c r="AX547" s="14" t="s">
        <v>86</v>
      </c>
      <c r="AY547" s="263" t="s">
        <v>141</v>
      </c>
    </row>
    <row r="548" s="2" customFormat="1" ht="14.4" customHeight="1">
      <c r="A548" s="38"/>
      <c r="B548" s="39"/>
      <c r="C548" s="219" t="s">
        <v>1181</v>
      </c>
      <c r="D548" s="219" t="s">
        <v>146</v>
      </c>
      <c r="E548" s="220" t="s">
        <v>1182</v>
      </c>
      <c r="F548" s="221" t="s">
        <v>1183</v>
      </c>
      <c r="G548" s="222" t="s">
        <v>263</v>
      </c>
      <c r="H548" s="223">
        <v>30</v>
      </c>
      <c r="I548" s="224"/>
      <c r="J548" s="225">
        <f>ROUND(I548*H548,2)</f>
        <v>0</v>
      </c>
      <c r="K548" s="226"/>
      <c r="L548" s="44"/>
      <c r="M548" s="227" t="s">
        <v>1</v>
      </c>
      <c r="N548" s="228" t="s">
        <v>43</v>
      </c>
      <c r="O548" s="91"/>
      <c r="P548" s="229">
        <f>O548*H548</f>
        <v>0</v>
      </c>
      <c r="Q548" s="229">
        <v>0</v>
      </c>
      <c r="R548" s="229">
        <f>Q548*H548</f>
        <v>0</v>
      </c>
      <c r="S548" s="229">
        <v>0</v>
      </c>
      <c r="T548" s="230">
        <f>S548*H548</f>
        <v>0</v>
      </c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R548" s="231" t="s">
        <v>537</v>
      </c>
      <c r="AT548" s="231" t="s">
        <v>146</v>
      </c>
      <c r="AU548" s="231" t="s">
        <v>86</v>
      </c>
      <c r="AY548" s="17" t="s">
        <v>141</v>
      </c>
      <c r="BE548" s="232">
        <f>IF(N548="základní",J548,0)</f>
        <v>0</v>
      </c>
      <c r="BF548" s="232">
        <f>IF(N548="snížená",J548,0)</f>
        <v>0</v>
      </c>
      <c r="BG548" s="232">
        <f>IF(N548="zákl. přenesená",J548,0)</f>
        <v>0</v>
      </c>
      <c r="BH548" s="232">
        <f>IF(N548="sníž. přenesená",J548,0)</f>
        <v>0</v>
      </c>
      <c r="BI548" s="232">
        <f>IF(N548="nulová",J548,0)</f>
        <v>0</v>
      </c>
      <c r="BJ548" s="17" t="s">
        <v>86</v>
      </c>
      <c r="BK548" s="232">
        <f>ROUND(I548*H548,2)</f>
        <v>0</v>
      </c>
      <c r="BL548" s="17" t="s">
        <v>537</v>
      </c>
      <c r="BM548" s="231" t="s">
        <v>1184</v>
      </c>
    </row>
    <row r="549" s="2" customFormat="1">
      <c r="A549" s="38"/>
      <c r="B549" s="39"/>
      <c r="C549" s="40"/>
      <c r="D549" s="233" t="s">
        <v>151</v>
      </c>
      <c r="E549" s="40"/>
      <c r="F549" s="234" t="s">
        <v>1185</v>
      </c>
      <c r="G549" s="40"/>
      <c r="H549" s="40"/>
      <c r="I549" s="235"/>
      <c r="J549" s="40"/>
      <c r="K549" s="40"/>
      <c r="L549" s="44"/>
      <c r="M549" s="236"/>
      <c r="N549" s="237"/>
      <c r="O549" s="91"/>
      <c r="P549" s="91"/>
      <c r="Q549" s="91"/>
      <c r="R549" s="91"/>
      <c r="S549" s="91"/>
      <c r="T549" s="92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T549" s="17" t="s">
        <v>151</v>
      </c>
      <c r="AU549" s="17" t="s">
        <v>86</v>
      </c>
    </row>
    <row r="550" s="12" customFormat="1" ht="25.92" customHeight="1">
      <c r="A550" s="12"/>
      <c r="B550" s="203"/>
      <c r="C550" s="204"/>
      <c r="D550" s="205" t="s">
        <v>77</v>
      </c>
      <c r="E550" s="206" t="s">
        <v>532</v>
      </c>
      <c r="F550" s="206" t="s">
        <v>533</v>
      </c>
      <c r="G550" s="204"/>
      <c r="H550" s="204"/>
      <c r="I550" s="207"/>
      <c r="J550" s="208">
        <f>BK550</f>
        <v>0</v>
      </c>
      <c r="K550" s="204"/>
      <c r="L550" s="209"/>
      <c r="M550" s="210"/>
      <c r="N550" s="211"/>
      <c r="O550" s="211"/>
      <c r="P550" s="212">
        <f>SUM(P551:P564)</f>
        <v>0</v>
      </c>
      <c r="Q550" s="211"/>
      <c r="R550" s="212">
        <f>SUM(R551:R564)</f>
        <v>0</v>
      </c>
      <c r="S550" s="211"/>
      <c r="T550" s="213">
        <f>SUM(T551:T564)</f>
        <v>0</v>
      </c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R550" s="214" t="s">
        <v>150</v>
      </c>
      <c r="AT550" s="215" t="s">
        <v>77</v>
      </c>
      <c r="AU550" s="215" t="s">
        <v>78</v>
      </c>
      <c r="AY550" s="214" t="s">
        <v>141</v>
      </c>
      <c r="BK550" s="216">
        <f>SUM(BK551:BK564)</f>
        <v>0</v>
      </c>
    </row>
    <row r="551" s="2" customFormat="1" ht="14.4" customHeight="1">
      <c r="A551" s="38"/>
      <c r="B551" s="39"/>
      <c r="C551" s="219" t="s">
        <v>381</v>
      </c>
      <c r="D551" s="219" t="s">
        <v>146</v>
      </c>
      <c r="E551" s="220" t="s">
        <v>534</v>
      </c>
      <c r="F551" s="221" t="s">
        <v>535</v>
      </c>
      <c r="G551" s="222" t="s">
        <v>536</v>
      </c>
      <c r="H551" s="223">
        <v>0</v>
      </c>
      <c r="I551" s="224"/>
      <c r="J551" s="225">
        <f>ROUND(I551*H551,2)</f>
        <v>0</v>
      </c>
      <c r="K551" s="226"/>
      <c r="L551" s="44"/>
      <c r="M551" s="227" t="s">
        <v>1</v>
      </c>
      <c r="N551" s="228" t="s">
        <v>43</v>
      </c>
      <c r="O551" s="91"/>
      <c r="P551" s="229">
        <f>O551*H551</f>
        <v>0</v>
      </c>
      <c r="Q551" s="229">
        <v>0</v>
      </c>
      <c r="R551" s="229">
        <f>Q551*H551</f>
        <v>0</v>
      </c>
      <c r="S551" s="229">
        <v>0</v>
      </c>
      <c r="T551" s="230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31" t="s">
        <v>537</v>
      </c>
      <c r="AT551" s="231" t="s">
        <v>146</v>
      </c>
      <c r="AU551" s="231" t="s">
        <v>86</v>
      </c>
      <c r="AY551" s="17" t="s">
        <v>141</v>
      </c>
      <c r="BE551" s="232">
        <f>IF(N551="základní",J551,0)</f>
        <v>0</v>
      </c>
      <c r="BF551" s="232">
        <f>IF(N551="snížená",J551,0)</f>
        <v>0</v>
      </c>
      <c r="BG551" s="232">
        <f>IF(N551="zákl. přenesená",J551,0)</f>
        <v>0</v>
      </c>
      <c r="BH551" s="232">
        <f>IF(N551="sníž. přenesená",J551,0)</f>
        <v>0</v>
      </c>
      <c r="BI551" s="232">
        <f>IF(N551="nulová",J551,0)</f>
        <v>0</v>
      </c>
      <c r="BJ551" s="17" t="s">
        <v>86</v>
      </c>
      <c r="BK551" s="232">
        <f>ROUND(I551*H551,2)</f>
        <v>0</v>
      </c>
      <c r="BL551" s="17" t="s">
        <v>537</v>
      </c>
      <c r="BM551" s="231" t="s">
        <v>1186</v>
      </c>
    </row>
    <row r="552" s="2" customFormat="1">
      <c r="A552" s="38"/>
      <c r="B552" s="39"/>
      <c r="C552" s="40"/>
      <c r="D552" s="233" t="s">
        <v>151</v>
      </c>
      <c r="E552" s="40"/>
      <c r="F552" s="234" t="s">
        <v>535</v>
      </c>
      <c r="G552" s="40"/>
      <c r="H552" s="40"/>
      <c r="I552" s="235"/>
      <c r="J552" s="40"/>
      <c r="K552" s="40"/>
      <c r="L552" s="44"/>
      <c r="M552" s="236"/>
      <c r="N552" s="237"/>
      <c r="O552" s="91"/>
      <c r="P552" s="91"/>
      <c r="Q552" s="91"/>
      <c r="R552" s="91"/>
      <c r="S552" s="91"/>
      <c r="T552" s="92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T552" s="17" t="s">
        <v>151</v>
      </c>
      <c r="AU552" s="17" t="s">
        <v>86</v>
      </c>
    </row>
    <row r="553" s="2" customFormat="1">
      <c r="A553" s="38"/>
      <c r="B553" s="39"/>
      <c r="C553" s="40"/>
      <c r="D553" s="233" t="s">
        <v>659</v>
      </c>
      <c r="E553" s="40"/>
      <c r="F553" s="264" t="s">
        <v>1187</v>
      </c>
      <c r="G553" s="40"/>
      <c r="H553" s="40"/>
      <c r="I553" s="235"/>
      <c r="J553" s="40"/>
      <c r="K553" s="40"/>
      <c r="L553" s="44"/>
      <c r="M553" s="236"/>
      <c r="N553" s="237"/>
      <c r="O553" s="91"/>
      <c r="P553" s="91"/>
      <c r="Q553" s="91"/>
      <c r="R553" s="91"/>
      <c r="S553" s="91"/>
      <c r="T553" s="92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T553" s="17" t="s">
        <v>659</v>
      </c>
      <c r="AU553" s="17" t="s">
        <v>86</v>
      </c>
    </row>
    <row r="554" s="2" customFormat="1" ht="24.15" customHeight="1">
      <c r="A554" s="38"/>
      <c r="B554" s="39"/>
      <c r="C554" s="219" t="s">
        <v>1188</v>
      </c>
      <c r="D554" s="219" t="s">
        <v>146</v>
      </c>
      <c r="E554" s="220" t="s">
        <v>540</v>
      </c>
      <c r="F554" s="221" t="s">
        <v>541</v>
      </c>
      <c r="G554" s="222" t="s">
        <v>536</v>
      </c>
      <c r="H554" s="223">
        <v>0</v>
      </c>
      <c r="I554" s="224"/>
      <c r="J554" s="225">
        <f>ROUND(I554*H554,2)</f>
        <v>0</v>
      </c>
      <c r="K554" s="226"/>
      <c r="L554" s="44"/>
      <c r="M554" s="227" t="s">
        <v>1</v>
      </c>
      <c r="N554" s="228" t="s">
        <v>43</v>
      </c>
      <c r="O554" s="91"/>
      <c r="P554" s="229">
        <f>O554*H554</f>
        <v>0</v>
      </c>
      <c r="Q554" s="229">
        <v>0</v>
      </c>
      <c r="R554" s="229">
        <f>Q554*H554</f>
        <v>0</v>
      </c>
      <c r="S554" s="229">
        <v>0</v>
      </c>
      <c r="T554" s="230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31" t="s">
        <v>537</v>
      </c>
      <c r="AT554" s="231" t="s">
        <v>146</v>
      </c>
      <c r="AU554" s="231" t="s">
        <v>86</v>
      </c>
      <c r="AY554" s="17" t="s">
        <v>141</v>
      </c>
      <c r="BE554" s="232">
        <f>IF(N554="základní",J554,0)</f>
        <v>0</v>
      </c>
      <c r="BF554" s="232">
        <f>IF(N554="snížená",J554,0)</f>
        <v>0</v>
      </c>
      <c r="BG554" s="232">
        <f>IF(N554="zákl. přenesená",J554,0)</f>
        <v>0</v>
      </c>
      <c r="BH554" s="232">
        <f>IF(N554="sníž. přenesená",J554,0)</f>
        <v>0</v>
      </c>
      <c r="BI554" s="232">
        <f>IF(N554="nulová",J554,0)</f>
        <v>0</v>
      </c>
      <c r="BJ554" s="17" t="s">
        <v>86</v>
      </c>
      <c r="BK554" s="232">
        <f>ROUND(I554*H554,2)</f>
        <v>0</v>
      </c>
      <c r="BL554" s="17" t="s">
        <v>537</v>
      </c>
      <c r="BM554" s="231" t="s">
        <v>1189</v>
      </c>
    </row>
    <row r="555" s="2" customFormat="1">
      <c r="A555" s="38"/>
      <c r="B555" s="39"/>
      <c r="C555" s="40"/>
      <c r="D555" s="233" t="s">
        <v>151</v>
      </c>
      <c r="E555" s="40"/>
      <c r="F555" s="234" t="s">
        <v>541</v>
      </c>
      <c r="G555" s="40"/>
      <c r="H555" s="40"/>
      <c r="I555" s="235"/>
      <c r="J555" s="40"/>
      <c r="K555" s="40"/>
      <c r="L555" s="44"/>
      <c r="M555" s="236"/>
      <c r="N555" s="237"/>
      <c r="O555" s="91"/>
      <c r="P555" s="91"/>
      <c r="Q555" s="91"/>
      <c r="R555" s="91"/>
      <c r="S555" s="91"/>
      <c r="T555" s="92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T555" s="17" t="s">
        <v>151</v>
      </c>
      <c r="AU555" s="17" t="s">
        <v>86</v>
      </c>
    </row>
    <row r="556" s="2" customFormat="1">
      <c r="A556" s="38"/>
      <c r="B556" s="39"/>
      <c r="C556" s="40"/>
      <c r="D556" s="233" t="s">
        <v>659</v>
      </c>
      <c r="E556" s="40"/>
      <c r="F556" s="264" t="s">
        <v>1190</v>
      </c>
      <c r="G556" s="40"/>
      <c r="H556" s="40"/>
      <c r="I556" s="235"/>
      <c r="J556" s="40"/>
      <c r="K556" s="40"/>
      <c r="L556" s="44"/>
      <c r="M556" s="236"/>
      <c r="N556" s="237"/>
      <c r="O556" s="91"/>
      <c r="P556" s="91"/>
      <c r="Q556" s="91"/>
      <c r="R556" s="91"/>
      <c r="S556" s="91"/>
      <c r="T556" s="92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T556" s="17" t="s">
        <v>659</v>
      </c>
      <c r="AU556" s="17" t="s">
        <v>86</v>
      </c>
    </row>
    <row r="557" s="2" customFormat="1" ht="14.4" customHeight="1">
      <c r="A557" s="38"/>
      <c r="B557" s="39"/>
      <c r="C557" s="219" t="s">
        <v>385</v>
      </c>
      <c r="D557" s="219" t="s">
        <v>146</v>
      </c>
      <c r="E557" s="220" t="s">
        <v>543</v>
      </c>
      <c r="F557" s="221" t="s">
        <v>544</v>
      </c>
      <c r="G557" s="222" t="s">
        <v>536</v>
      </c>
      <c r="H557" s="223">
        <v>0</v>
      </c>
      <c r="I557" s="224"/>
      <c r="J557" s="225">
        <f>ROUND(I557*H557,2)</f>
        <v>0</v>
      </c>
      <c r="K557" s="226"/>
      <c r="L557" s="44"/>
      <c r="M557" s="227" t="s">
        <v>1</v>
      </c>
      <c r="N557" s="228" t="s">
        <v>43</v>
      </c>
      <c r="O557" s="91"/>
      <c r="P557" s="229">
        <f>O557*H557</f>
        <v>0</v>
      </c>
      <c r="Q557" s="229">
        <v>0</v>
      </c>
      <c r="R557" s="229">
        <f>Q557*H557</f>
        <v>0</v>
      </c>
      <c r="S557" s="229">
        <v>0</v>
      </c>
      <c r="T557" s="230">
        <f>S557*H557</f>
        <v>0</v>
      </c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R557" s="231" t="s">
        <v>537</v>
      </c>
      <c r="AT557" s="231" t="s">
        <v>146</v>
      </c>
      <c r="AU557" s="231" t="s">
        <v>86</v>
      </c>
      <c r="AY557" s="17" t="s">
        <v>141</v>
      </c>
      <c r="BE557" s="232">
        <f>IF(N557="základní",J557,0)</f>
        <v>0</v>
      </c>
      <c r="BF557" s="232">
        <f>IF(N557="snížená",J557,0)</f>
        <v>0</v>
      </c>
      <c r="BG557" s="232">
        <f>IF(N557="zákl. přenesená",J557,0)</f>
        <v>0</v>
      </c>
      <c r="BH557" s="232">
        <f>IF(N557="sníž. přenesená",J557,0)</f>
        <v>0</v>
      </c>
      <c r="BI557" s="232">
        <f>IF(N557="nulová",J557,0)</f>
        <v>0</v>
      </c>
      <c r="BJ557" s="17" t="s">
        <v>86</v>
      </c>
      <c r="BK557" s="232">
        <f>ROUND(I557*H557,2)</f>
        <v>0</v>
      </c>
      <c r="BL557" s="17" t="s">
        <v>537</v>
      </c>
      <c r="BM557" s="231" t="s">
        <v>1191</v>
      </c>
    </row>
    <row r="558" s="2" customFormat="1">
      <c r="A558" s="38"/>
      <c r="B558" s="39"/>
      <c r="C558" s="40"/>
      <c r="D558" s="233" t="s">
        <v>151</v>
      </c>
      <c r="E558" s="40"/>
      <c r="F558" s="234" t="s">
        <v>544</v>
      </c>
      <c r="G558" s="40"/>
      <c r="H558" s="40"/>
      <c r="I558" s="235"/>
      <c r="J558" s="40"/>
      <c r="K558" s="40"/>
      <c r="L558" s="44"/>
      <c r="M558" s="236"/>
      <c r="N558" s="237"/>
      <c r="O558" s="91"/>
      <c r="P558" s="91"/>
      <c r="Q558" s="91"/>
      <c r="R558" s="91"/>
      <c r="S558" s="91"/>
      <c r="T558" s="92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T558" s="17" t="s">
        <v>151</v>
      </c>
      <c r="AU558" s="17" t="s">
        <v>86</v>
      </c>
    </row>
    <row r="559" s="2" customFormat="1">
      <c r="A559" s="38"/>
      <c r="B559" s="39"/>
      <c r="C559" s="40"/>
      <c r="D559" s="233" t="s">
        <v>659</v>
      </c>
      <c r="E559" s="40"/>
      <c r="F559" s="264" t="s">
        <v>1192</v>
      </c>
      <c r="G559" s="40"/>
      <c r="H559" s="40"/>
      <c r="I559" s="235"/>
      <c r="J559" s="40"/>
      <c r="K559" s="40"/>
      <c r="L559" s="44"/>
      <c r="M559" s="236"/>
      <c r="N559" s="237"/>
      <c r="O559" s="91"/>
      <c r="P559" s="91"/>
      <c r="Q559" s="91"/>
      <c r="R559" s="91"/>
      <c r="S559" s="91"/>
      <c r="T559" s="92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T559" s="17" t="s">
        <v>659</v>
      </c>
      <c r="AU559" s="17" t="s">
        <v>86</v>
      </c>
    </row>
    <row r="560" s="2" customFormat="1" ht="24.15" customHeight="1">
      <c r="A560" s="38"/>
      <c r="B560" s="39"/>
      <c r="C560" s="219" t="s">
        <v>1193</v>
      </c>
      <c r="D560" s="219" t="s">
        <v>146</v>
      </c>
      <c r="E560" s="220" t="s">
        <v>547</v>
      </c>
      <c r="F560" s="221" t="s">
        <v>548</v>
      </c>
      <c r="G560" s="222" t="s">
        <v>536</v>
      </c>
      <c r="H560" s="223">
        <v>0</v>
      </c>
      <c r="I560" s="224"/>
      <c r="J560" s="225">
        <f>ROUND(I560*H560,2)</f>
        <v>0</v>
      </c>
      <c r="K560" s="226"/>
      <c r="L560" s="44"/>
      <c r="M560" s="227" t="s">
        <v>1</v>
      </c>
      <c r="N560" s="228" t="s">
        <v>43</v>
      </c>
      <c r="O560" s="91"/>
      <c r="P560" s="229">
        <f>O560*H560</f>
        <v>0</v>
      </c>
      <c r="Q560" s="229">
        <v>0</v>
      </c>
      <c r="R560" s="229">
        <f>Q560*H560</f>
        <v>0</v>
      </c>
      <c r="S560" s="229">
        <v>0</v>
      </c>
      <c r="T560" s="230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231" t="s">
        <v>537</v>
      </c>
      <c r="AT560" s="231" t="s">
        <v>146</v>
      </c>
      <c r="AU560" s="231" t="s">
        <v>86</v>
      </c>
      <c r="AY560" s="17" t="s">
        <v>141</v>
      </c>
      <c r="BE560" s="232">
        <f>IF(N560="základní",J560,0)</f>
        <v>0</v>
      </c>
      <c r="BF560" s="232">
        <f>IF(N560="snížená",J560,0)</f>
        <v>0</v>
      </c>
      <c r="BG560" s="232">
        <f>IF(N560="zákl. přenesená",J560,0)</f>
        <v>0</v>
      </c>
      <c r="BH560" s="232">
        <f>IF(N560="sníž. přenesená",J560,0)</f>
        <v>0</v>
      </c>
      <c r="BI560" s="232">
        <f>IF(N560="nulová",J560,0)</f>
        <v>0</v>
      </c>
      <c r="BJ560" s="17" t="s">
        <v>86</v>
      </c>
      <c r="BK560" s="232">
        <f>ROUND(I560*H560,2)</f>
        <v>0</v>
      </c>
      <c r="BL560" s="17" t="s">
        <v>537</v>
      </c>
      <c r="BM560" s="231" t="s">
        <v>1194</v>
      </c>
    </row>
    <row r="561" s="2" customFormat="1">
      <c r="A561" s="38"/>
      <c r="B561" s="39"/>
      <c r="C561" s="40"/>
      <c r="D561" s="233" t="s">
        <v>151</v>
      </c>
      <c r="E561" s="40"/>
      <c r="F561" s="234" t="s">
        <v>548</v>
      </c>
      <c r="G561" s="40"/>
      <c r="H561" s="40"/>
      <c r="I561" s="235"/>
      <c r="J561" s="40"/>
      <c r="K561" s="40"/>
      <c r="L561" s="44"/>
      <c r="M561" s="236"/>
      <c r="N561" s="237"/>
      <c r="O561" s="91"/>
      <c r="P561" s="91"/>
      <c r="Q561" s="91"/>
      <c r="R561" s="91"/>
      <c r="S561" s="91"/>
      <c r="T561" s="92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T561" s="17" t="s">
        <v>151</v>
      </c>
      <c r="AU561" s="17" t="s">
        <v>86</v>
      </c>
    </row>
    <row r="562" s="2" customFormat="1" ht="14.4" customHeight="1">
      <c r="A562" s="38"/>
      <c r="B562" s="39"/>
      <c r="C562" s="219" t="s">
        <v>388</v>
      </c>
      <c r="D562" s="219" t="s">
        <v>146</v>
      </c>
      <c r="E562" s="220" t="s">
        <v>550</v>
      </c>
      <c r="F562" s="221" t="s">
        <v>551</v>
      </c>
      <c r="G562" s="222" t="s">
        <v>536</v>
      </c>
      <c r="H562" s="223">
        <v>0</v>
      </c>
      <c r="I562" s="224"/>
      <c r="J562" s="225">
        <f>ROUND(I562*H562,2)</f>
        <v>0</v>
      </c>
      <c r="K562" s="226"/>
      <c r="L562" s="44"/>
      <c r="M562" s="227" t="s">
        <v>1</v>
      </c>
      <c r="N562" s="228" t="s">
        <v>43</v>
      </c>
      <c r="O562" s="91"/>
      <c r="P562" s="229">
        <f>O562*H562</f>
        <v>0</v>
      </c>
      <c r="Q562" s="229">
        <v>0</v>
      </c>
      <c r="R562" s="229">
        <f>Q562*H562</f>
        <v>0</v>
      </c>
      <c r="S562" s="229">
        <v>0</v>
      </c>
      <c r="T562" s="230">
        <f>S562*H562</f>
        <v>0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231" t="s">
        <v>537</v>
      </c>
      <c r="AT562" s="231" t="s">
        <v>146</v>
      </c>
      <c r="AU562" s="231" t="s">
        <v>86</v>
      </c>
      <c r="AY562" s="17" t="s">
        <v>141</v>
      </c>
      <c r="BE562" s="232">
        <f>IF(N562="základní",J562,0)</f>
        <v>0</v>
      </c>
      <c r="BF562" s="232">
        <f>IF(N562="snížená",J562,0)</f>
        <v>0</v>
      </c>
      <c r="BG562" s="232">
        <f>IF(N562="zákl. přenesená",J562,0)</f>
        <v>0</v>
      </c>
      <c r="BH562" s="232">
        <f>IF(N562="sníž. přenesená",J562,0)</f>
        <v>0</v>
      </c>
      <c r="BI562" s="232">
        <f>IF(N562="nulová",J562,0)</f>
        <v>0</v>
      </c>
      <c r="BJ562" s="17" t="s">
        <v>86</v>
      </c>
      <c r="BK562" s="232">
        <f>ROUND(I562*H562,2)</f>
        <v>0</v>
      </c>
      <c r="BL562" s="17" t="s">
        <v>537</v>
      </c>
      <c r="BM562" s="231" t="s">
        <v>1195</v>
      </c>
    </row>
    <row r="563" s="2" customFormat="1">
      <c r="A563" s="38"/>
      <c r="B563" s="39"/>
      <c r="C563" s="40"/>
      <c r="D563" s="233" t="s">
        <v>151</v>
      </c>
      <c r="E563" s="40"/>
      <c r="F563" s="234" t="s">
        <v>551</v>
      </c>
      <c r="G563" s="40"/>
      <c r="H563" s="40"/>
      <c r="I563" s="235"/>
      <c r="J563" s="40"/>
      <c r="K563" s="40"/>
      <c r="L563" s="44"/>
      <c r="M563" s="236"/>
      <c r="N563" s="237"/>
      <c r="O563" s="91"/>
      <c r="P563" s="91"/>
      <c r="Q563" s="91"/>
      <c r="R563" s="91"/>
      <c r="S563" s="91"/>
      <c r="T563" s="92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T563" s="17" t="s">
        <v>151</v>
      </c>
      <c r="AU563" s="17" t="s">
        <v>86</v>
      </c>
    </row>
    <row r="564" s="2" customFormat="1">
      <c r="A564" s="38"/>
      <c r="B564" s="39"/>
      <c r="C564" s="40"/>
      <c r="D564" s="233" t="s">
        <v>659</v>
      </c>
      <c r="E564" s="40"/>
      <c r="F564" s="264" t="s">
        <v>1196</v>
      </c>
      <c r="G564" s="40"/>
      <c r="H564" s="40"/>
      <c r="I564" s="235"/>
      <c r="J564" s="40"/>
      <c r="K564" s="40"/>
      <c r="L564" s="44"/>
      <c r="M564" s="236"/>
      <c r="N564" s="237"/>
      <c r="O564" s="91"/>
      <c r="P564" s="91"/>
      <c r="Q564" s="91"/>
      <c r="R564" s="91"/>
      <c r="S564" s="91"/>
      <c r="T564" s="92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T564" s="17" t="s">
        <v>659</v>
      </c>
      <c r="AU564" s="17" t="s">
        <v>86</v>
      </c>
    </row>
    <row r="565" s="12" customFormat="1" ht="25.92" customHeight="1">
      <c r="A565" s="12"/>
      <c r="B565" s="203"/>
      <c r="C565" s="204"/>
      <c r="D565" s="205" t="s">
        <v>77</v>
      </c>
      <c r="E565" s="206" t="s">
        <v>1197</v>
      </c>
      <c r="F565" s="206" t="s">
        <v>1198</v>
      </c>
      <c r="G565" s="204"/>
      <c r="H565" s="204"/>
      <c r="I565" s="207"/>
      <c r="J565" s="208">
        <f>BK565</f>
        <v>0</v>
      </c>
      <c r="K565" s="204"/>
      <c r="L565" s="209"/>
      <c r="M565" s="210"/>
      <c r="N565" s="211"/>
      <c r="O565" s="211"/>
      <c r="P565" s="212">
        <f>P566+SUM(P567:P572)+P578+P584+P587</f>
        <v>0</v>
      </c>
      <c r="Q565" s="211"/>
      <c r="R565" s="212">
        <f>R566+SUM(R567:R572)+R578+R584+R587</f>
        <v>0</v>
      </c>
      <c r="S565" s="211"/>
      <c r="T565" s="213">
        <f>T566+SUM(T567:T572)+T578+T584+T587</f>
        <v>0</v>
      </c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R565" s="214" t="s">
        <v>164</v>
      </c>
      <c r="AT565" s="215" t="s">
        <v>77</v>
      </c>
      <c r="AU565" s="215" t="s">
        <v>78</v>
      </c>
      <c r="AY565" s="214" t="s">
        <v>141</v>
      </c>
      <c r="BK565" s="216">
        <f>BK566+SUM(BK567:BK572)+BK578+BK584+BK587</f>
        <v>0</v>
      </c>
    </row>
    <row r="566" s="2" customFormat="1" ht="14.4" customHeight="1">
      <c r="A566" s="38"/>
      <c r="B566" s="39"/>
      <c r="C566" s="219" t="s">
        <v>1199</v>
      </c>
      <c r="D566" s="219" t="s">
        <v>146</v>
      </c>
      <c r="E566" s="220" t="s">
        <v>1200</v>
      </c>
      <c r="F566" s="221" t="s">
        <v>1201</v>
      </c>
      <c r="G566" s="222" t="s">
        <v>149</v>
      </c>
      <c r="H566" s="223">
        <v>150</v>
      </c>
      <c r="I566" s="224"/>
      <c r="J566" s="225">
        <f>ROUND(I566*H566,2)</f>
        <v>0</v>
      </c>
      <c r="K566" s="226"/>
      <c r="L566" s="44"/>
      <c r="M566" s="227" t="s">
        <v>1</v>
      </c>
      <c r="N566" s="228" t="s">
        <v>43</v>
      </c>
      <c r="O566" s="91"/>
      <c r="P566" s="229">
        <f>O566*H566</f>
        <v>0</v>
      </c>
      <c r="Q566" s="229">
        <v>0</v>
      </c>
      <c r="R566" s="229">
        <f>Q566*H566</f>
        <v>0</v>
      </c>
      <c r="S566" s="229">
        <v>0</v>
      </c>
      <c r="T566" s="230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231" t="s">
        <v>150</v>
      </c>
      <c r="AT566" s="231" t="s">
        <v>146</v>
      </c>
      <c r="AU566" s="231" t="s">
        <v>86</v>
      </c>
      <c r="AY566" s="17" t="s">
        <v>141</v>
      </c>
      <c r="BE566" s="232">
        <f>IF(N566="základní",J566,0)</f>
        <v>0</v>
      </c>
      <c r="BF566" s="232">
        <f>IF(N566="snížená",J566,0)</f>
        <v>0</v>
      </c>
      <c r="BG566" s="232">
        <f>IF(N566="zákl. přenesená",J566,0)</f>
        <v>0</v>
      </c>
      <c r="BH566" s="232">
        <f>IF(N566="sníž. přenesená",J566,0)</f>
        <v>0</v>
      </c>
      <c r="BI566" s="232">
        <f>IF(N566="nulová",J566,0)</f>
        <v>0</v>
      </c>
      <c r="BJ566" s="17" t="s">
        <v>86</v>
      </c>
      <c r="BK566" s="232">
        <f>ROUND(I566*H566,2)</f>
        <v>0</v>
      </c>
      <c r="BL566" s="17" t="s">
        <v>150</v>
      </c>
      <c r="BM566" s="231" t="s">
        <v>1202</v>
      </c>
    </row>
    <row r="567" s="2" customFormat="1">
      <c r="A567" s="38"/>
      <c r="B567" s="39"/>
      <c r="C567" s="40"/>
      <c r="D567" s="233" t="s">
        <v>151</v>
      </c>
      <c r="E567" s="40"/>
      <c r="F567" s="234" t="s">
        <v>1201</v>
      </c>
      <c r="G567" s="40"/>
      <c r="H567" s="40"/>
      <c r="I567" s="235"/>
      <c r="J567" s="40"/>
      <c r="K567" s="40"/>
      <c r="L567" s="44"/>
      <c r="M567" s="236"/>
      <c r="N567" s="237"/>
      <c r="O567" s="91"/>
      <c r="P567" s="91"/>
      <c r="Q567" s="91"/>
      <c r="R567" s="91"/>
      <c r="S567" s="91"/>
      <c r="T567" s="92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T567" s="17" t="s">
        <v>151</v>
      </c>
      <c r="AU567" s="17" t="s">
        <v>86</v>
      </c>
    </row>
    <row r="568" s="2" customFormat="1" ht="14.4" customHeight="1">
      <c r="A568" s="38"/>
      <c r="B568" s="39"/>
      <c r="C568" s="219" t="s">
        <v>392</v>
      </c>
      <c r="D568" s="219" t="s">
        <v>146</v>
      </c>
      <c r="E568" s="220" t="s">
        <v>1203</v>
      </c>
      <c r="F568" s="221" t="s">
        <v>1204</v>
      </c>
      <c r="G568" s="222" t="s">
        <v>1205</v>
      </c>
      <c r="H568" s="223">
        <v>40</v>
      </c>
      <c r="I568" s="224"/>
      <c r="J568" s="225">
        <f>ROUND(I568*H568,2)</f>
        <v>0</v>
      </c>
      <c r="K568" s="226"/>
      <c r="L568" s="44"/>
      <c r="M568" s="227" t="s">
        <v>1</v>
      </c>
      <c r="N568" s="228" t="s">
        <v>43</v>
      </c>
      <c r="O568" s="91"/>
      <c r="P568" s="229">
        <f>O568*H568</f>
        <v>0</v>
      </c>
      <c r="Q568" s="229">
        <v>0</v>
      </c>
      <c r="R568" s="229">
        <f>Q568*H568</f>
        <v>0</v>
      </c>
      <c r="S568" s="229">
        <v>0</v>
      </c>
      <c r="T568" s="230">
        <f>S568*H568</f>
        <v>0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231" t="s">
        <v>150</v>
      </c>
      <c r="AT568" s="231" t="s">
        <v>146</v>
      </c>
      <c r="AU568" s="231" t="s">
        <v>86</v>
      </c>
      <c r="AY568" s="17" t="s">
        <v>141</v>
      </c>
      <c r="BE568" s="232">
        <f>IF(N568="základní",J568,0)</f>
        <v>0</v>
      </c>
      <c r="BF568" s="232">
        <f>IF(N568="snížená",J568,0)</f>
        <v>0</v>
      </c>
      <c r="BG568" s="232">
        <f>IF(N568="zákl. přenesená",J568,0)</f>
        <v>0</v>
      </c>
      <c r="BH568" s="232">
        <f>IF(N568="sníž. přenesená",J568,0)</f>
        <v>0</v>
      </c>
      <c r="BI568" s="232">
        <f>IF(N568="nulová",J568,0)</f>
        <v>0</v>
      </c>
      <c r="BJ568" s="17" t="s">
        <v>86</v>
      </c>
      <c r="BK568" s="232">
        <f>ROUND(I568*H568,2)</f>
        <v>0</v>
      </c>
      <c r="BL568" s="17" t="s">
        <v>150</v>
      </c>
      <c r="BM568" s="231" t="s">
        <v>1206</v>
      </c>
    </row>
    <row r="569" s="2" customFormat="1">
      <c r="A569" s="38"/>
      <c r="B569" s="39"/>
      <c r="C569" s="40"/>
      <c r="D569" s="233" t="s">
        <v>151</v>
      </c>
      <c r="E569" s="40"/>
      <c r="F569" s="234" t="s">
        <v>1204</v>
      </c>
      <c r="G569" s="40"/>
      <c r="H569" s="40"/>
      <c r="I569" s="235"/>
      <c r="J569" s="40"/>
      <c r="K569" s="40"/>
      <c r="L569" s="44"/>
      <c r="M569" s="236"/>
      <c r="N569" s="237"/>
      <c r="O569" s="91"/>
      <c r="P569" s="91"/>
      <c r="Q569" s="91"/>
      <c r="R569" s="91"/>
      <c r="S569" s="91"/>
      <c r="T569" s="92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T569" s="17" t="s">
        <v>151</v>
      </c>
      <c r="AU569" s="17" t="s">
        <v>86</v>
      </c>
    </row>
    <row r="570" s="2" customFormat="1" ht="14.4" customHeight="1">
      <c r="A570" s="38"/>
      <c r="B570" s="39"/>
      <c r="C570" s="219" t="s">
        <v>1207</v>
      </c>
      <c r="D570" s="219" t="s">
        <v>146</v>
      </c>
      <c r="E570" s="220" t="s">
        <v>1208</v>
      </c>
      <c r="F570" s="221" t="s">
        <v>1209</v>
      </c>
      <c r="G570" s="222" t="s">
        <v>1205</v>
      </c>
      <c r="H570" s="223">
        <v>20</v>
      </c>
      <c r="I570" s="224"/>
      <c r="J570" s="225">
        <f>ROUND(I570*H570,2)</f>
        <v>0</v>
      </c>
      <c r="K570" s="226"/>
      <c r="L570" s="44"/>
      <c r="M570" s="227" t="s">
        <v>1</v>
      </c>
      <c r="N570" s="228" t="s">
        <v>43</v>
      </c>
      <c r="O570" s="91"/>
      <c r="P570" s="229">
        <f>O570*H570</f>
        <v>0</v>
      </c>
      <c r="Q570" s="229">
        <v>0</v>
      </c>
      <c r="R570" s="229">
        <f>Q570*H570</f>
        <v>0</v>
      </c>
      <c r="S570" s="229">
        <v>0</v>
      </c>
      <c r="T570" s="230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31" t="s">
        <v>150</v>
      </c>
      <c r="AT570" s="231" t="s">
        <v>146</v>
      </c>
      <c r="AU570" s="231" t="s">
        <v>86</v>
      </c>
      <c r="AY570" s="17" t="s">
        <v>141</v>
      </c>
      <c r="BE570" s="232">
        <f>IF(N570="základní",J570,0)</f>
        <v>0</v>
      </c>
      <c r="BF570" s="232">
        <f>IF(N570="snížená",J570,0)</f>
        <v>0</v>
      </c>
      <c r="BG570" s="232">
        <f>IF(N570="zákl. přenesená",J570,0)</f>
        <v>0</v>
      </c>
      <c r="BH570" s="232">
        <f>IF(N570="sníž. přenesená",J570,0)</f>
        <v>0</v>
      </c>
      <c r="BI570" s="232">
        <f>IF(N570="nulová",J570,0)</f>
        <v>0</v>
      </c>
      <c r="BJ570" s="17" t="s">
        <v>86</v>
      </c>
      <c r="BK570" s="232">
        <f>ROUND(I570*H570,2)</f>
        <v>0</v>
      </c>
      <c r="BL570" s="17" t="s">
        <v>150</v>
      </c>
      <c r="BM570" s="231" t="s">
        <v>1210</v>
      </c>
    </row>
    <row r="571" s="2" customFormat="1">
      <c r="A571" s="38"/>
      <c r="B571" s="39"/>
      <c r="C571" s="40"/>
      <c r="D571" s="233" t="s">
        <v>151</v>
      </c>
      <c r="E571" s="40"/>
      <c r="F571" s="234" t="s">
        <v>1209</v>
      </c>
      <c r="G571" s="40"/>
      <c r="H571" s="40"/>
      <c r="I571" s="235"/>
      <c r="J571" s="40"/>
      <c r="K571" s="40"/>
      <c r="L571" s="44"/>
      <c r="M571" s="236"/>
      <c r="N571" s="237"/>
      <c r="O571" s="91"/>
      <c r="P571" s="91"/>
      <c r="Q571" s="91"/>
      <c r="R571" s="91"/>
      <c r="S571" s="91"/>
      <c r="T571" s="92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T571" s="17" t="s">
        <v>151</v>
      </c>
      <c r="AU571" s="17" t="s">
        <v>86</v>
      </c>
    </row>
    <row r="572" s="12" customFormat="1" ht="22.8" customHeight="1">
      <c r="A572" s="12"/>
      <c r="B572" s="203"/>
      <c r="C572" s="204"/>
      <c r="D572" s="205" t="s">
        <v>77</v>
      </c>
      <c r="E572" s="217" t="s">
        <v>1211</v>
      </c>
      <c r="F572" s="217" t="s">
        <v>1212</v>
      </c>
      <c r="G572" s="204"/>
      <c r="H572" s="204"/>
      <c r="I572" s="207"/>
      <c r="J572" s="218">
        <f>BK572</f>
        <v>0</v>
      </c>
      <c r="K572" s="204"/>
      <c r="L572" s="209"/>
      <c r="M572" s="210"/>
      <c r="N572" s="211"/>
      <c r="O572" s="211"/>
      <c r="P572" s="212">
        <f>SUM(P573:P577)</f>
        <v>0</v>
      </c>
      <c r="Q572" s="211"/>
      <c r="R572" s="212">
        <f>SUM(R573:R577)</f>
        <v>0</v>
      </c>
      <c r="S572" s="211"/>
      <c r="T572" s="213">
        <f>SUM(T573:T577)</f>
        <v>0</v>
      </c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R572" s="214" t="s">
        <v>164</v>
      </c>
      <c r="AT572" s="215" t="s">
        <v>77</v>
      </c>
      <c r="AU572" s="215" t="s">
        <v>86</v>
      </c>
      <c r="AY572" s="214" t="s">
        <v>141</v>
      </c>
      <c r="BK572" s="216">
        <f>SUM(BK573:BK577)</f>
        <v>0</v>
      </c>
    </row>
    <row r="573" s="2" customFormat="1" ht="14.4" customHeight="1">
      <c r="A573" s="38"/>
      <c r="B573" s="39"/>
      <c r="C573" s="219" t="s">
        <v>395</v>
      </c>
      <c r="D573" s="219" t="s">
        <v>146</v>
      </c>
      <c r="E573" s="220" t="s">
        <v>1213</v>
      </c>
      <c r="F573" s="221" t="s">
        <v>1214</v>
      </c>
      <c r="G573" s="222" t="s">
        <v>149</v>
      </c>
      <c r="H573" s="223">
        <v>1</v>
      </c>
      <c r="I573" s="224"/>
      <c r="J573" s="225">
        <f>ROUND(I573*H573,2)</f>
        <v>0</v>
      </c>
      <c r="K573" s="226"/>
      <c r="L573" s="44"/>
      <c r="M573" s="227" t="s">
        <v>1</v>
      </c>
      <c r="N573" s="228" t="s">
        <v>43</v>
      </c>
      <c r="O573" s="91"/>
      <c r="P573" s="229">
        <f>O573*H573</f>
        <v>0</v>
      </c>
      <c r="Q573" s="229">
        <v>0</v>
      </c>
      <c r="R573" s="229">
        <f>Q573*H573</f>
        <v>0</v>
      </c>
      <c r="S573" s="229">
        <v>0</v>
      </c>
      <c r="T573" s="230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31" t="s">
        <v>150</v>
      </c>
      <c r="AT573" s="231" t="s">
        <v>146</v>
      </c>
      <c r="AU573" s="231" t="s">
        <v>88</v>
      </c>
      <c r="AY573" s="17" t="s">
        <v>141</v>
      </c>
      <c r="BE573" s="232">
        <f>IF(N573="základní",J573,0)</f>
        <v>0</v>
      </c>
      <c r="BF573" s="232">
        <f>IF(N573="snížená",J573,0)</f>
        <v>0</v>
      </c>
      <c r="BG573" s="232">
        <f>IF(N573="zákl. přenesená",J573,0)</f>
        <v>0</v>
      </c>
      <c r="BH573" s="232">
        <f>IF(N573="sníž. přenesená",J573,0)</f>
        <v>0</v>
      </c>
      <c r="BI573" s="232">
        <f>IF(N573="nulová",J573,0)</f>
        <v>0</v>
      </c>
      <c r="BJ573" s="17" t="s">
        <v>86</v>
      </c>
      <c r="BK573" s="232">
        <f>ROUND(I573*H573,2)</f>
        <v>0</v>
      </c>
      <c r="BL573" s="17" t="s">
        <v>150</v>
      </c>
      <c r="BM573" s="231" t="s">
        <v>1215</v>
      </c>
    </row>
    <row r="574" s="2" customFormat="1">
      <c r="A574" s="38"/>
      <c r="B574" s="39"/>
      <c r="C574" s="40"/>
      <c r="D574" s="233" t="s">
        <v>151</v>
      </c>
      <c r="E574" s="40"/>
      <c r="F574" s="234" t="s">
        <v>1214</v>
      </c>
      <c r="G574" s="40"/>
      <c r="H574" s="40"/>
      <c r="I574" s="235"/>
      <c r="J574" s="40"/>
      <c r="K574" s="40"/>
      <c r="L574" s="44"/>
      <c r="M574" s="236"/>
      <c r="N574" s="237"/>
      <c r="O574" s="91"/>
      <c r="P574" s="91"/>
      <c r="Q574" s="91"/>
      <c r="R574" s="91"/>
      <c r="S574" s="91"/>
      <c r="T574" s="92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T574" s="17" t="s">
        <v>151</v>
      </c>
      <c r="AU574" s="17" t="s">
        <v>88</v>
      </c>
    </row>
    <row r="575" s="2" customFormat="1">
      <c r="A575" s="38"/>
      <c r="B575" s="39"/>
      <c r="C575" s="40"/>
      <c r="D575" s="233" t="s">
        <v>659</v>
      </c>
      <c r="E575" s="40"/>
      <c r="F575" s="264" t="s">
        <v>1216</v>
      </c>
      <c r="G575" s="40"/>
      <c r="H575" s="40"/>
      <c r="I575" s="235"/>
      <c r="J575" s="40"/>
      <c r="K575" s="40"/>
      <c r="L575" s="44"/>
      <c r="M575" s="236"/>
      <c r="N575" s="237"/>
      <c r="O575" s="91"/>
      <c r="P575" s="91"/>
      <c r="Q575" s="91"/>
      <c r="R575" s="91"/>
      <c r="S575" s="91"/>
      <c r="T575" s="92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T575" s="17" t="s">
        <v>659</v>
      </c>
      <c r="AU575" s="17" t="s">
        <v>88</v>
      </c>
    </row>
    <row r="576" s="2" customFormat="1" ht="14.4" customHeight="1">
      <c r="A576" s="38"/>
      <c r="B576" s="39"/>
      <c r="C576" s="219" t="s">
        <v>1217</v>
      </c>
      <c r="D576" s="219" t="s">
        <v>146</v>
      </c>
      <c r="E576" s="220" t="s">
        <v>1218</v>
      </c>
      <c r="F576" s="221" t="s">
        <v>1219</v>
      </c>
      <c r="G576" s="222" t="s">
        <v>1220</v>
      </c>
      <c r="H576" s="223">
        <v>1</v>
      </c>
      <c r="I576" s="224"/>
      <c r="J576" s="225">
        <f>ROUND(I576*H576,2)</f>
        <v>0</v>
      </c>
      <c r="K576" s="226"/>
      <c r="L576" s="44"/>
      <c r="M576" s="227" t="s">
        <v>1</v>
      </c>
      <c r="N576" s="228" t="s">
        <v>43</v>
      </c>
      <c r="O576" s="91"/>
      <c r="P576" s="229">
        <f>O576*H576</f>
        <v>0</v>
      </c>
      <c r="Q576" s="229">
        <v>0</v>
      </c>
      <c r="R576" s="229">
        <f>Q576*H576</f>
        <v>0</v>
      </c>
      <c r="S576" s="229">
        <v>0</v>
      </c>
      <c r="T576" s="230">
        <f>S576*H576</f>
        <v>0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231" t="s">
        <v>150</v>
      </c>
      <c r="AT576" s="231" t="s">
        <v>146</v>
      </c>
      <c r="AU576" s="231" t="s">
        <v>88</v>
      </c>
      <c r="AY576" s="17" t="s">
        <v>141</v>
      </c>
      <c r="BE576" s="232">
        <f>IF(N576="základní",J576,0)</f>
        <v>0</v>
      </c>
      <c r="BF576" s="232">
        <f>IF(N576="snížená",J576,0)</f>
        <v>0</v>
      </c>
      <c r="BG576" s="232">
        <f>IF(N576="zákl. přenesená",J576,0)</f>
        <v>0</v>
      </c>
      <c r="BH576" s="232">
        <f>IF(N576="sníž. přenesená",J576,0)</f>
        <v>0</v>
      </c>
      <c r="BI576" s="232">
        <f>IF(N576="nulová",J576,0)</f>
        <v>0</v>
      </c>
      <c r="BJ576" s="17" t="s">
        <v>86</v>
      </c>
      <c r="BK576" s="232">
        <f>ROUND(I576*H576,2)</f>
        <v>0</v>
      </c>
      <c r="BL576" s="17" t="s">
        <v>150</v>
      </c>
      <c r="BM576" s="231" t="s">
        <v>1221</v>
      </c>
    </row>
    <row r="577" s="2" customFormat="1">
      <c r="A577" s="38"/>
      <c r="B577" s="39"/>
      <c r="C577" s="40"/>
      <c r="D577" s="233" t="s">
        <v>151</v>
      </c>
      <c r="E577" s="40"/>
      <c r="F577" s="234" t="s">
        <v>1219</v>
      </c>
      <c r="G577" s="40"/>
      <c r="H577" s="40"/>
      <c r="I577" s="235"/>
      <c r="J577" s="40"/>
      <c r="K577" s="40"/>
      <c r="L577" s="44"/>
      <c r="M577" s="236"/>
      <c r="N577" s="237"/>
      <c r="O577" s="91"/>
      <c r="P577" s="91"/>
      <c r="Q577" s="91"/>
      <c r="R577" s="91"/>
      <c r="S577" s="91"/>
      <c r="T577" s="92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T577" s="17" t="s">
        <v>151</v>
      </c>
      <c r="AU577" s="17" t="s">
        <v>88</v>
      </c>
    </row>
    <row r="578" s="12" customFormat="1" ht="22.8" customHeight="1">
      <c r="A578" s="12"/>
      <c r="B578" s="203"/>
      <c r="C578" s="204"/>
      <c r="D578" s="205" t="s">
        <v>77</v>
      </c>
      <c r="E578" s="217" t="s">
        <v>1222</v>
      </c>
      <c r="F578" s="217" t="s">
        <v>1223</v>
      </c>
      <c r="G578" s="204"/>
      <c r="H578" s="204"/>
      <c r="I578" s="207"/>
      <c r="J578" s="218">
        <f>BK578</f>
        <v>0</v>
      </c>
      <c r="K578" s="204"/>
      <c r="L578" s="209"/>
      <c r="M578" s="210"/>
      <c r="N578" s="211"/>
      <c r="O578" s="211"/>
      <c r="P578" s="212">
        <f>SUM(P579:P583)</f>
        <v>0</v>
      </c>
      <c r="Q578" s="211"/>
      <c r="R578" s="212">
        <f>SUM(R579:R583)</f>
        <v>0</v>
      </c>
      <c r="S578" s="211"/>
      <c r="T578" s="213">
        <f>SUM(T579:T583)</f>
        <v>0</v>
      </c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R578" s="214" t="s">
        <v>164</v>
      </c>
      <c r="AT578" s="215" t="s">
        <v>77</v>
      </c>
      <c r="AU578" s="215" t="s">
        <v>86</v>
      </c>
      <c r="AY578" s="214" t="s">
        <v>141</v>
      </c>
      <c r="BK578" s="216">
        <f>SUM(BK579:BK583)</f>
        <v>0</v>
      </c>
    </row>
    <row r="579" s="2" customFormat="1" ht="14.4" customHeight="1">
      <c r="A579" s="38"/>
      <c r="B579" s="39"/>
      <c r="C579" s="219" t="s">
        <v>399</v>
      </c>
      <c r="D579" s="219" t="s">
        <v>146</v>
      </c>
      <c r="E579" s="220" t="s">
        <v>1224</v>
      </c>
      <c r="F579" s="221" t="s">
        <v>1225</v>
      </c>
      <c r="G579" s="222" t="s">
        <v>149</v>
      </c>
      <c r="H579" s="223">
        <v>1</v>
      </c>
      <c r="I579" s="224"/>
      <c r="J579" s="225">
        <f>ROUND(I579*H579,2)</f>
        <v>0</v>
      </c>
      <c r="K579" s="226"/>
      <c r="L579" s="44"/>
      <c r="M579" s="227" t="s">
        <v>1</v>
      </c>
      <c r="N579" s="228" t="s">
        <v>43</v>
      </c>
      <c r="O579" s="91"/>
      <c r="P579" s="229">
        <f>O579*H579</f>
        <v>0</v>
      </c>
      <c r="Q579" s="229">
        <v>0</v>
      </c>
      <c r="R579" s="229">
        <f>Q579*H579</f>
        <v>0</v>
      </c>
      <c r="S579" s="229">
        <v>0</v>
      </c>
      <c r="T579" s="230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231" t="s">
        <v>150</v>
      </c>
      <c r="AT579" s="231" t="s">
        <v>146</v>
      </c>
      <c r="AU579" s="231" t="s">
        <v>88</v>
      </c>
      <c r="AY579" s="17" t="s">
        <v>141</v>
      </c>
      <c r="BE579" s="232">
        <f>IF(N579="základní",J579,0)</f>
        <v>0</v>
      </c>
      <c r="BF579" s="232">
        <f>IF(N579="snížená",J579,0)</f>
        <v>0</v>
      </c>
      <c r="BG579" s="232">
        <f>IF(N579="zákl. přenesená",J579,0)</f>
        <v>0</v>
      </c>
      <c r="BH579" s="232">
        <f>IF(N579="sníž. přenesená",J579,0)</f>
        <v>0</v>
      </c>
      <c r="BI579" s="232">
        <f>IF(N579="nulová",J579,0)</f>
        <v>0</v>
      </c>
      <c r="BJ579" s="17" t="s">
        <v>86</v>
      </c>
      <c r="BK579" s="232">
        <f>ROUND(I579*H579,2)</f>
        <v>0</v>
      </c>
      <c r="BL579" s="17" t="s">
        <v>150</v>
      </c>
      <c r="BM579" s="231" t="s">
        <v>1226</v>
      </c>
    </row>
    <row r="580" s="2" customFormat="1">
      <c r="A580" s="38"/>
      <c r="B580" s="39"/>
      <c r="C580" s="40"/>
      <c r="D580" s="233" t="s">
        <v>151</v>
      </c>
      <c r="E580" s="40"/>
      <c r="F580" s="234" t="s">
        <v>1225</v>
      </c>
      <c r="G580" s="40"/>
      <c r="H580" s="40"/>
      <c r="I580" s="235"/>
      <c r="J580" s="40"/>
      <c r="K580" s="40"/>
      <c r="L580" s="44"/>
      <c r="M580" s="236"/>
      <c r="N580" s="237"/>
      <c r="O580" s="91"/>
      <c r="P580" s="91"/>
      <c r="Q580" s="91"/>
      <c r="R580" s="91"/>
      <c r="S580" s="91"/>
      <c r="T580" s="92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T580" s="17" t="s">
        <v>151</v>
      </c>
      <c r="AU580" s="17" t="s">
        <v>88</v>
      </c>
    </row>
    <row r="581" s="2" customFormat="1">
      <c r="A581" s="38"/>
      <c r="B581" s="39"/>
      <c r="C581" s="40"/>
      <c r="D581" s="233" t="s">
        <v>659</v>
      </c>
      <c r="E581" s="40"/>
      <c r="F581" s="264" t="s">
        <v>1227</v>
      </c>
      <c r="G581" s="40"/>
      <c r="H581" s="40"/>
      <c r="I581" s="235"/>
      <c r="J581" s="40"/>
      <c r="K581" s="40"/>
      <c r="L581" s="44"/>
      <c r="M581" s="236"/>
      <c r="N581" s="237"/>
      <c r="O581" s="91"/>
      <c r="P581" s="91"/>
      <c r="Q581" s="91"/>
      <c r="R581" s="91"/>
      <c r="S581" s="91"/>
      <c r="T581" s="92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T581" s="17" t="s">
        <v>659</v>
      </c>
      <c r="AU581" s="17" t="s">
        <v>88</v>
      </c>
    </row>
    <row r="582" s="2" customFormat="1" ht="14.4" customHeight="1">
      <c r="A582" s="38"/>
      <c r="B582" s="39"/>
      <c r="C582" s="219" t="s">
        <v>1228</v>
      </c>
      <c r="D582" s="219" t="s">
        <v>146</v>
      </c>
      <c r="E582" s="220" t="s">
        <v>1229</v>
      </c>
      <c r="F582" s="221" t="s">
        <v>1230</v>
      </c>
      <c r="G582" s="222" t="s">
        <v>818</v>
      </c>
      <c r="H582" s="223">
        <v>1</v>
      </c>
      <c r="I582" s="224"/>
      <c r="J582" s="225">
        <f>ROUND(I582*H582,2)</f>
        <v>0</v>
      </c>
      <c r="K582" s="226"/>
      <c r="L582" s="44"/>
      <c r="M582" s="227" t="s">
        <v>1</v>
      </c>
      <c r="N582" s="228" t="s">
        <v>43</v>
      </c>
      <c r="O582" s="91"/>
      <c r="P582" s="229">
        <f>O582*H582</f>
        <v>0</v>
      </c>
      <c r="Q582" s="229">
        <v>0</v>
      </c>
      <c r="R582" s="229">
        <f>Q582*H582</f>
        <v>0</v>
      </c>
      <c r="S582" s="229">
        <v>0</v>
      </c>
      <c r="T582" s="230">
        <f>S582*H582</f>
        <v>0</v>
      </c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R582" s="231" t="s">
        <v>150</v>
      </c>
      <c r="AT582" s="231" t="s">
        <v>146</v>
      </c>
      <c r="AU582" s="231" t="s">
        <v>88</v>
      </c>
      <c r="AY582" s="17" t="s">
        <v>141</v>
      </c>
      <c r="BE582" s="232">
        <f>IF(N582="základní",J582,0)</f>
        <v>0</v>
      </c>
      <c r="BF582" s="232">
        <f>IF(N582="snížená",J582,0)</f>
        <v>0</v>
      </c>
      <c r="BG582" s="232">
        <f>IF(N582="zákl. přenesená",J582,0)</f>
        <v>0</v>
      </c>
      <c r="BH582" s="232">
        <f>IF(N582="sníž. přenesená",J582,0)</f>
        <v>0</v>
      </c>
      <c r="BI582" s="232">
        <f>IF(N582="nulová",J582,0)</f>
        <v>0</v>
      </c>
      <c r="BJ582" s="17" t="s">
        <v>86</v>
      </c>
      <c r="BK582" s="232">
        <f>ROUND(I582*H582,2)</f>
        <v>0</v>
      </c>
      <c r="BL582" s="17" t="s">
        <v>150</v>
      </c>
      <c r="BM582" s="231" t="s">
        <v>1231</v>
      </c>
    </row>
    <row r="583" s="2" customFormat="1">
      <c r="A583" s="38"/>
      <c r="B583" s="39"/>
      <c r="C583" s="40"/>
      <c r="D583" s="233" t="s">
        <v>151</v>
      </c>
      <c r="E583" s="40"/>
      <c r="F583" s="234" t="s">
        <v>1230</v>
      </c>
      <c r="G583" s="40"/>
      <c r="H583" s="40"/>
      <c r="I583" s="235"/>
      <c r="J583" s="40"/>
      <c r="K583" s="40"/>
      <c r="L583" s="44"/>
      <c r="M583" s="236"/>
      <c r="N583" s="237"/>
      <c r="O583" s="91"/>
      <c r="P583" s="91"/>
      <c r="Q583" s="91"/>
      <c r="R583" s="91"/>
      <c r="S583" s="91"/>
      <c r="T583" s="92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T583" s="17" t="s">
        <v>151</v>
      </c>
      <c r="AU583" s="17" t="s">
        <v>88</v>
      </c>
    </row>
    <row r="584" s="12" customFormat="1" ht="22.8" customHeight="1">
      <c r="A584" s="12"/>
      <c r="B584" s="203"/>
      <c r="C584" s="204"/>
      <c r="D584" s="205" t="s">
        <v>77</v>
      </c>
      <c r="E584" s="217" t="s">
        <v>1232</v>
      </c>
      <c r="F584" s="217" t="s">
        <v>1233</v>
      </c>
      <c r="G584" s="204"/>
      <c r="H584" s="204"/>
      <c r="I584" s="207"/>
      <c r="J584" s="218">
        <f>BK584</f>
        <v>0</v>
      </c>
      <c r="K584" s="204"/>
      <c r="L584" s="209"/>
      <c r="M584" s="210"/>
      <c r="N584" s="211"/>
      <c r="O584" s="211"/>
      <c r="P584" s="212">
        <f>SUM(P585:P586)</f>
        <v>0</v>
      </c>
      <c r="Q584" s="211"/>
      <c r="R584" s="212">
        <f>SUM(R585:R586)</f>
        <v>0</v>
      </c>
      <c r="S584" s="211"/>
      <c r="T584" s="213">
        <f>SUM(T585:T586)</f>
        <v>0</v>
      </c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R584" s="214" t="s">
        <v>164</v>
      </c>
      <c r="AT584" s="215" t="s">
        <v>77</v>
      </c>
      <c r="AU584" s="215" t="s">
        <v>86</v>
      </c>
      <c r="AY584" s="214" t="s">
        <v>141</v>
      </c>
      <c r="BK584" s="216">
        <f>SUM(BK585:BK586)</f>
        <v>0</v>
      </c>
    </row>
    <row r="585" s="2" customFormat="1" ht="14.4" customHeight="1">
      <c r="A585" s="38"/>
      <c r="B585" s="39"/>
      <c r="C585" s="219" t="s">
        <v>402</v>
      </c>
      <c r="D585" s="219" t="s">
        <v>146</v>
      </c>
      <c r="E585" s="220" t="s">
        <v>1234</v>
      </c>
      <c r="F585" s="221" t="s">
        <v>1235</v>
      </c>
      <c r="G585" s="222" t="s">
        <v>307</v>
      </c>
      <c r="H585" s="223">
        <v>1</v>
      </c>
      <c r="I585" s="224"/>
      <c r="J585" s="225">
        <f>ROUND(I585*H585,2)</f>
        <v>0</v>
      </c>
      <c r="K585" s="226"/>
      <c r="L585" s="44"/>
      <c r="M585" s="227" t="s">
        <v>1</v>
      </c>
      <c r="N585" s="228" t="s">
        <v>43</v>
      </c>
      <c r="O585" s="91"/>
      <c r="P585" s="229">
        <f>O585*H585</f>
        <v>0</v>
      </c>
      <c r="Q585" s="229">
        <v>0</v>
      </c>
      <c r="R585" s="229">
        <f>Q585*H585</f>
        <v>0</v>
      </c>
      <c r="S585" s="229">
        <v>0</v>
      </c>
      <c r="T585" s="230">
        <f>S585*H585</f>
        <v>0</v>
      </c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R585" s="231" t="s">
        <v>150</v>
      </c>
      <c r="AT585" s="231" t="s">
        <v>146</v>
      </c>
      <c r="AU585" s="231" t="s">
        <v>88</v>
      </c>
      <c r="AY585" s="17" t="s">
        <v>141</v>
      </c>
      <c r="BE585" s="232">
        <f>IF(N585="základní",J585,0)</f>
        <v>0</v>
      </c>
      <c r="BF585" s="232">
        <f>IF(N585="snížená",J585,0)</f>
        <v>0</v>
      </c>
      <c r="BG585" s="232">
        <f>IF(N585="zákl. přenesená",J585,0)</f>
        <v>0</v>
      </c>
      <c r="BH585" s="232">
        <f>IF(N585="sníž. přenesená",J585,0)</f>
        <v>0</v>
      </c>
      <c r="BI585" s="232">
        <f>IF(N585="nulová",J585,0)</f>
        <v>0</v>
      </c>
      <c r="BJ585" s="17" t="s">
        <v>86</v>
      </c>
      <c r="BK585" s="232">
        <f>ROUND(I585*H585,2)</f>
        <v>0</v>
      </c>
      <c r="BL585" s="17" t="s">
        <v>150</v>
      </c>
      <c r="BM585" s="231" t="s">
        <v>1236</v>
      </c>
    </row>
    <row r="586" s="2" customFormat="1">
      <c r="A586" s="38"/>
      <c r="B586" s="39"/>
      <c r="C586" s="40"/>
      <c r="D586" s="233" t="s">
        <v>151</v>
      </c>
      <c r="E586" s="40"/>
      <c r="F586" s="234" t="s">
        <v>1235</v>
      </c>
      <c r="G586" s="40"/>
      <c r="H586" s="40"/>
      <c r="I586" s="235"/>
      <c r="J586" s="40"/>
      <c r="K586" s="40"/>
      <c r="L586" s="44"/>
      <c r="M586" s="236"/>
      <c r="N586" s="237"/>
      <c r="O586" s="91"/>
      <c r="P586" s="91"/>
      <c r="Q586" s="91"/>
      <c r="R586" s="91"/>
      <c r="S586" s="91"/>
      <c r="T586" s="92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T586" s="17" t="s">
        <v>151</v>
      </c>
      <c r="AU586" s="17" t="s">
        <v>88</v>
      </c>
    </row>
    <row r="587" s="12" customFormat="1" ht="22.8" customHeight="1">
      <c r="A587" s="12"/>
      <c r="B587" s="203"/>
      <c r="C587" s="204"/>
      <c r="D587" s="205" t="s">
        <v>77</v>
      </c>
      <c r="E587" s="217" t="s">
        <v>1237</v>
      </c>
      <c r="F587" s="217" t="s">
        <v>1238</v>
      </c>
      <c r="G587" s="204"/>
      <c r="H587" s="204"/>
      <c r="I587" s="207"/>
      <c r="J587" s="218">
        <f>BK587</f>
        <v>0</v>
      </c>
      <c r="K587" s="204"/>
      <c r="L587" s="209"/>
      <c r="M587" s="210"/>
      <c r="N587" s="211"/>
      <c r="O587" s="211"/>
      <c r="P587" s="212">
        <f>SUM(P588:P591)</f>
        <v>0</v>
      </c>
      <c r="Q587" s="211"/>
      <c r="R587" s="212">
        <f>SUM(R588:R591)</f>
        <v>0</v>
      </c>
      <c r="S587" s="211"/>
      <c r="T587" s="213">
        <f>SUM(T588:T591)</f>
        <v>0</v>
      </c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R587" s="214" t="s">
        <v>164</v>
      </c>
      <c r="AT587" s="215" t="s">
        <v>77</v>
      </c>
      <c r="AU587" s="215" t="s">
        <v>86</v>
      </c>
      <c r="AY587" s="214" t="s">
        <v>141</v>
      </c>
      <c r="BK587" s="216">
        <f>SUM(BK588:BK591)</f>
        <v>0</v>
      </c>
    </row>
    <row r="588" s="2" customFormat="1" ht="14.4" customHeight="1">
      <c r="A588" s="38"/>
      <c r="B588" s="39"/>
      <c r="C588" s="219" t="s">
        <v>1239</v>
      </c>
      <c r="D588" s="219" t="s">
        <v>146</v>
      </c>
      <c r="E588" s="220" t="s">
        <v>1240</v>
      </c>
      <c r="F588" s="221" t="s">
        <v>1241</v>
      </c>
      <c r="G588" s="222" t="s">
        <v>149</v>
      </c>
      <c r="H588" s="223">
        <v>1</v>
      </c>
      <c r="I588" s="224"/>
      <c r="J588" s="225">
        <f>ROUND(I588*H588,2)</f>
        <v>0</v>
      </c>
      <c r="K588" s="226"/>
      <c r="L588" s="44"/>
      <c r="M588" s="227" t="s">
        <v>1</v>
      </c>
      <c r="N588" s="228" t="s">
        <v>43</v>
      </c>
      <c r="O588" s="91"/>
      <c r="P588" s="229">
        <f>O588*H588</f>
        <v>0</v>
      </c>
      <c r="Q588" s="229">
        <v>0</v>
      </c>
      <c r="R588" s="229">
        <f>Q588*H588</f>
        <v>0</v>
      </c>
      <c r="S588" s="229">
        <v>0</v>
      </c>
      <c r="T588" s="230">
        <f>S588*H588</f>
        <v>0</v>
      </c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R588" s="231" t="s">
        <v>150</v>
      </c>
      <c r="AT588" s="231" t="s">
        <v>146</v>
      </c>
      <c r="AU588" s="231" t="s">
        <v>88</v>
      </c>
      <c r="AY588" s="17" t="s">
        <v>141</v>
      </c>
      <c r="BE588" s="232">
        <f>IF(N588="základní",J588,0)</f>
        <v>0</v>
      </c>
      <c r="BF588" s="232">
        <f>IF(N588="snížená",J588,0)</f>
        <v>0</v>
      </c>
      <c r="BG588" s="232">
        <f>IF(N588="zákl. přenesená",J588,0)</f>
        <v>0</v>
      </c>
      <c r="BH588" s="232">
        <f>IF(N588="sníž. přenesená",J588,0)</f>
        <v>0</v>
      </c>
      <c r="BI588" s="232">
        <f>IF(N588="nulová",J588,0)</f>
        <v>0</v>
      </c>
      <c r="BJ588" s="17" t="s">
        <v>86</v>
      </c>
      <c r="BK588" s="232">
        <f>ROUND(I588*H588,2)</f>
        <v>0</v>
      </c>
      <c r="BL588" s="17" t="s">
        <v>150</v>
      </c>
      <c r="BM588" s="231" t="s">
        <v>1242</v>
      </c>
    </row>
    <row r="589" s="2" customFormat="1">
      <c r="A589" s="38"/>
      <c r="B589" s="39"/>
      <c r="C589" s="40"/>
      <c r="D589" s="233" t="s">
        <v>151</v>
      </c>
      <c r="E589" s="40"/>
      <c r="F589" s="234" t="s">
        <v>1241</v>
      </c>
      <c r="G589" s="40"/>
      <c r="H589" s="40"/>
      <c r="I589" s="235"/>
      <c r="J589" s="40"/>
      <c r="K589" s="40"/>
      <c r="L589" s="44"/>
      <c r="M589" s="236"/>
      <c r="N589" s="237"/>
      <c r="O589" s="91"/>
      <c r="P589" s="91"/>
      <c r="Q589" s="91"/>
      <c r="R589" s="91"/>
      <c r="S589" s="91"/>
      <c r="T589" s="92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T589" s="17" t="s">
        <v>151</v>
      </c>
      <c r="AU589" s="17" t="s">
        <v>88</v>
      </c>
    </row>
    <row r="590" s="2" customFormat="1" ht="14.4" customHeight="1">
      <c r="A590" s="38"/>
      <c r="B590" s="39"/>
      <c r="C590" s="219" t="s">
        <v>406</v>
      </c>
      <c r="D590" s="219" t="s">
        <v>146</v>
      </c>
      <c r="E590" s="220" t="s">
        <v>1243</v>
      </c>
      <c r="F590" s="221" t="s">
        <v>1244</v>
      </c>
      <c r="G590" s="222" t="s">
        <v>818</v>
      </c>
      <c r="H590" s="223">
        <v>1</v>
      </c>
      <c r="I590" s="224"/>
      <c r="J590" s="225">
        <f>ROUND(I590*H590,2)</f>
        <v>0</v>
      </c>
      <c r="K590" s="226"/>
      <c r="L590" s="44"/>
      <c r="M590" s="227" t="s">
        <v>1</v>
      </c>
      <c r="N590" s="228" t="s">
        <v>43</v>
      </c>
      <c r="O590" s="91"/>
      <c r="P590" s="229">
        <f>O590*H590</f>
        <v>0</v>
      </c>
      <c r="Q590" s="229">
        <v>0</v>
      </c>
      <c r="R590" s="229">
        <f>Q590*H590</f>
        <v>0</v>
      </c>
      <c r="S590" s="229">
        <v>0</v>
      </c>
      <c r="T590" s="230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231" t="s">
        <v>150</v>
      </c>
      <c r="AT590" s="231" t="s">
        <v>146</v>
      </c>
      <c r="AU590" s="231" t="s">
        <v>88</v>
      </c>
      <c r="AY590" s="17" t="s">
        <v>141</v>
      </c>
      <c r="BE590" s="232">
        <f>IF(N590="základní",J590,0)</f>
        <v>0</v>
      </c>
      <c r="BF590" s="232">
        <f>IF(N590="snížená",J590,0)</f>
        <v>0</v>
      </c>
      <c r="BG590" s="232">
        <f>IF(N590="zákl. přenesená",J590,0)</f>
        <v>0</v>
      </c>
      <c r="BH590" s="232">
        <f>IF(N590="sníž. přenesená",J590,0)</f>
        <v>0</v>
      </c>
      <c r="BI590" s="232">
        <f>IF(N590="nulová",J590,0)</f>
        <v>0</v>
      </c>
      <c r="BJ590" s="17" t="s">
        <v>86</v>
      </c>
      <c r="BK590" s="232">
        <f>ROUND(I590*H590,2)</f>
        <v>0</v>
      </c>
      <c r="BL590" s="17" t="s">
        <v>150</v>
      </c>
      <c r="BM590" s="231" t="s">
        <v>1245</v>
      </c>
    </row>
    <row r="591" s="2" customFormat="1">
      <c r="A591" s="38"/>
      <c r="B591" s="39"/>
      <c r="C591" s="40"/>
      <c r="D591" s="233" t="s">
        <v>151</v>
      </c>
      <c r="E591" s="40"/>
      <c r="F591" s="234" t="s">
        <v>1244</v>
      </c>
      <c r="G591" s="40"/>
      <c r="H591" s="40"/>
      <c r="I591" s="235"/>
      <c r="J591" s="40"/>
      <c r="K591" s="40"/>
      <c r="L591" s="44"/>
      <c r="M591" s="238"/>
      <c r="N591" s="239"/>
      <c r="O591" s="240"/>
      <c r="P591" s="240"/>
      <c r="Q591" s="240"/>
      <c r="R591" s="240"/>
      <c r="S591" s="240"/>
      <c r="T591" s="241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T591" s="17" t="s">
        <v>151</v>
      </c>
      <c r="AU591" s="17" t="s">
        <v>88</v>
      </c>
    </row>
    <row r="592" s="2" customFormat="1" ht="6.96" customHeight="1">
      <c r="A592" s="38"/>
      <c r="B592" s="66"/>
      <c r="C592" s="67"/>
      <c r="D592" s="67"/>
      <c r="E592" s="67"/>
      <c r="F592" s="67"/>
      <c r="G592" s="67"/>
      <c r="H592" s="67"/>
      <c r="I592" s="67"/>
      <c r="J592" s="67"/>
      <c r="K592" s="67"/>
      <c r="L592" s="44"/>
      <c r="M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</row>
  </sheetData>
  <sheetProtection sheet="1" autoFilter="0" formatColumns="0" formatRows="0" objects="1" scenarios="1" spinCount="100000" saltValue="s6WvqBrFckpc3VrA0+LER/lS+UOwcpwEEuhLGlOWSNp9ylboByQCK+tp4VIFdS/P20Z6P+OkcAN1Xwr+3XpZpw==" hashValue="nPymCsqYcqDsWm7WXcsx0q/WVS56elp4svlyib0YOMeDPkfXKGXf6W4UYJnp5FOGOqUgdj33LcLAH9pKbWOVWw==" algorithmName="SHA-512" password="CC35"/>
  <autoFilter ref="C137:K591"/>
  <mergeCells count="9">
    <mergeCell ref="E7:H7"/>
    <mergeCell ref="E9:H9"/>
    <mergeCell ref="E18:H18"/>
    <mergeCell ref="E27:H27"/>
    <mergeCell ref="E85:H85"/>
    <mergeCell ref="E87:H87"/>
    <mergeCell ref="E128:H128"/>
    <mergeCell ref="E130:H13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95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Plynová kotelna Poděbradova PK1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1246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17. 9. 2020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98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31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554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19.25" customHeight="1">
      <c r="A27" s="145"/>
      <c r="B27" s="146"/>
      <c r="C27" s="145"/>
      <c r="D27" s="145"/>
      <c r="E27" s="147" t="s">
        <v>37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ROUND(J131,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ROUND((SUM(BE131:BE295)),  2)</f>
        <v>0</v>
      </c>
      <c r="G33" s="38"/>
      <c r="H33" s="38"/>
      <c r="I33" s="155">
        <v>0.20999999999999999</v>
      </c>
      <c r="J33" s="154">
        <f>ROUND(((SUM(BE131:BE295))*I33),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ROUND((SUM(BF131:BF295)),  2)</f>
        <v>0</v>
      </c>
      <c r="G34" s="38"/>
      <c r="H34" s="38"/>
      <c r="I34" s="155">
        <v>0.14999999999999999</v>
      </c>
      <c r="J34" s="154">
        <f>ROUND(((SUM(BF131:BF295))*I34),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ROUND((SUM(BG131:BG295)),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ROUND((SUM(BH131:BH295)),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ROUND((SUM(BI131:BI295)),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Plynová kotelna Poděbradova PK1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84-19-6P12 - Plynová odběrná zařízení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Poděbradova 1834/14, 741 01 Nový Jičín</v>
      </c>
      <c r="G89" s="40"/>
      <c r="H89" s="40"/>
      <c r="I89" s="32" t="s">
        <v>22</v>
      </c>
      <c r="J89" s="79" t="str">
        <f>IF(J12="","",J12)</f>
        <v>17. 9. 2020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Nový Jičín</v>
      </c>
      <c r="G91" s="40"/>
      <c r="H91" s="40"/>
      <c r="I91" s="32" t="s">
        <v>30</v>
      </c>
      <c r="J91" s="36" t="str">
        <f>E21</f>
        <v>MIOT,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100</v>
      </c>
      <c r="D94" s="176"/>
      <c r="E94" s="176"/>
      <c r="F94" s="176"/>
      <c r="G94" s="176"/>
      <c r="H94" s="176"/>
      <c r="I94" s="176"/>
      <c r="J94" s="177" t="s">
        <v>101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102</v>
      </c>
      <c r="D96" s="40"/>
      <c r="E96" s="40"/>
      <c r="F96" s="40"/>
      <c r="G96" s="40"/>
      <c r="H96" s="40"/>
      <c r="I96" s="40"/>
      <c r="J96" s="110">
        <f>J131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s="9" customFormat="1" ht="24.96" customHeight="1">
      <c r="A97" s="9"/>
      <c r="B97" s="179"/>
      <c r="C97" s="180"/>
      <c r="D97" s="181" t="s">
        <v>555</v>
      </c>
      <c r="E97" s="182"/>
      <c r="F97" s="182"/>
      <c r="G97" s="182"/>
      <c r="H97" s="182"/>
      <c r="I97" s="182"/>
      <c r="J97" s="183">
        <f>J132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557</v>
      </c>
      <c r="E98" s="188"/>
      <c r="F98" s="188"/>
      <c r="G98" s="188"/>
      <c r="H98" s="188"/>
      <c r="I98" s="188"/>
      <c r="J98" s="189">
        <f>J133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9"/>
      <c r="C99" s="180"/>
      <c r="D99" s="181" t="s">
        <v>104</v>
      </c>
      <c r="E99" s="182"/>
      <c r="F99" s="182"/>
      <c r="G99" s="182"/>
      <c r="H99" s="182"/>
      <c r="I99" s="182"/>
      <c r="J99" s="183">
        <f>J150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5"/>
      <c r="C100" s="186"/>
      <c r="D100" s="187" t="s">
        <v>1247</v>
      </c>
      <c r="E100" s="188"/>
      <c r="F100" s="188"/>
      <c r="G100" s="188"/>
      <c r="H100" s="188"/>
      <c r="I100" s="188"/>
      <c r="J100" s="189">
        <f>J151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563</v>
      </c>
      <c r="E101" s="188"/>
      <c r="F101" s="188"/>
      <c r="G101" s="188"/>
      <c r="H101" s="188"/>
      <c r="I101" s="188"/>
      <c r="J101" s="189">
        <f>J171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564</v>
      </c>
      <c r="E102" s="188"/>
      <c r="F102" s="188"/>
      <c r="G102" s="188"/>
      <c r="H102" s="188"/>
      <c r="I102" s="188"/>
      <c r="J102" s="189">
        <f>J178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567</v>
      </c>
      <c r="E103" s="188"/>
      <c r="F103" s="188"/>
      <c r="G103" s="188"/>
      <c r="H103" s="188"/>
      <c r="I103" s="188"/>
      <c r="J103" s="189">
        <f>J202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568</v>
      </c>
      <c r="E104" s="188"/>
      <c r="F104" s="188"/>
      <c r="G104" s="188"/>
      <c r="H104" s="188"/>
      <c r="I104" s="188"/>
      <c r="J104" s="189">
        <f>J212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9"/>
      <c r="C105" s="180"/>
      <c r="D105" s="181" t="s">
        <v>125</v>
      </c>
      <c r="E105" s="182"/>
      <c r="F105" s="182"/>
      <c r="G105" s="182"/>
      <c r="H105" s="182"/>
      <c r="I105" s="182"/>
      <c r="J105" s="183">
        <f>J252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9"/>
      <c r="C106" s="180"/>
      <c r="D106" s="181" t="s">
        <v>570</v>
      </c>
      <c r="E106" s="182"/>
      <c r="F106" s="182"/>
      <c r="G106" s="182"/>
      <c r="H106" s="182"/>
      <c r="I106" s="182"/>
      <c r="J106" s="183">
        <f>J267</f>
        <v>0</v>
      </c>
      <c r="K106" s="180"/>
      <c r="L106" s="18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5"/>
      <c r="C107" s="186"/>
      <c r="D107" s="187" t="s">
        <v>571</v>
      </c>
      <c r="E107" s="188"/>
      <c r="F107" s="188"/>
      <c r="G107" s="188"/>
      <c r="H107" s="188"/>
      <c r="I107" s="188"/>
      <c r="J107" s="189">
        <f>J272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572</v>
      </c>
      <c r="E108" s="188"/>
      <c r="F108" s="188"/>
      <c r="G108" s="188"/>
      <c r="H108" s="188"/>
      <c r="I108" s="188"/>
      <c r="J108" s="189">
        <f>J277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573</v>
      </c>
      <c r="E109" s="188"/>
      <c r="F109" s="188"/>
      <c r="G109" s="188"/>
      <c r="H109" s="188"/>
      <c r="I109" s="188"/>
      <c r="J109" s="189">
        <f>J285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5"/>
      <c r="C110" s="186"/>
      <c r="D110" s="187" t="s">
        <v>1248</v>
      </c>
      <c r="E110" s="188"/>
      <c r="F110" s="188"/>
      <c r="G110" s="188"/>
      <c r="H110" s="188"/>
      <c r="I110" s="188"/>
      <c r="J110" s="189">
        <f>J288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5"/>
      <c r="C111" s="186"/>
      <c r="D111" s="187" t="s">
        <v>574</v>
      </c>
      <c r="E111" s="188"/>
      <c r="F111" s="188"/>
      <c r="G111" s="188"/>
      <c r="H111" s="188"/>
      <c r="I111" s="188"/>
      <c r="J111" s="189">
        <f>J291</f>
        <v>0</v>
      </c>
      <c r="K111" s="186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126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174" t="str">
        <f>E7</f>
        <v>Plynová kotelna Poděbradova PK1</v>
      </c>
      <c r="F121" s="32"/>
      <c r="G121" s="32"/>
      <c r="H121" s="32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96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76" t="str">
        <f>E9</f>
        <v>84-19-6P12 - Plynová odběrná zařízení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20</v>
      </c>
      <c r="D125" s="40"/>
      <c r="E125" s="40"/>
      <c r="F125" s="27" t="str">
        <f>F12</f>
        <v>Poděbradova 1834/14, 741 01 Nový Jičín</v>
      </c>
      <c r="G125" s="40"/>
      <c r="H125" s="40"/>
      <c r="I125" s="32" t="s">
        <v>22</v>
      </c>
      <c r="J125" s="79" t="str">
        <f>IF(J12="","",J12)</f>
        <v>17. 9. 2020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24</v>
      </c>
      <c r="D127" s="40"/>
      <c r="E127" s="40"/>
      <c r="F127" s="27" t="str">
        <f>E15</f>
        <v>Město Nový Jičín</v>
      </c>
      <c r="G127" s="40"/>
      <c r="H127" s="40"/>
      <c r="I127" s="32" t="s">
        <v>30</v>
      </c>
      <c r="J127" s="36" t="str">
        <f>E21</f>
        <v>MIOT, s.r.o.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28</v>
      </c>
      <c r="D128" s="40"/>
      <c r="E128" s="40"/>
      <c r="F128" s="27" t="str">
        <f>IF(E18="","",E18)</f>
        <v>Vyplň údaj</v>
      </c>
      <c r="G128" s="40"/>
      <c r="H128" s="40"/>
      <c r="I128" s="32" t="s">
        <v>34</v>
      </c>
      <c r="J128" s="36" t="str">
        <f>E24</f>
        <v xml:space="preserve"> 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191"/>
      <c r="B130" s="192"/>
      <c r="C130" s="193" t="s">
        <v>127</v>
      </c>
      <c r="D130" s="194" t="s">
        <v>63</v>
      </c>
      <c r="E130" s="194" t="s">
        <v>59</v>
      </c>
      <c r="F130" s="194" t="s">
        <v>60</v>
      </c>
      <c r="G130" s="194" t="s">
        <v>128</v>
      </c>
      <c r="H130" s="194" t="s">
        <v>129</v>
      </c>
      <c r="I130" s="194" t="s">
        <v>130</v>
      </c>
      <c r="J130" s="195" t="s">
        <v>101</v>
      </c>
      <c r="K130" s="196" t="s">
        <v>131</v>
      </c>
      <c r="L130" s="197"/>
      <c r="M130" s="100" t="s">
        <v>1</v>
      </c>
      <c r="N130" s="101" t="s">
        <v>42</v>
      </c>
      <c r="O130" s="101" t="s">
        <v>132</v>
      </c>
      <c r="P130" s="101" t="s">
        <v>133</v>
      </c>
      <c r="Q130" s="101" t="s">
        <v>134</v>
      </c>
      <c r="R130" s="101" t="s">
        <v>135</v>
      </c>
      <c r="S130" s="101" t="s">
        <v>136</v>
      </c>
      <c r="T130" s="102" t="s">
        <v>137</v>
      </c>
      <c r="U130" s="191"/>
      <c r="V130" s="191"/>
      <c r="W130" s="191"/>
      <c r="X130" s="191"/>
      <c r="Y130" s="191"/>
      <c r="Z130" s="191"/>
      <c r="AA130" s="191"/>
      <c r="AB130" s="191"/>
      <c r="AC130" s="191"/>
      <c r="AD130" s="191"/>
      <c r="AE130" s="191"/>
    </row>
    <row r="131" s="2" customFormat="1" ht="22.8" customHeight="1">
      <c r="A131" s="38"/>
      <c r="B131" s="39"/>
      <c r="C131" s="107" t="s">
        <v>138</v>
      </c>
      <c r="D131" s="40"/>
      <c r="E131" s="40"/>
      <c r="F131" s="40"/>
      <c r="G131" s="40"/>
      <c r="H131" s="40"/>
      <c r="I131" s="40"/>
      <c r="J131" s="198">
        <f>BK131</f>
        <v>0</v>
      </c>
      <c r="K131" s="40"/>
      <c r="L131" s="44"/>
      <c r="M131" s="103"/>
      <c r="N131" s="199"/>
      <c r="O131" s="104"/>
      <c r="P131" s="200">
        <f>P132+P150+P252+P267</f>
        <v>0</v>
      </c>
      <c r="Q131" s="104"/>
      <c r="R131" s="200">
        <f>R132+R150+R252+R267</f>
        <v>0.00216</v>
      </c>
      <c r="S131" s="104"/>
      <c r="T131" s="201">
        <f>T132+T150+T252+T267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77</v>
      </c>
      <c r="AU131" s="17" t="s">
        <v>103</v>
      </c>
      <c r="BK131" s="202">
        <f>BK132+BK150+BK252+BK267</f>
        <v>0</v>
      </c>
    </row>
    <row r="132" s="12" customFormat="1" ht="25.92" customHeight="1">
      <c r="A132" s="12"/>
      <c r="B132" s="203"/>
      <c r="C132" s="204"/>
      <c r="D132" s="205" t="s">
        <v>77</v>
      </c>
      <c r="E132" s="206" t="s">
        <v>575</v>
      </c>
      <c r="F132" s="206" t="s">
        <v>576</v>
      </c>
      <c r="G132" s="204"/>
      <c r="H132" s="204"/>
      <c r="I132" s="207"/>
      <c r="J132" s="208">
        <f>BK132</f>
        <v>0</v>
      </c>
      <c r="K132" s="204"/>
      <c r="L132" s="209"/>
      <c r="M132" s="210"/>
      <c r="N132" s="211"/>
      <c r="O132" s="211"/>
      <c r="P132" s="212">
        <f>P133</f>
        <v>0</v>
      </c>
      <c r="Q132" s="211"/>
      <c r="R132" s="212">
        <f>R133</f>
        <v>0</v>
      </c>
      <c r="S132" s="211"/>
      <c r="T132" s="213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4" t="s">
        <v>86</v>
      </c>
      <c r="AT132" s="215" t="s">
        <v>77</v>
      </c>
      <c r="AU132" s="215" t="s">
        <v>78</v>
      </c>
      <c r="AY132" s="214" t="s">
        <v>141</v>
      </c>
      <c r="BK132" s="216">
        <f>BK133</f>
        <v>0</v>
      </c>
    </row>
    <row r="133" s="12" customFormat="1" ht="22.8" customHeight="1">
      <c r="A133" s="12"/>
      <c r="B133" s="203"/>
      <c r="C133" s="204"/>
      <c r="D133" s="205" t="s">
        <v>77</v>
      </c>
      <c r="E133" s="217" t="s">
        <v>590</v>
      </c>
      <c r="F133" s="217" t="s">
        <v>591</v>
      </c>
      <c r="G133" s="204"/>
      <c r="H133" s="204"/>
      <c r="I133" s="207"/>
      <c r="J133" s="218">
        <f>BK133</f>
        <v>0</v>
      </c>
      <c r="K133" s="204"/>
      <c r="L133" s="209"/>
      <c r="M133" s="210"/>
      <c r="N133" s="211"/>
      <c r="O133" s="211"/>
      <c r="P133" s="212">
        <f>SUM(P134:P149)</f>
        <v>0</v>
      </c>
      <c r="Q133" s="211"/>
      <c r="R133" s="212">
        <f>SUM(R134:R149)</f>
        <v>0</v>
      </c>
      <c r="S133" s="211"/>
      <c r="T133" s="213">
        <f>SUM(T134:T149)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4" t="s">
        <v>86</v>
      </c>
      <c r="AT133" s="215" t="s">
        <v>77</v>
      </c>
      <c r="AU133" s="215" t="s">
        <v>86</v>
      </c>
      <c r="AY133" s="214" t="s">
        <v>141</v>
      </c>
      <c r="BK133" s="216">
        <f>SUM(BK134:BK149)</f>
        <v>0</v>
      </c>
    </row>
    <row r="134" s="2" customFormat="1" ht="14.4" customHeight="1">
      <c r="A134" s="38"/>
      <c r="B134" s="39"/>
      <c r="C134" s="219" t="s">
        <v>86</v>
      </c>
      <c r="D134" s="219" t="s">
        <v>146</v>
      </c>
      <c r="E134" s="220" t="s">
        <v>592</v>
      </c>
      <c r="F134" s="221" t="s">
        <v>593</v>
      </c>
      <c r="G134" s="222" t="s">
        <v>594</v>
      </c>
      <c r="H134" s="223">
        <v>0.5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43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150</v>
      </c>
      <c r="AT134" s="231" t="s">
        <v>146</v>
      </c>
      <c r="AU134" s="231" t="s">
        <v>88</v>
      </c>
      <c r="AY134" s="17" t="s">
        <v>141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86</v>
      </c>
      <c r="BK134" s="232">
        <f>ROUND(I134*H134,2)</f>
        <v>0</v>
      </c>
      <c r="BL134" s="17" t="s">
        <v>150</v>
      </c>
      <c r="BM134" s="231" t="s">
        <v>1249</v>
      </c>
    </row>
    <row r="135" s="2" customFormat="1">
      <c r="A135" s="38"/>
      <c r="B135" s="39"/>
      <c r="C135" s="40"/>
      <c r="D135" s="233" t="s">
        <v>151</v>
      </c>
      <c r="E135" s="40"/>
      <c r="F135" s="234" t="s">
        <v>596</v>
      </c>
      <c r="G135" s="40"/>
      <c r="H135" s="40"/>
      <c r="I135" s="235"/>
      <c r="J135" s="40"/>
      <c r="K135" s="40"/>
      <c r="L135" s="44"/>
      <c r="M135" s="236"/>
      <c r="N135" s="237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151</v>
      </c>
      <c r="AU135" s="17" t="s">
        <v>88</v>
      </c>
    </row>
    <row r="136" s="13" customFormat="1">
      <c r="A136" s="13"/>
      <c r="B136" s="242"/>
      <c r="C136" s="243"/>
      <c r="D136" s="233" t="s">
        <v>587</v>
      </c>
      <c r="E136" s="244" t="s">
        <v>1</v>
      </c>
      <c r="F136" s="245" t="s">
        <v>1250</v>
      </c>
      <c r="G136" s="243"/>
      <c r="H136" s="246">
        <v>0.5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587</v>
      </c>
      <c r="AU136" s="252" t="s">
        <v>88</v>
      </c>
      <c r="AV136" s="13" t="s">
        <v>88</v>
      </c>
      <c r="AW136" s="13" t="s">
        <v>33</v>
      </c>
      <c r="AX136" s="13" t="s">
        <v>78</v>
      </c>
      <c r="AY136" s="252" t="s">
        <v>141</v>
      </c>
    </row>
    <row r="137" s="14" customFormat="1">
      <c r="A137" s="14"/>
      <c r="B137" s="253"/>
      <c r="C137" s="254"/>
      <c r="D137" s="233" t="s">
        <v>587</v>
      </c>
      <c r="E137" s="255" t="s">
        <v>1</v>
      </c>
      <c r="F137" s="256" t="s">
        <v>589</v>
      </c>
      <c r="G137" s="254"/>
      <c r="H137" s="257">
        <v>0.5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3" t="s">
        <v>587</v>
      </c>
      <c r="AU137" s="263" t="s">
        <v>88</v>
      </c>
      <c r="AV137" s="14" t="s">
        <v>150</v>
      </c>
      <c r="AW137" s="14" t="s">
        <v>33</v>
      </c>
      <c r="AX137" s="14" t="s">
        <v>86</v>
      </c>
      <c r="AY137" s="263" t="s">
        <v>141</v>
      </c>
    </row>
    <row r="138" s="2" customFormat="1" ht="14.4" customHeight="1">
      <c r="A138" s="38"/>
      <c r="B138" s="39"/>
      <c r="C138" s="219" t="s">
        <v>88</v>
      </c>
      <c r="D138" s="219" t="s">
        <v>146</v>
      </c>
      <c r="E138" s="220" t="s">
        <v>600</v>
      </c>
      <c r="F138" s="221" t="s">
        <v>601</v>
      </c>
      <c r="G138" s="222" t="s">
        <v>594</v>
      </c>
      <c r="H138" s="223">
        <v>10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43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150</v>
      </c>
      <c r="AT138" s="231" t="s">
        <v>146</v>
      </c>
      <c r="AU138" s="231" t="s">
        <v>88</v>
      </c>
      <c r="AY138" s="17" t="s">
        <v>141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86</v>
      </c>
      <c r="BK138" s="232">
        <f>ROUND(I138*H138,2)</f>
        <v>0</v>
      </c>
      <c r="BL138" s="17" t="s">
        <v>150</v>
      </c>
      <c r="BM138" s="231" t="s">
        <v>1251</v>
      </c>
    </row>
    <row r="139" s="2" customFormat="1">
      <c r="A139" s="38"/>
      <c r="B139" s="39"/>
      <c r="C139" s="40"/>
      <c r="D139" s="233" t="s">
        <v>151</v>
      </c>
      <c r="E139" s="40"/>
      <c r="F139" s="234" t="s">
        <v>603</v>
      </c>
      <c r="G139" s="40"/>
      <c r="H139" s="40"/>
      <c r="I139" s="235"/>
      <c r="J139" s="40"/>
      <c r="K139" s="40"/>
      <c r="L139" s="44"/>
      <c r="M139" s="236"/>
      <c r="N139" s="237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151</v>
      </c>
      <c r="AU139" s="17" t="s">
        <v>88</v>
      </c>
    </row>
    <row r="140" s="13" customFormat="1">
      <c r="A140" s="13"/>
      <c r="B140" s="242"/>
      <c r="C140" s="243"/>
      <c r="D140" s="233" t="s">
        <v>587</v>
      </c>
      <c r="E140" s="244" t="s">
        <v>1</v>
      </c>
      <c r="F140" s="245" t="s">
        <v>1250</v>
      </c>
      <c r="G140" s="243"/>
      <c r="H140" s="246">
        <v>0.5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587</v>
      </c>
      <c r="AU140" s="252" t="s">
        <v>88</v>
      </c>
      <c r="AV140" s="13" t="s">
        <v>88</v>
      </c>
      <c r="AW140" s="13" t="s">
        <v>33</v>
      </c>
      <c r="AX140" s="13" t="s">
        <v>78</v>
      </c>
      <c r="AY140" s="252" t="s">
        <v>141</v>
      </c>
    </row>
    <row r="141" s="14" customFormat="1">
      <c r="A141" s="14"/>
      <c r="B141" s="253"/>
      <c r="C141" s="254"/>
      <c r="D141" s="233" t="s">
        <v>587</v>
      </c>
      <c r="E141" s="255" t="s">
        <v>1</v>
      </c>
      <c r="F141" s="256" t="s">
        <v>589</v>
      </c>
      <c r="G141" s="254"/>
      <c r="H141" s="257">
        <v>0.5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587</v>
      </c>
      <c r="AU141" s="263" t="s">
        <v>88</v>
      </c>
      <c r="AV141" s="14" t="s">
        <v>150</v>
      </c>
      <c r="AW141" s="14" t="s">
        <v>33</v>
      </c>
      <c r="AX141" s="14" t="s">
        <v>78</v>
      </c>
      <c r="AY141" s="263" t="s">
        <v>141</v>
      </c>
    </row>
    <row r="142" s="13" customFormat="1">
      <c r="A142" s="13"/>
      <c r="B142" s="242"/>
      <c r="C142" s="243"/>
      <c r="D142" s="233" t="s">
        <v>587</v>
      </c>
      <c r="E142" s="244" t="s">
        <v>1</v>
      </c>
      <c r="F142" s="245" t="s">
        <v>1252</v>
      </c>
      <c r="G142" s="243"/>
      <c r="H142" s="246">
        <v>10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587</v>
      </c>
      <c r="AU142" s="252" t="s">
        <v>88</v>
      </c>
      <c r="AV142" s="13" t="s">
        <v>88</v>
      </c>
      <c r="AW142" s="13" t="s">
        <v>33</v>
      </c>
      <c r="AX142" s="13" t="s">
        <v>78</v>
      </c>
      <c r="AY142" s="252" t="s">
        <v>141</v>
      </c>
    </row>
    <row r="143" s="14" customFormat="1">
      <c r="A143" s="14"/>
      <c r="B143" s="253"/>
      <c r="C143" s="254"/>
      <c r="D143" s="233" t="s">
        <v>587</v>
      </c>
      <c r="E143" s="255" t="s">
        <v>1</v>
      </c>
      <c r="F143" s="256" t="s">
        <v>589</v>
      </c>
      <c r="G143" s="254"/>
      <c r="H143" s="257">
        <v>10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3" t="s">
        <v>587</v>
      </c>
      <c r="AU143" s="263" t="s">
        <v>88</v>
      </c>
      <c r="AV143" s="14" t="s">
        <v>150</v>
      </c>
      <c r="AW143" s="14" t="s">
        <v>33</v>
      </c>
      <c r="AX143" s="14" t="s">
        <v>86</v>
      </c>
      <c r="AY143" s="263" t="s">
        <v>141</v>
      </c>
    </row>
    <row r="144" s="2" customFormat="1" ht="14.4" customHeight="1">
      <c r="A144" s="38"/>
      <c r="B144" s="39"/>
      <c r="C144" s="219" t="s">
        <v>157</v>
      </c>
      <c r="D144" s="219" t="s">
        <v>146</v>
      </c>
      <c r="E144" s="220" t="s">
        <v>609</v>
      </c>
      <c r="F144" s="221" t="s">
        <v>610</v>
      </c>
      <c r="G144" s="222" t="s">
        <v>594</v>
      </c>
      <c r="H144" s="223">
        <v>0.5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43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150</v>
      </c>
      <c r="AT144" s="231" t="s">
        <v>146</v>
      </c>
      <c r="AU144" s="231" t="s">
        <v>88</v>
      </c>
      <c r="AY144" s="17" t="s">
        <v>141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86</v>
      </c>
      <c r="BK144" s="232">
        <f>ROUND(I144*H144,2)</f>
        <v>0</v>
      </c>
      <c r="BL144" s="17" t="s">
        <v>150</v>
      </c>
      <c r="BM144" s="231" t="s">
        <v>1253</v>
      </c>
    </row>
    <row r="145" s="2" customFormat="1">
      <c r="A145" s="38"/>
      <c r="B145" s="39"/>
      <c r="C145" s="40"/>
      <c r="D145" s="233" t="s">
        <v>151</v>
      </c>
      <c r="E145" s="40"/>
      <c r="F145" s="234" t="s">
        <v>612</v>
      </c>
      <c r="G145" s="40"/>
      <c r="H145" s="40"/>
      <c r="I145" s="235"/>
      <c r="J145" s="40"/>
      <c r="K145" s="40"/>
      <c r="L145" s="44"/>
      <c r="M145" s="236"/>
      <c r="N145" s="237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151</v>
      </c>
      <c r="AU145" s="17" t="s">
        <v>88</v>
      </c>
    </row>
    <row r="146" s="2" customFormat="1" ht="14.4" customHeight="1">
      <c r="A146" s="38"/>
      <c r="B146" s="39"/>
      <c r="C146" s="219" t="s">
        <v>150</v>
      </c>
      <c r="D146" s="219" t="s">
        <v>146</v>
      </c>
      <c r="E146" s="220" t="s">
        <v>613</v>
      </c>
      <c r="F146" s="221" t="s">
        <v>614</v>
      </c>
      <c r="G146" s="222" t="s">
        <v>594</v>
      </c>
      <c r="H146" s="223">
        <v>0.5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43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150</v>
      </c>
      <c r="AT146" s="231" t="s">
        <v>146</v>
      </c>
      <c r="AU146" s="231" t="s">
        <v>88</v>
      </c>
      <c r="AY146" s="17" t="s">
        <v>141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86</v>
      </c>
      <c r="BK146" s="232">
        <f>ROUND(I146*H146,2)</f>
        <v>0</v>
      </c>
      <c r="BL146" s="17" t="s">
        <v>150</v>
      </c>
      <c r="BM146" s="231" t="s">
        <v>1254</v>
      </c>
    </row>
    <row r="147" s="2" customFormat="1">
      <c r="A147" s="38"/>
      <c r="B147" s="39"/>
      <c r="C147" s="40"/>
      <c r="D147" s="233" t="s">
        <v>151</v>
      </c>
      <c r="E147" s="40"/>
      <c r="F147" s="234" t="s">
        <v>616</v>
      </c>
      <c r="G147" s="40"/>
      <c r="H147" s="40"/>
      <c r="I147" s="235"/>
      <c r="J147" s="40"/>
      <c r="K147" s="40"/>
      <c r="L147" s="44"/>
      <c r="M147" s="236"/>
      <c r="N147" s="237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151</v>
      </c>
      <c r="AU147" s="17" t="s">
        <v>88</v>
      </c>
    </row>
    <row r="148" s="13" customFormat="1">
      <c r="A148" s="13"/>
      <c r="B148" s="242"/>
      <c r="C148" s="243"/>
      <c r="D148" s="233" t="s">
        <v>587</v>
      </c>
      <c r="E148" s="244" t="s">
        <v>1</v>
      </c>
      <c r="F148" s="245" t="s">
        <v>1250</v>
      </c>
      <c r="G148" s="243"/>
      <c r="H148" s="246">
        <v>0.5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587</v>
      </c>
      <c r="AU148" s="252" t="s">
        <v>88</v>
      </c>
      <c r="AV148" s="13" t="s">
        <v>88</v>
      </c>
      <c r="AW148" s="13" t="s">
        <v>33</v>
      </c>
      <c r="AX148" s="13" t="s">
        <v>78</v>
      </c>
      <c r="AY148" s="252" t="s">
        <v>141</v>
      </c>
    </row>
    <row r="149" s="14" customFormat="1">
      <c r="A149" s="14"/>
      <c r="B149" s="253"/>
      <c r="C149" s="254"/>
      <c r="D149" s="233" t="s">
        <v>587</v>
      </c>
      <c r="E149" s="255" t="s">
        <v>1</v>
      </c>
      <c r="F149" s="256" t="s">
        <v>589</v>
      </c>
      <c r="G149" s="254"/>
      <c r="H149" s="257">
        <v>0.5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587</v>
      </c>
      <c r="AU149" s="263" t="s">
        <v>88</v>
      </c>
      <c r="AV149" s="14" t="s">
        <v>150</v>
      </c>
      <c r="AW149" s="14" t="s">
        <v>33</v>
      </c>
      <c r="AX149" s="14" t="s">
        <v>86</v>
      </c>
      <c r="AY149" s="263" t="s">
        <v>141</v>
      </c>
    </row>
    <row r="150" s="12" customFormat="1" ht="25.92" customHeight="1">
      <c r="A150" s="12"/>
      <c r="B150" s="203"/>
      <c r="C150" s="204"/>
      <c r="D150" s="205" t="s">
        <v>77</v>
      </c>
      <c r="E150" s="206" t="s">
        <v>139</v>
      </c>
      <c r="F150" s="206" t="s">
        <v>140</v>
      </c>
      <c r="G150" s="204"/>
      <c r="H150" s="204"/>
      <c r="I150" s="207"/>
      <c r="J150" s="208">
        <f>BK150</f>
        <v>0</v>
      </c>
      <c r="K150" s="204"/>
      <c r="L150" s="209"/>
      <c r="M150" s="210"/>
      <c r="N150" s="211"/>
      <c r="O150" s="211"/>
      <c r="P150" s="212">
        <f>P151+P171+P178+P202+P212</f>
        <v>0</v>
      </c>
      <c r="Q150" s="211"/>
      <c r="R150" s="212">
        <f>R151+R171+R178+R202+R212</f>
        <v>0.00216</v>
      </c>
      <c r="S150" s="211"/>
      <c r="T150" s="213">
        <f>T151+T171+T178+T202+T212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4" t="s">
        <v>88</v>
      </c>
      <c r="AT150" s="215" t="s">
        <v>77</v>
      </c>
      <c r="AU150" s="215" t="s">
        <v>78</v>
      </c>
      <c r="AY150" s="214" t="s">
        <v>141</v>
      </c>
      <c r="BK150" s="216">
        <f>BK151+BK171+BK178+BK202+BK212</f>
        <v>0</v>
      </c>
    </row>
    <row r="151" s="12" customFormat="1" ht="22.8" customHeight="1">
      <c r="A151" s="12"/>
      <c r="B151" s="203"/>
      <c r="C151" s="204"/>
      <c r="D151" s="205" t="s">
        <v>77</v>
      </c>
      <c r="E151" s="217" t="s">
        <v>1255</v>
      </c>
      <c r="F151" s="217" t="s">
        <v>1256</v>
      </c>
      <c r="G151" s="204"/>
      <c r="H151" s="204"/>
      <c r="I151" s="207"/>
      <c r="J151" s="218">
        <f>BK151</f>
        <v>0</v>
      </c>
      <c r="K151" s="204"/>
      <c r="L151" s="209"/>
      <c r="M151" s="210"/>
      <c r="N151" s="211"/>
      <c r="O151" s="211"/>
      <c r="P151" s="212">
        <f>SUM(P152:P170)</f>
        <v>0</v>
      </c>
      <c r="Q151" s="211"/>
      <c r="R151" s="212">
        <f>SUM(R152:R170)</f>
        <v>0.00216</v>
      </c>
      <c r="S151" s="211"/>
      <c r="T151" s="213">
        <f>SUM(T152:T170)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4" t="s">
        <v>88</v>
      </c>
      <c r="AT151" s="215" t="s">
        <v>77</v>
      </c>
      <c r="AU151" s="215" t="s">
        <v>86</v>
      </c>
      <c r="AY151" s="214" t="s">
        <v>141</v>
      </c>
      <c r="BK151" s="216">
        <f>SUM(BK152:BK170)</f>
        <v>0</v>
      </c>
    </row>
    <row r="152" s="2" customFormat="1" ht="14.4" customHeight="1">
      <c r="A152" s="38"/>
      <c r="B152" s="39"/>
      <c r="C152" s="219" t="s">
        <v>164</v>
      </c>
      <c r="D152" s="219" t="s">
        <v>146</v>
      </c>
      <c r="E152" s="220" t="s">
        <v>1257</v>
      </c>
      <c r="F152" s="221" t="s">
        <v>1258</v>
      </c>
      <c r="G152" s="222" t="s">
        <v>723</v>
      </c>
      <c r="H152" s="223">
        <v>2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43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179</v>
      </c>
      <c r="AT152" s="231" t="s">
        <v>146</v>
      </c>
      <c r="AU152" s="231" t="s">
        <v>88</v>
      </c>
      <c r="AY152" s="17" t="s">
        <v>141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86</v>
      </c>
      <c r="BK152" s="232">
        <f>ROUND(I152*H152,2)</f>
        <v>0</v>
      </c>
      <c r="BL152" s="17" t="s">
        <v>179</v>
      </c>
      <c r="BM152" s="231" t="s">
        <v>1259</v>
      </c>
    </row>
    <row r="153" s="2" customFormat="1">
      <c r="A153" s="38"/>
      <c r="B153" s="39"/>
      <c r="C153" s="40"/>
      <c r="D153" s="233" t="s">
        <v>151</v>
      </c>
      <c r="E153" s="40"/>
      <c r="F153" s="234" t="s">
        <v>1260</v>
      </c>
      <c r="G153" s="40"/>
      <c r="H153" s="40"/>
      <c r="I153" s="235"/>
      <c r="J153" s="40"/>
      <c r="K153" s="40"/>
      <c r="L153" s="44"/>
      <c r="M153" s="236"/>
      <c r="N153" s="237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151</v>
      </c>
      <c r="AU153" s="17" t="s">
        <v>88</v>
      </c>
    </row>
    <row r="154" s="2" customFormat="1" ht="14.4" customHeight="1">
      <c r="A154" s="38"/>
      <c r="B154" s="39"/>
      <c r="C154" s="219" t="s">
        <v>160</v>
      </c>
      <c r="D154" s="219" t="s">
        <v>146</v>
      </c>
      <c r="E154" s="220" t="s">
        <v>1261</v>
      </c>
      <c r="F154" s="221" t="s">
        <v>1262</v>
      </c>
      <c r="G154" s="222" t="s">
        <v>156</v>
      </c>
      <c r="H154" s="223">
        <v>29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43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179</v>
      </c>
      <c r="AT154" s="231" t="s">
        <v>146</v>
      </c>
      <c r="AU154" s="231" t="s">
        <v>88</v>
      </c>
      <c r="AY154" s="17" t="s">
        <v>141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86</v>
      </c>
      <c r="BK154" s="232">
        <f>ROUND(I154*H154,2)</f>
        <v>0</v>
      </c>
      <c r="BL154" s="17" t="s">
        <v>179</v>
      </c>
      <c r="BM154" s="231" t="s">
        <v>1263</v>
      </c>
    </row>
    <row r="155" s="2" customFormat="1">
      <c r="A155" s="38"/>
      <c r="B155" s="39"/>
      <c r="C155" s="40"/>
      <c r="D155" s="233" t="s">
        <v>151</v>
      </c>
      <c r="E155" s="40"/>
      <c r="F155" s="234" t="s">
        <v>1264</v>
      </c>
      <c r="G155" s="40"/>
      <c r="H155" s="40"/>
      <c r="I155" s="235"/>
      <c r="J155" s="40"/>
      <c r="K155" s="40"/>
      <c r="L155" s="44"/>
      <c r="M155" s="236"/>
      <c r="N155" s="237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151</v>
      </c>
      <c r="AU155" s="17" t="s">
        <v>88</v>
      </c>
    </row>
    <row r="156" s="13" customFormat="1">
      <c r="A156" s="13"/>
      <c r="B156" s="242"/>
      <c r="C156" s="243"/>
      <c r="D156" s="233" t="s">
        <v>587</v>
      </c>
      <c r="E156" s="244" t="s">
        <v>1</v>
      </c>
      <c r="F156" s="245" t="s">
        <v>1265</v>
      </c>
      <c r="G156" s="243"/>
      <c r="H156" s="246">
        <v>29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587</v>
      </c>
      <c r="AU156" s="252" t="s">
        <v>88</v>
      </c>
      <c r="AV156" s="13" t="s">
        <v>88</v>
      </c>
      <c r="AW156" s="13" t="s">
        <v>33</v>
      </c>
      <c r="AX156" s="13" t="s">
        <v>78</v>
      </c>
      <c r="AY156" s="252" t="s">
        <v>141</v>
      </c>
    </row>
    <row r="157" s="14" customFormat="1">
      <c r="A157" s="14"/>
      <c r="B157" s="253"/>
      <c r="C157" s="254"/>
      <c r="D157" s="233" t="s">
        <v>587</v>
      </c>
      <c r="E157" s="255" t="s">
        <v>1</v>
      </c>
      <c r="F157" s="256" t="s">
        <v>589</v>
      </c>
      <c r="G157" s="254"/>
      <c r="H157" s="257">
        <v>29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587</v>
      </c>
      <c r="AU157" s="263" t="s">
        <v>88</v>
      </c>
      <c r="AV157" s="14" t="s">
        <v>150</v>
      </c>
      <c r="AW157" s="14" t="s">
        <v>33</v>
      </c>
      <c r="AX157" s="14" t="s">
        <v>86</v>
      </c>
      <c r="AY157" s="263" t="s">
        <v>141</v>
      </c>
    </row>
    <row r="158" s="2" customFormat="1" ht="14.4" customHeight="1">
      <c r="A158" s="38"/>
      <c r="B158" s="39"/>
      <c r="C158" s="219" t="s">
        <v>246</v>
      </c>
      <c r="D158" s="219" t="s">
        <v>146</v>
      </c>
      <c r="E158" s="220" t="s">
        <v>1266</v>
      </c>
      <c r="F158" s="221" t="s">
        <v>1267</v>
      </c>
      <c r="G158" s="222" t="s">
        <v>723</v>
      </c>
      <c r="H158" s="223">
        <v>9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43</v>
      </c>
      <c r="O158" s="91"/>
      <c r="P158" s="229">
        <f>O158*H158</f>
        <v>0</v>
      </c>
      <c r="Q158" s="229">
        <v>0.00024000000000000001</v>
      </c>
      <c r="R158" s="229">
        <f>Q158*H158</f>
        <v>0.00216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150</v>
      </c>
      <c r="AT158" s="231" t="s">
        <v>146</v>
      </c>
      <c r="AU158" s="231" t="s">
        <v>88</v>
      </c>
      <c r="AY158" s="17" t="s">
        <v>141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86</v>
      </c>
      <c r="BK158" s="232">
        <f>ROUND(I158*H158,2)</f>
        <v>0</v>
      </c>
      <c r="BL158" s="17" t="s">
        <v>150</v>
      </c>
      <c r="BM158" s="231" t="s">
        <v>1268</v>
      </c>
    </row>
    <row r="159" s="2" customFormat="1">
      <c r="A159" s="38"/>
      <c r="B159" s="39"/>
      <c r="C159" s="40"/>
      <c r="D159" s="233" t="s">
        <v>151</v>
      </c>
      <c r="E159" s="40"/>
      <c r="F159" s="234" t="s">
        <v>1269</v>
      </c>
      <c r="G159" s="40"/>
      <c r="H159" s="40"/>
      <c r="I159" s="235"/>
      <c r="J159" s="40"/>
      <c r="K159" s="40"/>
      <c r="L159" s="44"/>
      <c r="M159" s="236"/>
      <c r="N159" s="237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151</v>
      </c>
      <c r="AU159" s="17" t="s">
        <v>88</v>
      </c>
    </row>
    <row r="160" s="2" customFormat="1" ht="14.4" customHeight="1">
      <c r="A160" s="38"/>
      <c r="B160" s="39"/>
      <c r="C160" s="219" t="s">
        <v>173</v>
      </c>
      <c r="D160" s="219" t="s">
        <v>146</v>
      </c>
      <c r="E160" s="220" t="s">
        <v>1270</v>
      </c>
      <c r="F160" s="221" t="s">
        <v>1271</v>
      </c>
      <c r="G160" s="222" t="s">
        <v>723</v>
      </c>
      <c r="H160" s="223">
        <v>3</v>
      </c>
      <c r="I160" s="224"/>
      <c r="J160" s="225">
        <f>ROUND(I160*H160,2)</f>
        <v>0</v>
      </c>
      <c r="K160" s="226"/>
      <c r="L160" s="44"/>
      <c r="M160" s="227" t="s">
        <v>1</v>
      </c>
      <c r="N160" s="228" t="s">
        <v>43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179</v>
      </c>
      <c r="AT160" s="231" t="s">
        <v>146</v>
      </c>
      <c r="AU160" s="231" t="s">
        <v>88</v>
      </c>
      <c r="AY160" s="17" t="s">
        <v>141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86</v>
      </c>
      <c r="BK160" s="232">
        <f>ROUND(I160*H160,2)</f>
        <v>0</v>
      </c>
      <c r="BL160" s="17" t="s">
        <v>179</v>
      </c>
      <c r="BM160" s="231" t="s">
        <v>1272</v>
      </c>
    </row>
    <row r="161" s="2" customFormat="1">
      <c r="A161" s="38"/>
      <c r="B161" s="39"/>
      <c r="C161" s="40"/>
      <c r="D161" s="233" t="s">
        <v>151</v>
      </c>
      <c r="E161" s="40"/>
      <c r="F161" s="234" t="s">
        <v>1273</v>
      </c>
      <c r="G161" s="40"/>
      <c r="H161" s="40"/>
      <c r="I161" s="235"/>
      <c r="J161" s="40"/>
      <c r="K161" s="40"/>
      <c r="L161" s="44"/>
      <c r="M161" s="236"/>
      <c r="N161" s="237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151</v>
      </c>
      <c r="AU161" s="17" t="s">
        <v>88</v>
      </c>
    </row>
    <row r="162" s="2" customFormat="1" ht="14.4" customHeight="1">
      <c r="A162" s="38"/>
      <c r="B162" s="39"/>
      <c r="C162" s="219" t="s">
        <v>163</v>
      </c>
      <c r="D162" s="219" t="s">
        <v>146</v>
      </c>
      <c r="E162" s="220" t="s">
        <v>1274</v>
      </c>
      <c r="F162" s="221" t="s">
        <v>1275</v>
      </c>
      <c r="G162" s="222" t="s">
        <v>149</v>
      </c>
      <c r="H162" s="223">
        <v>1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43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179</v>
      </c>
      <c r="AT162" s="231" t="s">
        <v>146</v>
      </c>
      <c r="AU162" s="231" t="s">
        <v>88</v>
      </c>
      <c r="AY162" s="17" t="s">
        <v>141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86</v>
      </c>
      <c r="BK162" s="232">
        <f>ROUND(I162*H162,2)</f>
        <v>0</v>
      </c>
      <c r="BL162" s="17" t="s">
        <v>179</v>
      </c>
      <c r="BM162" s="231" t="s">
        <v>1276</v>
      </c>
    </row>
    <row r="163" s="2" customFormat="1">
      <c r="A163" s="38"/>
      <c r="B163" s="39"/>
      <c r="C163" s="40"/>
      <c r="D163" s="233" t="s">
        <v>151</v>
      </c>
      <c r="E163" s="40"/>
      <c r="F163" s="234" t="s">
        <v>1277</v>
      </c>
      <c r="G163" s="40"/>
      <c r="H163" s="40"/>
      <c r="I163" s="235"/>
      <c r="J163" s="40"/>
      <c r="K163" s="40"/>
      <c r="L163" s="44"/>
      <c r="M163" s="236"/>
      <c r="N163" s="237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151</v>
      </c>
      <c r="AU163" s="17" t="s">
        <v>88</v>
      </c>
    </row>
    <row r="164" s="2" customFormat="1" ht="14.4" customHeight="1">
      <c r="A164" s="38"/>
      <c r="B164" s="39"/>
      <c r="C164" s="219" t="s">
        <v>180</v>
      </c>
      <c r="D164" s="219" t="s">
        <v>146</v>
      </c>
      <c r="E164" s="220" t="s">
        <v>1278</v>
      </c>
      <c r="F164" s="221" t="s">
        <v>1279</v>
      </c>
      <c r="G164" s="222" t="s">
        <v>149</v>
      </c>
      <c r="H164" s="223">
        <v>1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43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179</v>
      </c>
      <c r="AT164" s="231" t="s">
        <v>146</v>
      </c>
      <c r="AU164" s="231" t="s">
        <v>88</v>
      </c>
      <c r="AY164" s="17" t="s">
        <v>141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86</v>
      </c>
      <c r="BK164" s="232">
        <f>ROUND(I164*H164,2)</f>
        <v>0</v>
      </c>
      <c r="BL164" s="17" t="s">
        <v>179</v>
      </c>
      <c r="BM164" s="231" t="s">
        <v>1280</v>
      </c>
    </row>
    <row r="165" s="2" customFormat="1">
      <c r="A165" s="38"/>
      <c r="B165" s="39"/>
      <c r="C165" s="40"/>
      <c r="D165" s="233" t="s">
        <v>151</v>
      </c>
      <c r="E165" s="40"/>
      <c r="F165" s="234" t="s">
        <v>1279</v>
      </c>
      <c r="G165" s="40"/>
      <c r="H165" s="40"/>
      <c r="I165" s="235"/>
      <c r="J165" s="40"/>
      <c r="K165" s="40"/>
      <c r="L165" s="44"/>
      <c r="M165" s="236"/>
      <c r="N165" s="237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151</v>
      </c>
      <c r="AU165" s="17" t="s">
        <v>88</v>
      </c>
    </row>
    <row r="166" s="2" customFormat="1" ht="14.4" customHeight="1">
      <c r="A166" s="38"/>
      <c r="B166" s="39"/>
      <c r="C166" s="219" t="s">
        <v>167</v>
      </c>
      <c r="D166" s="219" t="s">
        <v>146</v>
      </c>
      <c r="E166" s="220" t="s">
        <v>1281</v>
      </c>
      <c r="F166" s="221" t="s">
        <v>1282</v>
      </c>
      <c r="G166" s="222" t="s">
        <v>307</v>
      </c>
      <c r="H166" s="223">
        <v>1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43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179</v>
      </c>
      <c r="AT166" s="231" t="s">
        <v>146</v>
      </c>
      <c r="AU166" s="231" t="s">
        <v>88</v>
      </c>
      <c r="AY166" s="17" t="s">
        <v>141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86</v>
      </c>
      <c r="BK166" s="232">
        <f>ROUND(I166*H166,2)</f>
        <v>0</v>
      </c>
      <c r="BL166" s="17" t="s">
        <v>179</v>
      </c>
      <c r="BM166" s="231" t="s">
        <v>1283</v>
      </c>
    </row>
    <row r="167" s="2" customFormat="1">
      <c r="A167" s="38"/>
      <c r="B167" s="39"/>
      <c r="C167" s="40"/>
      <c r="D167" s="233" t="s">
        <v>151</v>
      </c>
      <c r="E167" s="40"/>
      <c r="F167" s="234" t="s">
        <v>1282</v>
      </c>
      <c r="G167" s="40"/>
      <c r="H167" s="40"/>
      <c r="I167" s="235"/>
      <c r="J167" s="40"/>
      <c r="K167" s="40"/>
      <c r="L167" s="44"/>
      <c r="M167" s="236"/>
      <c r="N167" s="237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151</v>
      </c>
      <c r="AU167" s="17" t="s">
        <v>88</v>
      </c>
    </row>
    <row r="168" s="2" customFormat="1" ht="14.4" customHeight="1">
      <c r="A168" s="38"/>
      <c r="B168" s="39"/>
      <c r="C168" s="219" t="s">
        <v>187</v>
      </c>
      <c r="D168" s="219" t="s">
        <v>146</v>
      </c>
      <c r="E168" s="220" t="s">
        <v>1284</v>
      </c>
      <c r="F168" s="221" t="s">
        <v>1285</v>
      </c>
      <c r="G168" s="222" t="s">
        <v>149</v>
      </c>
      <c r="H168" s="223">
        <v>3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43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179</v>
      </c>
      <c r="AT168" s="231" t="s">
        <v>146</v>
      </c>
      <c r="AU168" s="231" t="s">
        <v>88</v>
      </c>
      <c r="AY168" s="17" t="s">
        <v>141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86</v>
      </c>
      <c r="BK168" s="232">
        <f>ROUND(I168*H168,2)</f>
        <v>0</v>
      </c>
      <c r="BL168" s="17" t="s">
        <v>179</v>
      </c>
      <c r="BM168" s="231" t="s">
        <v>1286</v>
      </c>
    </row>
    <row r="169" s="2" customFormat="1">
      <c r="A169" s="38"/>
      <c r="B169" s="39"/>
      <c r="C169" s="40"/>
      <c r="D169" s="233" t="s">
        <v>151</v>
      </c>
      <c r="E169" s="40"/>
      <c r="F169" s="234" t="s">
        <v>1285</v>
      </c>
      <c r="G169" s="40"/>
      <c r="H169" s="40"/>
      <c r="I169" s="235"/>
      <c r="J169" s="40"/>
      <c r="K169" s="40"/>
      <c r="L169" s="44"/>
      <c r="M169" s="236"/>
      <c r="N169" s="237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151</v>
      </c>
      <c r="AU169" s="17" t="s">
        <v>88</v>
      </c>
    </row>
    <row r="170" s="2" customFormat="1">
      <c r="A170" s="38"/>
      <c r="B170" s="39"/>
      <c r="C170" s="40"/>
      <c r="D170" s="233" t="s">
        <v>659</v>
      </c>
      <c r="E170" s="40"/>
      <c r="F170" s="264" t="s">
        <v>1287</v>
      </c>
      <c r="G170" s="40"/>
      <c r="H170" s="40"/>
      <c r="I170" s="235"/>
      <c r="J170" s="40"/>
      <c r="K170" s="40"/>
      <c r="L170" s="44"/>
      <c r="M170" s="236"/>
      <c r="N170" s="237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659</v>
      </c>
      <c r="AU170" s="17" t="s">
        <v>88</v>
      </c>
    </row>
    <row r="171" s="12" customFormat="1" ht="22.8" customHeight="1">
      <c r="A171" s="12"/>
      <c r="B171" s="203"/>
      <c r="C171" s="204"/>
      <c r="D171" s="205" t="s">
        <v>77</v>
      </c>
      <c r="E171" s="217" t="s">
        <v>848</v>
      </c>
      <c r="F171" s="217" t="s">
        <v>849</v>
      </c>
      <c r="G171" s="204"/>
      <c r="H171" s="204"/>
      <c r="I171" s="207"/>
      <c r="J171" s="218">
        <f>BK171</f>
        <v>0</v>
      </c>
      <c r="K171" s="204"/>
      <c r="L171" s="209"/>
      <c r="M171" s="210"/>
      <c r="N171" s="211"/>
      <c r="O171" s="211"/>
      <c r="P171" s="212">
        <f>SUM(P172:P177)</f>
        <v>0</v>
      </c>
      <c r="Q171" s="211"/>
      <c r="R171" s="212">
        <f>SUM(R172:R177)</f>
        <v>0</v>
      </c>
      <c r="S171" s="211"/>
      <c r="T171" s="213">
        <f>SUM(T172:T177)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4" t="s">
        <v>88</v>
      </c>
      <c r="AT171" s="215" t="s">
        <v>77</v>
      </c>
      <c r="AU171" s="215" t="s">
        <v>86</v>
      </c>
      <c r="AY171" s="214" t="s">
        <v>141</v>
      </c>
      <c r="BK171" s="216">
        <f>SUM(BK172:BK177)</f>
        <v>0</v>
      </c>
    </row>
    <row r="172" s="2" customFormat="1" ht="14.4" customHeight="1">
      <c r="A172" s="38"/>
      <c r="B172" s="39"/>
      <c r="C172" s="219" t="s">
        <v>170</v>
      </c>
      <c r="D172" s="219" t="s">
        <v>146</v>
      </c>
      <c r="E172" s="220" t="s">
        <v>850</v>
      </c>
      <c r="F172" s="221" t="s">
        <v>851</v>
      </c>
      <c r="G172" s="222" t="s">
        <v>818</v>
      </c>
      <c r="H172" s="223">
        <v>3</v>
      </c>
      <c r="I172" s="224"/>
      <c r="J172" s="225">
        <f>ROUND(I172*H172,2)</f>
        <v>0</v>
      </c>
      <c r="K172" s="226"/>
      <c r="L172" s="44"/>
      <c r="M172" s="227" t="s">
        <v>1</v>
      </c>
      <c r="N172" s="228" t="s">
        <v>43</v>
      </c>
      <c r="O172" s="91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179</v>
      </c>
      <c r="AT172" s="231" t="s">
        <v>146</v>
      </c>
      <c r="AU172" s="231" t="s">
        <v>88</v>
      </c>
      <c r="AY172" s="17" t="s">
        <v>141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86</v>
      </c>
      <c r="BK172" s="232">
        <f>ROUND(I172*H172,2)</f>
        <v>0</v>
      </c>
      <c r="BL172" s="17" t="s">
        <v>179</v>
      </c>
      <c r="BM172" s="231" t="s">
        <v>1288</v>
      </c>
    </row>
    <row r="173" s="2" customFormat="1">
      <c r="A173" s="38"/>
      <c r="B173" s="39"/>
      <c r="C173" s="40"/>
      <c r="D173" s="233" t="s">
        <v>151</v>
      </c>
      <c r="E173" s="40"/>
      <c r="F173" s="234" t="s">
        <v>853</v>
      </c>
      <c r="G173" s="40"/>
      <c r="H173" s="40"/>
      <c r="I173" s="235"/>
      <c r="J173" s="40"/>
      <c r="K173" s="40"/>
      <c r="L173" s="44"/>
      <c r="M173" s="236"/>
      <c r="N173" s="237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151</v>
      </c>
      <c r="AU173" s="17" t="s">
        <v>88</v>
      </c>
    </row>
    <row r="174" s="13" customFormat="1">
      <c r="A174" s="13"/>
      <c r="B174" s="242"/>
      <c r="C174" s="243"/>
      <c r="D174" s="233" t="s">
        <v>587</v>
      </c>
      <c r="E174" s="244" t="s">
        <v>1</v>
      </c>
      <c r="F174" s="245" t="s">
        <v>1289</v>
      </c>
      <c r="G174" s="243"/>
      <c r="H174" s="246">
        <v>3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587</v>
      </c>
      <c r="AU174" s="252" t="s">
        <v>88</v>
      </c>
      <c r="AV174" s="13" t="s">
        <v>88</v>
      </c>
      <c r="AW174" s="13" t="s">
        <v>33</v>
      </c>
      <c r="AX174" s="13" t="s">
        <v>78</v>
      </c>
      <c r="AY174" s="252" t="s">
        <v>141</v>
      </c>
    </row>
    <row r="175" s="14" customFormat="1">
      <c r="A175" s="14"/>
      <c r="B175" s="253"/>
      <c r="C175" s="254"/>
      <c r="D175" s="233" t="s">
        <v>587</v>
      </c>
      <c r="E175" s="255" t="s">
        <v>1</v>
      </c>
      <c r="F175" s="256" t="s">
        <v>589</v>
      </c>
      <c r="G175" s="254"/>
      <c r="H175" s="257">
        <v>3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3" t="s">
        <v>587</v>
      </c>
      <c r="AU175" s="263" t="s">
        <v>88</v>
      </c>
      <c r="AV175" s="14" t="s">
        <v>150</v>
      </c>
      <c r="AW175" s="14" t="s">
        <v>33</v>
      </c>
      <c r="AX175" s="14" t="s">
        <v>86</v>
      </c>
      <c r="AY175" s="263" t="s">
        <v>141</v>
      </c>
    </row>
    <row r="176" s="2" customFormat="1" ht="14.4" customHeight="1">
      <c r="A176" s="38"/>
      <c r="B176" s="39"/>
      <c r="C176" s="265" t="s">
        <v>194</v>
      </c>
      <c r="D176" s="265" t="s">
        <v>677</v>
      </c>
      <c r="E176" s="266" t="s">
        <v>855</v>
      </c>
      <c r="F176" s="267" t="s">
        <v>856</v>
      </c>
      <c r="G176" s="268" t="s">
        <v>149</v>
      </c>
      <c r="H176" s="269">
        <v>3</v>
      </c>
      <c r="I176" s="270"/>
      <c r="J176" s="271">
        <f>ROUND(I176*H176,2)</f>
        <v>0</v>
      </c>
      <c r="K176" s="272"/>
      <c r="L176" s="273"/>
      <c r="M176" s="274" t="s">
        <v>1</v>
      </c>
      <c r="N176" s="275" t="s">
        <v>43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211</v>
      </c>
      <c r="AT176" s="231" t="s">
        <v>677</v>
      </c>
      <c r="AU176" s="231" t="s">
        <v>88</v>
      </c>
      <c r="AY176" s="17" t="s">
        <v>141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86</v>
      </c>
      <c r="BK176" s="232">
        <f>ROUND(I176*H176,2)</f>
        <v>0</v>
      </c>
      <c r="BL176" s="17" t="s">
        <v>179</v>
      </c>
      <c r="BM176" s="231" t="s">
        <v>1290</v>
      </c>
    </row>
    <row r="177" s="2" customFormat="1">
      <c r="A177" s="38"/>
      <c r="B177" s="39"/>
      <c r="C177" s="40"/>
      <c r="D177" s="233" t="s">
        <v>151</v>
      </c>
      <c r="E177" s="40"/>
      <c r="F177" s="234" t="s">
        <v>856</v>
      </c>
      <c r="G177" s="40"/>
      <c r="H177" s="40"/>
      <c r="I177" s="235"/>
      <c r="J177" s="40"/>
      <c r="K177" s="40"/>
      <c r="L177" s="44"/>
      <c r="M177" s="236"/>
      <c r="N177" s="237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151</v>
      </c>
      <c r="AU177" s="17" t="s">
        <v>88</v>
      </c>
    </row>
    <row r="178" s="12" customFormat="1" ht="22.8" customHeight="1">
      <c r="A178" s="12"/>
      <c r="B178" s="203"/>
      <c r="C178" s="204"/>
      <c r="D178" s="205" t="s">
        <v>77</v>
      </c>
      <c r="E178" s="217" t="s">
        <v>923</v>
      </c>
      <c r="F178" s="217" t="s">
        <v>924</v>
      </c>
      <c r="G178" s="204"/>
      <c r="H178" s="204"/>
      <c r="I178" s="207"/>
      <c r="J178" s="218">
        <f>BK178</f>
        <v>0</v>
      </c>
      <c r="K178" s="204"/>
      <c r="L178" s="209"/>
      <c r="M178" s="210"/>
      <c r="N178" s="211"/>
      <c r="O178" s="211"/>
      <c r="P178" s="212">
        <f>SUM(P179:P201)</f>
        <v>0</v>
      </c>
      <c r="Q178" s="211"/>
      <c r="R178" s="212">
        <f>SUM(R179:R201)</f>
        <v>0</v>
      </c>
      <c r="S178" s="211"/>
      <c r="T178" s="213">
        <f>SUM(T179:T201)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4" t="s">
        <v>88</v>
      </c>
      <c r="AT178" s="215" t="s">
        <v>77</v>
      </c>
      <c r="AU178" s="215" t="s">
        <v>86</v>
      </c>
      <c r="AY178" s="214" t="s">
        <v>141</v>
      </c>
      <c r="BK178" s="216">
        <f>SUM(BK179:BK201)</f>
        <v>0</v>
      </c>
    </row>
    <row r="179" s="2" customFormat="1" ht="14.4" customHeight="1">
      <c r="A179" s="38"/>
      <c r="B179" s="39"/>
      <c r="C179" s="219" t="s">
        <v>176</v>
      </c>
      <c r="D179" s="219" t="s">
        <v>146</v>
      </c>
      <c r="E179" s="220" t="s">
        <v>1291</v>
      </c>
      <c r="F179" s="221" t="s">
        <v>1292</v>
      </c>
      <c r="G179" s="222" t="s">
        <v>156</v>
      </c>
      <c r="H179" s="223">
        <v>7</v>
      </c>
      <c r="I179" s="224"/>
      <c r="J179" s="225">
        <f>ROUND(I179*H179,2)</f>
        <v>0</v>
      </c>
      <c r="K179" s="226"/>
      <c r="L179" s="44"/>
      <c r="M179" s="227" t="s">
        <v>1</v>
      </c>
      <c r="N179" s="228" t="s">
        <v>43</v>
      </c>
      <c r="O179" s="91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179</v>
      </c>
      <c r="AT179" s="231" t="s">
        <v>146</v>
      </c>
      <c r="AU179" s="231" t="s">
        <v>88</v>
      </c>
      <c r="AY179" s="17" t="s">
        <v>141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86</v>
      </c>
      <c r="BK179" s="232">
        <f>ROUND(I179*H179,2)</f>
        <v>0</v>
      </c>
      <c r="BL179" s="17" t="s">
        <v>179</v>
      </c>
      <c r="BM179" s="231" t="s">
        <v>1293</v>
      </c>
    </row>
    <row r="180" s="2" customFormat="1">
      <c r="A180" s="38"/>
      <c r="B180" s="39"/>
      <c r="C180" s="40"/>
      <c r="D180" s="233" t="s">
        <v>151</v>
      </c>
      <c r="E180" s="40"/>
      <c r="F180" s="234" t="s">
        <v>1292</v>
      </c>
      <c r="G180" s="40"/>
      <c r="H180" s="40"/>
      <c r="I180" s="235"/>
      <c r="J180" s="40"/>
      <c r="K180" s="40"/>
      <c r="L180" s="44"/>
      <c r="M180" s="236"/>
      <c r="N180" s="237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151</v>
      </c>
      <c r="AU180" s="17" t="s">
        <v>88</v>
      </c>
    </row>
    <row r="181" s="2" customFormat="1">
      <c r="A181" s="38"/>
      <c r="B181" s="39"/>
      <c r="C181" s="40"/>
      <c r="D181" s="233" t="s">
        <v>659</v>
      </c>
      <c r="E181" s="40"/>
      <c r="F181" s="264" t="s">
        <v>957</v>
      </c>
      <c r="G181" s="40"/>
      <c r="H181" s="40"/>
      <c r="I181" s="235"/>
      <c r="J181" s="40"/>
      <c r="K181" s="40"/>
      <c r="L181" s="44"/>
      <c r="M181" s="236"/>
      <c r="N181" s="237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659</v>
      </c>
      <c r="AU181" s="17" t="s">
        <v>88</v>
      </c>
    </row>
    <row r="182" s="2" customFormat="1" ht="14.4" customHeight="1">
      <c r="A182" s="38"/>
      <c r="B182" s="39"/>
      <c r="C182" s="219" t="s">
        <v>8</v>
      </c>
      <c r="D182" s="219" t="s">
        <v>146</v>
      </c>
      <c r="E182" s="220" t="s">
        <v>1294</v>
      </c>
      <c r="F182" s="221" t="s">
        <v>1295</v>
      </c>
      <c r="G182" s="222" t="s">
        <v>156</v>
      </c>
      <c r="H182" s="223">
        <v>6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43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179</v>
      </c>
      <c r="AT182" s="231" t="s">
        <v>146</v>
      </c>
      <c r="AU182" s="231" t="s">
        <v>88</v>
      </c>
      <c r="AY182" s="17" t="s">
        <v>141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86</v>
      </c>
      <c r="BK182" s="232">
        <f>ROUND(I182*H182,2)</f>
        <v>0</v>
      </c>
      <c r="BL182" s="17" t="s">
        <v>179</v>
      </c>
      <c r="BM182" s="231" t="s">
        <v>1296</v>
      </c>
    </row>
    <row r="183" s="2" customFormat="1">
      <c r="A183" s="38"/>
      <c r="B183" s="39"/>
      <c r="C183" s="40"/>
      <c r="D183" s="233" t="s">
        <v>151</v>
      </c>
      <c r="E183" s="40"/>
      <c r="F183" s="234" t="s">
        <v>1295</v>
      </c>
      <c r="G183" s="40"/>
      <c r="H183" s="40"/>
      <c r="I183" s="235"/>
      <c r="J183" s="40"/>
      <c r="K183" s="40"/>
      <c r="L183" s="44"/>
      <c r="M183" s="236"/>
      <c r="N183" s="237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151</v>
      </c>
      <c r="AU183" s="17" t="s">
        <v>88</v>
      </c>
    </row>
    <row r="184" s="2" customFormat="1">
      <c r="A184" s="38"/>
      <c r="B184" s="39"/>
      <c r="C184" s="40"/>
      <c r="D184" s="233" t="s">
        <v>659</v>
      </c>
      <c r="E184" s="40"/>
      <c r="F184" s="264" t="s">
        <v>957</v>
      </c>
      <c r="G184" s="40"/>
      <c r="H184" s="40"/>
      <c r="I184" s="235"/>
      <c r="J184" s="40"/>
      <c r="K184" s="40"/>
      <c r="L184" s="44"/>
      <c r="M184" s="236"/>
      <c r="N184" s="237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659</v>
      </c>
      <c r="AU184" s="17" t="s">
        <v>88</v>
      </c>
    </row>
    <row r="185" s="2" customFormat="1" ht="14.4" customHeight="1">
      <c r="A185" s="38"/>
      <c r="B185" s="39"/>
      <c r="C185" s="219" t="s">
        <v>179</v>
      </c>
      <c r="D185" s="219" t="s">
        <v>146</v>
      </c>
      <c r="E185" s="220" t="s">
        <v>1297</v>
      </c>
      <c r="F185" s="221" t="s">
        <v>1298</v>
      </c>
      <c r="G185" s="222" t="s">
        <v>156</v>
      </c>
      <c r="H185" s="223">
        <v>8</v>
      </c>
      <c r="I185" s="224"/>
      <c r="J185" s="225">
        <f>ROUND(I185*H185,2)</f>
        <v>0</v>
      </c>
      <c r="K185" s="226"/>
      <c r="L185" s="44"/>
      <c r="M185" s="227" t="s">
        <v>1</v>
      </c>
      <c r="N185" s="228" t="s">
        <v>43</v>
      </c>
      <c r="O185" s="91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179</v>
      </c>
      <c r="AT185" s="231" t="s">
        <v>146</v>
      </c>
      <c r="AU185" s="231" t="s">
        <v>88</v>
      </c>
      <c r="AY185" s="17" t="s">
        <v>141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86</v>
      </c>
      <c r="BK185" s="232">
        <f>ROUND(I185*H185,2)</f>
        <v>0</v>
      </c>
      <c r="BL185" s="17" t="s">
        <v>179</v>
      </c>
      <c r="BM185" s="231" t="s">
        <v>1299</v>
      </c>
    </row>
    <row r="186" s="2" customFormat="1">
      <c r="A186" s="38"/>
      <c r="B186" s="39"/>
      <c r="C186" s="40"/>
      <c r="D186" s="233" t="s">
        <v>151</v>
      </c>
      <c r="E186" s="40"/>
      <c r="F186" s="234" t="s">
        <v>1298</v>
      </c>
      <c r="G186" s="40"/>
      <c r="H186" s="40"/>
      <c r="I186" s="235"/>
      <c r="J186" s="40"/>
      <c r="K186" s="40"/>
      <c r="L186" s="44"/>
      <c r="M186" s="236"/>
      <c r="N186" s="237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151</v>
      </c>
      <c r="AU186" s="17" t="s">
        <v>88</v>
      </c>
    </row>
    <row r="187" s="2" customFormat="1">
      <c r="A187" s="38"/>
      <c r="B187" s="39"/>
      <c r="C187" s="40"/>
      <c r="D187" s="233" t="s">
        <v>659</v>
      </c>
      <c r="E187" s="40"/>
      <c r="F187" s="264" t="s">
        <v>957</v>
      </c>
      <c r="G187" s="40"/>
      <c r="H187" s="40"/>
      <c r="I187" s="235"/>
      <c r="J187" s="40"/>
      <c r="K187" s="40"/>
      <c r="L187" s="44"/>
      <c r="M187" s="236"/>
      <c r="N187" s="237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659</v>
      </c>
      <c r="AU187" s="17" t="s">
        <v>88</v>
      </c>
    </row>
    <row r="188" s="2" customFormat="1" ht="14.4" customHeight="1">
      <c r="A188" s="38"/>
      <c r="B188" s="39"/>
      <c r="C188" s="219" t="s">
        <v>212</v>
      </c>
      <c r="D188" s="219" t="s">
        <v>146</v>
      </c>
      <c r="E188" s="220" t="s">
        <v>1300</v>
      </c>
      <c r="F188" s="221" t="s">
        <v>1301</v>
      </c>
      <c r="G188" s="222" t="s">
        <v>156</v>
      </c>
      <c r="H188" s="223">
        <v>1</v>
      </c>
      <c r="I188" s="224"/>
      <c r="J188" s="225">
        <f>ROUND(I188*H188,2)</f>
        <v>0</v>
      </c>
      <c r="K188" s="226"/>
      <c r="L188" s="44"/>
      <c r="M188" s="227" t="s">
        <v>1</v>
      </c>
      <c r="N188" s="228" t="s">
        <v>43</v>
      </c>
      <c r="O188" s="91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1" t="s">
        <v>179</v>
      </c>
      <c r="AT188" s="231" t="s">
        <v>146</v>
      </c>
      <c r="AU188" s="231" t="s">
        <v>88</v>
      </c>
      <c r="AY188" s="17" t="s">
        <v>141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7" t="s">
        <v>86</v>
      </c>
      <c r="BK188" s="232">
        <f>ROUND(I188*H188,2)</f>
        <v>0</v>
      </c>
      <c r="BL188" s="17" t="s">
        <v>179</v>
      </c>
      <c r="BM188" s="231" t="s">
        <v>1302</v>
      </c>
    </row>
    <row r="189" s="2" customFormat="1">
      <c r="A189" s="38"/>
      <c r="B189" s="39"/>
      <c r="C189" s="40"/>
      <c r="D189" s="233" t="s">
        <v>151</v>
      </c>
      <c r="E189" s="40"/>
      <c r="F189" s="234" t="s">
        <v>1301</v>
      </c>
      <c r="G189" s="40"/>
      <c r="H189" s="40"/>
      <c r="I189" s="235"/>
      <c r="J189" s="40"/>
      <c r="K189" s="40"/>
      <c r="L189" s="44"/>
      <c r="M189" s="236"/>
      <c r="N189" s="237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151</v>
      </c>
      <c r="AU189" s="17" t="s">
        <v>88</v>
      </c>
    </row>
    <row r="190" s="2" customFormat="1">
      <c r="A190" s="38"/>
      <c r="B190" s="39"/>
      <c r="C190" s="40"/>
      <c r="D190" s="233" t="s">
        <v>659</v>
      </c>
      <c r="E190" s="40"/>
      <c r="F190" s="264" t="s">
        <v>957</v>
      </c>
      <c r="G190" s="40"/>
      <c r="H190" s="40"/>
      <c r="I190" s="235"/>
      <c r="J190" s="40"/>
      <c r="K190" s="40"/>
      <c r="L190" s="44"/>
      <c r="M190" s="236"/>
      <c r="N190" s="237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659</v>
      </c>
      <c r="AU190" s="17" t="s">
        <v>88</v>
      </c>
    </row>
    <row r="191" s="2" customFormat="1" ht="14.4" customHeight="1">
      <c r="A191" s="38"/>
      <c r="B191" s="39"/>
      <c r="C191" s="219" t="s">
        <v>183</v>
      </c>
      <c r="D191" s="219" t="s">
        <v>146</v>
      </c>
      <c r="E191" s="220" t="s">
        <v>954</v>
      </c>
      <c r="F191" s="221" t="s">
        <v>955</v>
      </c>
      <c r="G191" s="222" t="s">
        <v>156</v>
      </c>
      <c r="H191" s="223">
        <v>7</v>
      </c>
      <c r="I191" s="224"/>
      <c r="J191" s="225">
        <f>ROUND(I191*H191,2)</f>
        <v>0</v>
      </c>
      <c r="K191" s="226"/>
      <c r="L191" s="44"/>
      <c r="M191" s="227" t="s">
        <v>1</v>
      </c>
      <c r="N191" s="228" t="s">
        <v>43</v>
      </c>
      <c r="O191" s="91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179</v>
      </c>
      <c r="AT191" s="231" t="s">
        <v>146</v>
      </c>
      <c r="AU191" s="231" t="s">
        <v>88</v>
      </c>
      <c r="AY191" s="17" t="s">
        <v>141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86</v>
      </c>
      <c r="BK191" s="232">
        <f>ROUND(I191*H191,2)</f>
        <v>0</v>
      </c>
      <c r="BL191" s="17" t="s">
        <v>179</v>
      </c>
      <c r="BM191" s="231" t="s">
        <v>1303</v>
      </c>
    </row>
    <row r="192" s="2" customFormat="1">
      <c r="A192" s="38"/>
      <c r="B192" s="39"/>
      <c r="C192" s="40"/>
      <c r="D192" s="233" t="s">
        <v>151</v>
      </c>
      <c r="E192" s="40"/>
      <c r="F192" s="234" t="s">
        <v>955</v>
      </c>
      <c r="G192" s="40"/>
      <c r="H192" s="40"/>
      <c r="I192" s="235"/>
      <c r="J192" s="40"/>
      <c r="K192" s="40"/>
      <c r="L192" s="44"/>
      <c r="M192" s="236"/>
      <c r="N192" s="237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151</v>
      </c>
      <c r="AU192" s="17" t="s">
        <v>88</v>
      </c>
    </row>
    <row r="193" s="2" customFormat="1">
      <c r="A193" s="38"/>
      <c r="B193" s="39"/>
      <c r="C193" s="40"/>
      <c r="D193" s="233" t="s">
        <v>659</v>
      </c>
      <c r="E193" s="40"/>
      <c r="F193" s="264" t="s">
        <v>957</v>
      </c>
      <c r="G193" s="40"/>
      <c r="H193" s="40"/>
      <c r="I193" s="235"/>
      <c r="J193" s="40"/>
      <c r="K193" s="40"/>
      <c r="L193" s="44"/>
      <c r="M193" s="236"/>
      <c r="N193" s="237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659</v>
      </c>
      <c r="AU193" s="17" t="s">
        <v>88</v>
      </c>
    </row>
    <row r="194" s="2" customFormat="1" ht="14.4" customHeight="1">
      <c r="A194" s="38"/>
      <c r="B194" s="39"/>
      <c r="C194" s="219" t="s">
        <v>219</v>
      </c>
      <c r="D194" s="219" t="s">
        <v>146</v>
      </c>
      <c r="E194" s="220" t="s">
        <v>958</v>
      </c>
      <c r="F194" s="221" t="s">
        <v>959</v>
      </c>
      <c r="G194" s="222" t="s">
        <v>156</v>
      </c>
      <c r="H194" s="223">
        <v>29</v>
      </c>
      <c r="I194" s="224"/>
      <c r="J194" s="225">
        <f>ROUND(I194*H194,2)</f>
        <v>0</v>
      </c>
      <c r="K194" s="226"/>
      <c r="L194" s="44"/>
      <c r="M194" s="227" t="s">
        <v>1</v>
      </c>
      <c r="N194" s="228" t="s">
        <v>43</v>
      </c>
      <c r="O194" s="91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1" t="s">
        <v>179</v>
      </c>
      <c r="AT194" s="231" t="s">
        <v>146</v>
      </c>
      <c r="AU194" s="231" t="s">
        <v>88</v>
      </c>
      <c r="AY194" s="17" t="s">
        <v>141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7" t="s">
        <v>86</v>
      </c>
      <c r="BK194" s="232">
        <f>ROUND(I194*H194,2)</f>
        <v>0</v>
      </c>
      <c r="BL194" s="17" t="s">
        <v>179</v>
      </c>
      <c r="BM194" s="231" t="s">
        <v>1304</v>
      </c>
    </row>
    <row r="195" s="2" customFormat="1">
      <c r="A195" s="38"/>
      <c r="B195" s="39"/>
      <c r="C195" s="40"/>
      <c r="D195" s="233" t="s">
        <v>151</v>
      </c>
      <c r="E195" s="40"/>
      <c r="F195" s="234" t="s">
        <v>961</v>
      </c>
      <c r="G195" s="40"/>
      <c r="H195" s="40"/>
      <c r="I195" s="235"/>
      <c r="J195" s="40"/>
      <c r="K195" s="40"/>
      <c r="L195" s="44"/>
      <c r="M195" s="236"/>
      <c r="N195" s="237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151</v>
      </c>
      <c r="AU195" s="17" t="s">
        <v>88</v>
      </c>
    </row>
    <row r="196" s="13" customFormat="1">
      <c r="A196" s="13"/>
      <c r="B196" s="242"/>
      <c r="C196" s="243"/>
      <c r="D196" s="233" t="s">
        <v>587</v>
      </c>
      <c r="E196" s="244" t="s">
        <v>1</v>
      </c>
      <c r="F196" s="245" t="s">
        <v>1265</v>
      </c>
      <c r="G196" s="243"/>
      <c r="H196" s="246">
        <v>29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2" t="s">
        <v>587</v>
      </c>
      <c r="AU196" s="252" t="s">
        <v>88</v>
      </c>
      <c r="AV196" s="13" t="s">
        <v>88</v>
      </c>
      <c r="AW196" s="13" t="s">
        <v>33</v>
      </c>
      <c r="AX196" s="13" t="s">
        <v>78</v>
      </c>
      <c r="AY196" s="252" t="s">
        <v>141</v>
      </c>
    </row>
    <row r="197" s="14" customFormat="1">
      <c r="A197" s="14"/>
      <c r="B197" s="253"/>
      <c r="C197" s="254"/>
      <c r="D197" s="233" t="s">
        <v>587</v>
      </c>
      <c r="E197" s="255" t="s">
        <v>1</v>
      </c>
      <c r="F197" s="256" t="s">
        <v>589</v>
      </c>
      <c r="G197" s="254"/>
      <c r="H197" s="257">
        <v>29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3" t="s">
        <v>587</v>
      </c>
      <c r="AU197" s="263" t="s">
        <v>88</v>
      </c>
      <c r="AV197" s="14" t="s">
        <v>150</v>
      </c>
      <c r="AW197" s="14" t="s">
        <v>33</v>
      </c>
      <c r="AX197" s="14" t="s">
        <v>86</v>
      </c>
      <c r="AY197" s="263" t="s">
        <v>141</v>
      </c>
    </row>
    <row r="198" s="2" customFormat="1" ht="14.4" customHeight="1">
      <c r="A198" s="38"/>
      <c r="B198" s="39"/>
      <c r="C198" s="219" t="s">
        <v>186</v>
      </c>
      <c r="D198" s="219" t="s">
        <v>146</v>
      </c>
      <c r="E198" s="220" t="s">
        <v>973</v>
      </c>
      <c r="F198" s="221" t="s">
        <v>974</v>
      </c>
      <c r="G198" s="222" t="s">
        <v>818</v>
      </c>
      <c r="H198" s="223">
        <v>1</v>
      </c>
      <c r="I198" s="224"/>
      <c r="J198" s="225">
        <f>ROUND(I198*H198,2)</f>
        <v>0</v>
      </c>
      <c r="K198" s="226"/>
      <c r="L198" s="44"/>
      <c r="M198" s="227" t="s">
        <v>1</v>
      </c>
      <c r="N198" s="228" t="s">
        <v>43</v>
      </c>
      <c r="O198" s="91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179</v>
      </c>
      <c r="AT198" s="231" t="s">
        <v>146</v>
      </c>
      <c r="AU198" s="231" t="s">
        <v>88</v>
      </c>
      <c r="AY198" s="17" t="s">
        <v>141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86</v>
      </c>
      <c r="BK198" s="232">
        <f>ROUND(I198*H198,2)</f>
        <v>0</v>
      </c>
      <c r="BL198" s="17" t="s">
        <v>179</v>
      </c>
      <c r="BM198" s="231" t="s">
        <v>1305</v>
      </c>
    </row>
    <row r="199" s="2" customFormat="1">
      <c r="A199" s="38"/>
      <c r="B199" s="39"/>
      <c r="C199" s="40"/>
      <c r="D199" s="233" t="s">
        <v>151</v>
      </c>
      <c r="E199" s="40"/>
      <c r="F199" s="234" t="s">
        <v>974</v>
      </c>
      <c r="G199" s="40"/>
      <c r="H199" s="40"/>
      <c r="I199" s="235"/>
      <c r="J199" s="40"/>
      <c r="K199" s="40"/>
      <c r="L199" s="44"/>
      <c r="M199" s="236"/>
      <c r="N199" s="237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151</v>
      </c>
      <c r="AU199" s="17" t="s">
        <v>88</v>
      </c>
    </row>
    <row r="200" s="2" customFormat="1" ht="14.4" customHeight="1">
      <c r="A200" s="38"/>
      <c r="B200" s="39"/>
      <c r="C200" s="219" t="s">
        <v>7</v>
      </c>
      <c r="D200" s="219" t="s">
        <v>146</v>
      </c>
      <c r="E200" s="220" t="s">
        <v>1306</v>
      </c>
      <c r="F200" s="221" t="s">
        <v>1307</v>
      </c>
      <c r="G200" s="222" t="s">
        <v>594</v>
      </c>
      <c r="H200" s="223">
        <v>0.092999999999999999</v>
      </c>
      <c r="I200" s="224"/>
      <c r="J200" s="225">
        <f>ROUND(I200*H200,2)</f>
        <v>0</v>
      </c>
      <c r="K200" s="226"/>
      <c r="L200" s="44"/>
      <c r="M200" s="227" t="s">
        <v>1</v>
      </c>
      <c r="N200" s="228" t="s">
        <v>43</v>
      </c>
      <c r="O200" s="91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179</v>
      </c>
      <c r="AT200" s="231" t="s">
        <v>146</v>
      </c>
      <c r="AU200" s="231" t="s">
        <v>88</v>
      </c>
      <c r="AY200" s="17" t="s">
        <v>141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7" t="s">
        <v>86</v>
      </c>
      <c r="BK200" s="232">
        <f>ROUND(I200*H200,2)</f>
        <v>0</v>
      </c>
      <c r="BL200" s="17" t="s">
        <v>179</v>
      </c>
      <c r="BM200" s="231" t="s">
        <v>1308</v>
      </c>
    </row>
    <row r="201" s="2" customFormat="1">
      <c r="A201" s="38"/>
      <c r="B201" s="39"/>
      <c r="C201" s="40"/>
      <c r="D201" s="233" t="s">
        <v>151</v>
      </c>
      <c r="E201" s="40"/>
      <c r="F201" s="234" t="s">
        <v>1309</v>
      </c>
      <c r="G201" s="40"/>
      <c r="H201" s="40"/>
      <c r="I201" s="235"/>
      <c r="J201" s="40"/>
      <c r="K201" s="40"/>
      <c r="L201" s="44"/>
      <c r="M201" s="236"/>
      <c r="N201" s="237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151</v>
      </c>
      <c r="AU201" s="17" t="s">
        <v>88</v>
      </c>
    </row>
    <row r="202" s="12" customFormat="1" ht="22.8" customHeight="1">
      <c r="A202" s="12"/>
      <c r="B202" s="203"/>
      <c r="C202" s="204"/>
      <c r="D202" s="205" t="s">
        <v>77</v>
      </c>
      <c r="E202" s="217" t="s">
        <v>1114</v>
      </c>
      <c r="F202" s="217" t="s">
        <v>1115</v>
      </c>
      <c r="G202" s="204"/>
      <c r="H202" s="204"/>
      <c r="I202" s="207"/>
      <c r="J202" s="218">
        <f>BK202</f>
        <v>0</v>
      </c>
      <c r="K202" s="204"/>
      <c r="L202" s="209"/>
      <c r="M202" s="210"/>
      <c r="N202" s="211"/>
      <c r="O202" s="211"/>
      <c r="P202" s="212">
        <f>SUM(P203:P211)</f>
        <v>0</v>
      </c>
      <c r="Q202" s="211"/>
      <c r="R202" s="212">
        <f>SUM(R203:R211)</f>
        <v>0</v>
      </c>
      <c r="S202" s="211"/>
      <c r="T202" s="213">
        <f>SUM(T203:T211)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4" t="s">
        <v>88</v>
      </c>
      <c r="AT202" s="215" t="s">
        <v>77</v>
      </c>
      <c r="AU202" s="215" t="s">
        <v>86</v>
      </c>
      <c r="AY202" s="214" t="s">
        <v>141</v>
      </c>
      <c r="BK202" s="216">
        <f>SUM(BK203:BK211)</f>
        <v>0</v>
      </c>
    </row>
    <row r="203" s="2" customFormat="1" ht="14.4" customHeight="1">
      <c r="A203" s="38"/>
      <c r="B203" s="39"/>
      <c r="C203" s="219" t="s">
        <v>190</v>
      </c>
      <c r="D203" s="219" t="s">
        <v>146</v>
      </c>
      <c r="E203" s="220" t="s">
        <v>1116</v>
      </c>
      <c r="F203" s="221" t="s">
        <v>1117</v>
      </c>
      <c r="G203" s="222" t="s">
        <v>1118</v>
      </c>
      <c r="H203" s="223">
        <v>100</v>
      </c>
      <c r="I203" s="224"/>
      <c r="J203" s="225">
        <f>ROUND(I203*H203,2)</f>
        <v>0</v>
      </c>
      <c r="K203" s="226"/>
      <c r="L203" s="44"/>
      <c r="M203" s="227" t="s">
        <v>1</v>
      </c>
      <c r="N203" s="228" t="s">
        <v>43</v>
      </c>
      <c r="O203" s="91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179</v>
      </c>
      <c r="AT203" s="231" t="s">
        <v>146</v>
      </c>
      <c r="AU203" s="231" t="s">
        <v>88</v>
      </c>
      <c r="AY203" s="17" t="s">
        <v>141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7" t="s">
        <v>86</v>
      </c>
      <c r="BK203" s="232">
        <f>ROUND(I203*H203,2)</f>
        <v>0</v>
      </c>
      <c r="BL203" s="17" t="s">
        <v>179</v>
      </c>
      <c r="BM203" s="231" t="s">
        <v>1310</v>
      </c>
    </row>
    <row r="204" s="2" customFormat="1">
      <c r="A204" s="38"/>
      <c r="B204" s="39"/>
      <c r="C204" s="40"/>
      <c r="D204" s="233" t="s">
        <v>151</v>
      </c>
      <c r="E204" s="40"/>
      <c r="F204" s="234" t="s">
        <v>1120</v>
      </c>
      <c r="G204" s="40"/>
      <c r="H204" s="40"/>
      <c r="I204" s="235"/>
      <c r="J204" s="40"/>
      <c r="K204" s="40"/>
      <c r="L204" s="44"/>
      <c r="M204" s="236"/>
      <c r="N204" s="237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151</v>
      </c>
      <c r="AU204" s="17" t="s">
        <v>88</v>
      </c>
    </row>
    <row r="205" s="15" customFormat="1">
      <c r="A205" s="15"/>
      <c r="B205" s="276"/>
      <c r="C205" s="277"/>
      <c r="D205" s="233" t="s">
        <v>587</v>
      </c>
      <c r="E205" s="278" t="s">
        <v>1</v>
      </c>
      <c r="F205" s="279" t="s">
        <v>1121</v>
      </c>
      <c r="G205" s="277"/>
      <c r="H205" s="278" t="s">
        <v>1</v>
      </c>
      <c r="I205" s="280"/>
      <c r="J205" s="277"/>
      <c r="K205" s="277"/>
      <c r="L205" s="281"/>
      <c r="M205" s="282"/>
      <c r="N205" s="283"/>
      <c r="O205" s="283"/>
      <c r="P205" s="283"/>
      <c r="Q205" s="283"/>
      <c r="R205" s="283"/>
      <c r="S205" s="283"/>
      <c r="T205" s="284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85" t="s">
        <v>587</v>
      </c>
      <c r="AU205" s="285" t="s">
        <v>88</v>
      </c>
      <c r="AV205" s="15" t="s">
        <v>86</v>
      </c>
      <c r="AW205" s="15" t="s">
        <v>33</v>
      </c>
      <c r="AX205" s="15" t="s">
        <v>78</v>
      </c>
      <c r="AY205" s="285" t="s">
        <v>141</v>
      </c>
    </row>
    <row r="206" s="13" customFormat="1">
      <c r="A206" s="13"/>
      <c r="B206" s="242"/>
      <c r="C206" s="243"/>
      <c r="D206" s="233" t="s">
        <v>587</v>
      </c>
      <c r="E206" s="244" t="s">
        <v>1</v>
      </c>
      <c r="F206" s="245" t="s">
        <v>346</v>
      </c>
      <c r="G206" s="243"/>
      <c r="H206" s="246">
        <v>100</v>
      </c>
      <c r="I206" s="247"/>
      <c r="J206" s="243"/>
      <c r="K206" s="243"/>
      <c r="L206" s="248"/>
      <c r="M206" s="249"/>
      <c r="N206" s="250"/>
      <c r="O206" s="250"/>
      <c r="P206" s="250"/>
      <c r="Q206" s="250"/>
      <c r="R206" s="250"/>
      <c r="S206" s="250"/>
      <c r="T206" s="25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2" t="s">
        <v>587</v>
      </c>
      <c r="AU206" s="252" t="s">
        <v>88</v>
      </c>
      <c r="AV206" s="13" t="s">
        <v>88</v>
      </c>
      <c r="AW206" s="13" t="s">
        <v>33</v>
      </c>
      <c r="AX206" s="13" t="s">
        <v>78</v>
      </c>
      <c r="AY206" s="252" t="s">
        <v>141</v>
      </c>
    </row>
    <row r="207" s="14" customFormat="1">
      <c r="A207" s="14"/>
      <c r="B207" s="253"/>
      <c r="C207" s="254"/>
      <c r="D207" s="233" t="s">
        <v>587</v>
      </c>
      <c r="E207" s="255" t="s">
        <v>1</v>
      </c>
      <c r="F207" s="256" t="s">
        <v>589</v>
      </c>
      <c r="G207" s="254"/>
      <c r="H207" s="257">
        <v>100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3" t="s">
        <v>587</v>
      </c>
      <c r="AU207" s="263" t="s">
        <v>88</v>
      </c>
      <c r="AV207" s="14" t="s">
        <v>150</v>
      </c>
      <c r="AW207" s="14" t="s">
        <v>33</v>
      </c>
      <c r="AX207" s="14" t="s">
        <v>86</v>
      </c>
      <c r="AY207" s="263" t="s">
        <v>141</v>
      </c>
    </row>
    <row r="208" s="2" customFormat="1" ht="14.4" customHeight="1">
      <c r="A208" s="38"/>
      <c r="B208" s="39"/>
      <c r="C208" s="265" t="s">
        <v>234</v>
      </c>
      <c r="D208" s="265" t="s">
        <v>677</v>
      </c>
      <c r="E208" s="266" t="s">
        <v>1124</v>
      </c>
      <c r="F208" s="267" t="s">
        <v>1125</v>
      </c>
      <c r="G208" s="268" t="s">
        <v>1118</v>
      </c>
      <c r="H208" s="269">
        <v>100</v>
      </c>
      <c r="I208" s="270"/>
      <c r="J208" s="271">
        <f>ROUND(I208*H208,2)</f>
        <v>0</v>
      </c>
      <c r="K208" s="272"/>
      <c r="L208" s="273"/>
      <c r="M208" s="274" t="s">
        <v>1</v>
      </c>
      <c r="N208" s="275" t="s">
        <v>43</v>
      </c>
      <c r="O208" s="91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1" t="s">
        <v>211</v>
      </c>
      <c r="AT208" s="231" t="s">
        <v>677</v>
      </c>
      <c r="AU208" s="231" t="s">
        <v>88</v>
      </c>
      <c r="AY208" s="17" t="s">
        <v>141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7" t="s">
        <v>86</v>
      </c>
      <c r="BK208" s="232">
        <f>ROUND(I208*H208,2)</f>
        <v>0</v>
      </c>
      <c r="BL208" s="17" t="s">
        <v>179</v>
      </c>
      <c r="BM208" s="231" t="s">
        <v>1311</v>
      </c>
    </row>
    <row r="209" s="2" customFormat="1">
      <c r="A209" s="38"/>
      <c r="B209" s="39"/>
      <c r="C209" s="40"/>
      <c r="D209" s="233" t="s">
        <v>151</v>
      </c>
      <c r="E209" s="40"/>
      <c r="F209" s="234" t="s">
        <v>1125</v>
      </c>
      <c r="G209" s="40"/>
      <c r="H209" s="40"/>
      <c r="I209" s="235"/>
      <c r="J209" s="40"/>
      <c r="K209" s="40"/>
      <c r="L209" s="44"/>
      <c r="M209" s="236"/>
      <c r="N209" s="237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151</v>
      </c>
      <c r="AU209" s="17" t="s">
        <v>88</v>
      </c>
    </row>
    <row r="210" s="2" customFormat="1" ht="14.4" customHeight="1">
      <c r="A210" s="38"/>
      <c r="B210" s="39"/>
      <c r="C210" s="219" t="s">
        <v>193</v>
      </c>
      <c r="D210" s="219" t="s">
        <v>146</v>
      </c>
      <c r="E210" s="220" t="s">
        <v>1127</v>
      </c>
      <c r="F210" s="221" t="s">
        <v>1128</v>
      </c>
      <c r="G210" s="222" t="s">
        <v>594</v>
      </c>
      <c r="H210" s="223">
        <v>0.106</v>
      </c>
      <c r="I210" s="224"/>
      <c r="J210" s="225">
        <f>ROUND(I210*H210,2)</f>
        <v>0</v>
      </c>
      <c r="K210" s="226"/>
      <c r="L210" s="44"/>
      <c r="M210" s="227" t="s">
        <v>1</v>
      </c>
      <c r="N210" s="228" t="s">
        <v>43</v>
      </c>
      <c r="O210" s="91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1" t="s">
        <v>179</v>
      </c>
      <c r="AT210" s="231" t="s">
        <v>146</v>
      </c>
      <c r="AU210" s="231" t="s">
        <v>88</v>
      </c>
      <c r="AY210" s="17" t="s">
        <v>141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7" t="s">
        <v>86</v>
      </c>
      <c r="BK210" s="232">
        <f>ROUND(I210*H210,2)</f>
        <v>0</v>
      </c>
      <c r="BL210" s="17" t="s">
        <v>179</v>
      </c>
      <c r="BM210" s="231" t="s">
        <v>1312</v>
      </c>
    </row>
    <row r="211" s="2" customFormat="1">
      <c r="A211" s="38"/>
      <c r="B211" s="39"/>
      <c r="C211" s="40"/>
      <c r="D211" s="233" t="s">
        <v>151</v>
      </c>
      <c r="E211" s="40"/>
      <c r="F211" s="234" t="s">
        <v>1130</v>
      </c>
      <c r="G211" s="40"/>
      <c r="H211" s="40"/>
      <c r="I211" s="235"/>
      <c r="J211" s="40"/>
      <c r="K211" s="40"/>
      <c r="L211" s="44"/>
      <c r="M211" s="236"/>
      <c r="N211" s="237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151</v>
      </c>
      <c r="AU211" s="17" t="s">
        <v>88</v>
      </c>
    </row>
    <row r="212" s="12" customFormat="1" ht="22.8" customHeight="1">
      <c r="A212" s="12"/>
      <c r="B212" s="203"/>
      <c r="C212" s="204"/>
      <c r="D212" s="205" t="s">
        <v>77</v>
      </c>
      <c r="E212" s="217" t="s">
        <v>1131</v>
      </c>
      <c r="F212" s="217" t="s">
        <v>1132</v>
      </c>
      <c r="G212" s="204"/>
      <c r="H212" s="204"/>
      <c r="I212" s="207"/>
      <c r="J212" s="218">
        <f>BK212</f>
        <v>0</v>
      </c>
      <c r="K212" s="204"/>
      <c r="L212" s="209"/>
      <c r="M212" s="210"/>
      <c r="N212" s="211"/>
      <c r="O212" s="211"/>
      <c r="P212" s="212">
        <f>SUM(P213:P251)</f>
        <v>0</v>
      </c>
      <c r="Q212" s="211"/>
      <c r="R212" s="212">
        <f>SUM(R213:R251)</f>
        <v>0</v>
      </c>
      <c r="S212" s="211"/>
      <c r="T212" s="213">
        <f>SUM(T213:T251)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4" t="s">
        <v>88</v>
      </c>
      <c r="AT212" s="215" t="s">
        <v>77</v>
      </c>
      <c r="AU212" s="215" t="s">
        <v>86</v>
      </c>
      <c r="AY212" s="214" t="s">
        <v>141</v>
      </c>
      <c r="BK212" s="216">
        <f>SUM(BK213:BK251)</f>
        <v>0</v>
      </c>
    </row>
    <row r="213" s="2" customFormat="1" ht="14.4" customHeight="1">
      <c r="A213" s="38"/>
      <c r="B213" s="39"/>
      <c r="C213" s="219" t="s">
        <v>243</v>
      </c>
      <c r="D213" s="219" t="s">
        <v>146</v>
      </c>
      <c r="E213" s="220" t="s">
        <v>1134</v>
      </c>
      <c r="F213" s="221" t="s">
        <v>1135</v>
      </c>
      <c r="G213" s="222" t="s">
        <v>584</v>
      </c>
      <c r="H213" s="223">
        <v>1</v>
      </c>
      <c r="I213" s="224"/>
      <c r="J213" s="225">
        <f>ROUND(I213*H213,2)</f>
        <v>0</v>
      </c>
      <c r="K213" s="226"/>
      <c r="L213" s="44"/>
      <c r="M213" s="227" t="s">
        <v>1</v>
      </c>
      <c r="N213" s="228" t="s">
        <v>43</v>
      </c>
      <c r="O213" s="91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1" t="s">
        <v>179</v>
      </c>
      <c r="AT213" s="231" t="s">
        <v>146</v>
      </c>
      <c r="AU213" s="231" t="s">
        <v>88</v>
      </c>
      <c r="AY213" s="17" t="s">
        <v>141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7" t="s">
        <v>86</v>
      </c>
      <c r="BK213" s="232">
        <f>ROUND(I213*H213,2)</f>
        <v>0</v>
      </c>
      <c r="BL213" s="17" t="s">
        <v>179</v>
      </c>
      <c r="BM213" s="231" t="s">
        <v>1313</v>
      </c>
    </row>
    <row r="214" s="2" customFormat="1">
      <c r="A214" s="38"/>
      <c r="B214" s="39"/>
      <c r="C214" s="40"/>
      <c r="D214" s="233" t="s">
        <v>151</v>
      </c>
      <c r="E214" s="40"/>
      <c r="F214" s="234" t="s">
        <v>1137</v>
      </c>
      <c r="G214" s="40"/>
      <c r="H214" s="40"/>
      <c r="I214" s="235"/>
      <c r="J214" s="40"/>
      <c r="K214" s="40"/>
      <c r="L214" s="44"/>
      <c r="M214" s="236"/>
      <c r="N214" s="237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151</v>
      </c>
      <c r="AU214" s="17" t="s">
        <v>88</v>
      </c>
    </row>
    <row r="215" s="2" customFormat="1" ht="14.4" customHeight="1">
      <c r="A215" s="38"/>
      <c r="B215" s="39"/>
      <c r="C215" s="219" t="s">
        <v>197</v>
      </c>
      <c r="D215" s="219" t="s">
        <v>146</v>
      </c>
      <c r="E215" s="220" t="s">
        <v>1138</v>
      </c>
      <c r="F215" s="221" t="s">
        <v>1139</v>
      </c>
      <c r="G215" s="222" t="s">
        <v>584</v>
      </c>
      <c r="H215" s="223">
        <v>1</v>
      </c>
      <c r="I215" s="224"/>
      <c r="J215" s="225">
        <f>ROUND(I215*H215,2)</f>
        <v>0</v>
      </c>
      <c r="K215" s="226"/>
      <c r="L215" s="44"/>
      <c r="M215" s="227" t="s">
        <v>1</v>
      </c>
      <c r="N215" s="228" t="s">
        <v>43</v>
      </c>
      <c r="O215" s="91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1" t="s">
        <v>179</v>
      </c>
      <c r="AT215" s="231" t="s">
        <v>146</v>
      </c>
      <c r="AU215" s="231" t="s">
        <v>88</v>
      </c>
      <c r="AY215" s="17" t="s">
        <v>141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7" t="s">
        <v>86</v>
      </c>
      <c r="BK215" s="232">
        <f>ROUND(I215*H215,2)</f>
        <v>0</v>
      </c>
      <c r="BL215" s="17" t="s">
        <v>179</v>
      </c>
      <c r="BM215" s="231" t="s">
        <v>1314</v>
      </c>
    </row>
    <row r="216" s="2" customFormat="1">
      <c r="A216" s="38"/>
      <c r="B216" s="39"/>
      <c r="C216" s="40"/>
      <c r="D216" s="233" t="s">
        <v>151</v>
      </c>
      <c r="E216" s="40"/>
      <c r="F216" s="234" t="s">
        <v>1141</v>
      </c>
      <c r="G216" s="40"/>
      <c r="H216" s="40"/>
      <c r="I216" s="235"/>
      <c r="J216" s="40"/>
      <c r="K216" s="40"/>
      <c r="L216" s="44"/>
      <c r="M216" s="236"/>
      <c r="N216" s="237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151</v>
      </c>
      <c r="AU216" s="17" t="s">
        <v>88</v>
      </c>
    </row>
    <row r="217" s="2" customFormat="1" ht="14.4" customHeight="1">
      <c r="A217" s="38"/>
      <c r="B217" s="39"/>
      <c r="C217" s="219" t="s">
        <v>251</v>
      </c>
      <c r="D217" s="219" t="s">
        <v>146</v>
      </c>
      <c r="E217" s="220" t="s">
        <v>1143</v>
      </c>
      <c r="F217" s="221" t="s">
        <v>1144</v>
      </c>
      <c r="G217" s="222" t="s">
        <v>584</v>
      </c>
      <c r="H217" s="223">
        <v>1</v>
      </c>
      <c r="I217" s="224"/>
      <c r="J217" s="225">
        <f>ROUND(I217*H217,2)</f>
        <v>0</v>
      </c>
      <c r="K217" s="226"/>
      <c r="L217" s="44"/>
      <c r="M217" s="227" t="s">
        <v>1</v>
      </c>
      <c r="N217" s="228" t="s">
        <v>43</v>
      </c>
      <c r="O217" s="91"/>
      <c r="P217" s="229">
        <f>O217*H217</f>
        <v>0</v>
      </c>
      <c r="Q217" s="229">
        <v>0</v>
      </c>
      <c r="R217" s="229">
        <f>Q217*H217</f>
        <v>0</v>
      </c>
      <c r="S217" s="229">
        <v>0</v>
      </c>
      <c r="T217" s="230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1" t="s">
        <v>179</v>
      </c>
      <c r="AT217" s="231" t="s">
        <v>146</v>
      </c>
      <c r="AU217" s="231" t="s">
        <v>88</v>
      </c>
      <c r="AY217" s="17" t="s">
        <v>141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7" t="s">
        <v>86</v>
      </c>
      <c r="BK217" s="232">
        <f>ROUND(I217*H217,2)</f>
        <v>0</v>
      </c>
      <c r="BL217" s="17" t="s">
        <v>179</v>
      </c>
      <c r="BM217" s="231" t="s">
        <v>1315</v>
      </c>
    </row>
    <row r="218" s="2" customFormat="1">
      <c r="A218" s="38"/>
      <c r="B218" s="39"/>
      <c r="C218" s="40"/>
      <c r="D218" s="233" t="s">
        <v>151</v>
      </c>
      <c r="E218" s="40"/>
      <c r="F218" s="234" t="s">
        <v>1146</v>
      </c>
      <c r="G218" s="40"/>
      <c r="H218" s="40"/>
      <c r="I218" s="235"/>
      <c r="J218" s="40"/>
      <c r="K218" s="40"/>
      <c r="L218" s="44"/>
      <c r="M218" s="236"/>
      <c r="N218" s="237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151</v>
      </c>
      <c r="AU218" s="17" t="s">
        <v>88</v>
      </c>
    </row>
    <row r="219" s="2" customFormat="1" ht="14.4" customHeight="1">
      <c r="A219" s="38"/>
      <c r="B219" s="39"/>
      <c r="C219" s="219" t="s">
        <v>202</v>
      </c>
      <c r="D219" s="219" t="s">
        <v>146</v>
      </c>
      <c r="E219" s="220" t="s">
        <v>1147</v>
      </c>
      <c r="F219" s="221" t="s">
        <v>1148</v>
      </c>
      <c r="G219" s="222" t="s">
        <v>156</v>
      </c>
      <c r="H219" s="223">
        <v>21</v>
      </c>
      <c r="I219" s="224"/>
      <c r="J219" s="225">
        <f>ROUND(I219*H219,2)</f>
        <v>0</v>
      </c>
      <c r="K219" s="226"/>
      <c r="L219" s="44"/>
      <c r="M219" s="227" t="s">
        <v>1</v>
      </c>
      <c r="N219" s="228" t="s">
        <v>43</v>
      </c>
      <c r="O219" s="91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1" t="s">
        <v>179</v>
      </c>
      <c r="AT219" s="231" t="s">
        <v>146</v>
      </c>
      <c r="AU219" s="231" t="s">
        <v>88</v>
      </c>
      <c r="AY219" s="17" t="s">
        <v>141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7" t="s">
        <v>86</v>
      </c>
      <c r="BK219" s="232">
        <f>ROUND(I219*H219,2)</f>
        <v>0</v>
      </c>
      <c r="BL219" s="17" t="s">
        <v>179</v>
      </c>
      <c r="BM219" s="231" t="s">
        <v>1316</v>
      </c>
    </row>
    <row r="220" s="2" customFormat="1">
      <c r="A220" s="38"/>
      <c r="B220" s="39"/>
      <c r="C220" s="40"/>
      <c r="D220" s="233" t="s">
        <v>151</v>
      </c>
      <c r="E220" s="40"/>
      <c r="F220" s="234" t="s">
        <v>1150</v>
      </c>
      <c r="G220" s="40"/>
      <c r="H220" s="40"/>
      <c r="I220" s="235"/>
      <c r="J220" s="40"/>
      <c r="K220" s="40"/>
      <c r="L220" s="44"/>
      <c r="M220" s="236"/>
      <c r="N220" s="237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151</v>
      </c>
      <c r="AU220" s="17" t="s">
        <v>88</v>
      </c>
    </row>
    <row r="221" s="13" customFormat="1">
      <c r="A221" s="13"/>
      <c r="B221" s="242"/>
      <c r="C221" s="243"/>
      <c r="D221" s="233" t="s">
        <v>587</v>
      </c>
      <c r="E221" s="244" t="s">
        <v>1</v>
      </c>
      <c r="F221" s="245" t="s">
        <v>793</v>
      </c>
      <c r="G221" s="243"/>
      <c r="H221" s="246">
        <v>7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587</v>
      </c>
      <c r="AU221" s="252" t="s">
        <v>88</v>
      </c>
      <c r="AV221" s="13" t="s">
        <v>88</v>
      </c>
      <c r="AW221" s="13" t="s">
        <v>33</v>
      </c>
      <c r="AX221" s="13" t="s">
        <v>78</v>
      </c>
      <c r="AY221" s="252" t="s">
        <v>141</v>
      </c>
    </row>
    <row r="222" s="13" customFormat="1">
      <c r="A222" s="13"/>
      <c r="B222" s="242"/>
      <c r="C222" s="243"/>
      <c r="D222" s="233" t="s">
        <v>587</v>
      </c>
      <c r="E222" s="244" t="s">
        <v>1</v>
      </c>
      <c r="F222" s="245" t="s">
        <v>963</v>
      </c>
      <c r="G222" s="243"/>
      <c r="H222" s="246">
        <v>6</v>
      </c>
      <c r="I222" s="247"/>
      <c r="J222" s="243"/>
      <c r="K222" s="243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587</v>
      </c>
      <c r="AU222" s="252" t="s">
        <v>88</v>
      </c>
      <c r="AV222" s="13" t="s">
        <v>88</v>
      </c>
      <c r="AW222" s="13" t="s">
        <v>33</v>
      </c>
      <c r="AX222" s="13" t="s">
        <v>78</v>
      </c>
      <c r="AY222" s="252" t="s">
        <v>141</v>
      </c>
    </row>
    <row r="223" s="13" customFormat="1">
      <c r="A223" s="13"/>
      <c r="B223" s="242"/>
      <c r="C223" s="243"/>
      <c r="D223" s="233" t="s">
        <v>587</v>
      </c>
      <c r="E223" s="244" t="s">
        <v>1</v>
      </c>
      <c r="F223" s="245" t="s">
        <v>1317</v>
      </c>
      <c r="G223" s="243"/>
      <c r="H223" s="246">
        <v>8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2" t="s">
        <v>587</v>
      </c>
      <c r="AU223" s="252" t="s">
        <v>88</v>
      </c>
      <c r="AV223" s="13" t="s">
        <v>88</v>
      </c>
      <c r="AW223" s="13" t="s">
        <v>33</v>
      </c>
      <c r="AX223" s="13" t="s">
        <v>78</v>
      </c>
      <c r="AY223" s="252" t="s">
        <v>141</v>
      </c>
    </row>
    <row r="224" s="14" customFormat="1">
      <c r="A224" s="14"/>
      <c r="B224" s="253"/>
      <c r="C224" s="254"/>
      <c r="D224" s="233" t="s">
        <v>587</v>
      </c>
      <c r="E224" s="255" t="s">
        <v>1</v>
      </c>
      <c r="F224" s="256" t="s">
        <v>589</v>
      </c>
      <c r="G224" s="254"/>
      <c r="H224" s="257">
        <v>21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3" t="s">
        <v>587</v>
      </c>
      <c r="AU224" s="263" t="s">
        <v>88</v>
      </c>
      <c r="AV224" s="14" t="s">
        <v>150</v>
      </c>
      <c r="AW224" s="14" t="s">
        <v>33</v>
      </c>
      <c r="AX224" s="14" t="s">
        <v>86</v>
      </c>
      <c r="AY224" s="263" t="s">
        <v>141</v>
      </c>
    </row>
    <row r="225" s="2" customFormat="1" ht="14.4" customHeight="1">
      <c r="A225" s="38"/>
      <c r="B225" s="39"/>
      <c r="C225" s="219" t="s">
        <v>260</v>
      </c>
      <c r="D225" s="219" t="s">
        <v>146</v>
      </c>
      <c r="E225" s="220" t="s">
        <v>1152</v>
      </c>
      <c r="F225" s="221" t="s">
        <v>1153</v>
      </c>
      <c r="G225" s="222" t="s">
        <v>156</v>
      </c>
      <c r="H225" s="223">
        <v>8</v>
      </c>
      <c r="I225" s="224"/>
      <c r="J225" s="225">
        <f>ROUND(I225*H225,2)</f>
        <v>0</v>
      </c>
      <c r="K225" s="226"/>
      <c r="L225" s="44"/>
      <c r="M225" s="227" t="s">
        <v>1</v>
      </c>
      <c r="N225" s="228" t="s">
        <v>43</v>
      </c>
      <c r="O225" s="91"/>
      <c r="P225" s="229">
        <f>O225*H225</f>
        <v>0</v>
      </c>
      <c r="Q225" s="229">
        <v>0</v>
      </c>
      <c r="R225" s="229">
        <f>Q225*H225</f>
        <v>0</v>
      </c>
      <c r="S225" s="229">
        <v>0</v>
      </c>
      <c r="T225" s="23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1" t="s">
        <v>179</v>
      </c>
      <c r="AT225" s="231" t="s">
        <v>146</v>
      </c>
      <c r="AU225" s="231" t="s">
        <v>88</v>
      </c>
      <c r="AY225" s="17" t="s">
        <v>141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7" t="s">
        <v>86</v>
      </c>
      <c r="BK225" s="232">
        <f>ROUND(I225*H225,2)</f>
        <v>0</v>
      </c>
      <c r="BL225" s="17" t="s">
        <v>179</v>
      </c>
      <c r="BM225" s="231" t="s">
        <v>1318</v>
      </c>
    </row>
    <row r="226" s="2" customFormat="1">
      <c r="A226" s="38"/>
      <c r="B226" s="39"/>
      <c r="C226" s="40"/>
      <c r="D226" s="233" t="s">
        <v>151</v>
      </c>
      <c r="E226" s="40"/>
      <c r="F226" s="234" t="s">
        <v>1155</v>
      </c>
      <c r="G226" s="40"/>
      <c r="H226" s="40"/>
      <c r="I226" s="235"/>
      <c r="J226" s="40"/>
      <c r="K226" s="40"/>
      <c r="L226" s="44"/>
      <c r="M226" s="236"/>
      <c r="N226" s="237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151</v>
      </c>
      <c r="AU226" s="17" t="s">
        <v>88</v>
      </c>
    </row>
    <row r="227" s="13" customFormat="1">
      <c r="A227" s="13"/>
      <c r="B227" s="242"/>
      <c r="C227" s="243"/>
      <c r="D227" s="233" t="s">
        <v>587</v>
      </c>
      <c r="E227" s="244" t="s">
        <v>1</v>
      </c>
      <c r="F227" s="245" t="s">
        <v>1319</v>
      </c>
      <c r="G227" s="243"/>
      <c r="H227" s="246">
        <v>7</v>
      </c>
      <c r="I227" s="247"/>
      <c r="J227" s="243"/>
      <c r="K227" s="243"/>
      <c r="L227" s="248"/>
      <c r="M227" s="249"/>
      <c r="N227" s="250"/>
      <c r="O227" s="250"/>
      <c r="P227" s="250"/>
      <c r="Q227" s="250"/>
      <c r="R227" s="250"/>
      <c r="S227" s="250"/>
      <c r="T227" s="25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2" t="s">
        <v>587</v>
      </c>
      <c r="AU227" s="252" t="s">
        <v>88</v>
      </c>
      <c r="AV227" s="13" t="s">
        <v>88</v>
      </c>
      <c r="AW227" s="13" t="s">
        <v>33</v>
      </c>
      <c r="AX227" s="13" t="s">
        <v>78</v>
      </c>
      <c r="AY227" s="252" t="s">
        <v>141</v>
      </c>
    </row>
    <row r="228" s="13" customFormat="1">
      <c r="A228" s="13"/>
      <c r="B228" s="242"/>
      <c r="C228" s="243"/>
      <c r="D228" s="233" t="s">
        <v>587</v>
      </c>
      <c r="E228" s="244" t="s">
        <v>1</v>
      </c>
      <c r="F228" s="245" t="s">
        <v>1320</v>
      </c>
      <c r="G228" s="243"/>
      <c r="H228" s="246">
        <v>1</v>
      </c>
      <c r="I228" s="247"/>
      <c r="J228" s="243"/>
      <c r="K228" s="243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587</v>
      </c>
      <c r="AU228" s="252" t="s">
        <v>88</v>
      </c>
      <c r="AV228" s="13" t="s">
        <v>88</v>
      </c>
      <c r="AW228" s="13" t="s">
        <v>33</v>
      </c>
      <c r="AX228" s="13" t="s">
        <v>78</v>
      </c>
      <c r="AY228" s="252" t="s">
        <v>141</v>
      </c>
    </row>
    <row r="229" s="14" customFormat="1">
      <c r="A229" s="14"/>
      <c r="B229" s="253"/>
      <c r="C229" s="254"/>
      <c r="D229" s="233" t="s">
        <v>587</v>
      </c>
      <c r="E229" s="255" t="s">
        <v>1</v>
      </c>
      <c r="F229" s="256" t="s">
        <v>589</v>
      </c>
      <c r="G229" s="254"/>
      <c r="H229" s="257">
        <v>8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3" t="s">
        <v>587</v>
      </c>
      <c r="AU229" s="263" t="s">
        <v>88</v>
      </c>
      <c r="AV229" s="14" t="s">
        <v>150</v>
      </c>
      <c r="AW229" s="14" t="s">
        <v>33</v>
      </c>
      <c r="AX229" s="14" t="s">
        <v>86</v>
      </c>
      <c r="AY229" s="263" t="s">
        <v>141</v>
      </c>
    </row>
    <row r="230" s="2" customFormat="1" ht="14.4" customHeight="1">
      <c r="A230" s="38"/>
      <c r="B230" s="39"/>
      <c r="C230" s="219" t="s">
        <v>208</v>
      </c>
      <c r="D230" s="219" t="s">
        <v>146</v>
      </c>
      <c r="E230" s="220" t="s">
        <v>1156</v>
      </c>
      <c r="F230" s="221" t="s">
        <v>1157</v>
      </c>
      <c r="G230" s="222" t="s">
        <v>156</v>
      </c>
      <c r="H230" s="223">
        <v>21</v>
      </c>
      <c r="I230" s="224"/>
      <c r="J230" s="225">
        <f>ROUND(I230*H230,2)</f>
        <v>0</v>
      </c>
      <c r="K230" s="226"/>
      <c r="L230" s="44"/>
      <c r="M230" s="227" t="s">
        <v>1</v>
      </c>
      <c r="N230" s="228" t="s">
        <v>43</v>
      </c>
      <c r="O230" s="91"/>
      <c r="P230" s="229">
        <f>O230*H230</f>
        <v>0</v>
      </c>
      <c r="Q230" s="229">
        <v>0</v>
      </c>
      <c r="R230" s="229">
        <f>Q230*H230</f>
        <v>0</v>
      </c>
      <c r="S230" s="229">
        <v>0</v>
      </c>
      <c r="T230" s="23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1" t="s">
        <v>179</v>
      </c>
      <c r="AT230" s="231" t="s">
        <v>146</v>
      </c>
      <c r="AU230" s="231" t="s">
        <v>88</v>
      </c>
      <c r="AY230" s="17" t="s">
        <v>141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7" t="s">
        <v>86</v>
      </c>
      <c r="BK230" s="232">
        <f>ROUND(I230*H230,2)</f>
        <v>0</v>
      </c>
      <c r="BL230" s="17" t="s">
        <v>179</v>
      </c>
      <c r="BM230" s="231" t="s">
        <v>1321</v>
      </c>
    </row>
    <row r="231" s="2" customFormat="1">
      <c r="A231" s="38"/>
      <c r="B231" s="39"/>
      <c r="C231" s="40"/>
      <c r="D231" s="233" t="s">
        <v>151</v>
      </c>
      <c r="E231" s="40"/>
      <c r="F231" s="234" t="s">
        <v>1159</v>
      </c>
      <c r="G231" s="40"/>
      <c r="H231" s="40"/>
      <c r="I231" s="235"/>
      <c r="J231" s="40"/>
      <c r="K231" s="40"/>
      <c r="L231" s="44"/>
      <c r="M231" s="236"/>
      <c r="N231" s="237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151</v>
      </c>
      <c r="AU231" s="17" t="s">
        <v>88</v>
      </c>
    </row>
    <row r="232" s="13" customFormat="1">
      <c r="A232" s="13"/>
      <c r="B232" s="242"/>
      <c r="C232" s="243"/>
      <c r="D232" s="233" t="s">
        <v>587</v>
      </c>
      <c r="E232" s="244" t="s">
        <v>1</v>
      </c>
      <c r="F232" s="245" t="s">
        <v>793</v>
      </c>
      <c r="G232" s="243"/>
      <c r="H232" s="246">
        <v>7</v>
      </c>
      <c r="I232" s="247"/>
      <c r="J232" s="243"/>
      <c r="K232" s="243"/>
      <c r="L232" s="248"/>
      <c r="M232" s="249"/>
      <c r="N232" s="250"/>
      <c r="O232" s="250"/>
      <c r="P232" s="250"/>
      <c r="Q232" s="250"/>
      <c r="R232" s="250"/>
      <c r="S232" s="250"/>
      <c r="T232" s="25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2" t="s">
        <v>587</v>
      </c>
      <c r="AU232" s="252" t="s">
        <v>88</v>
      </c>
      <c r="AV232" s="13" t="s">
        <v>88</v>
      </c>
      <c r="AW232" s="13" t="s">
        <v>33</v>
      </c>
      <c r="AX232" s="13" t="s">
        <v>78</v>
      </c>
      <c r="AY232" s="252" t="s">
        <v>141</v>
      </c>
    </row>
    <row r="233" s="13" customFormat="1">
      <c r="A233" s="13"/>
      <c r="B233" s="242"/>
      <c r="C233" s="243"/>
      <c r="D233" s="233" t="s">
        <v>587</v>
      </c>
      <c r="E233" s="244" t="s">
        <v>1</v>
      </c>
      <c r="F233" s="245" t="s">
        <v>963</v>
      </c>
      <c r="G233" s="243"/>
      <c r="H233" s="246">
        <v>6</v>
      </c>
      <c r="I233" s="247"/>
      <c r="J233" s="243"/>
      <c r="K233" s="243"/>
      <c r="L233" s="248"/>
      <c r="M233" s="249"/>
      <c r="N233" s="250"/>
      <c r="O233" s="250"/>
      <c r="P233" s="250"/>
      <c r="Q233" s="250"/>
      <c r="R233" s="250"/>
      <c r="S233" s="250"/>
      <c r="T233" s="25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2" t="s">
        <v>587</v>
      </c>
      <c r="AU233" s="252" t="s">
        <v>88</v>
      </c>
      <c r="AV233" s="13" t="s">
        <v>88</v>
      </c>
      <c r="AW233" s="13" t="s">
        <v>33</v>
      </c>
      <c r="AX233" s="13" t="s">
        <v>78</v>
      </c>
      <c r="AY233" s="252" t="s">
        <v>141</v>
      </c>
    </row>
    <row r="234" s="13" customFormat="1">
      <c r="A234" s="13"/>
      <c r="B234" s="242"/>
      <c r="C234" s="243"/>
      <c r="D234" s="233" t="s">
        <v>587</v>
      </c>
      <c r="E234" s="244" t="s">
        <v>1</v>
      </c>
      <c r="F234" s="245" t="s">
        <v>1317</v>
      </c>
      <c r="G234" s="243"/>
      <c r="H234" s="246">
        <v>8</v>
      </c>
      <c r="I234" s="247"/>
      <c r="J234" s="243"/>
      <c r="K234" s="243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587</v>
      </c>
      <c r="AU234" s="252" t="s">
        <v>88</v>
      </c>
      <c r="AV234" s="13" t="s">
        <v>88</v>
      </c>
      <c r="AW234" s="13" t="s">
        <v>33</v>
      </c>
      <c r="AX234" s="13" t="s">
        <v>78</v>
      </c>
      <c r="AY234" s="252" t="s">
        <v>141</v>
      </c>
    </row>
    <row r="235" s="14" customFormat="1">
      <c r="A235" s="14"/>
      <c r="B235" s="253"/>
      <c r="C235" s="254"/>
      <c r="D235" s="233" t="s">
        <v>587</v>
      </c>
      <c r="E235" s="255" t="s">
        <v>1</v>
      </c>
      <c r="F235" s="256" t="s">
        <v>589</v>
      </c>
      <c r="G235" s="254"/>
      <c r="H235" s="257">
        <v>21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3" t="s">
        <v>587</v>
      </c>
      <c r="AU235" s="263" t="s">
        <v>88</v>
      </c>
      <c r="AV235" s="14" t="s">
        <v>150</v>
      </c>
      <c r="AW235" s="14" t="s">
        <v>33</v>
      </c>
      <c r="AX235" s="14" t="s">
        <v>86</v>
      </c>
      <c r="AY235" s="263" t="s">
        <v>141</v>
      </c>
    </row>
    <row r="236" s="2" customFormat="1" ht="14.4" customHeight="1">
      <c r="A236" s="38"/>
      <c r="B236" s="39"/>
      <c r="C236" s="219" t="s">
        <v>268</v>
      </c>
      <c r="D236" s="219" t="s">
        <v>146</v>
      </c>
      <c r="E236" s="220" t="s">
        <v>1161</v>
      </c>
      <c r="F236" s="221" t="s">
        <v>1162</v>
      </c>
      <c r="G236" s="222" t="s">
        <v>156</v>
      </c>
      <c r="H236" s="223">
        <v>8</v>
      </c>
      <c r="I236" s="224"/>
      <c r="J236" s="225">
        <f>ROUND(I236*H236,2)</f>
        <v>0</v>
      </c>
      <c r="K236" s="226"/>
      <c r="L236" s="44"/>
      <c r="M236" s="227" t="s">
        <v>1</v>
      </c>
      <c r="N236" s="228" t="s">
        <v>43</v>
      </c>
      <c r="O236" s="91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1" t="s">
        <v>179</v>
      </c>
      <c r="AT236" s="231" t="s">
        <v>146</v>
      </c>
      <c r="AU236" s="231" t="s">
        <v>88</v>
      </c>
      <c r="AY236" s="17" t="s">
        <v>141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7" t="s">
        <v>86</v>
      </c>
      <c r="BK236" s="232">
        <f>ROUND(I236*H236,2)</f>
        <v>0</v>
      </c>
      <c r="BL236" s="17" t="s">
        <v>179</v>
      </c>
      <c r="BM236" s="231" t="s">
        <v>1322</v>
      </c>
    </row>
    <row r="237" s="2" customFormat="1">
      <c r="A237" s="38"/>
      <c r="B237" s="39"/>
      <c r="C237" s="40"/>
      <c r="D237" s="233" t="s">
        <v>151</v>
      </c>
      <c r="E237" s="40"/>
      <c r="F237" s="234" t="s">
        <v>1164</v>
      </c>
      <c r="G237" s="40"/>
      <c r="H237" s="40"/>
      <c r="I237" s="235"/>
      <c r="J237" s="40"/>
      <c r="K237" s="40"/>
      <c r="L237" s="44"/>
      <c r="M237" s="236"/>
      <c r="N237" s="237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151</v>
      </c>
      <c r="AU237" s="17" t="s">
        <v>88</v>
      </c>
    </row>
    <row r="238" s="13" customFormat="1">
      <c r="A238" s="13"/>
      <c r="B238" s="242"/>
      <c r="C238" s="243"/>
      <c r="D238" s="233" t="s">
        <v>587</v>
      </c>
      <c r="E238" s="244" t="s">
        <v>1</v>
      </c>
      <c r="F238" s="245" t="s">
        <v>1319</v>
      </c>
      <c r="G238" s="243"/>
      <c r="H238" s="246">
        <v>7</v>
      </c>
      <c r="I238" s="247"/>
      <c r="J238" s="243"/>
      <c r="K238" s="243"/>
      <c r="L238" s="248"/>
      <c r="M238" s="249"/>
      <c r="N238" s="250"/>
      <c r="O238" s="250"/>
      <c r="P238" s="250"/>
      <c r="Q238" s="250"/>
      <c r="R238" s="250"/>
      <c r="S238" s="250"/>
      <c r="T238" s="25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2" t="s">
        <v>587</v>
      </c>
      <c r="AU238" s="252" t="s">
        <v>88</v>
      </c>
      <c r="AV238" s="13" t="s">
        <v>88</v>
      </c>
      <c r="AW238" s="13" t="s">
        <v>33</v>
      </c>
      <c r="AX238" s="13" t="s">
        <v>78</v>
      </c>
      <c r="AY238" s="252" t="s">
        <v>141</v>
      </c>
    </row>
    <row r="239" s="13" customFormat="1">
      <c r="A239" s="13"/>
      <c r="B239" s="242"/>
      <c r="C239" s="243"/>
      <c r="D239" s="233" t="s">
        <v>587</v>
      </c>
      <c r="E239" s="244" t="s">
        <v>1</v>
      </c>
      <c r="F239" s="245" t="s">
        <v>1320</v>
      </c>
      <c r="G239" s="243"/>
      <c r="H239" s="246">
        <v>1</v>
      </c>
      <c r="I239" s="247"/>
      <c r="J239" s="243"/>
      <c r="K239" s="243"/>
      <c r="L239" s="248"/>
      <c r="M239" s="249"/>
      <c r="N239" s="250"/>
      <c r="O239" s="250"/>
      <c r="P239" s="250"/>
      <c r="Q239" s="250"/>
      <c r="R239" s="250"/>
      <c r="S239" s="250"/>
      <c r="T239" s="25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2" t="s">
        <v>587</v>
      </c>
      <c r="AU239" s="252" t="s">
        <v>88</v>
      </c>
      <c r="AV239" s="13" t="s">
        <v>88</v>
      </c>
      <c r="AW239" s="13" t="s">
        <v>33</v>
      </c>
      <c r="AX239" s="13" t="s">
        <v>78</v>
      </c>
      <c r="AY239" s="252" t="s">
        <v>141</v>
      </c>
    </row>
    <row r="240" s="14" customFormat="1">
      <c r="A240" s="14"/>
      <c r="B240" s="253"/>
      <c r="C240" s="254"/>
      <c r="D240" s="233" t="s">
        <v>587</v>
      </c>
      <c r="E240" s="255" t="s">
        <v>1</v>
      </c>
      <c r="F240" s="256" t="s">
        <v>589</v>
      </c>
      <c r="G240" s="254"/>
      <c r="H240" s="257">
        <v>8</v>
      </c>
      <c r="I240" s="258"/>
      <c r="J240" s="254"/>
      <c r="K240" s="254"/>
      <c r="L240" s="259"/>
      <c r="M240" s="260"/>
      <c r="N240" s="261"/>
      <c r="O240" s="261"/>
      <c r="P240" s="261"/>
      <c r="Q240" s="261"/>
      <c r="R240" s="261"/>
      <c r="S240" s="261"/>
      <c r="T240" s="26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3" t="s">
        <v>587</v>
      </c>
      <c r="AU240" s="263" t="s">
        <v>88</v>
      </c>
      <c r="AV240" s="14" t="s">
        <v>150</v>
      </c>
      <c r="AW240" s="14" t="s">
        <v>33</v>
      </c>
      <c r="AX240" s="14" t="s">
        <v>86</v>
      </c>
      <c r="AY240" s="263" t="s">
        <v>141</v>
      </c>
    </row>
    <row r="241" s="2" customFormat="1" ht="14.4" customHeight="1">
      <c r="A241" s="38"/>
      <c r="B241" s="39"/>
      <c r="C241" s="219" t="s">
        <v>211</v>
      </c>
      <c r="D241" s="219" t="s">
        <v>146</v>
      </c>
      <c r="E241" s="220" t="s">
        <v>1165</v>
      </c>
      <c r="F241" s="221" t="s">
        <v>1166</v>
      </c>
      <c r="G241" s="222" t="s">
        <v>156</v>
      </c>
      <c r="H241" s="223">
        <v>21</v>
      </c>
      <c r="I241" s="224"/>
      <c r="J241" s="225">
        <f>ROUND(I241*H241,2)</f>
        <v>0</v>
      </c>
      <c r="K241" s="226"/>
      <c r="L241" s="44"/>
      <c r="M241" s="227" t="s">
        <v>1</v>
      </c>
      <c r="N241" s="228" t="s">
        <v>43</v>
      </c>
      <c r="O241" s="91"/>
      <c r="P241" s="229">
        <f>O241*H241</f>
        <v>0</v>
      </c>
      <c r="Q241" s="229">
        <v>0</v>
      </c>
      <c r="R241" s="229">
        <f>Q241*H241</f>
        <v>0</v>
      </c>
      <c r="S241" s="229">
        <v>0</v>
      </c>
      <c r="T241" s="230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1" t="s">
        <v>179</v>
      </c>
      <c r="AT241" s="231" t="s">
        <v>146</v>
      </c>
      <c r="AU241" s="231" t="s">
        <v>88</v>
      </c>
      <c r="AY241" s="17" t="s">
        <v>141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7" t="s">
        <v>86</v>
      </c>
      <c r="BK241" s="232">
        <f>ROUND(I241*H241,2)</f>
        <v>0</v>
      </c>
      <c r="BL241" s="17" t="s">
        <v>179</v>
      </c>
      <c r="BM241" s="231" t="s">
        <v>1323</v>
      </c>
    </row>
    <row r="242" s="2" customFormat="1">
      <c r="A242" s="38"/>
      <c r="B242" s="39"/>
      <c r="C242" s="40"/>
      <c r="D242" s="233" t="s">
        <v>151</v>
      </c>
      <c r="E242" s="40"/>
      <c r="F242" s="234" t="s">
        <v>1168</v>
      </c>
      <c r="G242" s="40"/>
      <c r="H242" s="40"/>
      <c r="I242" s="235"/>
      <c r="J242" s="40"/>
      <c r="K242" s="40"/>
      <c r="L242" s="44"/>
      <c r="M242" s="236"/>
      <c r="N242" s="237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151</v>
      </c>
      <c r="AU242" s="17" t="s">
        <v>88</v>
      </c>
    </row>
    <row r="243" s="13" customFormat="1">
      <c r="A243" s="13"/>
      <c r="B243" s="242"/>
      <c r="C243" s="243"/>
      <c r="D243" s="233" t="s">
        <v>587</v>
      </c>
      <c r="E243" s="244" t="s">
        <v>1</v>
      </c>
      <c r="F243" s="245" t="s">
        <v>793</v>
      </c>
      <c r="G243" s="243"/>
      <c r="H243" s="246">
        <v>7</v>
      </c>
      <c r="I243" s="247"/>
      <c r="J243" s="243"/>
      <c r="K243" s="243"/>
      <c r="L243" s="248"/>
      <c r="M243" s="249"/>
      <c r="N243" s="250"/>
      <c r="O243" s="250"/>
      <c r="P243" s="250"/>
      <c r="Q243" s="250"/>
      <c r="R243" s="250"/>
      <c r="S243" s="250"/>
      <c r="T243" s="25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2" t="s">
        <v>587</v>
      </c>
      <c r="AU243" s="252" t="s">
        <v>88</v>
      </c>
      <c r="AV243" s="13" t="s">
        <v>88</v>
      </c>
      <c r="AW243" s="13" t="s">
        <v>33</v>
      </c>
      <c r="AX243" s="13" t="s">
        <v>78</v>
      </c>
      <c r="AY243" s="252" t="s">
        <v>141</v>
      </c>
    </row>
    <row r="244" s="13" customFormat="1">
      <c r="A244" s="13"/>
      <c r="B244" s="242"/>
      <c r="C244" s="243"/>
      <c r="D244" s="233" t="s">
        <v>587</v>
      </c>
      <c r="E244" s="244" t="s">
        <v>1</v>
      </c>
      <c r="F244" s="245" t="s">
        <v>963</v>
      </c>
      <c r="G244" s="243"/>
      <c r="H244" s="246">
        <v>6</v>
      </c>
      <c r="I244" s="247"/>
      <c r="J244" s="243"/>
      <c r="K244" s="243"/>
      <c r="L244" s="248"/>
      <c r="M244" s="249"/>
      <c r="N244" s="250"/>
      <c r="O244" s="250"/>
      <c r="P244" s="250"/>
      <c r="Q244" s="250"/>
      <c r="R244" s="250"/>
      <c r="S244" s="250"/>
      <c r="T244" s="25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2" t="s">
        <v>587</v>
      </c>
      <c r="AU244" s="252" t="s">
        <v>88</v>
      </c>
      <c r="AV244" s="13" t="s">
        <v>88</v>
      </c>
      <c r="AW244" s="13" t="s">
        <v>33</v>
      </c>
      <c r="AX244" s="13" t="s">
        <v>78</v>
      </c>
      <c r="AY244" s="252" t="s">
        <v>141</v>
      </c>
    </row>
    <row r="245" s="13" customFormat="1">
      <c r="A245" s="13"/>
      <c r="B245" s="242"/>
      <c r="C245" s="243"/>
      <c r="D245" s="233" t="s">
        <v>587</v>
      </c>
      <c r="E245" s="244" t="s">
        <v>1</v>
      </c>
      <c r="F245" s="245" t="s">
        <v>1317</v>
      </c>
      <c r="G245" s="243"/>
      <c r="H245" s="246">
        <v>8</v>
      </c>
      <c r="I245" s="247"/>
      <c r="J245" s="243"/>
      <c r="K245" s="243"/>
      <c r="L245" s="248"/>
      <c r="M245" s="249"/>
      <c r="N245" s="250"/>
      <c r="O245" s="250"/>
      <c r="P245" s="250"/>
      <c r="Q245" s="250"/>
      <c r="R245" s="250"/>
      <c r="S245" s="250"/>
      <c r="T245" s="25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2" t="s">
        <v>587</v>
      </c>
      <c r="AU245" s="252" t="s">
        <v>88</v>
      </c>
      <c r="AV245" s="13" t="s">
        <v>88</v>
      </c>
      <c r="AW245" s="13" t="s">
        <v>33</v>
      </c>
      <c r="AX245" s="13" t="s">
        <v>78</v>
      </c>
      <c r="AY245" s="252" t="s">
        <v>141</v>
      </c>
    </row>
    <row r="246" s="14" customFormat="1">
      <c r="A246" s="14"/>
      <c r="B246" s="253"/>
      <c r="C246" s="254"/>
      <c r="D246" s="233" t="s">
        <v>587</v>
      </c>
      <c r="E246" s="255" t="s">
        <v>1</v>
      </c>
      <c r="F246" s="256" t="s">
        <v>589</v>
      </c>
      <c r="G246" s="254"/>
      <c r="H246" s="257">
        <v>21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3" t="s">
        <v>587</v>
      </c>
      <c r="AU246" s="263" t="s">
        <v>88</v>
      </c>
      <c r="AV246" s="14" t="s">
        <v>150</v>
      </c>
      <c r="AW246" s="14" t="s">
        <v>33</v>
      </c>
      <c r="AX246" s="14" t="s">
        <v>86</v>
      </c>
      <c r="AY246" s="263" t="s">
        <v>141</v>
      </c>
    </row>
    <row r="247" s="2" customFormat="1" ht="14.4" customHeight="1">
      <c r="A247" s="38"/>
      <c r="B247" s="39"/>
      <c r="C247" s="219" t="s">
        <v>277</v>
      </c>
      <c r="D247" s="219" t="s">
        <v>146</v>
      </c>
      <c r="E247" s="220" t="s">
        <v>1170</v>
      </c>
      <c r="F247" s="221" t="s">
        <v>1171</v>
      </c>
      <c r="G247" s="222" t="s">
        <v>156</v>
      </c>
      <c r="H247" s="223">
        <v>8</v>
      </c>
      <c r="I247" s="224"/>
      <c r="J247" s="225">
        <f>ROUND(I247*H247,2)</f>
        <v>0</v>
      </c>
      <c r="K247" s="226"/>
      <c r="L247" s="44"/>
      <c r="M247" s="227" t="s">
        <v>1</v>
      </c>
      <c r="N247" s="228" t="s">
        <v>43</v>
      </c>
      <c r="O247" s="91"/>
      <c r="P247" s="229">
        <f>O247*H247</f>
        <v>0</v>
      </c>
      <c r="Q247" s="229">
        <v>0</v>
      </c>
      <c r="R247" s="229">
        <f>Q247*H247</f>
        <v>0</v>
      </c>
      <c r="S247" s="229">
        <v>0</v>
      </c>
      <c r="T247" s="230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1" t="s">
        <v>179</v>
      </c>
      <c r="AT247" s="231" t="s">
        <v>146</v>
      </c>
      <c r="AU247" s="231" t="s">
        <v>88</v>
      </c>
      <c r="AY247" s="17" t="s">
        <v>141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7" t="s">
        <v>86</v>
      </c>
      <c r="BK247" s="232">
        <f>ROUND(I247*H247,2)</f>
        <v>0</v>
      </c>
      <c r="BL247" s="17" t="s">
        <v>179</v>
      </c>
      <c r="BM247" s="231" t="s">
        <v>1324</v>
      </c>
    </row>
    <row r="248" s="2" customFormat="1">
      <c r="A248" s="38"/>
      <c r="B248" s="39"/>
      <c r="C248" s="40"/>
      <c r="D248" s="233" t="s">
        <v>151</v>
      </c>
      <c r="E248" s="40"/>
      <c r="F248" s="234" t="s">
        <v>1173</v>
      </c>
      <c r="G248" s="40"/>
      <c r="H248" s="40"/>
      <c r="I248" s="235"/>
      <c r="J248" s="40"/>
      <c r="K248" s="40"/>
      <c r="L248" s="44"/>
      <c r="M248" s="236"/>
      <c r="N248" s="237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151</v>
      </c>
      <c r="AU248" s="17" t="s">
        <v>88</v>
      </c>
    </row>
    <row r="249" s="13" customFormat="1">
      <c r="A249" s="13"/>
      <c r="B249" s="242"/>
      <c r="C249" s="243"/>
      <c r="D249" s="233" t="s">
        <v>587</v>
      </c>
      <c r="E249" s="244" t="s">
        <v>1</v>
      </c>
      <c r="F249" s="245" t="s">
        <v>1319</v>
      </c>
      <c r="G249" s="243"/>
      <c r="H249" s="246">
        <v>7</v>
      </c>
      <c r="I249" s="247"/>
      <c r="J249" s="243"/>
      <c r="K249" s="243"/>
      <c r="L249" s="248"/>
      <c r="M249" s="249"/>
      <c r="N249" s="250"/>
      <c r="O249" s="250"/>
      <c r="P249" s="250"/>
      <c r="Q249" s="250"/>
      <c r="R249" s="250"/>
      <c r="S249" s="250"/>
      <c r="T249" s="25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2" t="s">
        <v>587</v>
      </c>
      <c r="AU249" s="252" t="s">
        <v>88</v>
      </c>
      <c r="AV249" s="13" t="s">
        <v>88</v>
      </c>
      <c r="AW249" s="13" t="s">
        <v>33</v>
      </c>
      <c r="AX249" s="13" t="s">
        <v>78</v>
      </c>
      <c r="AY249" s="252" t="s">
        <v>141</v>
      </c>
    </row>
    <row r="250" s="13" customFormat="1">
      <c r="A250" s="13"/>
      <c r="B250" s="242"/>
      <c r="C250" s="243"/>
      <c r="D250" s="233" t="s">
        <v>587</v>
      </c>
      <c r="E250" s="244" t="s">
        <v>1</v>
      </c>
      <c r="F250" s="245" t="s">
        <v>1320</v>
      </c>
      <c r="G250" s="243"/>
      <c r="H250" s="246">
        <v>1</v>
      </c>
      <c r="I250" s="247"/>
      <c r="J250" s="243"/>
      <c r="K250" s="243"/>
      <c r="L250" s="248"/>
      <c r="M250" s="249"/>
      <c r="N250" s="250"/>
      <c r="O250" s="250"/>
      <c r="P250" s="250"/>
      <c r="Q250" s="250"/>
      <c r="R250" s="250"/>
      <c r="S250" s="250"/>
      <c r="T250" s="25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2" t="s">
        <v>587</v>
      </c>
      <c r="AU250" s="252" t="s">
        <v>88</v>
      </c>
      <c r="AV250" s="13" t="s">
        <v>88</v>
      </c>
      <c r="AW250" s="13" t="s">
        <v>33</v>
      </c>
      <c r="AX250" s="13" t="s">
        <v>78</v>
      </c>
      <c r="AY250" s="252" t="s">
        <v>141</v>
      </c>
    </row>
    <row r="251" s="14" customFormat="1">
      <c r="A251" s="14"/>
      <c r="B251" s="253"/>
      <c r="C251" s="254"/>
      <c r="D251" s="233" t="s">
        <v>587</v>
      </c>
      <c r="E251" s="255" t="s">
        <v>1</v>
      </c>
      <c r="F251" s="256" t="s">
        <v>589</v>
      </c>
      <c r="G251" s="254"/>
      <c r="H251" s="257">
        <v>8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3" t="s">
        <v>587</v>
      </c>
      <c r="AU251" s="263" t="s">
        <v>88</v>
      </c>
      <c r="AV251" s="14" t="s">
        <v>150</v>
      </c>
      <c r="AW251" s="14" t="s">
        <v>33</v>
      </c>
      <c r="AX251" s="14" t="s">
        <v>86</v>
      </c>
      <c r="AY251" s="263" t="s">
        <v>141</v>
      </c>
    </row>
    <row r="252" s="12" customFormat="1" ht="25.92" customHeight="1">
      <c r="A252" s="12"/>
      <c r="B252" s="203"/>
      <c r="C252" s="204"/>
      <c r="D252" s="205" t="s">
        <v>77</v>
      </c>
      <c r="E252" s="206" t="s">
        <v>532</v>
      </c>
      <c r="F252" s="206" t="s">
        <v>533</v>
      </c>
      <c r="G252" s="204"/>
      <c r="H252" s="204"/>
      <c r="I252" s="207"/>
      <c r="J252" s="208">
        <f>BK252</f>
        <v>0</v>
      </c>
      <c r="K252" s="204"/>
      <c r="L252" s="209"/>
      <c r="M252" s="210"/>
      <c r="N252" s="211"/>
      <c r="O252" s="211"/>
      <c r="P252" s="212">
        <f>SUM(P253:P266)</f>
        <v>0</v>
      </c>
      <c r="Q252" s="211"/>
      <c r="R252" s="212">
        <f>SUM(R253:R266)</f>
        <v>0</v>
      </c>
      <c r="S252" s="211"/>
      <c r="T252" s="213">
        <f>SUM(T253:T266)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4" t="s">
        <v>150</v>
      </c>
      <c r="AT252" s="215" t="s">
        <v>77</v>
      </c>
      <c r="AU252" s="215" t="s">
        <v>78</v>
      </c>
      <c r="AY252" s="214" t="s">
        <v>141</v>
      </c>
      <c r="BK252" s="216">
        <f>SUM(BK253:BK266)</f>
        <v>0</v>
      </c>
    </row>
    <row r="253" s="2" customFormat="1" ht="14.4" customHeight="1">
      <c r="A253" s="38"/>
      <c r="B253" s="39"/>
      <c r="C253" s="219" t="s">
        <v>215</v>
      </c>
      <c r="D253" s="219" t="s">
        <v>146</v>
      </c>
      <c r="E253" s="220" t="s">
        <v>534</v>
      </c>
      <c r="F253" s="221" t="s">
        <v>535</v>
      </c>
      <c r="G253" s="222" t="s">
        <v>536</v>
      </c>
      <c r="H253" s="223">
        <v>0</v>
      </c>
      <c r="I253" s="224"/>
      <c r="J253" s="225">
        <f>ROUND(I253*H253,2)</f>
        <v>0</v>
      </c>
      <c r="K253" s="226"/>
      <c r="L253" s="44"/>
      <c r="M253" s="227" t="s">
        <v>1</v>
      </c>
      <c r="N253" s="228" t="s">
        <v>43</v>
      </c>
      <c r="O253" s="91"/>
      <c r="P253" s="229">
        <f>O253*H253</f>
        <v>0</v>
      </c>
      <c r="Q253" s="229">
        <v>0</v>
      </c>
      <c r="R253" s="229">
        <f>Q253*H253</f>
        <v>0</v>
      </c>
      <c r="S253" s="229">
        <v>0</v>
      </c>
      <c r="T253" s="23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1" t="s">
        <v>537</v>
      </c>
      <c r="AT253" s="231" t="s">
        <v>146</v>
      </c>
      <c r="AU253" s="231" t="s">
        <v>86</v>
      </c>
      <c r="AY253" s="17" t="s">
        <v>141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7" t="s">
        <v>86</v>
      </c>
      <c r="BK253" s="232">
        <f>ROUND(I253*H253,2)</f>
        <v>0</v>
      </c>
      <c r="BL253" s="17" t="s">
        <v>537</v>
      </c>
      <c r="BM253" s="231" t="s">
        <v>1325</v>
      </c>
    </row>
    <row r="254" s="2" customFormat="1">
      <c r="A254" s="38"/>
      <c r="B254" s="39"/>
      <c r="C254" s="40"/>
      <c r="D254" s="233" t="s">
        <v>151</v>
      </c>
      <c r="E254" s="40"/>
      <c r="F254" s="234" t="s">
        <v>535</v>
      </c>
      <c r="G254" s="40"/>
      <c r="H254" s="40"/>
      <c r="I254" s="235"/>
      <c r="J254" s="40"/>
      <c r="K254" s="40"/>
      <c r="L254" s="44"/>
      <c r="M254" s="236"/>
      <c r="N254" s="237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151</v>
      </c>
      <c r="AU254" s="17" t="s">
        <v>86</v>
      </c>
    </row>
    <row r="255" s="2" customFormat="1">
      <c r="A255" s="38"/>
      <c r="B255" s="39"/>
      <c r="C255" s="40"/>
      <c r="D255" s="233" t="s">
        <v>659</v>
      </c>
      <c r="E255" s="40"/>
      <c r="F255" s="264" t="s">
        <v>1187</v>
      </c>
      <c r="G255" s="40"/>
      <c r="H255" s="40"/>
      <c r="I255" s="235"/>
      <c r="J255" s="40"/>
      <c r="K255" s="40"/>
      <c r="L255" s="44"/>
      <c r="M255" s="236"/>
      <c r="N255" s="237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659</v>
      </c>
      <c r="AU255" s="17" t="s">
        <v>86</v>
      </c>
    </row>
    <row r="256" s="2" customFormat="1" ht="24.15" customHeight="1">
      <c r="A256" s="38"/>
      <c r="B256" s="39"/>
      <c r="C256" s="219" t="s">
        <v>284</v>
      </c>
      <c r="D256" s="219" t="s">
        <v>146</v>
      </c>
      <c r="E256" s="220" t="s">
        <v>540</v>
      </c>
      <c r="F256" s="221" t="s">
        <v>541</v>
      </c>
      <c r="G256" s="222" t="s">
        <v>536</v>
      </c>
      <c r="H256" s="223">
        <v>0</v>
      </c>
      <c r="I256" s="224"/>
      <c r="J256" s="225">
        <f>ROUND(I256*H256,2)</f>
        <v>0</v>
      </c>
      <c r="K256" s="226"/>
      <c r="L256" s="44"/>
      <c r="M256" s="227" t="s">
        <v>1</v>
      </c>
      <c r="N256" s="228" t="s">
        <v>43</v>
      </c>
      <c r="O256" s="91"/>
      <c r="P256" s="229">
        <f>O256*H256</f>
        <v>0</v>
      </c>
      <c r="Q256" s="229">
        <v>0</v>
      </c>
      <c r="R256" s="229">
        <f>Q256*H256</f>
        <v>0</v>
      </c>
      <c r="S256" s="229">
        <v>0</v>
      </c>
      <c r="T256" s="230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1" t="s">
        <v>537</v>
      </c>
      <c r="AT256" s="231" t="s">
        <v>146</v>
      </c>
      <c r="AU256" s="231" t="s">
        <v>86</v>
      </c>
      <c r="AY256" s="17" t="s">
        <v>141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7" t="s">
        <v>86</v>
      </c>
      <c r="BK256" s="232">
        <f>ROUND(I256*H256,2)</f>
        <v>0</v>
      </c>
      <c r="BL256" s="17" t="s">
        <v>537</v>
      </c>
      <c r="BM256" s="231" t="s">
        <v>1326</v>
      </c>
    </row>
    <row r="257" s="2" customFormat="1">
      <c r="A257" s="38"/>
      <c r="B257" s="39"/>
      <c r="C257" s="40"/>
      <c r="D257" s="233" t="s">
        <v>151</v>
      </c>
      <c r="E257" s="40"/>
      <c r="F257" s="234" t="s">
        <v>541</v>
      </c>
      <c r="G257" s="40"/>
      <c r="H257" s="40"/>
      <c r="I257" s="235"/>
      <c r="J257" s="40"/>
      <c r="K257" s="40"/>
      <c r="L257" s="44"/>
      <c r="M257" s="236"/>
      <c r="N257" s="237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151</v>
      </c>
      <c r="AU257" s="17" t="s">
        <v>86</v>
      </c>
    </row>
    <row r="258" s="2" customFormat="1">
      <c r="A258" s="38"/>
      <c r="B258" s="39"/>
      <c r="C258" s="40"/>
      <c r="D258" s="233" t="s">
        <v>659</v>
      </c>
      <c r="E258" s="40"/>
      <c r="F258" s="264" t="s">
        <v>1190</v>
      </c>
      <c r="G258" s="40"/>
      <c r="H258" s="40"/>
      <c r="I258" s="235"/>
      <c r="J258" s="40"/>
      <c r="K258" s="40"/>
      <c r="L258" s="44"/>
      <c r="M258" s="236"/>
      <c r="N258" s="237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659</v>
      </c>
      <c r="AU258" s="17" t="s">
        <v>86</v>
      </c>
    </row>
    <row r="259" s="2" customFormat="1" ht="14.4" customHeight="1">
      <c r="A259" s="38"/>
      <c r="B259" s="39"/>
      <c r="C259" s="219" t="s">
        <v>218</v>
      </c>
      <c r="D259" s="219" t="s">
        <v>146</v>
      </c>
      <c r="E259" s="220" t="s">
        <v>543</v>
      </c>
      <c r="F259" s="221" t="s">
        <v>544</v>
      </c>
      <c r="G259" s="222" t="s">
        <v>536</v>
      </c>
      <c r="H259" s="223">
        <v>0</v>
      </c>
      <c r="I259" s="224"/>
      <c r="J259" s="225">
        <f>ROUND(I259*H259,2)</f>
        <v>0</v>
      </c>
      <c r="K259" s="226"/>
      <c r="L259" s="44"/>
      <c r="M259" s="227" t="s">
        <v>1</v>
      </c>
      <c r="N259" s="228" t="s">
        <v>43</v>
      </c>
      <c r="O259" s="91"/>
      <c r="P259" s="229">
        <f>O259*H259</f>
        <v>0</v>
      </c>
      <c r="Q259" s="229">
        <v>0</v>
      </c>
      <c r="R259" s="229">
        <f>Q259*H259</f>
        <v>0</v>
      </c>
      <c r="S259" s="229">
        <v>0</v>
      </c>
      <c r="T259" s="230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1" t="s">
        <v>537</v>
      </c>
      <c r="AT259" s="231" t="s">
        <v>146</v>
      </c>
      <c r="AU259" s="231" t="s">
        <v>86</v>
      </c>
      <c r="AY259" s="17" t="s">
        <v>141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7" t="s">
        <v>86</v>
      </c>
      <c r="BK259" s="232">
        <f>ROUND(I259*H259,2)</f>
        <v>0</v>
      </c>
      <c r="BL259" s="17" t="s">
        <v>537</v>
      </c>
      <c r="BM259" s="231" t="s">
        <v>1327</v>
      </c>
    </row>
    <row r="260" s="2" customFormat="1">
      <c r="A260" s="38"/>
      <c r="B260" s="39"/>
      <c r="C260" s="40"/>
      <c r="D260" s="233" t="s">
        <v>151</v>
      </c>
      <c r="E260" s="40"/>
      <c r="F260" s="234" t="s">
        <v>544</v>
      </c>
      <c r="G260" s="40"/>
      <c r="H260" s="40"/>
      <c r="I260" s="235"/>
      <c r="J260" s="40"/>
      <c r="K260" s="40"/>
      <c r="L260" s="44"/>
      <c r="M260" s="236"/>
      <c r="N260" s="237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151</v>
      </c>
      <c r="AU260" s="17" t="s">
        <v>86</v>
      </c>
    </row>
    <row r="261" s="2" customFormat="1">
      <c r="A261" s="38"/>
      <c r="B261" s="39"/>
      <c r="C261" s="40"/>
      <c r="D261" s="233" t="s">
        <v>659</v>
      </c>
      <c r="E261" s="40"/>
      <c r="F261" s="264" t="s">
        <v>1192</v>
      </c>
      <c r="G261" s="40"/>
      <c r="H261" s="40"/>
      <c r="I261" s="235"/>
      <c r="J261" s="40"/>
      <c r="K261" s="40"/>
      <c r="L261" s="44"/>
      <c r="M261" s="236"/>
      <c r="N261" s="237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659</v>
      </c>
      <c r="AU261" s="17" t="s">
        <v>86</v>
      </c>
    </row>
    <row r="262" s="2" customFormat="1" ht="24.15" customHeight="1">
      <c r="A262" s="38"/>
      <c r="B262" s="39"/>
      <c r="C262" s="219" t="s">
        <v>293</v>
      </c>
      <c r="D262" s="219" t="s">
        <v>146</v>
      </c>
      <c r="E262" s="220" t="s">
        <v>547</v>
      </c>
      <c r="F262" s="221" t="s">
        <v>548</v>
      </c>
      <c r="G262" s="222" t="s">
        <v>536</v>
      </c>
      <c r="H262" s="223">
        <v>0</v>
      </c>
      <c r="I262" s="224"/>
      <c r="J262" s="225">
        <f>ROUND(I262*H262,2)</f>
        <v>0</v>
      </c>
      <c r="K262" s="226"/>
      <c r="L262" s="44"/>
      <c r="M262" s="227" t="s">
        <v>1</v>
      </c>
      <c r="N262" s="228" t="s">
        <v>43</v>
      </c>
      <c r="O262" s="91"/>
      <c r="P262" s="229">
        <f>O262*H262</f>
        <v>0</v>
      </c>
      <c r="Q262" s="229">
        <v>0</v>
      </c>
      <c r="R262" s="229">
        <f>Q262*H262</f>
        <v>0</v>
      </c>
      <c r="S262" s="229">
        <v>0</v>
      </c>
      <c r="T262" s="230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1" t="s">
        <v>537</v>
      </c>
      <c r="AT262" s="231" t="s">
        <v>146</v>
      </c>
      <c r="AU262" s="231" t="s">
        <v>86</v>
      </c>
      <c r="AY262" s="17" t="s">
        <v>141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7" t="s">
        <v>86</v>
      </c>
      <c r="BK262" s="232">
        <f>ROUND(I262*H262,2)</f>
        <v>0</v>
      </c>
      <c r="BL262" s="17" t="s">
        <v>537</v>
      </c>
      <c r="BM262" s="231" t="s">
        <v>1328</v>
      </c>
    </row>
    <row r="263" s="2" customFormat="1">
      <c r="A263" s="38"/>
      <c r="B263" s="39"/>
      <c r="C263" s="40"/>
      <c r="D263" s="233" t="s">
        <v>151</v>
      </c>
      <c r="E263" s="40"/>
      <c r="F263" s="234" t="s">
        <v>548</v>
      </c>
      <c r="G263" s="40"/>
      <c r="H263" s="40"/>
      <c r="I263" s="235"/>
      <c r="J263" s="40"/>
      <c r="K263" s="40"/>
      <c r="L263" s="44"/>
      <c r="M263" s="236"/>
      <c r="N263" s="237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151</v>
      </c>
      <c r="AU263" s="17" t="s">
        <v>86</v>
      </c>
    </row>
    <row r="264" s="2" customFormat="1" ht="14.4" customHeight="1">
      <c r="A264" s="38"/>
      <c r="B264" s="39"/>
      <c r="C264" s="219" t="s">
        <v>222</v>
      </c>
      <c r="D264" s="219" t="s">
        <v>146</v>
      </c>
      <c r="E264" s="220" t="s">
        <v>550</v>
      </c>
      <c r="F264" s="221" t="s">
        <v>551</v>
      </c>
      <c r="G264" s="222" t="s">
        <v>536</v>
      </c>
      <c r="H264" s="223">
        <v>0</v>
      </c>
      <c r="I264" s="224"/>
      <c r="J264" s="225">
        <f>ROUND(I264*H264,2)</f>
        <v>0</v>
      </c>
      <c r="K264" s="226"/>
      <c r="L264" s="44"/>
      <c r="M264" s="227" t="s">
        <v>1</v>
      </c>
      <c r="N264" s="228" t="s">
        <v>43</v>
      </c>
      <c r="O264" s="91"/>
      <c r="P264" s="229">
        <f>O264*H264</f>
        <v>0</v>
      </c>
      <c r="Q264" s="229">
        <v>0</v>
      </c>
      <c r="R264" s="229">
        <f>Q264*H264</f>
        <v>0</v>
      </c>
      <c r="S264" s="229">
        <v>0</v>
      </c>
      <c r="T264" s="230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1" t="s">
        <v>537</v>
      </c>
      <c r="AT264" s="231" t="s">
        <v>146</v>
      </c>
      <c r="AU264" s="231" t="s">
        <v>86</v>
      </c>
      <c r="AY264" s="17" t="s">
        <v>141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7" t="s">
        <v>86</v>
      </c>
      <c r="BK264" s="232">
        <f>ROUND(I264*H264,2)</f>
        <v>0</v>
      </c>
      <c r="BL264" s="17" t="s">
        <v>537</v>
      </c>
      <c r="BM264" s="231" t="s">
        <v>1329</v>
      </c>
    </row>
    <row r="265" s="2" customFormat="1">
      <c r="A265" s="38"/>
      <c r="B265" s="39"/>
      <c r="C265" s="40"/>
      <c r="D265" s="233" t="s">
        <v>151</v>
      </c>
      <c r="E265" s="40"/>
      <c r="F265" s="234" t="s">
        <v>551</v>
      </c>
      <c r="G265" s="40"/>
      <c r="H265" s="40"/>
      <c r="I265" s="235"/>
      <c r="J265" s="40"/>
      <c r="K265" s="40"/>
      <c r="L265" s="44"/>
      <c r="M265" s="236"/>
      <c r="N265" s="237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151</v>
      </c>
      <c r="AU265" s="17" t="s">
        <v>86</v>
      </c>
    </row>
    <row r="266" s="2" customFormat="1">
      <c r="A266" s="38"/>
      <c r="B266" s="39"/>
      <c r="C266" s="40"/>
      <c r="D266" s="233" t="s">
        <v>659</v>
      </c>
      <c r="E266" s="40"/>
      <c r="F266" s="264" t="s">
        <v>1196</v>
      </c>
      <c r="G266" s="40"/>
      <c r="H266" s="40"/>
      <c r="I266" s="235"/>
      <c r="J266" s="40"/>
      <c r="K266" s="40"/>
      <c r="L266" s="44"/>
      <c r="M266" s="236"/>
      <c r="N266" s="237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659</v>
      </c>
      <c r="AU266" s="17" t="s">
        <v>86</v>
      </c>
    </row>
    <row r="267" s="12" customFormat="1" ht="25.92" customHeight="1">
      <c r="A267" s="12"/>
      <c r="B267" s="203"/>
      <c r="C267" s="204"/>
      <c r="D267" s="205" t="s">
        <v>77</v>
      </c>
      <c r="E267" s="206" t="s">
        <v>1197</v>
      </c>
      <c r="F267" s="206" t="s">
        <v>1198</v>
      </c>
      <c r="G267" s="204"/>
      <c r="H267" s="204"/>
      <c r="I267" s="207"/>
      <c r="J267" s="208">
        <f>BK267</f>
        <v>0</v>
      </c>
      <c r="K267" s="204"/>
      <c r="L267" s="209"/>
      <c r="M267" s="210"/>
      <c r="N267" s="211"/>
      <c r="O267" s="211"/>
      <c r="P267" s="212">
        <f>P268+SUM(P269:P272)+P277+P285+P288+P291</f>
        <v>0</v>
      </c>
      <c r="Q267" s="211"/>
      <c r="R267" s="212">
        <f>R268+SUM(R269:R272)+R277+R285+R288+R291</f>
        <v>0</v>
      </c>
      <c r="S267" s="211"/>
      <c r="T267" s="213">
        <f>T268+SUM(T269:T272)+T277+T285+T288+T291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4" t="s">
        <v>164</v>
      </c>
      <c r="AT267" s="215" t="s">
        <v>77</v>
      </c>
      <c r="AU267" s="215" t="s">
        <v>78</v>
      </c>
      <c r="AY267" s="214" t="s">
        <v>141</v>
      </c>
      <c r="BK267" s="216">
        <f>BK268+SUM(BK269:BK272)+BK277+BK285+BK288+BK291</f>
        <v>0</v>
      </c>
    </row>
    <row r="268" s="2" customFormat="1" ht="14.4" customHeight="1">
      <c r="A268" s="38"/>
      <c r="B268" s="39"/>
      <c r="C268" s="219" t="s">
        <v>304</v>
      </c>
      <c r="D268" s="219" t="s">
        <v>146</v>
      </c>
      <c r="E268" s="220" t="s">
        <v>1203</v>
      </c>
      <c r="F268" s="221" t="s">
        <v>1204</v>
      </c>
      <c r="G268" s="222" t="s">
        <v>263</v>
      </c>
      <c r="H268" s="223">
        <v>8</v>
      </c>
      <c r="I268" s="224"/>
      <c r="J268" s="225">
        <f>ROUND(I268*H268,2)</f>
        <v>0</v>
      </c>
      <c r="K268" s="226"/>
      <c r="L268" s="44"/>
      <c r="M268" s="227" t="s">
        <v>1</v>
      </c>
      <c r="N268" s="228" t="s">
        <v>43</v>
      </c>
      <c r="O268" s="91"/>
      <c r="P268" s="229">
        <f>O268*H268</f>
        <v>0</v>
      </c>
      <c r="Q268" s="229">
        <v>0</v>
      </c>
      <c r="R268" s="229">
        <f>Q268*H268</f>
        <v>0</v>
      </c>
      <c r="S268" s="229">
        <v>0</v>
      </c>
      <c r="T268" s="230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1" t="s">
        <v>150</v>
      </c>
      <c r="AT268" s="231" t="s">
        <v>146</v>
      </c>
      <c r="AU268" s="231" t="s">
        <v>86</v>
      </c>
      <c r="AY268" s="17" t="s">
        <v>141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7" t="s">
        <v>86</v>
      </c>
      <c r="BK268" s="232">
        <f>ROUND(I268*H268,2)</f>
        <v>0</v>
      </c>
      <c r="BL268" s="17" t="s">
        <v>150</v>
      </c>
      <c r="BM268" s="231" t="s">
        <v>1330</v>
      </c>
    </row>
    <row r="269" s="2" customFormat="1">
      <c r="A269" s="38"/>
      <c r="B269" s="39"/>
      <c r="C269" s="40"/>
      <c r="D269" s="233" t="s">
        <v>151</v>
      </c>
      <c r="E269" s="40"/>
      <c r="F269" s="234" t="s">
        <v>1204</v>
      </c>
      <c r="G269" s="40"/>
      <c r="H269" s="40"/>
      <c r="I269" s="235"/>
      <c r="J269" s="40"/>
      <c r="K269" s="40"/>
      <c r="L269" s="44"/>
      <c r="M269" s="236"/>
      <c r="N269" s="237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151</v>
      </c>
      <c r="AU269" s="17" t="s">
        <v>86</v>
      </c>
    </row>
    <row r="270" s="2" customFormat="1" ht="14.4" customHeight="1">
      <c r="A270" s="38"/>
      <c r="B270" s="39"/>
      <c r="C270" s="219" t="s">
        <v>225</v>
      </c>
      <c r="D270" s="219" t="s">
        <v>146</v>
      </c>
      <c r="E270" s="220" t="s">
        <v>1208</v>
      </c>
      <c r="F270" s="221" t="s">
        <v>1209</v>
      </c>
      <c r="G270" s="222" t="s">
        <v>263</v>
      </c>
      <c r="H270" s="223">
        <v>10</v>
      </c>
      <c r="I270" s="224"/>
      <c r="J270" s="225">
        <f>ROUND(I270*H270,2)</f>
        <v>0</v>
      </c>
      <c r="K270" s="226"/>
      <c r="L270" s="44"/>
      <c r="M270" s="227" t="s">
        <v>1</v>
      </c>
      <c r="N270" s="228" t="s">
        <v>43</v>
      </c>
      <c r="O270" s="91"/>
      <c r="P270" s="229">
        <f>O270*H270</f>
        <v>0</v>
      </c>
      <c r="Q270" s="229">
        <v>0</v>
      </c>
      <c r="R270" s="229">
        <f>Q270*H270</f>
        <v>0</v>
      </c>
      <c r="S270" s="229">
        <v>0</v>
      </c>
      <c r="T270" s="230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1" t="s">
        <v>150</v>
      </c>
      <c r="AT270" s="231" t="s">
        <v>146</v>
      </c>
      <c r="AU270" s="231" t="s">
        <v>86</v>
      </c>
      <c r="AY270" s="17" t="s">
        <v>141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7" t="s">
        <v>86</v>
      </c>
      <c r="BK270" s="232">
        <f>ROUND(I270*H270,2)</f>
        <v>0</v>
      </c>
      <c r="BL270" s="17" t="s">
        <v>150</v>
      </c>
      <c r="BM270" s="231" t="s">
        <v>1331</v>
      </c>
    </row>
    <row r="271" s="2" customFormat="1">
      <c r="A271" s="38"/>
      <c r="B271" s="39"/>
      <c r="C271" s="40"/>
      <c r="D271" s="233" t="s">
        <v>151</v>
      </c>
      <c r="E271" s="40"/>
      <c r="F271" s="234" t="s">
        <v>1209</v>
      </c>
      <c r="G271" s="40"/>
      <c r="H271" s="40"/>
      <c r="I271" s="235"/>
      <c r="J271" s="40"/>
      <c r="K271" s="40"/>
      <c r="L271" s="44"/>
      <c r="M271" s="236"/>
      <c r="N271" s="237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151</v>
      </c>
      <c r="AU271" s="17" t="s">
        <v>86</v>
      </c>
    </row>
    <row r="272" s="12" customFormat="1" ht="22.8" customHeight="1">
      <c r="A272" s="12"/>
      <c r="B272" s="203"/>
      <c r="C272" s="204"/>
      <c r="D272" s="205" t="s">
        <v>77</v>
      </c>
      <c r="E272" s="217" t="s">
        <v>1211</v>
      </c>
      <c r="F272" s="217" t="s">
        <v>1212</v>
      </c>
      <c r="G272" s="204"/>
      <c r="H272" s="204"/>
      <c r="I272" s="207"/>
      <c r="J272" s="218">
        <f>BK272</f>
        <v>0</v>
      </c>
      <c r="K272" s="204"/>
      <c r="L272" s="209"/>
      <c r="M272" s="210"/>
      <c r="N272" s="211"/>
      <c r="O272" s="211"/>
      <c r="P272" s="212">
        <f>SUM(P273:P276)</f>
        <v>0</v>
      </c>
      <c r="Q272" s="211"/>
      <c r="R272" s="212">
        <f>SUM(R273:R276)</f>
        <v>0</v>
      </c>
      <c r="S272" s="211"/>
      <c r="T272" s="213">
        <f>SUM(T273:T276)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4" t="s">
        <v>164</v>
      </c>
      <c r="AT272" s="215" t="s">
        <v>77</v>
      </c>
      <c r="AU272" s="215" t="s">
        <v>86</v>
      </c>
      <c r="AY272" s="214" t="s">
        <v>141</v>
      </c>
      <c r="BK272" s="216">
        <f>SUM(BK273:BK276)</f>
        <v>0</v>
      </c>
    </row>
    <row r="273" s="2" customFormat="1" ht="14.4" customHeight="1">
      <c r="A273" s="38"/>
      <c r="B273" s="39"/>
      <c r="C273" s="219" t="s">
        <v>312</v>
      </c>
      <c r="D273" s="219" t="s">
        <v>146</v>
      </c>
      <c r="E273" s="220" t="s">
        <v>1332</v>
      </c>
      <c r="F273" s="221" t="s">
        <v>1333</v>
      </c>
      <c r="G273" s="222" t="s">
        <v>149</v>
      </c>
      <c r="H273" s="223">
        <v>1</v>
      </c>
      <c r="I273" s="224"/>
      <c r="J273" s="225">
        <f>ROUND(I273*H273,2)</f>
        <v>0</v>
      </c>
      <c r="K273" s="226"/>
      <c r="L273" s="44"/>
      <c r="M273" s="227" t="s">
        <v>1</v>
      </c>
      <c r="N273" s="228" t="s">
        <v>43</v>
      </c>
      <c r="O273" s="91"/>
      <c r="P273" s="229">
        <f>O273*H273</f>
        <v>0</v>
      </c>
      <c r="Q273" s="229">
        <v>0</v>
      </c>
      <c r="R273" s="229">
        <f>Q273*H273</f>
        <v>0</v>
      </c>
      <c r="S273" s="229">
        <v>0</v>
      </c>
      <c r="T273" s="23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1" t="s">
        <v>150</v>
      </c>
      <c r="AT273" s="231" t="s">
        <v>146</v>
      </c>
      <c r="AU273" s="231" t="s">
        <v>88</v>
      </c>
      <c r="AY273" s="17" t="s">
        <v>141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7" t="s">
        <v>86</v>
      </c>
      <c r="BK273" s="232">
        <f>ROUND(I273*H273,2)</f>
        <v>0</v>
      </c>
      <c r="BL273" s="17" t="s">
        <v>150</v>
      </c>
      <c r="BM273" s="231" t="s">
        <v>1334</v>
      </c>
    </row>
    <row r="274" s="2" customFormat="1">
      <c r="A274" s="38"/>
      <c r="B274" s="39"/>
      <c r="C274" s="40"/>
      <c r="D274" s="233" t="s">
        <v>151</v>
      </c>
      <c r="E274" s="40"/>
      <c r="F274" s="234" t="s">
        <v>1333</v>
      </c>
      <c r="G274" s="40"/>
      <c r="H274" s="40"/>
      <c r="I274" s="235"/>
      <c r="J274" s="40"/>
      <c r="K274" s="40"/>
      <c r="L274" s="44"/>
      <c r="M274" s="236"/>
      <c r="N274" s="237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151</v>
      </c>
      <c r="AU274" s="17" t="s">
        <v>88</v>
      </c>
    </row>
    <row r="275" s="2" customFormat="1" ht="14.4" customHeight="1">
      <c r="A275" s="38"/>
      <c r="B275" s="39"/>
      <c r="C275" s="219" t="s">
        <v>230</v>
      </c>
      <c r="D275" s="219" t="s">
        <v>146</v>
      </c>
      <c r="E275" s="220" t="s">
        <v>1218</v>
      </c>
      <c r="F275" s="221" t="s">
        <v>1219</v>
      </c>
      <c r="G275" s="222" t="s">
        <v>149</v>
      </c>
      <c r="H275" s="223">
        <v>1</v>
      </c>
      <c r="I275" s="224"/>
      <c r="J275" s="225">
        <f>ROUND(I275*H275,2)</f>
        <v>0</v>
      </c>
      <c r="K275" s="226"/>
      <c r="L275" s="44"/>
      <c r="M275" s="227" t="s">
        <v>1</v>
      </c>
      <c r="N275" s="228" t="s">
        <v>43</v>
      </c>
      <c r="O275" s="91"/>
      <c r="P275" s="229">
        <f>O275*H275</f>
        <v>0</v>
      </c>
      <c r="Q275" s="229">
        <v>0</v>
      </c>
      <c r="R275" s="229">
        <f>Q275*H275</f>
        <v>0</v>
      </c>
      <c r="S275" s="229">
        <v>0</v>
      </c>
      <c r="T275" s="23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1" t="s">
        <v>150</v>
      </c>
      <c r="AT275" s="231" t="s">
        <v>146</v>
      </c>
      <c r="AU275" s="231" t="s">
        <v>88</v>
      </c>
      <c r="AY275" s="17" t="s">
        <v>141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7" t="s">
        <v>86</v>
      </c>
      <c r="BK275" s="232">
        <f>ROUND(I275*H275,2)</f>
        <v>0</v>
      </c>
      <c r="BL275" s="17" t="s">
        <v>150</v>
      </c>
      <c r="BM275" s="231" t="s">
        <v>1335</v>
      </c>
    </row>
    <row r="276" s="2" customFormat="1">
      <c r="A276" s="38"/>
      <c r="B276" s="39"/>
      <c r="C276" s="40"/>
      <c r="D276" s="233" t="s">
        <v>151</v>
      </c>
      <c r="E276" s="40"/>
      <c r="F276" s="234" t="s">
        <v>1219</v>
      </c>
      <c r="G276" s="40"/>
      <c r="H276" s="40"/>
      <c r="I276" s="235"/>
      <c r="J276" s="40"/>
      <c r="K276" s="40"/>
      <c r="L276" s="44"/>
      <c r="M276" s="236"/>
      <c r="N276" s="237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151</v>
      </c>
      <c r="AU276" s="17" t="s">
        <v>88</v>
      </c>
    </row>
    <row r="277" s="12" customFormat="1" ht="22.8" customHeight="1">
      <c r="A277" s="12"/>
      <c r="B277" s="203"/>
      <c r="C277" s="204"/>
      <c r="D277" s="205" t="s">
        <v>77</v>
      </c>
      <c r="E277" s="217" t="s">
        <v>1222</v>
      </c>
      <c r="F277" s="217" t="s">
        <v>1223</v>
      </c>
      <c r="G277" s="204"/>
      <c r="H277" s="204"/>
      <c r="I277" s="207"/>
      <c r="J277" s="218">
        <f>BK277</f>
        <v>0</v>
      </c>
      <c r="K277" s="204"/>
      <c r="L277" s="209"/>
      <c r="M277" s="210"/>
      <c r="N277" s="211"/>
      <c r="O277" s="211"/>
      <c r="P277" s="212">
        <f>SUM(P278:P284)</f>
        <v>0</v>
      </c>
      <c r="Q277" s="211"/>
      <c r="R277" s="212">
        <f>SUM(R278:R284)</f>
        <v>0</v>
      </c>
      <c r="S277" s="211"/>
      <c r="T277" s="213">
        <f>SUM(T278:T284)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4" t="s">
        <v>164</v>
      </c>
      <c r="AT277" s="215" t="s">
        <v>77</v>
      </c>
      <c r="AU277" s="215" t="s">
        <v>86</v>
      </c>
      <c r="AY277" s="214" t="s">
        <v>141</v>
      </c>
      <c r="BK277" s="216">
        <f>SUM(BK278:BK284)</f>
        <v>0</v>
      </c>
    </row>
    <row r="278" s="2" customFormat="1" ht="14.4" customHeight="1">
      <c r="A278" s="38"/>
      <c r="B278" s="39"/>
      <c r="C278" s="219" t="s">
        <v>319</v>
      </c>
      <c r="D278" s="219" t="s">
        <v>146</v>
      </c>
      <c r="E278" s="220" t="s">
        <v>1336</v>
      </c>
      <c r="F278" s="221" t="s">
        <v>1337</v>
      </c>
      <c r="G278" s="222" t="s">
        <v>149</v>
      </c>
      <c r="H278" s="223">
        <v>1</v>
      </c>
      <c r="I278" s="224"/>
      <c r="J278" s="225">
        <f>ROUND(I278*H278,2)</f>
        <v>0</v>
      </c>
      <c r="K278" s="226"/>
      <c r="L278" s="44"/>
      <c r="M278" s="227" t="s">
        <v>1</v>
      </c>
      <c r="N278" s="228" t="s">
        <v>43</v>
      </c>
      <c r="O278" s="91"/>
      <c r="P278" s="229">
        <f>O278*H278</f>
        <v>0</v>
      </c>
      <c r="Q278" s="229">
        <v>0</v>
      </c>
      <c r="R278" s="229">
        <f>Q278*H278</f>
        <v>0</v>
      </c>
      <c r="S278" s="229">
        <v>0</v>
      </c>
      <c r="T278" s="230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1" t="s">
        <v>150</v>
      </c>
      <c r="AT278" s="231" t="s">
        <v>146</v>
      </c>
      <c r="AU278" s="231" t="s">
        <v>88</v>
      </c>
      <c r="AY278" s="17" t="s">
        <v>141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7" t="s">
        <v>86</v>
      </c>
      <c r="BK278" s="232">
        <f>ROUND(I278*H278,2)</f>
        <v>0</v>
      </c>
      <c r="BL278" s="17" t="s">
        <v>150</v>
      </c>
      <c r="BM278" s="231" t="s">
        <v>1338</v>
      </c>
    </row>
    <row r="279" s="2" customFormat="1">
      <c r="A279" s="38"/>
      <c r="B279" s="39"/>
      <c r="C279" s="40"/>
      <c r="D279" s="233" t="s">
        <v>151</v>
      </c>
      <c r="E279" s="40"/>
      <c r="F279" s="234" t="s">
        <v>1337</v>
      </c>
      <c r="G279" s="40"/>
      <c r="H279" s="40"/>
      <c r="I279" s="235"/>
      <c r="J279" s="40"/>
      <c r="K279" s="40"/>
      <c r="L279" s="44"/>
      <c r="M279" s="236"/>
      <c r="N279" s="237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151</v>
      </c>
      <c r="AU279" s="17" t="s">
        <v>88</v>
      </c>
    </row>
    <row r="280" s="2" customFormat="1" ht="14.4" customHeight="1">
      <c r="A280" s="38"/>
      <c r="B280" s="39"/>
      <c r="C280" s="219" t="s">
        <v>233</v>
      </c>
      <c r="D280" s="219" t="s">
        <v>146</v>
      </c>
      <c r="E280" s="220" t="s">
        <v>1339</v>
      </c>
      <c r="F280" s="221" t="s">
        <v>1340</v>
      </c>
      <c r="G280" s="222" t="s">
        <v>149</v>
      </c>
      <c r="H280" s="223">
        <v>1</v>
      </c>
      <c r="I280" s="224"/>
      <c r="J280" s="225">
        <f>ROUND(I280*H280,2)</f>
        <v>0</v>
      </c>
      <c r="K280" s="226"/>
      <c r="L280" s="44"/>
      <c r="M280" s="227" t="s">
        <v>1</v>
      </c>
      <c r="N280" s="228" t="s">
        <v>43</v>
      </c>
      <c r="O280" s="91"/>
      <c r="P280" s="229">
        <f>O280*H280</f>
        <v>0</v>
      </c>
      <c r="Q280" s="229">
        <v>0</v>
      </c>
      <c r="R280" s="229">
        <f>Q280*H280</f>
        <v>0</v>
      </c>
      <c r="S280" s="229">
        <v>0</v>
      </c>
      <c r="T280" s="230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1" t="s">
        <v>150</v>
      </c>
      <c r="AT280" s="231" t="s">
        <v>146</v>
      </c>
      <c r="AU280" s="231" t="s">
        <v>88</v>
      </c>
      <c r="AY280" s="17" t="s">
        <v>141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7" t="s">
        <v>86</v>
      </c>
      <c r="BK280" s="232">
        <f>ROUND(I280*H280,2)</f>
        <v>0</v>
      </c>
      <c r="BL280" s="17" t="s">
        <v>150</v>
      </c>
      <c r="BM280" s="231" t="s">
        <v>1341</v>
      </c>
    </row>
    <row r="281" s="2" customFormat="1">
      <c r="A281" s="38"/>
      <c r="B281" s="39"/>
      <c r="C281" s="40"/>
      <c r="D281" s="233" t="s">
        <v>151</v>
      </c>
      <c r="E281" s="40"/>
      <c r="F281" s="234" t="s">
        <v>1340</v>
      </c>
      <c r="G281" s="40"/>
      <c r="H281" s="40"/>
      <c r="I281" s="235"/>
      <c r="J281" s="40"/>
      <c r="K281" s="40"/>
      <c r="L281" s="44"/>
      <c r="M281" s="236"/>
      <c r="N281" s="237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151</v>
      </c>
      <c r="AU281" s="17" t="s">
        <v>88</v>
      </c>
    </row>
    <row r="282" s="2" customFormat="1">
      <c r="A282" s="38"/>
      <c r="B282" s="39"/>
      <c r="C282" s="40"/>
      <c r="D282" s="233" t="s">
        <v>659</v>
      </c>
      <c r="E282" s="40"/>
      <c r="F282" s="264" t="s">
        <v>1342</v>
      </c>
      <c r="G282" s="40"/>
      <c r="H282" s="40"/>
      <c r="I282" s="235"/>
      <c r="J282" s="40"/>
      <c r="K282" s="40"/>
      <c r="L282" s="44"/>
      <c r="M282" s="236"/>
      <c r="N282" s="237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659</v>
      </c>
      <c r="AU282" s="17" t="s">
        <v>88</v>
      </c>
    </row>
    <row r="283" s="2" customFormat="1" ht="14.4" customHeight="1">
      <c r="A283" s="38"/>
      <c r="B283" s="39"/>
      <c r="C283" s="219" t="s">
        <v>326</v>
      </c>
      <c r="D283" s="219" t="s">
        <v>146</v>
      </c>
      <c r="E283" s="220" t="s">
        <v>1229</v>
      </c>
      <c r="F283" s="221" t="s">
        <v>1230</v>
      </c>
      <c r="G283" s="222" t="s">
        <v>818</v>
      </c>
      <c r="H283" s="223">
        <v>1</v>
      </c>
      <c r="I283" s="224"/>
      <c r="J283" s="225">
        <f>ROUND(I283*H283,2)</f>
        <v>0</v>
      </c>
      <c r="K283" s="226"/>
      <c r="L283" s="44"/>
      <c r="M283" s="227" t="s">
        <v>1</v>
      </c>
      <c r="N283" s="228" t="s">
        <v>43</v>
      </c>
      <c r="O283" s="91"/>
      <c r="P283" s="229">
        <f>O283*H283</f>
        <v>0</v>
      </c>
      <c r="Q283" s="229">
        <v>0</v>
      </c>
      <c r="R283" s="229">
        <f>Q283*H283</f>
        <v>0</v>
      </c>
      <c r="S283" s="229">
        <v>0</v>
      </c>
      <c r="T283" s="23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1" t="s">
        <v>150</v>
      </c>
      <c r="AT283" s="231" t="s">
        <v>146</v>
      </c>
      <c r="AU283" s="231" t="s">
        <v>88</v>
      </c>
      <c r="AY283" s="17" t="s">
        <v>141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7" t="s">
        <v>86</v>
      </c>
      <c r="BK283" s="232">
        <f>ROUND(I283*H283,2)</f>
        <v>0</v>
      </c>
      <c r="BL283" s="17" t="s">
        <v>150</v>
      </c>
      <c r="BM283" s="231" t="s">
        <v>1343</v>
      </c>
    </row>
    <row r="284" s="2" customFormat="1">
      <c r="A284" s="38"/>
      <c r="B284" s="39"/>
      <c r="C284" s="40"/>
      <c r="D284" s="233" t="s">
        <v>151</v>
      </c>
      <c r="E284" s="40"/>
      <c r="F284" s="234" t="s">
        <v>1230</v>
      </c>
      <c r="G284" s="40"/>
      <c r="H284" s="40"/>
      <c r="I284" s="235"/>
      <c r="J284" s="40"/>
      <c r="K284" s="40"/>
      <c r="L284" s="44"/>
      <c r="M284" s="236"/>
      <c r="N284" s="237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151</v>
      </c>
      <c r="AU284" s="17" t="s">
        <v>88</v>
      </c>
    </row>
    <row r="285" s="12" customFormat="1" ht="22.8" customHeight="1">
      <c r="A285" s="12"/>
      <c r="B285" s="203"/>
      <c r="C285" s="204"/>
      <c r="D285" s="205" t="s">
        <v>77</v>
      </c>
      <c r="E285" s="217" t="s">
        <v>1232</v>
      </c>
      <c r="F285" s="217" t="s">
        <v>1233</v>
      </c>
      <c r="G285" s="204"/>
      <c r="H285" s="204"/>
      <c r="I285" s="207"/>
      <c r="J285" s="218">
        <f>BK285</f>
        <v>0</v>
      </c>
      <c r="K285" s="204"/>
      <c r="L285" s="209"/>
      <c r="M285" s="210"/>
      <c r="N285" s="211"/>
      <c r="O285" s="211"/>
      <c r="P285" s="212">
        <f>SUM(P286:P287)</f>
        <v>0</v>
      </c>
      <c r="Q285" s="211"/>
      <c r="R285" s="212">
        <f>SUM(R286:R287)</f>
        <v>0</v>
      </c>
      <c r="S285" s="211"/>
      <c r="T285" s="213">
        <f>SUM(T286:T287)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4" t="s">
        <v>164</v>
      </c>
      <c r="AT285" s="215" t="s">
        <v>77</v>
      </c>
      <c r="AU285" s="215" t="s">
        <v>86</v>
      </c>
      <c r="AY285" s="214" t="s">
        <v>141</v>
      </c>
      <c r="BK285" s="216">
        <f>SUM(BK286:BK287)</f>
        <v>0</v>
      </c>
    </row>
    <row r="286" s="2" customFormat="1" ht="14.4" customHeight="1">
      <c r="A286" s="38"/>
      <c r="B286" s="39"/>
      <c r="C286" s="219" t="s">
        <v>237</v>
      </c>
      <c r="D286" s="219" t="s">
        <v>146</v>
      </c>
      <c r="E286" s="220" t="s">
        <v>1234</v>
      </c>
      <c r="F286" s="221" t="s">
        <v>1235</v>
      </c>
      <c r="G286" s="222" t="s">
        <v>307</v>
      </c>
      <c r="H286" s="223">
        <v>1</v>
      </c>
      <c r="I286" s="224"/>
      <c r="J286" s="225">
        <f>ROUND(I286*H286,2)</f>
        <v>0</v>
      </c>
      <c r="K286" s="226"/>
      <c r="L286" s="44"/>
      <c r="M286" s="227" t="s">
        <v>1</v>
      </c>
      <c r="N286" s="228" t="s">
        <v>43</v>
      </c>
      <c r="O286" s="91"/>
      <c r="P286" s="229">
        <f>O286*H286</f>
        <v>0</v>
      </c>
      <c r="Q286" s="229">
        <v>0</v>
      </c>
      <c r="R286" s="229">
        <f>Q286*H286</f>
        <v>0</v>
      </c>
      <c r="S286" s="229">
        <v>0</v>
      </c>
      <c r="T286" s="230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1" t="s">
        <v>150</v>
      </c>
      <c r="AT286" s="231" t="s">
        <v>146</v>
      </c>
      <c r="AU286" s="231" t="s">
        <v>88</v>
      </c>
      <c r="AY286" s="17" t="s">
        <v>141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7" t="s">
        <v>86</v>
      </c>
      <c r="BK286" s="232">
        <f>ROUND(I286*H286,2)</f>
        <v>0</v>
      </c>
      <c r="BL286" s="17" t="s">
        <v>150</v>
      </c>
      <c r="BM286" s="231" t="s">
        <v>1344</v>
      </c>
    </row>
    <row r="287" s="2" customFormat="1">
      <c r="A287" s="38"/>
      <c r="B287" s="39"/>
      <c r="C287" s="40"/>
      <c r="D287" s="233" t="s">
        <v>151</v>
      </c>
      <c r="E287" s="40"/>
      <c r="F287" s="234" t="s">
        <v>1235</v>
      </c>
      <c r="G287" s="40"/>
      <c r="H287" s="40"/>
      <c r="I287" s="235"/>
      <c r="J287" s="40"/>
      <c r="K287" s="40"/>
      <c r="L287" s="44"/>
      <c r="M287" s="236"/>
      <c r="N287" s="237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151</v>
      </c>
      <c r="AU287" s="17" t="s">
        <v>88</v>
      </c>
    </row>
    <row r="288" s="12" customFormat="1" ht="22.8" customHeight="1">
      <c r="A288" s="12"/>
      <c r="B288" s="203"/>
      <c r="C288" s="204"/>
      <c r="D288" s="205" t="s">
        <v>77</v>
      </c>
      <c r="E288" s="217" t="s">
        <v>1345</v>
      </c>
      <c r="F288" s="217" t="s">
        <v>1346</v>
      </c>
      <c r="G288" s="204"/>
      <c r="H288" s="204"/>
      <c r="I288" s="207"/>
      <c r="J288" s="218">
        <f>BK288</f>
        <v>0</v>
      </c>
      <c r="K288" s="204"/>
      <c r="L288" s="209"/>
      <c r="M288" s="210"/>
      <c r="N288" s="211"/>
      <c r="O288" s="211"/>
      <c r="P288" s="212">
        <f>SUM(P289:P290)</f>
        <v>0</v>
      </c>
      <c r="Q288" s="211"/>
      <c r="R288" s="212">
        <f>SUM(R289:R290)</f>
        <v>0</v>
      </c>
      <c r="S288" s="211"/>
      <c r="T288" s="213">
        <f>SUM(T289:T290)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4" t="s">
        <v>164</v>
      </c>
      <c r="AT288" s="215" t="s">
        <v>77</v>
      </c>
      <c r="AU288" s="215" t="s">
        <v>86</v>
      </c>
      <c r="AY288" s="214" t="s">
        <v>141</v>
      </c>
      <c r="BK288" s="216">
        <f>SUM(BK289:BK290)</f>
        <v>0</v>
      </c>
    </row>
    <row r="289" s="2" customFormat="1" ht="14.4" customHeight="1">
      <c r="A289" s="38"/>
      <c r="B289" s="39"/>
      <c r="C289" s="219" t="s">
        <v>333</v>
      </c>
      <c r="D289" s="219" t="s">
        <v>146</v>
      </c>
      <c r="E289" s="220" t="s">
        <v>1347</v>
      </c>
      <c r="F289" s="221" t="s">
        <v>1348</v>
      </c>
      <c r="G289" s="222" t="s">
        <v>149</v>
      </c>
      <c r="H289" s="223">
        <v>50</v>
      </c>
      <c r="I289" s="224"/>
      <c r="J289" s="225">
        <f>ROUND(I289*H289,2)</f>
        <v>0</v>
      </c>
      <c r="K289" s="226"/>
      <c r="L289" s="44"/>
      <c r="M289" s="227" t="s">
        <v>1</v>
      </c>
      <c r="N289" s="228" t="s">
        <v>43</v>
      </c>
      <c r="O289" s="91"/>
      <c r="P289" s="229">
        <f>O289*H289</f>
        <v>0</v>
      </c>
      <c r="Q289" s="229">
        <v>0</v>
      </c>
      <c r="R289" s="229">
        <f>Q289*H289</f>
        <v>0</v>
      </c>
      <c r="S289" s="229">
        <v>0</v>
      </c>
      <c r="T289" s="23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1" t="s">
        <v>150</v>
      </c>
      <c r="AT289" s="231" t="s">
        <v>146</v>
      </c>
      <c r="AU289" s="231" t="s">
        <v>88</v>
      </c>
      <c r="AY289" s="17" t="s">
        <v>141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7" t="s">
        <v>86</v>
      </c>
      <c r="BK289" s="232">
        <f>ROUND(I289*H289,2)</f>
        <v>0</v>
      </c>
      <c r="BL289" s="17" t="s">
        <v>150</v>
      </c>
      <c r="BM289" s="231" t="s">
        <v>1349</v>
      </c>
    </row>
    <row r="290" s="2" customFormat="1">
      <c r="A290" s="38"/>
      <c r="B290" s="39"/>
      <c r="C290" s="40"/>
      <c r="D290" s="233" t="s">
        <v>151</v>
      </c>
      <c r="E290" s="40"/>
      <c r="F290" s="234" t="s">
        <v>1348</v>
      </c>
      <c r="G290" s="40"/>
      <c r="H290" s="40"/>
      <c r="I290" s="235"/>
      <c r="J290" s="40"/>
      <c r="K290" s="40"/>
      <c r="L290" s="44"/>
      <c r="M290" s="236"/>
      <c r="N290" s="237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151</v>
      </c>
      <c r="AU290" s="17" t="s">
        <v>88</v>
      </c>
    </row>
    <row r="291" s="12" customFormat="1" ht="22.8" customHeight="1">
      <c r="A291" s="12"/>
      <c r="B291" s="203"/>
      <c r="C291" s="204"/>
      <c r="D291" s="205" t="s">
        <v>77</v>
      </c>
      <c r="E291" s="217" t="s">
        <v>1237</v>
      </c>
      <c r="F291" s="217" t="s">
        <v>1238</v>
      </c>
      <c r="G291" s="204"/>
      <c r="H291" s="204"/>
      <c r="I291" s="207"/>
      <c r="J291" s="218">
        <f>BK291</f>
        <v>0</v>
      </c>
      <c r="K291" s="204"/>
      <c r="L291" s="209"/>
      <c r="M291" s="210"/>
      <c r="N291" s="211"/>
      <c r="O291" s="211"/>
      <c r="P291" s="212">
        <f>SUM(P292:P295)</f>
        <v>0</v>
      </c>
      <c r="Q291" s="211"/>
      <c r="R291" s="212">
        <f>SUM(R292:R295)</f>
        <v>0</v>
      </c>
      <c r="S291" s="211"/>
      <c r="T291" s="213">
        <f>SUM(T292:T295)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4" t="s">
        <v>164</v>
      </c>
      <c r="AT291" s="215" t="s">
        <v>77</v>
      </c>
      <c r="AU291" s="215" t="s">
        <v>86</v>
      </c>
      <c r="AY291" s="214" t="s">
        <v>141</v>
      </c>
      <c r="BK291" s="216">
        <f>SUM(BK292:BK295)</f>
        <v>0</v>
      </c>
    </row>
    <row r="292" s="2" customFormat="1" ht="14.4" customHeight="1">
      <c r="A292" s="38"/>
      <c r="B292" s="39"/>
      <c r="C292" s="219" t="s">
        <v>240</v>
      </c>
      <c r="D292" s="219" t="s">
        <v>146</v>
      </c>
      <c r="E292" s="220" t="s">
        <v>1240</v>
      </c>
      <c r="F292" s="221" t="s">
        <v>1241</v>
      </c>
      <c r="G292" s="222" t="s">
        <v>149</v>
      </c>
      <c r="H292" s="223">
        <v>1</v>
      </c>
      <c r="I292" s="224"/>
      <c r="J292" s="225">
        <f>ROUND(I292*H292,2)</f>
        <v>0</v>
      </c>
      <c r="K292" s="226"/>
      <c r="L292" s="44"/>
      <c r="M292" s="227" t="s">
        <v>1</v>
      </c>
      <c r="N292" s="228" t="s">
        <v>43</v>
      </c>
      <c r="O292" s="91"/>
      <c r="P292" s="229">
        <f>O292*H292</f>
        <v>0</v>
      </c>
      <c r="Q292" s="229">
        <v>0</v>
      </c>
      <c r="R292" s="229">
        <f>Q292*H292</f>
        <v>0</v>
      </c>
      <c r="S292" s="229">
        <v>0</v>
      </c>
      <c r="T292" s="230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1" t="s">
        <v>150</v>
      </c>
      <c r="AT292" s="231" t="s">
        <v>146</v>
      </c>
      <c r="AU292" s="231" t="s">
        <v>88</v>
      </c>
      <c r="AY292" s="17" t="s">
        <v>141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7" t="s">
        <v>86</v>
      </c>
      <c r="BK292" s="232">
        <f>ROUND(I292*H292,2)</f>
        <v>0</v>
      </c>
      <c r="BL292" s="17" t="s">
        <v>150</v>
      </c>
      <c r="BM292" s="231" t="s">
        <v>1350</v>
      </c>
    </row>
    <row r="293" s="2" customFormat="1">
      <c r="A293" s="38"/>
      <c r="B293" s="39"/>
      <c r="C293" s="40"/>
      <c r="D293" s="233" t="s">
        <v>151</v>
      </c>
      <c r="E293" s="40"/>
      <c r="F293" s="234" t="s">
        <v>1241</v>
      </c>
      <c r="G293" s="40"/>
      <c r="H293" s="40"/>
      <c r="I293" s="235"/>
      <c r="J293" s="40"/>
      <c r="K293" s="40"/>
      <c r="L293" s="44"/>
      <c r="M293" s="236"/>
      <c r="N293" s="237"/>
      <c r="O293" s="91"/>
      <c r="P293" s="91"/>
      <c r="Q293" s="91"/>
      <c r="R293" s="91"/>
      <c r="S293" s="91"/>
      <c r="T293" s="92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151</v>
      </c>
      <c r="AU293" s="17" t="s">
        <v>88</v>
      </c>
    </row>
    <row r="294" s="2" customFormat="1" ht="14.4" customHeight="1">
      <c r="A294" s="38"/>
      <c r="B294" s="39"/>
      <c r="C294" s="219" t="s">
        <v>340</v>
      </c>
      <c r="D294" s="219" t="s">
        <v>146</v>
      </c>
      <c r="E294" s="220" t="s">
        <v>1243</v>
      </c>
      <c r="F294" s="221" t="s">
        <v>1244</v>
      </c>
      <c r="G294" s="222" t="s">
        <v>818</v>
      </c>
      <c r="H294" s="223">
        <v>1</v>
      </c>
      <c r="I294" s="224"/>
      <c r="J294" s="225">
        <f>ROUND(I294*H294,2)</f>
        <v>0</v>
      </c>
      <c r="K294" s="226"/>
      <c r="L294" s="44"/>
      <c r="M294" s="227" t="s">
        <v>1</v>
      </c>
      <c r="N294" s="228" t="s">
        <v>43</v>
      </c>
      <c r="O294" s="91"/>
      <c r="P294" s="229">
        <f>O294*H294</f>
        <v>0</v>
      </c>
      <c r="Q294" s="229">
        <v>0</v>
      </c>
      <c r="R294" s="229">
        <f>Q294*H294</f>
        <v>0</v>
      </c>
      <c r="S294" s="229">
        <v>0</v>
      </c>
      <c r="T294" s="230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1" t="s">
        <v>150</v>
      </c>
      <c r="AT294" s="231" t="s">
        <v>146</v>
      </c>
      <c r="AU294" s="231" t="s">
        <v>88</v>
      </c>
      <c r="AY294" s="17" t="s">
        <v>141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17" t="s">
        <v>86</v>
      </c>
      <c r="BK294" s="232">
        <f>ROUND(I294*H294,2)</f>
        <v>0</v>
      </c>
      <c r="BL294" s="17" t="s">
        <v>150</v>
      </c>
      <c r="BM294" s="231" t="s">
        <v>1351</v>
      </c>
    </row>
    <row r="295" s="2" customFormat="1">
      <c r="A295" s="38"/>
      <c r="B295" s="39"/>
      <c r="C295" s="40"/>
      <c r="D295" s="233" t="s">
        <v>151</v>
      </c>
      <c r="E295" s="40"/>
      <c r="F295" s="234" t="s">
        <v>1244</v>
      </c>
      <c r="G295" s="40"/>
      <c r="H295" s="40"/>
      <c r="I295" s="235"/>
      <c r="J295" s="40"/>
      <c r="K295" s="40"/>
      <c r="L295" s="44"/>
      <c r="M295" s="238"/>
      <c r="N295" s="239"/>
      <c r="O295" s="240"/>
      <c r="P295" s="240"/>
      <c r="Q295" s="240"/>
      <c r="R295" s="240"/>
      <c r="S295" s="240"/>
      <c r="T295" s="241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151</v>
      </c>
      <c r="AU295" s="17" t="s">
        <v>88</v>
      </c>
    </row>
    <row r="296" s="2" customFormat="1" ht="6.96" customHeight="1">
      <c r="A296" s="38"/>
      <c r="B296" s="66"/>
      <c r="C296" s="67"/>
      <c r="D296" s="67"/>
      <c r="E296" s="67"/>
      <c r="F296" s="67"/>
      <c r="G296" s="67"/>
      <c r="H296" s="67"/>
      <c r="I296" s="67"/>
      <c r="J296" s="67"/>
      <c r="K296" s="67"/>
      <c r="L296" s="44"/>
      <c r="M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</row>
  </sheetData>
  <sheetProtection sheet="1" autoFilter="0" formatColumns="0" formatRows="0" objects="1" scenarios="1" spinCount="100000" saltValue="Ek1sDcCzpHcQwcsvHKY7ZUBeFFHcgyeR47Uph3d0h55nbGxLa9WQut1/j9OFdmSBtic/K2bNhlVGj+EHyJJ54Q==" hashValue="2CVrUPPe4Le52kpZc6kt0TdIJczHC1zr/MnIdFfx80qs4QmkWzHL3dRThbyJRWc5zcSJ44ig1dnf9QyZKDu+nQ==" algorithmName="SHA-512" password="CC35"/>
  <autoFilter ref="C130:K295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NB1-3D\MIOT</dc:creator>
  <cp:lastModifiedBy>NB1-3D\MIOT</cp:lastModifiedBy>
  <dcterms:created xsi:type="dcterms:W3CDTF">2021-04-01T12:46:10Z</dcterms:created>
  <dcterms:modified xsi:type="dcterms:W3CDTF">2021-04-01T12:46:16Z</dcterms:modified>
</cp:coreProperties>
</file>