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tavební rozpočet" sheetId="1" r:id="rId1"/>
    <sheet name="Stavební rozpočet - součet" sheetId="2" r:id="rId2"/>
    <sheet name="Krycí list rozpočtu" sheetId="3" r:id="rId3"/>
  </sheets>
  <definedNames/>
  <calcPr fullCalcOnLoad="1"/>
</workbook>
</file>

<file path=xl/sharedStrings.xml><?xml version="1.0" encoding="utf-8"?>
<sst xmlns="http://schemas.openxmlformats.org/spreadsheetml/2006/main" count="467" uniqueCount="207">
  <si>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</si>
  <si>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</si>
  <si>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</si>
  <si>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</si>
  <si>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</si>
  <si>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</si>
  <si>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</si>
  <si>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</si>
  <si>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</si>
  <si>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</si>
  <si>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</si>
  <si>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</si>
  <si>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</si>
  <si>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</si>
  <si>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</si>
  <si>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</si>
  <si>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</si>
  <si>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</si>
  <si>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</si>
  <si>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</si>
  <si>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</si>
  <si>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</si>
  <si>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</si>
  <si>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</si>
  <si>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</si>
  <si>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</si>
  <si>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</si>
  <si>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</si>
  <si>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</si>
  <si>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</si>
  <si>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</si>
  <si>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</si>
  <si>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Poznámka:</t>
  </si>
  <si>
    <t>ROZMĚRY JSOU ORIENTAČNÍ A MOHOU SE LIŠIT OD SKUTEČNÉHO STAVU
REALIZOVANÉHO NA STAVBĚ. PŘED REALIZACÍ NUTNO ZAMĚŘIT.
ZMĚNY BUDOU KONZULTOVÁNY S ARCHITEKTEM
1) instalační krabice je rozhraní pro napojení rozvodů stolu 230 V.
 2) Datové rozvody jednotlivých přípojných míst stolu budou napojené na switch, který dodá objednatel.
 3) Pružné spirálové zásuvky (prodlužky) budou napojené na zásuvky uvnitř stolu (je oceněno v rozpočtu).
 4) Zabudované zásuvky na vrchní části stolu zůstanou dle návrhu v PD.
 5) Součásti stolu bude nutné vyřešit dvířka do skryté části stolu, kde bude hlavní přívod 230V a switch.</t>
  </si>
  <si>
    <t>Objekt</t>
  </si>
  <si>
    <t>05</t>
  </si>
  <si>
    <t>Kód</t>
  </si>
  <si>
    <t>766VD</t>
  </si>
  <si>
    <t>76683010010VD</t>
  </si>
  <si>
    <t>76683010020VD</t>
  </si>
  <si>
    <t>76683010030VD</t>
  </si>
  <si>
    <t>76683010040VD</t>
  </si>
  <si>
    <t>76683010050VD</t>
  </si>
  <si>
    <t>76683010060VD</t>
  </si>
  <si>
    <t>76683010070VD</t>
  </si>
  <si>
    <t>76683010080VD</t>
  </si>
  <si>
    <t>76683010090VD</t>
  </si>
  <si>
    <t>M210VD</t>
  </si>
  <si>
    <t>21090000101VD</t>
  </si>
  <si>
    <t>Dokumentace:</t>
  </si>
  <si>
    <t>21090000102VD</t>
  </si>
  <si>
    <t>21090000103VD</t>
  </si>
  <si>
    <t>21090000104VD</t>
  </si>
  <si>
    <t>21090000105VD</t>
  </si>
  <si>
    <t>21090000106VD</t>
  </si>
  <si>
    <t>21090000107VD</t>
  </si>
  <si>
    <t>21090000108VD</t>
  </si>
  <si>
    <t>21090000109VD</t>
  </si>
  <si>
    <t>21090000110VD</t>
  </si>
  <si>
    <t>21090000111VD</t>
  </si>
  <si>
    <t>21090000112VD</t>
  </si>
  <si>
    <t>21090000113VD</t>
  </si>
  <si>
    <t>21090000200VD</t>
  </si>
  <si>
    <t>21090000300VD</t>
  </si>
  <si>
    <t>21080000100VD</t>
  </si>
  <si>
    <t>Staveb. úpravy a vybav. interiéru na radnici MěÚ Nový Jičín - položkový rozpočet</t>
  </si>
  <si>
    <t>Truhlářská část + elektroinstalace jednacího stolu</t>
  </si>
  <si>
    <t>Masarykovo náměstí 1, 741 01 Nový Jičín</t>
  </si>
  <si>
    <t>Zkrácený popis</t>
  </si>
  <si>
    <t>Rozměry</t>
  </si>
  <si>
    <t>Vybavení truhlářských výrobků</t>
  </si>
  <si>
    <t>Nábytek</t>
  </si>
  <si>
    <t>Pracovní stůl T1 – Kombinace DTDL tl.36mm a MDF, vč. montáže</t>
  </si>
  <si>
    <t>2000 x 750 x 800</t>
  </si>
  <si>
    <t>Jednací stůl T2 - Kombinace DTDL tl.36mm a kovové podnože na míru, vč. montáže</t>
  </si>
  <si>
    <t>1900 x 750 x 1000, KOVOVÁ PODNOŽ - ZÁMEČNICKÝ VÝROBEK NA MÍRU</t>
  </si>
  <si>
    <t>Kontejner T3, vč. montáže</t>
  </si>
  <si>
    <t>600 x 580 x 400,  POJÍZDNÝ, UZAMYKATELNÝ</t>
  </si>
  <si>
    <t>Vestavná stěna T4, vč. montáže</t>
  </si>
  <si>
    <t>3285 x 480 x 1140, PŘESNÉ ROZMĚRY SE ZKONZULTUJÍ PO DEMONTÁŽÍ STÁVAJÍCÍ STĚNY</t>
  </si>
  <si>
    <t>Skříňka T5, vč. montáže</t>
  </si>
  <si>
    <t>2200 x 810 x 400</t>
  </si>
  <si>
    <t>Šatní skříň se zrcadlem T6, vč. montáže</t>
  </si>
  <si>
    <t>2200 x 810 x 400, SOLITÉR, VÝSUVNÝ VĚŠÁK, DVÍŘKA SE ZRCADLEM V KOVOVÉM RÁM</t>
  </si>
  <si>
    <t>Konferenční stůl T7 – dýha+mdf, mdf, včetně NN a SLP rozvodů elektroinst. stolu dle výkresu č. 07-208-01 a ověř.zkouš. jejich bezpečnosti, vč. montáže</t>
  </si>
  <si>
    <t>7000 x 760 x 320,  26 MÍST K SEZENÍ</t>
  </si>
  <si>
    <t>Stůl pro zapisovatelky (2 místa) T8 - dýha+mdf, mdf, vč. montáže</t>
  </si>
  <si>
    <t>1500 x 750 x 570,  2 MÍSTA K SEZENÍ</t>
  </si>
  <si>
    <t>Komoda (úložný prostor + plocha na catering) T9 - dýha+mdf, mdf, vč. montáže</t>
  </si>
  <si>
    <t>2400 x 480 x 400, ZÁVĚSNÁ</t>
  </si>
  <si>
    <t>Elektromontáže</t>
  </si>
  <si>
    <t>CYKY-J 3x1,5, včetně připojení</t>
  </si>
  <si>
    <t>07-2008-01 el.stolu</t>
  </si>
  <si>
    <t>UTP CAT 5E včetně připojení (napojení na Switch – dodá objednatel)</t>
  </si>
  <si>
    <t>El. zabudovaná zásuvka do stolu 2x 230V, 2x usb, 2x LAN (výklopná, kovový rámeček, víko v dýze barvy stolu)</t>
  </si>
  <si>
    <t>El prodlužovací spirálová zásuvka 230 V (barva černá)</t>
  </si>
  <si>
    <t>Zásuvka panelová jednoduchá 1x 230 V vč. rámečku uvnitř stolu (k napojení spirálové prodlužovací zásuvky)</t>
  </si>
  <si>
    <t>Krabice lištová LK 80X28 2ZK I2 IMITACE/DUB</t>
  </si>
  <si>
    <t>H07V-K 6mm ZŽ, včetně lisovacích dutinek a připojení</t>
  </si>
  <si>
    <t>Lišta instalační 20x60 v barvě imitace dub</t>
  </si>
  <si>
    <t>Doplňky k instalační liště</t>
  </si>
  <si>
    <t>Napojení zásuvek, instalace krabic a lišt uvnitř stolu</t>
  </si>
  <si>
    <t>Spotřební a další spojovací materiál pro elektroinstalace</t>
  </si>
  <si>
    <t>Propojovací bezšroubové kabelové svorky</t>
  </si>
  <si>
    <t>Dokumentace skutečného provedení stavby - elektro stolu</t>
  </si>
  <si>
    <t>Doprava, přesun materiálu</t>
  </si>
  <si>
    <t>HZS Montáže elektroinstalací</t>
  </si>
  <si>
    <t>Doba výstavby:</t>
  </si>
  <si>
    <t>Začátek výstavby:</t>
  </si>
  <si>
    <t>Konec výstavby:</t>
  </si>
  <si>
    <t>Zpracováno dne:</t>
  </si>
  <si>
    <t>MJ</t>
  </si>
  <si>
    <t>kpl</t>
  </si>
  <si>
    <t>m</t>
  </si>
  <si>
    <t>ks</t>
  </si>
  <si>
    <t>hod</t>
  </si>
  <si>
    <t>Množství</t>
  </si>
  <si>
    <t>14.06.2021</t>
  </si>
  <si>
    <t>Cena/MJ</t>
  </si>
  <si>
    <t>(Kč)</t>
  </si>
  <si>
    <t>Objednatel:</t>
  </si>
  <si>
    <t>Projektant:</t>
  </si>
  <si>
    <t>Zhotovitel:</t>
  </si>
  <si>
    <t>Zpracoval:</t>
  </si>
  <si>
    <t>Náklady (Kč)</t>
  </si>
  <si>
    <t>Dodávka</t>
  </si>
  <si>
    <t>Celkem:</t>
  </si>
  <si>
    <t>Město Nový Jičín, Masarykovo náměstí 1, 741 01</t>
  </si>
  <si>
    <t>Ing. arch. Monika Drholecká</t>
  </si>
  <si>
    <t> </t>
  </si>
  <si>
    <t>Montáž</t>
  </si>
  <si>
    <t>Celkem</t>
  </si>
  <si>
    <t>Hmotnost (t)</t>
  </si>
  <si>
    <t>Jednot.</t>
  </si>
  <si>
    <t>Cenová</t>
  </si>
  <si>
    <t>soustava</t>
  </si>
  <si>
    <t>Přesuny</t>
  </si>
  <si>
    <t>Typ skupiny</t>
  </si>
  <si>
    <t>HSV mat</t>
  </si>
  <si>
    <t>HSV prac</t>
  </si>
  <si>
    <t>PSV mat</t>
  </si>
  <si>
    <t>PSV prac</t>
  </si>
  <si>
    <t>Mont mat</t>
  </si>
  <si>
    <t>Mont prac</t>
  </si>
  <si>
    <t>Ostatní mat.</t>
  </si>
  <si>
    <t>766VD_</t>
  </si>
  <si>
    <t>M210VD_</t>
  </si>
  <si>
    <t>05_76_</t>
  </si>
  <si>
    <t>05_9_</t>
  </si>
  <si>
    <t>05_</t>
  </si>
  <si>
    <t>MAT</t>
  </si>
  <si>
    <t>WORK</t>
  </si>
  <si>
    <t>CELK</t>
  </si>
  <si>
    <t>Slepý stavební rozpočet - rekapitulace</t>
  </si>
  <si>
    <t>Náklady (Kč) - dodávka</t>
  </si>
  <si>
    <t>Náklady (Kč) - Montáž</t>
  </si>
  <si>
    <t>Náklady (Kč) - celkem</t>
  </si>
  <si>
    <t>Celková hmotnost (t)</t>
  </si>
  <si>
    <t>F</t>
  </si>
  <si>
    <t>T</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</si>
  <si>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</si>
  <si>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</si>
  <si>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</si>
  <si>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</si>
  <si>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</si>
  <si>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</si>
  <si>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</si>
  <si>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</si>
  <si>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</si>
  <si>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</si>
  <si>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</si>
  <si>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</si>
  <si>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</si>
  <si>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</si>
  <si>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</si>
  <si>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</si>
  <si>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</si>
  <si>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</si>
  <si>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</si>
  <si>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</si>
  <si>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</si>
  <si>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</si>
  <si>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</si>
  <si>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</si>
  <si>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</si>
  <si>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</si>
  <si>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</si>
  <si>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</si>
  <si>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</si>
  <si>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</si>
  <si>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</si>
  <si>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</si>
  <si>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</si>
  <si>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</si>
  <si>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</si>
  <si>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</si>
  <si>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</si>
  <si>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</si>
  <si>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</si>
  <si>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</si>
  <si>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</si>
  <si>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</si>
  <si>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</si>
  <si>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</si>
  <si>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00298212/CZ00298212</t>
  </si>
  <si>
    <t>87133300/</t>
  </si>
  <si>
    <t>Napojení na rozvod 230V a datový rozvod (přípojné místo zajistí objednatel v rámci stavební části).</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</si>
</sst>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49">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i/>
      <sz val="8"/>
      <color indexed="8"/>
      <name val="Arial"/>
      <family val="0"/>
    </font>
    <font>
      <b/>
      <sz val="10"/>
      <color indexed="54"/>
      <name val="Arial"/>
      <family val="0"/>
    </font>
    <font>
      <b/>
      <sz val="10"/>
      <color indexed="56"/>
      <name val="Arial"/>
      <family val="0"/>
    </font>
    <font>
      <i/>
      <sz val="10"/>
      <color indexed="51"/>
      <name val="Arial"/>
      <family val="0"/>
    </font>
    <font>
      <i/>
      <sz val="10"/>
      <color indexed="59"/>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23"/>
      <name val="Calibri"/>
      <family val="2"/>
    </font>
    <font>
      <b/>
      <sz val="13"/>
      <color indexed="23"/>
      <name val="Calibri"/>
      <family val="2"/>
    </font>
    <font>
      <b/>
      <sz val="11"/>
      <color indexed="23"/>
      <name val="Calibri"/>
      <family val="2"/>
    </font>
    <font>
      <sz val="18"/>
      <color indexed="23"/>
      <name val="Calibri Light"/>
      <family val="2"/>
    </font>
    <font>
      <sz val="11"/>
      <color indexed="19"/>
      <name val="Calibri"/>
      <family val="2"/>
    </font>
    <font>
      <sz val="11"/>
      <color indexed="10"/>
      <name val="Calibri"/>
      <family val="2"/>
    </font>
    <font>
      <sz val="11"/>
      <color indexed="17"/>
      <name val="Calibri"/>
      <family val="2"/>
    </font>
    <font>
      <sz val="11"/>
      <color indexed="23"/>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thin"/>
      <right/>
      <top/>
      <botto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bottom style="thin"/>
    </border>
    <border>
      <left/>
      <right style="thin"/>
      <top style="medium"/>
      <bottom/>
    </border>
    <border>
      <left/>
      <right style="thin"/>
      <top/>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5" fillId="20" borderId="0" applyNumberFormat="0" applyBorder="0" applyAlignment="0" applyProtection="0"/>
    <xf numFmtId="0" fontId="36"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23" borderId="6" applyNumberFormat="0" applyFont="0" applyAlignment="0" applyProtection="0"/>
    <xf numFmtId="43" fontId="0"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17">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8" fillId="33" borderId="12" xfId="0" applyNumberFormat="1" applyFont="1" applyFill="1" applyBorder="1" applyAlignment="1" applyProtection="1">
      <alignment horizontal="left" vertical="center"/>
      <protection/>
    </xf>
    <xf numFmtId="49" fontId="9" fillId="34"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right" vertical="top"/>
      <protection/>
    </xf>
    <xf numFmtId="49" fontId="3" fillId="0" borderId="16"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6"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right" vertical="center"/>
      <protection/>
    </xf>
    <xf numFmtId="49" fontId="9" fillId="34" borderId="0" xfId="0" applyNumberFormat="1" applyFont="1" applyFill="1" applyBorder="1" applyAlignment="1" applyProtection="1">
      <alignment horizontal="right" vertical="center"/>
      <protection/>
    </xf>
    <xf numFmtId="49" fontId="3" fillId="0" borderId="22" xfId="0" applyNumberFormat="1" applyFont="1" applyFill="1" applyBorder="1" applyAlignment="1" applyProtection="1">
      <alignment horizontal="center" vertical="center"/>
      <protection/>
    </xf>
    <xf numFmtId="49" fontId="3" fillId="0" borderId="23"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protection/>
    </xf>
    <xf numFmtId="49" fontId="6" fillId="0" borderId="13" xfId="0" applyNumberFormat="1" applyFont="1" applyFill="1" applyBorder="1" applyAlignment="1" applyProtection="1">
      <alignment horizontal="right" vertical="center"/>
      <protection/>
    </xf>
    <xf numFmtId="0" fontId="1" fillId="0" borderId="24"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8" fillId="33" borderId="12"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4" fontId="3" fillId="0" borderId="14" xfId="0" applyNumberFormat="1" applyFont="1" applyFill="1" applyBorder="1" applyAlignment="1" applyProtection="1">
      <alignment horizontal="right" vertical="center"/>
      <protection/>
    </xf>
    <xf numFmtId="49" fontId="3" fillId="0" borderId="26"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3" fillId="0" borderId="27"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left" vertical="center"/>
      <protection/>
    </xf>
    <xf numFmtId="49" fontId="3" fillId="0" borderId="28"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center" vertical="center"/>
      <protection/>
    </xf>
    <xf numFmtId="4" fontId="1" fillId="0" borderId="12"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vertical="center"/>
      <protection/>
    </xf>
    <xf numFmtId="49" fontId="13" fillId="35" borderId="29" xfId="0" applyNumberFormat="1" applyFont="1" applyFill="1" applyBorder="1" applyAlignment="1" applyProtection="1">
      <alignment horizontal="center" vertical="center"/>
      <protection/>
    </xf>
    <xf numFmtId="49" fontId="14" fillId="0" borderId="30" xfId="0" applyNumberFormat="1" applyFont="1" applyFill="1" applyBorder="1" applyAlignment="1" applyProtection="1">
      <alignment horizontal="left" vertical="center"/>
      <protection/>
    </xf>
    <xf numFmtId="49" fontId="14" fillId="0" borderId="31"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vertical="center"/>
      <protection/>
    </xf>
    <xf numFmtId="49" fontId="7" fillId="0" borderId="12" xfId="0" applyNumberFormat="1" applyFont="1" applyFill="1" applyBorder="1" applyAlignment="1" applyProtection="1">
      <alignment horizontal="left" vertical="center"/>
      <protection/>
    </xf>
    <xf numFmtId="49" fontId="15" fillId="0" borderId="29"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0" fontId="1" fillId="0" borderId="34" xfId="0" applyNumberFormat="1" applyFont="1" applyFill="1" applyBorder="1" applyAlignment="1" applyProtection="1">
      <alignment vertical="center"/>
      <protection/>
    </xf>
    <xf numFmtId="4" fontId="15" fillId="0" borderId="29" xfId="0" applyNumberFormat="1" applyFont="1" applyFill="1" applyBorder="1" applyAlignment="1" applyProtection="1">
      <alignment horizontal="right" vertical="center"/>
      <protection/>
    </xf>
    <xf numFmtId="49" fontId="15" fillId="0" borderId="29" xfId="0" applyNumberFormat="1" applyFont="1" applyFill="1" applyBorder="1" applyAlignment="1" applyProtection="1">
      <alignment horizontal="right" vertical="center"/>
      <protection/>
    </xf>
    <xf numFmtId="4" fontId="15" fillId="0" borderId="20" xfId="0" applyNumberFormat="1" applyFont="1" applyFill="1" applyBorder="1" applyAlignment="1" applyProtection="1">
      <alignment horizontal="right" vertical="center"/>
      <protection/>
    </xf>
    <xf numFmtId="0" fontId="1" fillId="0" borderId="35" xfId="0" applyNumberFormat="1" applyFont="1" applyFill="1" applyBorder="1" applyAlignment="1" applyProtection="1">
      <alignmen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4" fillId="35" borderId="38" xfId="0" applyNumberFormat="1" applyFont="1" applyFill="1" applyBorder="1" applyAlignment="1" applyProtection="1">
      <alignment horizontal="right" vertical="center"/>
      <protection/>
    </xf>
    <xf numFmtId="0" fontId="1" fillId="0" borderId="13" xfId="0" applyNumberFormat="1" applyFont="1" applyFill="1" applyBorder="1" applyAlignment="1" applyProtection="1">
      <alignment/>
      <protection/>
    </xf>
    <xf numFmtId="49" fontId="2" fillId="0" borderId="13"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left" vertical="center" wrapText="1"/>
      <protection/>
    </xf>
    <xf numFmtId="0" fontId="1" fillId="0" borderId="14"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protection/>
    </xf>
    <xf numFmtId="0" fontId="1" fillId="0" borderId="40" xfId="0" applyNumberFormat="1" applyFont="1" applyFill="1" applyBorder="1" applyAlignment="1" applyProtection="1">
      <alignment horizontal="left" vertical="center"/>
      <protection/>
    </xf>
    <xf numFmtId="0" fontId="1" fillId="0" borderId="41" xfId="0" applyNumberFormat="1" applyFont="1" applyFill="1" applyBorder="1" applyAlignment="1" applyProtection="1">
      <alignment horizontal="left" vertical="center"/>
      <protection/>
    </xf>
    <xf numFmtId="0" fontId="1" fillId="0" borderId="42" xfId="0" applyNumberFormat="1" applyFont="1" applyFill="1" applyBorder="1" applyAlignment="1" applyProtection="1">
      <alignment horizontal="left" vertical="center"/>
      <protection/>
    </xf>
    <xf numFmtId="49"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protection/>
    </xf>
    <xf numFmtId="49" fontId="3" fillId="0" borderId="14"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horizontal="left" vertical="center"/>
      <protection/>
    </xf>
    <xf numFmtId="49" fontId="1" fillId="0" borderId="36" xfId="0" applyNumberFormat="1" applyFont="1" applyFill="1" applyBorder="1" applyAlignment="1" applyProtection="1">
      <alignment horizontal="left" vertical="center"/>
      <protection/>
    </xf>
    <xf numFmtId="0" fontId="1" fillId="0" borderId="34"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protection/>
    </xf>
    <xf numFmtId="49" fontId="12" fillId="0" borderId="47" xfId="0" applyNumberFormat="1" applyFont="1" applyFill="1" applyBorder="1" applyAlignment="1" applyProtection="1">
      <alignment horizontal="center" vertical="center"/>
      <protection/>
    </xf>
    <xf numFmtId="0" fontId="12" fillId="0" borderId="47" xfId="0" applyNumberFormat="1" applyFont="1" applyFill="1" applyBorder="1" applyAlignment="1" applyProtection="1">
      <alignment horizontal="center" vertical="center"/>
      <protection/>
    </xf>
    <xf numFmtId="49" fontId="16" fillId="0" borderId="37" xfId="0" applyNumberFormat="1" applyFont="1" applyFill="1" applyBorder="1" applyAlignment="1" applyProtection="1">
      <alignment horizontal="left" vertical="center"/>
      <protection/>
    </xf>
    <xf numFmtId="0" fontId="16" fillId="0" borderId="38" xfId="0" applyNumberFormat="1" applyFont="1" applyFill="1" applyBorder="1" applyAlignment="1" applyProtection="1">
      <alignment horizontal="left" vertical="center"/>
      <protection/>
    </xf>
    <xf numFmtId="49" fontId="15" fillId="0" borderId="37" xfId="0" applyNumberFormat="1" applyFont="1" applyFill="1" applyBorder="1" applyAlignment="1" applyProtection="1">
      <alignment horizontal="left" vertical="center"/>
      <protection/>
    </xf>
    <xf numFmtId="0" fontId="15" fillId="0" borderId="38" xfId="0" applyNumberFormat="1" applyFont="1" applyFill="1" applyBorder="1" applyAlignment="1" applyProtection="1">
      <alignment horizontal="left" vertical="center"/>
      <protection/>
    </xf>
    <xf numFmtId="49" fontId="14" fillId="0" borderId="37" xfId="0" applyNumberFormat="1" applyFont="1" applyFill="1" applyBorder="1" applyAlignment="1" applyProtection="1">
      <alignment horizontal="left" vertical="center"/>
      <protection/>
    </xf>
    <xf numFmtId="0" fontId="14" fillId="0" borderId="38" xfId="0" applyNumberFormat="1" applyFont="1" applyFill="1" applyBorder="1" applyAlignment="1" applyProtection="1">
      <alignment horizontal="left" vertical="center"/>
      <protection/>
    </xf>
    <xf numFmtId="49" fontId="14" fillId="35" borderId="37" xfId="0" applyNumberFormat="1" applyFont="1" applyFill="1" applyBorder="1" applyAlignment="1" applyProtection="1">
      <alignment horizontal="left" vertical="center"/>
      <protection/>
    </xf>
    <xf numFmtId="0" fontId="14" fillId="35" borderId="47" xfId="0" applyNumberFormat="1" applyFont="1" applyFill="1" applyBorder="1" applyAlignment="1" applyProtection="1">
      <alignment horizontal="left" vertical="center"/>
      <protection/>
    </xf>
    <xf numFmtId="49" fontId="15" fillId="0" borderId="48" xfId="0" applyNumberFormat="1" applyFont="1" applyFill="1" applyBorder="1" applyAlignment="1" applyProtection="1">
      <alignment horizontal="left" vertical="center"/>
      <protection/>
    </xf>
    <xf numFmtId="0" fontId="15" fillId="0" borderId="12" xfId="0" applyNumberFormat="1" applyFont="1" applyFill="1" applyBorder="1" applyAlignment="1" applyProtection="1">
      <alignment horizontal="left" vertical="center"/>
      <protection/>
    </xf>
    <xf numFmtId="0" fontId="15" fillId="0" borderId="49" xfId="0" applyNumberFormat="1" applyFont="1" applyFill="1" applyBorder="1" applyAlignment="1" applyProtection="1">
      <alignment horizontal="left" vertical="center"/>
      <protection/>
    </xf>
    <xf numFmtId="49" fontId="15" fillId="0" borderId="25"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15" fillId="0" borderId="50" xfId="0" applyNumberFormat="1" applyFont="1" applyFill="1" applyBorder="1" applyAlignment="1" applyProtection="1">
      <alignment horizontal="left" vertical="center"/>
      <protection/>
    </xf>
    <xf numFmtId="49" fontId="15" fillId="0" borderId="51" xfId="0" applyNumberFormat="1" applyFont="1" applyFill="1" applyBorder="1" applyAlignment="1" applyProtection="1">
      <alignment horizontal="left" vertical="center"/>
      <protection/>
    </xf>
    <xf numFmtId="0" fontId="15" fillId="0" borderId="41" xfId="0" applyNumberFormat="1" applyFont="1" applyFill="1" applyBorder="1" applyAlignment="1" applyProtection="1">
      <alignment horizontal="left" vertical="center"/>
      <protection/>
    </xf>
    <xf numFmtId="0" fontId="15" fillId="0" borderId="52"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000000"/>
      <rgbColor rgb="00000000"/>
      <rgbColor rgb="00DBDBDB"/>
      <rgbColor rgb="00000000"/>
      <rgbColor rgb="00C0C0C0"/>
      <rgbColor rgb="00000000"/>
      <rgbColor rgb="00C0C0C0"/>
      <rgbColor rgb="00000000"/>
      <rgbColor rgb="0000008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s>
</file>

<file path=xl/drawings/_rels/drawing3.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J66"/>
  <sheetViews>
    <sheetView tabSelected="1" zoomScalePageLayoutView="0" workbookViewId="0" topLeftCell="A1">
      <pane ySplit="11" topLeftCell="A33" activePane="bottomLeft" state="frozen"/>
      <selection pane="topLeft" activeCell="A1" sqref="A1"/>
      <selection pane="bottomLeft" activeCell="D43" sqref="D43"/>
    </sheetView>
  </sheetViews>
  <sheetFormatPr defaultColWidth="11.57421875" defaultRowHeight="12.75"/>
  <cols>
    <col min="1" max="1" width="3.7109375" style="0" customWidth="1"/>
    <col min="2" max="2" width="7.57421875" style="0" customWidth="1"/>
    <col min="3" max="3" width="14.28125" style="0" customWidth="1"/>
    <col min="4" max="4" width="126.574218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24" width="11.57421875" style="0" customWidth="1"/>
    <col min="25" max="62" width="12.140625" style="0" hidden="1" customWidth="1"/>
  </cols>
  <sheetData>
    <row r="1" spans="1:13" ht="72.75" customHeight="1">
      <c r="A1" s="64" t="s">
        <v>0</v>
      </c>
      <c r="B1" s="65"/>
      <c r="C1" s="65"/>
      <c r="D1" s="65"/>
      <c r="E1" s="65"/>
      <c r="F1" s="65"/>
      <c r="G1" s="65"/>
      <c r="H1" s="65"/>
      <c r="I1" s="65"/>
      <c r="J1" s="65"/>
      <c r="K1" s="65"/>
      <c r="L1" s="65"/>
      <c r="M1" s="65"/>
    </row>
    <row r="2" spans="1:14" ht="12.75">
      <c r="A2" s="66" t="s">
        <v>1</v>
      </c>
      <c r="B2" s="67"/>
      <c r="C2" s="67"/>
      <c r="D2" s="70" t="s">
        <v>65</v>
      </c>
      <c r="E2" s="72" t="s">
        <v>107</v>
      </c>
      <c r="F2" s="67"/>
      <c r="G2" s="72" t="s">
        <v>6</v>
      </c>
      <c r="H2" s="73" t="s">
        <v>120</v>
      </c>
      <c r="I2" s="73" t="s">
        <v>127</v>
      </c>
      <c r="J2" s="67"/>
      <c r="K2" s="67"/>
      <c r="L2" s="67"/>
      <c r="M2" s="74"/>
      <c r="N2" s="30"/>
    </row>
    <row r="3" spans="1:14" ht="12.75">
      <c r="A3" s="68"/>
      <c r="B3" s="69"/>
      <c r="C3" s="69"/>
      <c r="D3" s="71"/>
      <c r="E3" s="69"/>
      <c r="F3" s="69"/>
      <c r="G3" s="69"/>
      <c r="H3" s="69"/>
      <c r="I3" s="69"/>
      <c r="J3" s="69"/>
      <c r="K3" s="69"/>
      <c r="L3" s="69"/>
      <c r="M3" s="75"/>
      <c r="N3" s="30"/>
    </row>
    <row r="4" spans="1:14" ht="12.75">
      <c r="A4" s="76" t="s">
        <v>2</v>
      </c>
      <c r="B4" s="69"/>
      <c r="C4" s="69"/>
      <c r="D4" s="77" t="s">
        <v>66</v>
      </c>
      <c r="E4" s="78" t="s">
        <v>108</v>
      </c>
      <c r="F4" s="69"/>
      <c r="G4" s="78" t="s">
        <v>6</v>
      </c>
      <c r="H4" s="77" t="s">
        <v>121</v>
      </c>
      <c r="I4" s="77" t="s">
        <v>128</v>
      </c>
      <c r="J4" s="69"/>
      <c r="K4" s="69"/>
      <c r="L4" s="69"/>
      <c r="M4" s="75"/>
      <c r="N4" s="30"/>
    </row>
    <row r="5" spans="1:14" ht="12.75">
      <c r="A5" s="68"/>
      <c r="B5" s="69"/>
      <c r="C5" s="69"/>
      <c r="D5" s="69"/>
      <c r="E5" s="69"/>
      <c r="F5" s="69"/>
      <c r="G5" s="69"/>
      <c r="H5" s="69"/>
      <c r="I5" s="69"/>
      <c r="J5" s="69"/>
      <c r="K5" s="69"/>
      <c r="L5" s="69"/>
      <c r="M5" s="75"/>
      <c r="N5" s="30"/>
    </row>
    <row r="6" spans="1:14" ht="12.75">
      <c r="A6" s="76" t="s">
        <v>3</v>
      </c>
      <c r="B6" s="69"/>
      <c r="C6" s="69"/>
      <c r="D6" s="77" t="s">
        <v>67</v>
      </c>
      <c r="E6" s="78" t="s">
        <v>109</v>
      </c>
      <c r="F6" s="69"/>
      <c r="G6" s="78" t="s">
        <v>6</v>
      </c>
      <c r="H6" s="77" t="s">
        <v>122</v>
      </c>
      <c r="I6" s="78" t="s">
        <v>129</v>
      </c>
      <c r="J6" s="69"/>
      <c r="K6" s="69"/>
      <c r="L6" s="69"/>
      <c r="M6" s="75"/>
      <c r="N6" s="30"/>
    </row>
    <row r="7" spans="1:14" ht="12.75">
      <c r="A7" s="68"/>
      <c r="B7" s="69"/>
      <c r="C7" s="69"/>
      <c r="D7" s="69"/>
      <c r="E7" s="69"/>
      <c r="F7" s="69"/>
      <c r="G7" s="69"/>
      <c r="H7" s="69"/>
      <c r="I7" s="69"/>
      <c r="J7" s="69"/>
      <c r="K7" s="69"/>
      <c r="L7" s="69"/>
      <c r="M7" s="75"/>
      <c r="N7" s="30"/>
    </row>
    <row r="8" spans="1:14" ht="12.75">
      <c r="A8" s="76" t="s">
        <v>4</v>
      </c>
      <c r="B8" s="69"/>
      <c r="C8" s="69"/>
      <c r="D8" s="77" t="s">
        <v>6</v>
      </c>
      <c r="E8" s="78" t="s">
        <v>110</v>
      </c>
      <c r="F8" s="69"/>
      <c r="G8" s="78" t="s">
        <v>117</v>
      </c>
      <c r="H8" s="77" t="s">
        <v>123</v>
      </c>
      <c r="I8" s="78" t="s">
        <v>129</v>
      </c>
      <c r="J8" s="69"/>
      <c r="K8" s="69"/>
      <c r="L8" s="69"/>
      <c r="M8" s="75"/>
      <c r="N8" s="30"/>
    </row>
    <row r="9" spans="1:14" ht="12.75">
      <c r="A9" s="79"/>
      <c r="B9" s="80"/>
      <c r="C9" s="80"/>
      <c r="D9" s="80"/>
      <c r="E9" s="80"/>
      <c r="F9" s="80"/>
      <c r="G9" s="80"/>
      <c r="H9" s="80"/>
      <c r="I9" s="80"/>
      <c r="J9" s="80"/>
      <c r="K9" s="80"/>
      <c r="L9" s="80"/>
      <c r="M9" s="81"/>
      <c r="N9" s="30"/>
    </row>
    <row r="10" spans="1:14" ht="12.75">
      <c r="A10" s="1" t="s">
        <v>5</v>
      </c>
      <c r="B10" s="9" t="s">
        <v>34</v>
      </c>
      <c r="C10" s="9" t="s">
        <v>36</v>
      </c>
      <c r="D10" s="9" t="s">
        <v>68</v>
      </c>
      <c r="E10" s="9" t="s">
        <v>111</v>
      </c>
      <c r="F10" s="16" t="s">
        <v>116</v>
      </c>
      <c r="G10" s="19" t="s">
        <v>118</v>
      </c>
      <c r="H10" s="82" t="s">
        <v>124</v>
      </c>
      <c r="I10" s="83"/>
      <c r="J10" s="84"/>
      <c r="K10" s="82" t="s">
        <v>132</v>
      </c>
      <c r="L10" s="84"/>
      <c r="M10" s="26" t="s">
        <v>134</v>
      </c>
      <c r="N10" s="31"/>
    </row>
    <row r="11" spans="1:62" ht="12.75">
      <c r="A11" s="2" t="s">
        <v>6</v>
      </c>
      <c r="B11" s="10" t="s">
        <v>6</v>
      </c>
      <c r="C11" s="10" t="s">
        <v>6</v>
      </c>
      <c r="D11" s="14" t="s">
        <v>69</v>
      </c>
      <c r="E11" s="10" t="s">
        <v>6</v>
      </c>
      <c r="F11" s="10" t="s">
        <v>6</v>
      </c>
      <c r="G11" s="20" t="s">
        <v>119</v>
      </c>
      <c r="H11" s="21" t="s">
        <v>125</v>
      </c>
      <c r="I11" s="22" t="s">
        <v>130</v>
      </c>
      <c r="J11" s="23" t="s">
        <v>131</v>
      </c>
      <c r="K11" s="21" t="s">
        <v>133</v>
      </c>
      <c r="L11" s="23" t="s">
        <v>131</v>
      </c>
      <c r="M11" s="27" t="s">
        <v>135</v>
      </c>
      <c r="N11" s="31"/>
      <c r="Z11" s="25" t="s">
        <v>136</v>
      </c>
      <c r="AA11" s="25" t="s">
        <v>137</v>
      </c>
      <c r="AB11" s="25" t="s">
        <v>138</v>
      </c>
      <c r="AC11" s="25" t="s">
        <v>139</v>
      </c>
      <c r="AD11" s="25" t="s">
        <v>140</v>
      </c>
      <c r="AE11" s="25" t="s">
        <v>141</v>
      </c>
      <c r="AF11" s="25" t="s">
        <v>142</v>
      </c>
      <c r="AG11" s="25" t="s">
        <v>143</v>
      </c>
      <c r="AH11" s="25" t="s">
        <v>144</v>
      </c>
      <c r="BH11" s="25" t="s">
        <v>150</v>
      </c>
      <c r="BI11" s="25" t="s">
        <v>151</v>
      </c>
      <c r="BJ11" s="25" t="s">
        <v>152</v>
      </c>
    </row>
    <row r="12" spans="1:13" ht="12.75">
      <c r="A12" s="3"/>
      <c r="B12" s="11" t="s">
        <v>35</v>
      </c>
      <c r="C12" s="11"/>
      <c r="D12" s="11" t="s">
        <v>70</v>
      </c>
      <c r="E12" s="3" t="s">
        <v>6</v>
      </c>
      <c r="F12" s="3" t="s">
        <v>6</v>
      </c>
      <c r="G12" s="3" t="s">
        <v>6</v>
      </c>
      <c r="H12" s="34">
        <f>H13+H32</f>
        <v>0</v>
      </c>
      <c r="I12" s="34">
        <f>I13+I32</f>
        <v>0</v>
      </c>
      <c r="J12" s="34">
        <f>J13+J32</f>
        <v>0</v>
      </c>
      <c r="K12" s="24"/>
      <c r="L12" s="34">
        <f>L13+L32</f>
        <v>0</v>
      </c>
      <c r="M12" s="24"/>
    </row>
    <row r="13" spans="1:47" ht="12.75">
      <c r="A13" s="4"/>
      <c r="B13" s="12" t="s">
        <v>35</v>
      </c>
      <c r="C13" s="12" t="s">
        <v>37</v>
      </c>
      <c r="D13" s="12" t="s">
        <v>71</v>
      </c>
      <c r="E13" s="4" t="s">
        <v>6</v>
      </c>
      <c r="F13" s="4" t="s">
        <v>6</v>
      </c>
      <c r="G13" s="4" t="s">
        <v>6</v>
      </c>
      <c r="H13" s="35">
        <f>SUM(H14:H30)</f>
        <v>0</v>
      </c>
      <c r="I13" s="35">
        <f>SUM(I14:I30)</f>
        <v>0</v>
      </c>
      <c r="J13" s="35">
        <f>SUM(J14:J30)</f>
        <v>0</v>
      </c>
      <c r="K13" s="25"/>
      <c r="L13" s="35">
        <f>SUM(L14:L30)</f>
        <v>0</v>
      </c>
      <c r="M13" s="25"/>
      <c r="AI13" s="25" t="s">
        <v>35</v>
      </c>
      <c r="AS13" s="35">
        <f>SUM(AJ14:AJ30)</f>
        <v>0</v>
      </c>
      <c r="AT13" s="35">
        <f>SUM(AK14:AK30)</f>
        <v>0</v>
      </c>
      <c r="AU13" s="35">
        <f>SUM(AL14:AL30)</f>
        <v>0</v>
      </c>
    </row>
    <row r="14" spans="1:62" ht="12.75">
      <c r="A14" s="5" t="s">
        <v>7</v>
      </c>
      <c r="B14" s="5" t="s">
        <v>35</v>
      </c>
      <c r="C14" s="5" t="s">
        <v>38</v>
      </c>
      <c r="D14" s="5" t="s">
        <v>72</v>
      </c>
      <c r="E14" s="5" t="s">
        <v>112</v>
      </c>
      <c r="F14" s="17">
        <v>1</v>
      </c>
      <c r="G14" s="17">
        <v>0</v>
      </c>
      <c r="H14" s="17">
        <f>F14*AO14</f>
        <v>0</v>
      </c>
      <c r="I14" s="17">
        <f>F14*AP14</f>
        <v>0</v>
      </c>
      <c r="J14" s="17">
        <f>F14*G14</f>
        <v>0</v>
      </c>
      <c r="K14" s="17">
        <v>0</v>
      </c>
      <c r="L14" s="17">
        <f>F14*K14</f>
        <v>0</v>
      </c>
      <c r="M14" s="28"/>
      <c r="Z14" s="32">
        <f>IF(AQ14="5",BJ14,0)</f>
        <v>0</v>
      </c>
      <c r="AB14" s="32">
        <f>IF(AQ14="1",BH14,0)</f>
        <v>0</v>
      </c>
      <c r="AC14" s="32">
        <f>IF(AQ14="1",BI14,0)</f>
        <v>0</v>
      </c>
      <c r="AD14" s="32">
        <f>IF(AQ14="7",BH14,0)</f>
        <v>0</v>
      </c>
      <c r="AE14" s="32">
        <f>IF(AQ14="7",BI14,0)</f>
        <v>0</v>
      </c>
      <c r="AF14" s="32">
        <f>IF(AQ14="2",BH14,0)</f>
        <v>0</v>
      </c>
      <c r="AG14" s="32">
        <f>IF(AQ14="2",BI14,0)</f>
        <v>0</v>
      </c>
      <c r="AH14" s="32">
        <f>IF(AQ14="0",BJ14,0)</f>
        <v>0</v>
      </c>
      <c r="AI14" s="25" t="s">
        <v>35</v>
      </c>
      <c r="AJ14" s="17">
        <f>IF(AN14=0,J14,0)</f>
        <v>0</v>
      </c>
      <c r="AK14" s="17">
        <f>IF(AN14=15,J14,0)</f>
        <v>0</v>
      </c>
      <c r="AL14" s="17">
        <f>IF(AN14=21,J14,0)</f>
        <v>0</v>
      </c>
      <c r="AN14" s="32">
        <v>21</v>
      </c>
      <c r="AO14" s="32">
        <f>G14*1</f>
        <v>0</v>
      </c>
      <c r="AP14" s="32">
        <f>G14*(1-1)</f>
        <v>0</v>
      </c>
      <c r="AQ14" s="28" t="s">
        <v>13</v>
      </c>
      <c r="AV14" s="32">
        <f>AW14+AX14</f>
        <v>0</v>
      </c>
      <c r="AW14" s="32">
        <f>F14*AO14</f>
        <v>0</v>
      </c>
      <c r="AX14" s="32">
        <f>F14*AP14</f>
        <v>0</v>
      </c>
      <c r="AY14" s="33" t="s">
        <v>145</v>
      </c>
      <c r="AZ14" s="33" t="s">
        <v>147</v>
      </c>
      <c r="BA14" s="25" t="s">
        <v>149</v>
      </c>
      <c r="BC14" s="32">
        <f>AW14+AX14</f>
        <v>0</v>
      </c>
      <c r="BD14" s="32">
        <f>G14/(100-BE14)*100</f>
        <v>0</v>
      </c>
      <c r="BE14" s="32">
        <v>0</v>
      </c>
      <c r="BF14" s="32">
        <f>L14</f>
        <v>0</v>
      </c>
      <c r="BH14" s="17">
        <f>F14*AO14</f>
        <v>0</v>
      </c>
      <c r="BI14" s="17">
        <f>F14*AP14</f>
        <v>0</v>
      </c>
      <c r="BJ14" s="17">
        <f>F14*G14</f>
        <v>0</v>
      </c>
    </row>
    <row r="15" spans="4:13" ht="12.75">
      <c r="D15" s="85" t="s">
        <v>73</v>
      </c>
      <c r="E15" s="86"/>
      <c r="F15" s="86"/>
      <c r="G15" s="86"/>
      <c r="H15" s="86"/>
      <c r="I15" s="86"/>
      <c r="J15" s="86"/>
      <c r="K15" s="86"/>
      <c r="L15" s="86"/>
      <c r="M15" s="86"/>
    </row>
    <row r="16" spans="1:62" ht="12.75">
      <c r="A16" s="5" t="s">
        <v>8</v>
      </c>
      <c r="B16" s="5" t="s">
        <v>35</v>
      </c>
      <c r="C16" s="5" t="s">
        <v>39</v>
      </c>
      <c r="D16" s="5" t="s">
        <v>74</v>
      </c>
      <c r="E16" s="5" t="s">
        <v>112</v>
      </c>
      <c r="F16" s="17">
        <v>1</v>
      </c>
      <c r="G16" s="17">
        <v>0</v>
      </c>
      <c r="H16" s="17">
        <f>F16*AO16</f>
        <v>0</v>
      </c>
      <c r="I16" s="17">
        <f>F16*AP16</f>
        <v>0</v>
      </c>
      <c r="J16" s="17">
        <f>F16*G16</f>
        <v>0</v>
      </c>
      <c r="K16" s="17">
        <v>0</v>
      </c>
      <c r="L16" s="17">
        <f>F16*K16</f>
        <v>0</v>
      </c>
      <c r="M16" s="28"/>
      <c r="Z16" s="32">
        <f>IF(AQ16="5",BJ16,0)</f>
        <v>0</v>
      </c>
      <c r="AB16" s="32">
        <f>IF(AQ16="1",BH16,0)</f>
        <v>0</v>
      </c>
      <c r="AC16" s="32">
        <f>IF(AQ16="1",BI16,0)</f>
        <v>0</v>
      </c>
      <c r="AD16" s="32">
        <f>IF(AQ16="7",BH16,0)</f>
        <v>0</v>
      </c>
      <c r="AE16" s="32">
        <f>IF(AQ16="7",BI16,0)</f>
        <v>0</v>
      </c>
      <c r="AF16" s="32">
        <f>IF(AQ16="2",BH16,0)</f>
        <v>0</v>
      </c>
      <c r="AG16" s="32">
        <f>IF(AQ16="2",BI16,0)</f>
        <v>0</v>
      </c>
      <c r="AH16" s="32">
        <f>IF(AQ16="0",BJ16,0)</f>
        <v>0</v>
      </c>
      <c r="AI16" s="25" t="s">
        <v>35</v>
      </c>
      <c r="AJ16" s="17">
        <f>IF(AN16=0,J16,0)</f>
        <v>0</v>
      </c>
      <c r="AK16" s="17">
        <f>IF(AN16=15,J16,0)</f>
        <v>0</v>
      </c>
      <c r="AL16" s="17">
        <f>IF(AN16=21,J16,0)</f>
        <v>0</v>
      </c>
      <c r="AN16" s="32">
        <v>21</v>
      </c>
      <c r="AO16" s="32">
        <f>G16*1</f>
        <v>0</v>
      </c>
      <c r="AP16" s="32">
        <f>G16*(1-1)</f>
        <v>0</v>
      </c>
      <c r="AQ16" s="28" t="s">
        <v>13</v>
      </c>
      <c r="AV16" s="32">
        <f>AW16+AX16</f>
        <v>0</v>
      </c>
      <c r="AW16" s="32">
        <f>F16*AO16</f>
        <v>0</v>
      </c>
      <c r="AX16" s="32">
        <f>F16*AP16</f>
        <v>0</v>
      </c>
      <c r="AY16" s="33" t="s">
        <v>145</v>
      </c>
      <c r="AZ16" s="33" t="s">
        <v>147</v>
      </c>
      <c r="BA16" s="25" t="s">
        <v>149</v>
      </c>
      <c r="BC16" s="32">
        <f>AW16+AX16</f>
        <v>0</v>
      </c>
      <c r="BD16" s="32">
        <f>G16/(100-BE16)*100</f>
        <v>0</v>
      </c>
      <c r="BE16" s="32">
        <v>0</v>
      </c>
      <c r="BF16" s="32">
        <f>L16</f>
        <v>0</v>
      </c>
      <c r="BH16" s="17">
        <f>F16*AO16</f>
        <v>0</v>
      </c>
      <c r="BI16" s="17">
        <f>F16*AP16</f>
        <v>0</v>
      </c>
      <c r="BJ16" s="17">
        <f>F16*G16</f>
        <v>0</v>
      </c>
    </row>
    <row r="17" spans="4:13" ht="12.75">
      <c r="D17" s="85" t="s">
        <v>75</v>
      </c>
      <c r="E17" s="86"/>
      <c r="F17" s="86"/>
      <c r="G17" s="86"/>
      <c r="H17" s="86"/>
      <c r="I17" s="86"/>
      <c r="J17" s="86"/>
      <c r="K17" s="86"/>
      <c r="L17" s="86"/>
      <c r="M17" s="86"/>
    </row>
    <row r="18" spans="1:62" ht="12.75">
      <c r="A18" s="5" t="s">
        <v>9</v>
      </c>
      <c r="B18" s="5" t="s">
        <v>35</v>
      </c>
      <c r="C18" s="5" t="s">
        <v>40</v>
      </c>
      <c r="D18" s="5" t="s">
        <v>76</v>
      </c>
      <c r="E18" s="5" t="s">
        <v>112</v>
      </c>
      <c r="F18" s="17">
        <v>1</v>
      </c>
      <c r="G18" s="17">
        <v>0</v>
      </c>
      <c r="H18" s="17">
        <f>F18*AO18</f>
        <v>0</v>
      </c>
      <c r="I18" s="17">
        <f>F18*AP18</f>
        <v>0</v>
      </c>
      <c r="J18" s="17">
        <f>F18*G18</f>
        <v>0</v>
      </c>
      <c r="K18" s="17">
        <v>0</v>
      </c>
      <c r="L18" s="17">
        <f>F18*K18</f>
        <v>0</v>
      </c>
      <c r="M18" s="28"/>
      <c r="Z18" s="32">
        <f>IF(AQ18="5",BJ18,0)</f>
        <v>0</v>
      </c>
      <c r="AB18" s="32">
        <f>IF(AQ18="1",BH18,0)</f>
        <v>0</v>
      </c>
      <c r="AC18" s="32">
        <f>IF(AQ18="1",BI18,0)</f>
        <v>0</v>
      </c>
      <c r="AD18" s="32">
        <f>IF(AQ18="7",BH18,0)</f>
        <v>0</v>
      </c>
      <c r="AE18" s="32">
        <f>IF(AQ18="7",BI18,0)</f>
        <v>0</v>
      </c>
      <c r="AF18" s="32">
        <f>IF(AQ18="2",BH18,0)</f>
        <v>0</v>
      </c>
      <c r="AG18" s="32">
        <f>IF(AQ18="2",BI18,0)</f>
        <v>0</v>
      </c>
      <c r="AH18" s="32">
        <f>IF(AQ18="0",BJ18,0)</f>
        <v>0</v>
      </c>
      <c r="AI18" s="25" t="s">
        <v>35</v>
      </c>
      <c r="AJ18" s="17">
        <f>IF(AN18=0,J18,0)</f>
        <v>0</v>
      </c>
      <c r="AK18" s="17">
        <f>IF(AN18=15,J18,0)</f>
        <v>0</v>
      </c>
      <c r="AL18" s="17">
        <f>IF(AN18=21,J18,0)</f>
        <v>0</v>
      </c>
      <c r="AN18" s="32">
        <v>21</v>
      </c>
      <c r="AO18" s="32">
        <f>G18*1</f>
        <v>0</v>
      </c>
      <c r="AP18" s="32">
        <f>G18*(1-1)</f>
        <v>0</v>
      </c>
      <c r="AQ18" s="28" t="s">
        <v>13</v>
      </c>
      <c r="AV18" s="32">
        <f>AW18+AX18</f>
        <v>0</v>
      </c>
      <c r="AW18" s="32">
        <f>F18*AO18</f>
        <v>0</v>
      </c>
      <c r="AX18" s="32">
        <f>F18*AP18</f>
        <v>0</v>
      </c>
      <c r="AY18" s="33" t="s">
        <v>145</v>
      </c>
      <c r="AZ18" s="33" t="s">
        <v>147</v>
      </c>
      <c r="BA18" s="25" t="s">
        <v>149</v>
      </c>
      <c r="BC18" s="32">
        <f>AW18+AX18</f>
        <v>0</v>
      </c>
      <c r="BD18" s="32">
        <f>G18/(100-BE18)*100</f>
        <v>0</v>
      </c>
      <c r="BE18" s="32">
        <v>0</v>
      </c>
      <c r="BF18" s="32">
        <f>L18</f>
        <v>0</v>
      </c>
      <c r="BH18" s="17">
        <f>F18*AO18</f>
        <v>0</v>
      </c>
      <c r="BI18" s="17">
        <f>F18*AP18</f>
        <v>0</v>
      </c>
      <c r="BJ18" s="17">
        <f>F18*G18</f>
        <v>0</v>
      </c>
    </row>
    <row r="19" spans="4:13" ht="12.75">
      <c r="D19" s="85" t="s">
        <v>77</v>
      </c>
      <c r="E19" s="86"/>
      <c r="F19" s="86"/>
      <c r="G19" s="86"/>
      <c r="H19" s="86"/>
      <c r="I19" s="86"/>
      <c r="J19" s="86"/>
      <c r="K19" s="86"/>
      <c r="L19" s="86"/>
      <c r="M19" s="86"/>
    </row>
    <row r="20" spans="1:62" ht="12.75">
      <c r="A20" s="5" t="s">
        <v>10</v>
      </c>
      <c r="B20" s="5" t="s">
        <v>35</v>
      </c>
      <c r="C20" s="5" t="s">
        <v>41</v>
      </c>
      <c r="D20" s="5" t="s">
        <v>78</v>
      </c>
      <c r="E20" s="5" t="s">
        <v>112</v>
      </c>
      <c r="F20" s="17">
        <v>1</v>
      </c>
      <c r="G20" s="17">
        <v>0</v>
      </c>
      <c r="H20" s="17">
        <f>F20*AO20</f>
        <v>0</v>
      </c>
      <c r="I20" s="17">
        <f>F20*AP20</f>
        <v>0</v>
      </c>
      <c r="J20" s="17">
        <f>F20*G20</f>
        <v>0</v>
      </c>
      <c r="K20" s="17">
        <v>0</v>
      </c>
      <c r="L20" s="17">
        <f>F20*K20</f>
        <v>0</v>
      </c>
      <c r="M20" s="28"/>
      <c r="Z20" s="32">
        <f>IF(AQ20="5",BJ20,0)</f>
        <v>0</v>
      </c>
      <c r="AB20" s="32">
        <f>IF(AQ20="1",BH20,0)</f>
        <v>0</v>
      </c>
      <c r="AC20" s="32">
        <f>IF(AQ20="1",BI20,0)</f>
        <v>0</v>
      </c>
      <c r="AD20" s="32">
        <f>IF(AQ20="7",BH20,0)</f>
        <v>0</v>
      </c>
      <c r="AE20" s="32">
        <f>IF(AQ20="7",BI20,0)</f>
        <v>0</v>
      </c>
      <c r="AF20" s="32">
        <f>IF(AQ20="2",BH20,0)</f>
        <v>0</v>
      </c>
      <c r="AG20" s="32">
        <f>IF(AQ20="2",BI20,0)</f>
        <v>0</v>
      </c>
      <c r="AH20" s="32">
        <f>IF(AQ20="0",BJ20,0)</f>
        <v>0</v>
      </c>
      <c r="AI20" s="25" t="s">
        <v>35</v>
      </c>
      <c r="AJ20" s="17">
        <f>IF(AN20=0,J20,0)</f>
        <v>0</v>
      </c>
      <c r="AK20" s="17">
        <f>IF(AN20=15,J20,0)</f>
        <v>0</v>
      </c>
      <c r="AL20" s="17">
        <f>IF(AN20=21,J20,0)</f>
        <v>0</v>
      </c>
      <c r="AN20" s="32">
        <v>21</v>
      </c>
      <c r="AO20" s="32">
        <f>G20*1</f>
        <v>0</v>
      </c>
      <c r="AP20" s="32">
        <f>G20*(1-1)</f>
        <v>0</v>
      </c>
      <c r="AQ20" s="28" t="s">
        <v>13</v>
      </c>
      <c r="AV20" s="32">
        <f>AW20+AX20</f>
        <v>0</v>
      </c>
      <c r="AW20" s="32">
        <f>F20*AO20</f>
        <v>0</v>
      </c>
      <c r="AX20" s="32">
        <f>F20*AP20</f>
        <v>0</v>
      </c>
      <c r="AY20" s="33" t="s">
        <v>145</v>
      </c>
      <c r="AZ20" s="33" t="s">
        <v>147</v>
      </c>
      <c r="BA20" s="25" t="s">
        <v>149</v>
      </c>
      <c r="BC20" s="32">
        <f>AW20+AX20</f>
        <v>0</v>
      </c>
      <c r="BD20" s="32">
        <f>G20/(100-BE20)*100</f>
        <v>0</v>
      </c>
      <c r="BE20" s="32">
        <v>0</v>
      </c>
      <c r="BF20" s="32">
        <f>L20</f>
        <v>0</v>
      </c>
      <c r="BH20" s="17">
        <f>F20*AO20</f>
        <v>0</v>
      </c>
      <c r="BI20" s="17">
        <f>F20*AP20</f>
        <v>0</v>
      </c>
      <c r="BJ20" s="17">
        <f>F20*G20</f>
        <v>0</v>
      </c>
    </row>
    <row r="21" spans="4:13" ht="12.75">
      <c r="D21" s="85" t="s">
        <v>79</v>
      </c>
      <c r="E21" s="86"/>
      <c r="F21" s="86"/>
      <c r="G21" s="86"/>
      <c r="H21" s="86"/>
      <c r="I21" s="86"/>
      <c r="J21" s="86"/>
      <c r="K21" s="86"/>
      <c r="L21" s="86"/>
      <c r="M21" s="86"/>
    </row>
    <row r="22" spans="1:62" ht="12.75">
      <c r="A22" s="5" t="s">
        <v>11</v>
      </c>
      <c r="B22" s="5" t="s">
        <v>35</v>
      </c>
      <c r="C22" s="5" t="s">
        <v>42</v>
      </c>
      <c r="D22" s="5" t="s">
        <v>80</v>
      </c>
      <c r="E22" s="5" t="s">
        <v>112</v>
      </c>
      <c r="F22" s="17">
        <v>1</v>
      </c>
      <c r="G22" s="17">
        <v>0</v>
      </c>
      <c r="H22" s="17">
        <f>F22*AO22</f>
        <v>0</v>
      </c>
      <c r="I22" s="17">
        <f>F22*AP22</f>
        <v>0</v>
      </c>
      <c r="J22" s="17">
        <f>F22*G22</f>
        <v>0</v>
      </c>
      <c r="K22" s="17">
        <v>0</v>
      </c>
      <c r="L22" s="17">
        <f>F22*K22</f>
        <v>0</v>
      </c>
      <c r="M22" s="28"/>
      <c r="Z22" s="32">
        <f>IF(AQ22="5",BJ22,0)</f>
        <v>0</v>
      </c>
      <c r="AB22" s="32">
        <f>IF(AQ22="1",BH22,0)</f>
        <v>0</v>
      </c>
      <c r="AC22" s="32">
        <f>IF(AQ22="1",BI22,0)</f>
        <v>0</v>
      </c>
      <c r="AD22" s="32">
        <f>IF(AQ22="7",BH22,0)</f>
        <v>0</v>
      </c>
      <c r="AE22" s="32">
        <f>IF(AQ22="7",BI22,0)</f>
        <v>0</v>
      </c>
      <c r="AF22" s="32">
        <f>IF(AQ22="2",BH22,0)</f>
        <v>0</v>
      </c>
      <c r="AG22" s="32">
        <f>IF(AQ22="2",BI22,0)</f>
        <v>0</v>
      </c>
      <c r="AH22" s="32">
        <f>IF(AQ22="0",BJ22,0)</f>
        <v>0</v>
      </c>
      <c r="AI22" s="25" t="s">
        <v>35</v>
      </c>
      <c r="AJ22" s="17">
        <f>IF(AN22=0,J22,0)</f>
        <v>0</v>
      </c>
      <c r="AK22" s="17">
        <f>IF(AN22=15,J22,0)</f>
        <v>0</v>
      </c>
      <c r="AL22" s="17">
        <f>IF(AN22=21,J22,0)</f>
        <v>0</v>
      </c>
      <c r="AN22" s="32">
        <v>21</v>
      </c>
      <c r="AO22" s="32">
        <f>G22*1</f>
        <v>0</v>
      </c>
      <c r="AP22" s="32">
        <f>G22*(1-1)</f>
        <v>0</v>
      </c>
      <c r="AQ22" s="28" t="s">
        <v>13</v>
      </c>
      <c r="AV22" s="32">
        <f>AW22+AX22</f>
        <v>0</v>
      </c>
      <c r="AW22" s="32">
        <f>F22*AO22</f>
        <v>0</v>
      </c>
      <c r="AX22" s="32">
        <f>F22*AP22</f>
        <v>0</v>
      </c>
      <c r="AY22" s="33" t="s">
        <v>145</v>
      </c>
      <c r="AZ22" s="33" t="s">
        <v>147</v>
      </c>
      <c r="BA22" s="25" t="s">
        <v>149</v>
      </c>
      <c r="BC22" s="32">
        <f>AW22+AX22</f>
        <v>0</v>
      </c>
      <c r="BD22" s="32">
        <f>G22/(100-BE22)*100</f>
        <v>0</v>
      </c>
      <c r="BE22" s="32">
        <v>0</v>
      </c>
      <c r="BF22" s="32">
        <f>L22</f>
        <v>0</v>
      </c>
      <c r="BH22" s="17">
        <f>F22*AO22</f>
        <v>0</v>
      </c>
      <c r="BI22" s="17">
        <f>F22*AP22</f>
        <v>0</v>
      </c>
      <c r="BJ22" s="17">
        <f>F22*G22</f>
        <v>0</v>
      </c>
    </row>
    <row r="23" spans="4:13" ht="12.75">
      <c r="D23" s="85" t="s">
        <v>81</v>
      </c>
      <c r="E23" s="86"/>
      <c r="F23" s="86"/>
      <c r="G23" s="86"/>
      <c r="H23" s="86"/>
      <c r="I23" s="86"/>
      <c r="J23" s="86"/>
      <c r="K23" s="86"/>
      <c r="L23" s="86"/>
      <c r="M23" s="86"/>
    </row>
    <row r="24" spans="1:62" ht="12.75">
      <c r="A24" s="5" t="s">
        <v>12</v>
      </c>
      <c r="B24" s="5" t="s">
        <v>35</v>
      </c>
      <c r="C24" s="5" t="s">
        <v>43</v>
      </c>
      <c r="D24" s="5" t="s">
        <v>82</v>
      </c>
      <c r="E24" s="5" t="s">
        <v>112</v>
      </c>
      <c r="F24" s="17">
        <v>1</v>
      </c>
      <c r="G24" s="17">
        <v>0</v>
      </c>
      <c r="H24" s="17">
        <f>F24*AO24</f>
        <v>0</v>
      </c>
      <c r="I24" s="17">
        <f>F24*AP24</f>
        <v>0</v>
      </c>
      <c r="J24" s="17">
        <f>F24*G24</f>
        <v>0</v>
      </c>
      <c r="K24" s="17">
        <v>0</v>
      </c>
      <c r="L24" s="17">
        <f>F24*K24</f>
        <v>0</v>
      </c>
      <c r="M24" s="28"/>
      <c r="Z24" s="32">
        <f>IF(AQ24="5",BJ24,0)</f>
        <v>0</v>
      </c>
      <c r="AB24" s="32">
        <f>IF(AQ24="1",BH24,0)</f>
        <v>0</v>
      </c>
      <c r="AC24" s="32">
        <f>IF(AQ24="1",BI24,0)</f>
        <v>0</v>
      </c>
      <c r="AD24" s="32">
        <f>IF(AQ24="7",BH24,0)</f>
        <v>0</v>
      </c>
      <c r="AE24" s="32">
        <f>IF(AQ24="7",BI24,0)</f>
        <v>0</v>
      </c>
      <c r="AF24" s="32">
        <f>IF(AQ24="2",BH24,0)</f>
        <v>0</v>
      </c>
      <c r="AG24" s="32">
        <f>IF(AQ24="2",BI24,0)</f>
        <v>0</v>
      </c>
      <c r="AH24" s="32">
        <f>IF(AQ24="0",BJ24,0)</f>
        <v>0</v>
      </c>
      <c r="AI24" s="25" t="s">
        <v>35</v>
      </c>
      <c r="AJ24" s="17">
        <f>IF(AN24=0,J24,0)</f>
        <v>0</v>
      </c>
      <c r="AK24" s="17">
        <f>IF(AN24=15,J24,0)</f>
        <v>0</v>
      </c>
      <c r="AL24" s="17">
        <f>IF(AN24=21,J24,0)</f>
        <v>0</v>
      </c>
      <c r="AN24" s="32">
        <v>21</v>
      </c>
      <c r="AO24" s="32">
        <f>G24*1</f>
        <v>0</v>
      </c>
      <c r="AP24" s="32">
        <f>G24*(1-1)</f>
        <v>0</v>
      </c>
      <c r="AQ24" s="28" t="s">
        <v>13</v>
      </c>
      <c r="AV24" s="32">
        <f>AW24+AX24</f>
        <v>0</v>
      </c>
      <c r="AW24" s="32">
        <f>F24*AO24</f>
        <v>0</v>
      </c>
      <c r="AX24" s="32">
        <f>F24*AP24</f>
        <v>0</v>
      </c>
      <c r="AY24" s="33" t="s">
        <v>145</v>
      </c>
      <c r="AZ24" s="33" t="s">
        <v>147</v>
      </c>
      <c r="BA24" s="25" t="s">
        <v>149</v>
      </c>
      <c r="BC24" s="32">
        <f>AW24+AX24</f>
        <v>0</v>
      </c>
      <c r="BD24" s="32">
        <f>G24/(100-BE24)*100</f>
        <v>0</v>
      </c>
      <c r="BE24" s="32">
        <v>0</v>
      </c>
      <c r="BF24" s="32">
        <f>L24</f>
        <v>0</v>
      </c>
      <c r="BH24" s="17">
        <f>F24*AO24</f>
        <v>0</v>
      </c>
      <c r="BI24" s="17">
        <f>F24*AP24</f>
        <v>0</v>
      </c>
      <c r="BJ24" s="17">
        <f>F24*G24</f>
        <v>0</v>
      </c>
    </row>
    <row r="25" spans="4:13" ht="12.75">
      <c r="D25" s="85" t="s">
        <v>83</v>
      </c>
      <c r="E25" s="86"/>
      <c r="F25" s="86"/>
      <c r="G25" s="86"/>
      <c r="H25" s="86"/>
      <c r="I25" s="86"/>
      <c r="J25" s="86"/>
      <c r="K25" s="86"/>
      <c r="L25" s="86"/>
      <c r="M25" s="86"/>
    </row>
    <row r="26" spans="1:62" ht="12.75">
      <c r="A26" s="5" t="s">
        <v>13</v>
      </c>
      <c r="B26" s="5" t="s">
        <v>35</v>
      </c>
      <c r="C26" s="5" t="s">
        <v>44</v>
      </c>
      <c r="D26" s="5" t="s">
        <v>84</v>
      </c>
      <c r="E26" s="5" t="s">
        <v>112</v>
      </c>
      <c r="F26" s="17">
        <v>1</v>
      </c>
      <c r="G26" s="17">
        <v>0</v>
      </c>
      <c r="H26" s="17">
        <f>F26*AO26</f>
        <v>0</v>
      </c>
      <c r="I26" s="17">
        <f>F26*AP26</f>
        <v>0</v>
      </c>
      <c r="J26" s="17">
        <f>F26*G26</f>
        <v>0</v>
      </c>
      <c r="K26" s="17">
        <v>0</v>
      </c>
      <c r="L26" s="17">
        <f>F26*K26</f>
        <v>0</v>
      </c>
      <c r="M26" s="28"/>
      <c r="Z26" s="32">
        <f>IF(AQ26="5",BJ26,0)</f>
        <v>0</v>
      </c>
      <c r="AB26" s="32">
        <f>IF(AQ26="1",BH26,0)</f>
        <v>0</v>
      </c>
      <c r="AC26" s="32">
        <f>IF(AQ26="1",BI26,0)</f>
        <v>0</v>
      </c>
      <c r="AD26" s="32">
        <f>IF(AQ26="7",BH26,0)</f>
        <v>0</v>
      </c>
      <c r="AE26" s="32">
        <f>IF(AQ26="7",BI26,0)</f>
        <v>0</v>
      </c>
      <c r="AF26" s="32">
        <f>IF(AQ26="2",BH26,0)</f>
        <v>0</v>
      </c>
      <c r="AG26" s="32">
        <f>IF(AQ26="2",BI26,0)</f>
        <v>0</v>
      </c>
      <c r="AH26" s="32">
        <f>IF(AQ26="0",BJ26,0)</f>
        <v>0</v>
      </c>
      <c r="AI26" s="25" t="s">
        <v>35</v>
      </c>
      <c r="AJ26" s="17">
        <f>IF(AN26=0,J26,0)</f>
        <v>0</v>
      </c>
      <c r="AK26" s="17">
        <f>IF(AN26=15,J26,0)</f>
        <v>0</v>
      </c>
      <c r="AL26" s="17">
        <f>IF(AN26=21,J26,0)</f>
        <v>0</v>
      </c>
      <c r="AN26" s="32">
        <v>21</v>
      </c>
      <c r="AO26" s="32">
        <f>G26*1</f>
        <v>0</v>
      </c>
      <c r="AP26" s="32">
        <f>G26*(1-1)</f>
        <v>0</v>
      </c>
      <c r="AQ26" s="28" t="s">
        <v>13</v>
      </c>
      <c r="AV26" s="32">
        <f>AW26+AX26</f>
        <v>0</v>
      </c>
      <c r="AW26" s="32">
        <f>F26*AO26</f>
        <v>0</v>
      </c>
      <c r="AX26" s="32">
        <f>F26*AP26</f>
        <v>0</v>
      </c>
      <c r="AY26" s="33" t="s">
        <v>145</v>
      </c>
      <c r="AZ26" s="33" t="s">
        <v>147</v>
      </c>
      <c r="BA26" s="25" t="s">
        <v>149</v>
      </c>
      <c r="BC26" s="32">
        <f>AW26+AX26</f>
        <v>0</v>
      </c>
      <c r="BD26" s="32">
        <f>G26/(100-BE26)*100</f>
        <v>0</v>
      </c>
      <c r="BE26" s="32">
        <v>0</v>
      </c>
      <c r="BF26" s="32">
        <f>L26</f>
        <v>0</v>
      </c>
      <c r="BH26" s="17">
        <f>F26*AO26</f>
        <v>0</v>
      </c>
      <c r="BI26" s="17">
        <f>F26*AP26</f>
        <v>0</v>
      </c>
      <c r="BJ26" s="17">
        <f>F26*G26</f>
        <v>0</v>
      </c>
    </row>
    <row r="27" spans="4:13" ht="12.75">
      <c r="D27" s="85" t="s">
        <v>85</v>
      </c>
      <c r="E27" s="86"/>
      <c r="F27" s="86"/>
      <c r="G27" s="86"/>
      <c r="H27" s="86"/>
      <c r="I27" s="86"/>
      <c r="J27" s="86"/>
      <c r="K27" s="86"/>
      <c r="L27" s="86"/>
      <c r="M27" s="86"/>
    </row>
    <row r="28" spans="1:62" ht="12.75">
      <c r="A28" s="5" t="s">
        <v>14</v>
      </c>
      <c r="B28" s="5" t="s">
        <v>35</v>
      </c>
      <c r="C28" s="5" t="s">
        <v>45</v>
      </c>
      <c r="D28" s="5" t="s">
        <v>86</v>
      </c>
      <c r="E28" s="5" t="s">
        <v>112</v>
      </c>
      <c r="F28" s="17">
        <v>1</v>
      </c>
      <c r="G28" s="17">
        <v>0</v>
      </c>
      <c r="H28" s="17">
        <f>F28*AO28</f>
        <v>0</v>
      </c>
      <c r="I28" s="17">
        <f>F28*AP28</f>
        <v>0</v>
      </c>
      <c r="J28" s="17">
        <f>F28*G28</f>
        <v>0</v>
      </c>
      <c r="K28" s="17">
        <v>0</v>
      </c>
      <c r="L28" s="17">
        <f>F28*K28</f>
        <v>0</v>
      </c>
      <c r="M28" s="28"/>
      <c r="Z28" s="32">
        <f>IF(AQ28="5",BJ28,0)</f>
        <v>0</v>
      </c>
      <c r="AB28" s="32">
        <f>IF(AQ28="1",BH28,0)</f>
        <v>0</v>
      </c>
      <c r="AC28" s="32">
        <f>IF(AQ28="1",BI28,0)</f>
        <v>0</v>
      </c>
      <c r="AD28" s="32">
        <f>IF(AQ28="7",BH28,0)</f>
        <v>0</v>
      </c>
      <c r="AE28" s="32">
        <f>IF(AQ28="7",BI28,0)</f>
        <v>0</v>
      </c>
      <c r="AF28" s="32">
        <f>IF(AQ28="2",BH28,0)</f>
        <v>0</v>
      </c>
      <c r="AG28" s="32">
        <f>IF(AQ28="2",BI28,0)</f>
        <v>0</v>
      </c>
      <c r="AH28" s="32">
        <f>IF(AQ28="0",BJ28,0)</f>
        <v>0</v>
      </c>
      <c r="AI28" s="25" t="s">
        <v>35</v>
      </c>
      <c r="AJ28" s="17">
        <f>IF(AN28=0,J28,0)</f>
        <v>0</v>
      </c>
      <c r="AK28" s="17">
        <f>IF(AN28=15,J28,0)</f>
        <v>0</v>
      </c>
      <c r="AL28" s="17">
        <f>IF(AN28=21,J28,0)</f>
        <v>0</v>
      </c>
      <c r="AN28" s="32">
        <v>21</v>
      </c>
      <c r="AO28" s="32">
        <f>G28*1</f>
        <v>0</v>
      </c>
      <c r="AP28" s="32">
        <f>G28*(1-1)</f>
        <v>0</v>
      </c>
      <c r="AQ28" s="28" t="s">
        <v>13</v>
      </c>
      <c r="AV28" s="32">
        <f>AW28+AX28</f>
        <v>0</v>
      </c>
      <c r="AW28" s="32">
        <f>F28*AO28</f>
        <v>0</v>
      </c>
      <c r="AX28" s="32">
        <f>F28*AP28</f>
        <v>0</v>
      </c>
      <c r="AY28" s="33" t="s">
        <v>145</v>
      </c>
      <c r="AZ28" s="33" t="s">
        <v>147</v>
      </c>
      <c r="BA28" s="25" t="s">
        <v>149</v>
      </c>
      <c r="BC28" s="32">
        <f>AW28+AX28</f>
        <v>0</v>
      </c>
      <c r="BD28" s="32">
        <f>G28/(100-BE28)*100</f>
        <v>0</v>
      </c>
      <c r="BE28" s="32">
        <v>0</v>
      </c>
      <c r="BF28" s="32">
        <f>L28</f>
        <v>0</v>
      </c>
      <c r="BH28" s="17">
        <f>F28*AO28</f>
        <v>0</v>
      </c>
      <c r="BI28" s="17">
        <f>F28*AP28</f>
        <v>0</v>
      </c>
      <c r="BJ28" s="17">
        <f>F28*G28</f>
        <v>0</v>
      </c>
    </row>
    <row r="29" spans="4:13" ht="12.75">
      <c r="D29" s="85" t="s">
        <v>87</v>
      </c>
      <c r="E29" s="86"/>
      <c r="F29" s="86"/>
      <c r="G29" s="86"/>
      <c r="H29" s="86"/>
      <c r="I29" s="86"/>
      <c r="J29" s="86"/>
      <c r="K29" s="86"/>
      <c r="L29" s="86"/>
      <c r="M29" s="86"/>
    </row>
    <row r="30" spans="1:62" ht="12.75">
      <c r="A30" s="5" t="s">
        <v>15</v>
      </c>
      <c r="B30" s="5" t="s">
        <v>35</v>
      </c>
      <c r="C30" s="5" t="s">
        <v>46</v>
      </c>
      <c r="D30" s="5" t="s">
        <v>88</v>
      </c>
      <c r="E30" s="5" t="s">
        <v>112</v>
      </c>
      <c r="F30" s="17">
        <v>1</v>
      </c>
      <c r="G30" s="17">
        <v>0</v>
      </c>
      <c r="H30" s="17">
        <f>F30*AO30</f>
        <v>0</v>
      </c>
      <c r="I30" s="17">
        <f>F30*AP30</f>
        <v>0</v>
      </c>
      <c r="J30" s="17">
        <f>F30*G30</f>
        <v>0</v>
      </c>
      <c r="K30" s="17">
        <v>0</v>
      </c>
      <c r="L30" s="17">
        <f>F30*K30</f>
        <v>0</v>
      </c>
      <c r="M30" s="28"/>
      <c r="Z30" s="32">
        <f>IF(AQ30="5",BJ30,0)</f>
        <v>0</v>
      </c>
      <c r="AB30" s="32">
        <f>IF(AQ30="1",BH30,0)</f>
        <v>0</v>
      </c>
      <c r="AC30" s="32">
        <f>IF(AQ30="1",BI30,0)</f>
        <v>0</v>
      </c>
      <c r="AD30" s="32">
        <f>IF(AQ30="7",BH30,0)</f>
        <v>0</v>
      </c>
      <c r="AE30" s="32">
        <f>IF(AQ30="7",BI30,0)</f>
        <v>0</v>
      </c>
      <c r="AF30" s="32">
        <f>IF(AQ30="2",BH30,0)</f>
        <v>0</v>
      </c>
      <c r="AG30" s="32">
        <f>IF(AQ30="2",BI30,0)</f>
        <v>0</v>
      </c>
      <c r="AH30" s="32">
        <f>IF(AQ30="0",BJ30,0)</f>
        <v>0</v>
      </c>
      <c r="AI30" s="25" t="s">
        <v>35</v>
      </c>
      <c r="AJ30" s="17">
        <f>IF(AN30=0,J30,0)</f>
        <v>0</v>
      </c>
      <c r="AK30" s="17">
        <f>IF(AN30=15,J30,0)</f>
        <v>0</v>
      </c>
      <c r="AL30" s="17">
        <f>IF(AN30=21,J30,0)</f>
        <v>0</v>
      </c>
      <c r="AN30" s="32">
        <v>21</v>
      </c>
      <c r="AO30" s="32">
        <f>G30*1</f>
        <v>0</v>
      </c>
      <c r="AP30" s="32">
        <f>G30*(1-1)</f>
        <v>0</v>
      </c>
      <c r="AQ30" s="28" t="s">
        <v>13</v>
      </c>
      <c r="AV30" s="32">
        <f>AW30+AX30</f>
        <v>0</v>
      </c>
      <c r="AW30" s="32">
        <f>F30*AO30</f>
        <v>0</v>
      </c>
      <c r="AX30" s="32">
        <f>F30*AP30</f>
        <v>0</v>
      </c>
      <c r="AY30" s="33" t="s">
        <v>145</v>
      </c>
      <c r="AZ30" s="33" t="s">
        <v>147</v>
      </c>
      <c r="BA30" s="25" t="s">
        <v>149</v>
      </c>
      <c r="BC30" s="32">
        <f>AW30+AX30</f>
        <v>0</v>
      </c>
      <c r="BD30" s="32">
        <f>G30/(100-BE30)*100</f>
        <v>0</v>
      </c>
      <c r="BE30" s="32">
        <v>0</v>
      </c>
      <c r="BF30" s="32">
        <f>L30</f>
        <v>0</v>
      </c>
      <c r="BH30" s="17">
        <f>F30*AO30</f>
        <v>0</v>
      </c>
      <c r="BI30" s="17">
        <f>F30*AP30</f>
        <v>0</v>
      </c>
      <c r="BJ30" s="17">
        <f>F30*G30</f>
        <v>0</v>
      </c>
    </row>
    <row r="31" spans="4:13" ht="12.75">
      <c r="D31" s="85" t="s">
        <v>89</v>
      </c>
      <c r="E31" s="86"/>
      <c r="F31" s="86"/>
      <c r="G31" s="86"/>
      <c r="H31" s="86"/>
      <c r="I31" s="86"/>
      <c r="J31" s="86"/>
      <c r="K31" s="86"/>
      <c r="L31" s="86"/>
      <c r="M31" s="86"/>
    </row>
    <row r="32" spans="1:47" ht="12.75">
      <c r="A32" s="4"/>
      <c r="B32" s="12" t="s">
        <v>35</v>
      </c>
      <c r="C32" s="12" t="s">
        <v>47</v>
      </c>
      <c r="D32" s="12" t="s">
        <v>90</v>
      </c>
      <c r="E32" s="4" t="s">
        <v>6</v>
      </c>
      <c r="F32" s="4" t="s">
        <v>6</v>
      </c>
      <c r="G32" s="4" t="s">
        <v>6</v>
      </c>
      <c r="H32" s="35">
        <f>SUM(H33:H63)</f>
        <v>0</v>
      </c>
      <c r="I32" s="35">
        <f>SUM(I33:I63)</f>
        <v>0</v>
      </c>
      <c r="J32" s="35">
        <f>SUM(J33:J63)</f>
        <v>0</v>
      </c>
      <c r="K32" s="25"/>
      <c r="L32" s="35">
        <f>SUM(L33:L63)</f>
        <v>0</v>
      </c>
      <c r="M32" s="25"/>
      <c r="AI32" s="25" t="s">
        <v>35</v>
      </c>
      <c r="AS32" s="35">
        <f>SUM(AJ33:AJ63)</f>
        <v>0</v>
      </c>
      <c r="AT32" s="35">
        <f>SUM(AK33:AK63)</f>
        <v>0</v>
      </c>
      <c r="AU32" s="35">
        <f>SUM(AL33:AL63)</f>
        <v>0</v>
      </c>
    </row>
    <row r="33" spans="1:62" ht="12.75">
      <c r="A33" s="5" t="s">
        <v>16</v>
      </c>
      <c r="B33" s="5" t="s">
        <v>35</v>
      </c>
      <c r="C33" s="5" t="s">
        <v>48</v>
      </c>
      <c r="D33" s="5" t="s">
        <v>91</v>
      </c>
      <c r="E33" s="5" t="s">
        <v>113</v>
      </c>
      <c r="F33" s="17">
        <v>40</v>
      </c>
      <c r="G33" s="17">
        <v>0</v>
      </c>
      <c r="H33" s="17">
        <f>F33*AO33</f>
        <v>0</v>
      </c>
      <c r="I33" s="17">
        <f>F33*AP33</f>
        <v>0</v>
      </c>
      <c r="J33" s="17">
        <f>F33*G33</f>
        <v>0</v>
      </c>
      <c r="K33" s="17">
        <v>0</v>
      </c>
      <c r="L33" s="17">
        <f>F33*K33</f>
        <v>0</v>
      </c>
      <c r="M33" s="28"/>
      <c r="Z33" s="32">
        <f>IF(AQ33="5",BJ33,0)</f>
        <v>0</v>
      </c>
      <c r="AB33" s="32">
        <f>IF(AQ33="1",BH33,0)</f>
        <v>0</v>
      </c>
      <c r="AC33" s="32">
        <f>IF(AQ33="1",BI33,0)</f>
        <v>0</v>
      </c>
      <c r="AD33" s="32">
        <f>IF(AQ33="7",BH33,0)</f>
        <v>0</v>
      </c>
      <c r="AE33" s="32">
        <f>IF(AQ33="7",BI33,0)</f>
        <v>0</v>
      </c>
      <c r="AF33" s="32">
        <f>IF(AQ33="2",BH33,0)</f>
        <v>0</v>
      </c>
      <c r="AG33" s="32">
        <f>IF(AQ33="2",BI33,0)</f>
        <v>0</v>
      </c>
      <c r="AH33" s="32">
        <f>IF(AQ33="0",BJ33,0)</f>
        <v>0</v>
      </c>
      <c r="AI33" s="25" t="s">
        <v>35</v>
      </c>
      <c r="AJ33" s="17">
        <f>IF(AN33=0,J33,0)</f>
        <v>0</v>
      </c>
      <c r="AK33" s="17">
        <f>IF(AN33=15,J33,0)</f>
        <v>0</v>
      </c>
      <c r="AL33" s="17">
        <f>IF(AN33=21,J33,0)</f>
        <v>0</v>
      </c>
      <c r="AN33" s="32">
        <v>21</v>
      </c>
      <c r="AO33" s="32">
        <f>G33*1</f>
        <v>0</v>
      </c>
      <c r="AP33" s="32">
        <f>G33*(1-1)</f>
        <v>0</v>
      </c>
      <c r="AQ33" s="28" t="s">
        <v>8</v>
      </c>
      <c r="AV33" s="32">
        <f>AW33+AX33</f>
        <v>0</v>
      </c>
      <c r="AW33" s="32">
        <f>F33*AO33</f>
        <v>0</v>
      </c>
      <c r="AX33" s="32">
        <f>F33*AP33</f>
        <v>0</v>
      </c>
      <c r="AY33" s="33" t="s">
        <v>146</v>
      </c>
      <c r="AZ33" s="33" t="s">
        <v>148</v>
      </c>
      <c r="BA33" s="25" t="s">
        <v>149</v>
      </c>
      <c r="BC33" s="32">
        <f>AW33+AX33</f>
        <v>0</v>
      </c>
      <c r="BD33" s="32">
        <f>G33/(100-BE33)*100</f>
        <v>0</v>
      </c>
      <c r="BE33" s="32">
        <v>0</v>
      </c>
      <c r="BF33" s="32">
        <f>L33</f>
        <v>0</v>
      </c>
      <c r="BH33" s="17">
        <f>F33*AO33</f>
        <v>0</v>
      </c>
      <c r="BI33" s="17">
        <f>F33*AP33</f>
        <v>0</v>
      </c>
      <c r="BJ33" s="17">
        <f>F33*G33</f>
        <v>0</v>
      </c>
    </row>
    <row r="34" spans="3:13" ht="12.75">
      <c r="C34" s="13" t="s">
        <v>49</v>
      </c>
      <c r="D34" s="87" t="s">
        <v>92</v>
      </c>
      <c r="E34" s="88"/>
      <c r="F34" s="88"/>
      <c r="G34" s="88"/>
      <c r="H34" s="88"/>
      <c r="I34" s="88"/>
      <c r="J34" s="88"/>
      <c r="K34" s="88"/>
      <c r="L34" s="88"/>
      <c r="M34" s="88"/>
    </row>
    <row r="35" spans="1:62" ht="12.75">
      <c r="A35" s="5" t="s">
        <v>17</v>
      </c>
      <c r="B35" s="5" t="s">
        <v>35</v>
      </c>
      <c r="C35" s="5" t="s">
        <v>50</v>
      </c>
      <c r="D35" s="5" t="s">
        <v>93</v>
      </c>
      <c r="E35" s="5" t="s">
        <v>113</v>
      </c>
      <c r="F35" s="17">
        <v>60</v>
      </c>
      <c r="G35" s="17">
        <v>0</v>
      </c>
      <c r="H35" s="17">
        <f>F35*AO35</f>
        <v>0</v>
      </c>
      <c r="I35" s="17">
        <f>F35*AP35</f>
        <v>0</v>
      </c>
      <c r="J35" s="17">
        <f>F35*G35</f>
        <v>0</v>
      </c>
      <c r="K35" s="17">
        <v>0</v>
      </c>
      <c r="L35" s="17">
        <f>F35*K35</f>
        <v>0</v>
      </c>
      <c r="M35" s="28"/>
      <c r="Z35" s="32">
        <f>IF(AQ35="5",BJ35,0)</f>
        <v>0</v>
      </c>
      <c r="AB35" s="32">
        <f>IF(AQ35="1",BH35,0)</f>
        <v>0</v>
      </c>
      <c r="AC35" s="32">
        <f>IF(AQ35="1",BI35,0)</f>
        <v>0</v>
      </c>
      <c r="AD35" s="32">
        <f>IF(AQ35="7",BH35,0)</f>
        <v>0</v>
      </c>
      <c r="AE35" s="32">
        <f>IF(AQ35="7",BI35,0)</f>
        <v>0</v>
      </c>
      <c r="AF35" s="32">
        <f>IF(AQ35="2",BH35,0)</f>
        <v>0</v>
      </c>
      <c r="AG35" s="32">
        <f>IF(AQ35="2",BI35,0)</f>
        <v>0</v>
      </c>
      <c r="AH35" s="32">
        <f>IF(AQ35="0",BJ35,0)</f>
        <v>0</v>
      </c>
      <c r="AI35" s="25" t="s">
        <v>35</v>
      </c>
      <c r="AJ35" s="17">
        <f>IF(AN35=0,J35,0)</f>
        <v>0</v>
      </c>
      <c r="AK35" s="17">
        <f>IF(AN35=15,J35,0)</f>
        <v>0</v>
      </c>
      <c r="AL35" s="17">
        <f>IF(AN35=21,J35,0)</f>
        <v>0</v>
      </c>
      <c r="AN35" s="32">
        <v>21</v>
      </c>
      <c r="AO35" s="32">
        <f>G35*1</f>
        <v>0</v>
      </c>
      <c r="AP35" s="32">
        <f>G35*(1-1)</f>
        <v>0</v>
      </c>
      <c r="AQ35" s="28" t="s">
        <v>8</v>
      </c>
      <c r="AV35" s="32">
        <f>AW35+AX35</f>
        <v>0</v>
      </c>
      <c r="AW35" s="32">
        <f>F35*AO35</f>
        <v>0</v>
      </c>
      <c r="AX35" s="32">
        <f>F35*AP35</f>
        <v>0</v>
      </c>
      <c r="AY35" s="33" t="s">
        <v>146</v>
      </c>
      <c r="AZ35" s="33" t="s">
        <v>148</v>
      </c>
      <c r="BA35" s="25" t="s">
        <v>149</v>
      </c>
      <c r="BC35" s="32">
        <f>AW35+AX35</f>
        <v>0</v>
      </c>
      <c r="BD35" s="32">
        <f>G35/(100-BE35)*100</f>
        <v>0</v>
      </c>
      <c r="BE35" s="32">
        <v>0</v>
      </c>
      <c r="BF35" s="32">
        <f>L35</f>
        <v>0</v>
      </c>
      <c r="BH35" s="17">
        <f>F35*AO35</f>
        <v>0</v>
      </c>
      <c r="BI35" s="17">
        <f>F35*AP35</f>
        <v>0</v>
      </c>
      <c r="BJ35" s="17">
        <f>F35*G35</f>
        <v>0</v>
      </c>
    </row>
    <row r="36" spans="3:13" ht="12.75">
      <c r="C36" s="13" t="s">
        <v>49</v>
      </c>
      <c r="D36" s="87" t="s">
        <v>92</v>
      </c>
      <c r="E36" s="88"/>
      <c r="F36" s="88"/>
      <c r="G36" s="88"/>
      <c r="H36" s="88"/>
      <c r="I36" s="88"/>
      <c r="J36" s="88"/>
      <c r="K36" s="88"/>
      <c r="L36" s="88"/>
      <c r="M36" s="88"/>
    </row>
    <row r="37" spans="1:62" ht="12.75">
      <c r="A37" s="5" t="s">
        <v>18</v>
      </c>
      <c r="B37" s="5" t="s">
        <v>35</v>
      </c>
      <c r="C37" s="5" t="s">
        <v>51</v>
      </c>
      <c r="D37" s="5" t="s">
        <v>94</v>
      </c>
      <c r="E37" s="5" t="s">
        <v>114</v>
      </c>
      <c r="F37" s="17">
        <v>8</v>
      </c>
      <c r="G37" s="17">
        <v>0</v>
      </c>
      <c r="H37" s="17">
        <f>F37*AO37</f>
        <v>0</v>
      </c>
      <c r="I37" s="17">
        <f>F37*AP37</f>
        <v>0</v>
      </c>
      <c r="J37" s="17">
        <f>F37*G37</f>
        <v>0</v>
      </c>
      <c r="K37" s="17">
        <v>0</v>
      </c>
      <c r="L37" s="17">
        <f>F37*K37</f>
        <v>0</v>
      </c>
      <c r="M37" s="28"/>
      <c r="Z37" s="32">
        <f>IF(AQ37="5",BJ37,0)</f>
        <v>0</v>
      </c>
      <c r="AB37" s="32">
        <f>IF(AQ37="1",BH37,0)</f>
        <v>0</v>
      </c>
      <c r="AC37" s="32">
        <f>IF(AQ37="1",BI37,0)</f>
        <v>0</v>
      </c>
      <c r="AD37" s="32">
        <f>IF(AQ37="7",BH37,0)</f>
        <v>0</v>
      </c>
      <c r="AE37" s="32">
        <f>IF(AQ37="7",BI37,0)</f>
        <v>0</v>
      </c>
      <c r="AF37" s="32">
        <f>IF(AQ37="2",BH37,0)</f>
        <v>0</v>
      </c>
      <c r="AG37" s="32">
        <f>IF(AQ37="2",BI37,0)</f>
        <v>0</v>
      </c>
      <c r="AH37" s="32">
        <f>IF(AQ37="0",BJ37,0)</f>
        <v>0</v>
      </c>
      <c r="AI37" s="25" t="s">
        <v>35</v>
      </c>
      <c r="AJ37" s="17">
        <f>IF(AN37=0,J37,0)</f>
        <v>0</v>
      </c>
      <c r="AK37" s="17">
        <f>IF(AN37=15,J37,0)</f>
        <v>0</v>
      </c>
      <c r="AL37" s="17">
        <f>IF(AN37=21,J37,0)</f>
        <v>0</v>
      </c>
      <c r="AN37" s="32">
        <v>21</v>
      </c>
      <c r="AO37" s="32">
        <f>G37*1</f>
        <v>0</v>
      </c>
      <c r="AP37" s="32">
        <f>G37*(1-1)</f>
        <v>0</v>
      </c>
      <c r="AQ37" s="28" t="s">
        <v>8</v>
      </c>
      <c r="AV37" s="32">
        <f>AW37+AX37</f>
        <v>0</v>
      </c>
      <c r="AW37" s="32">
        <f>F37*AO37</f>
        <v>0</v>
      </c>
      <c r="AX37" s="32">
        <f>F37*AP37</f>
        <v>0</v>
      </c>
      <c r="AY37" s="33" t="s">
        <v>146</v>
      </c>
      <c r="AZ37" s="33" t="s">
        <v>148</v>
      </c>
      <c r="BA37" s="25" t="s">
        <v>149</v>
      </c>
      <c r="BC37" s="32">
        <f>AW37+AX37</f>
        <v>0</v>
      </c>
      <c r="BD37" s="32">
        <f>G37/(100-BE37)*100</f>
        <v>0</v>
      </c>
      <c r="BE37" s="32">
        <v>0</v>
      </c>
      <c r="BF37" s="32">
        <f>L37</f>
        <v>0</v>
      </c>
      <c r="BH37" s="17">
        <f>F37*AO37</f>
        <v>0</v>
      </c>
      <c r="BI37" s="17">
        <f>F37*AP37</f>
        <v>0</v>
      </c>
      <c r="BJ37" s="17">
        <f>F37*G37</f>
        <v>0</v>
      </c>
    </row>
    <row r="38" spans="3:13" ht="12.75">
      <c r="C38" s="13" t="s">
        <v>49</v>
      </c>
      <c r="D38" s="87" t="s">
        <v>92</v>
      </c>
      <c r="E38" s="88"/>
      <c r="F38" s="88"/>
      <c r="G38" s="88"/>
      <c r="H38" s="88"/>
      <c r="I38" s="88"/>
      <c r="J38" s="88"/>
      <c r="K38" s="88"/>
      <c r="L38" s="88"/>
      <c r="M38" s="88"/>
    </row>
    <row r="39" spans="1:62" ht="12.75">
      <c r="A39" s="5" t="s">
        <v>19</v>
      </c>
      <c r="B39" s="5" t="s">
        <v>35</v>
      </c>
      <c r="C39" s="5" t="s">
        <v>52</v>
      </c>
      <c r="D39" s="5" t="s">
        <v>95</v>
      </c>
      <c r="E39" s="5" t="s">
        <v>114</v>
      </c>
      <c r="F39" s="17">
        <v>14</v>
      </c>
      <c r="G39" s="17">
        <v>0</v>
      </c>
      <c r="H39" s="17">
        <f>F39*AO39</f>
        <v>0</v>
      </c>
      <c r="I39" s="17">
        <f>F39*AP39</f>
        <v>0</v>
      </c>
      <c r="J39" s="17">
        <f>F39*G39</f>
        <v>0</v>
      </c>
      <c r="K39" s="17">
        <v>0</v>
      </c>
      <c r="L39" s="17">
        <f>F39*K39</f>
        <v>0</v>
      </c>
      <c r="M39" s="28"/>
      <c r="Z39" s="32">
        <f>IF(AQ39="5",BJ39,0)</f>
        <v>0</v>
      </c>
      <c r="AB39" s="32">
        <f>IF(AQ39="1",BH39,0)</f>
        <v>0</v>
      </c>
      <c r="AC39" s="32">
        <f>IF(AQ39="1",BI39,0)</f>
        <v>0</v>
      </c>
      <c r="AD39" s="32">
        <f>IF(AQ39="7",BH39,0)</f>
        <v>0</v>
      </c>
      <c r="AE39" s="32">
        <f>IF(AQ39="7",BI39,0)</f>
        <v>0</v>
      </c>
      <c r="AF39" s="32">
        <f>IF(AQ39="2",BH39,0)</f>
        <v>0</v>
      </c>
      <c r="AG39" s="32">
        <f>IF(AQ39="2",BI39,0)</f>
        <v>0</v>
      </c>
      <c r="AH39" s="32">
        <f>IF(AQ39="0",BJ39,0)</f>
        <v>0</v>
      </c>
      <c r="AI39" s="25" t="s">
        <v>35</v>
      </c>
      <c r="AJ39" s="17">
        <f>IF(AN39=0,J39,0)</f>
        <v>0</v>
      </c>
      <c r="AK39" s="17">
        <f>IF(AN39=15,J39,0)</f>
        <v>0</v>
      </c>
      <c r="AL39" s="17">
        <f>IF(AN39=21,J39,0)</f>
        <v>0</v>
      </c>
      <c r="AN39" s="32">
        <v>21</v>
      </c>
      <c r="AO39" s="32">
        <f>G39*1</f>
        <v>0</v>
      </c>
      <c r="AP39" s="32">
        <f>G39*(1-1)</f>
        <v>0</v>
      </c>
      <c r="AQ39" s="28" t="s">
        <v>8</v>
      </c>
      <c r="AV39" s="32">
        <f>AW39+AX39</f>
        <v>0</v>
      </c>
      <c r="AW39" s="32">
        <f>F39*AO39</f>
        <v>0</v>
      </c>
      <c r="AX39" s="32">
        <f>F39*AP39</f>
        <v>0</v>
      </c>
      <c r="AY39" s="33" t="s">
        <v>146</v>
      </c>
      <c r="AZ39" s="33" t="s">
        <v>148</v>
      </c>
      <c r="BA39" s="25" t="s">
        <v>149</v>
      </c>
      <c r="BC39" s="32">
        <f>AW39+AX39</f>
        <v>0</v>
      </c>
      <c r="BD39" s="32">
        <f>G39/(100-BE39)*100</f>
        <v>0</v>
      </c>
      <c r="BE39" s="32">
        <v>0</v>
      </c>
      <c r="BF39" s="32">
        <f>L39</f>
        <v>0</v>
      </c>
      <c r="BH39" s="17">
        <f>F39*AO39</f>
        <v>0</v>
      </c>
      <c r="BI39" s="17">
        <f>F39*AP39</f>
        <v>0</v>
      </c>
      <c r="BJ39" s="17">
        <f>F39*G39</f>
        <v>0</v>
      </c>
    </row>
    <row r="40" spans="3:13" ht="12.75">
      <c r="C40" s="13" t="s">
        <v>49</v>
      </c>
      <c r="D40" s="87" t="s">
        <v>92</v>
      </c>
      <c r="E40" s="88"/>
      <c r="F40" s="88"/>
      <c r="G40" s="88"/>
      <c r="H40" s="88"/>
      <c r="I40" s="88"/>
      <c r="J40" s="88"/>
      <c r="K40" s="88"/>
      <c r="L40" s="88"/>
      <c r="M40" s="88"/>
    </row>
    <row r="41" spans="1:62" ht="12.75">
      <c r="A41" s="5" t="s">
        <v>20</v>
      </c>
      <c r="B41" s="5" t="s">
        <v>35</v>
      </c>
      <c r="C41" s="5" t="s">
        <v>53</v>
      </c>
      <c r="D41" s="5" t="s">
        <v>96</v>
      </c>
      <c r="E41" s="5" t="s">
        <v>114</v>
      </c>
      <c r="F41" s="17">
        <v>14</v>
      </c>
      <c r="G41" s="17">
        <v>0</v>
      </c>
      <c r="H41" s="17">
        <f>F41*AO41</f>
        <v>0</v>
      </c>
      <c r="I41" s="17">
        <f>F41*AP41</f>
        <v>0</v>
      </c>
      <c r="J41" s="17">
        <f>F41*G41</f>
        <v>0</v>
      </c>
      <c r="K41" s="17">
        <v>0</v>
      </c>
      <c r="L41" s="17">
        <f>F41*K41</f>
        <v>0</v>
      </c>
      <c r="M41" s="28"/>
      <c r="Z41" s="32">
        <f>IF(AQ41="5",BJ41,0)</f>
        <v>0</v>
      </c>
      <c r="AB41" s="32">
        <f>IF(AQ41="1",BH41,0)</f>
        <v>0</v>
      </c>
      <c r="AC41" s="32">
        <f>IF(AQ41="1",BI41,0)</f>
        <v>0</v>
      </c>
      <c r="AD41" s="32">
        <f>IF(AQ41="7",BH41,0)</f>
        <v>0</v>
      </c>
      <c r="AE41" s="32">
        <f>IF(AQ41="7",BI41,0)</f>
        <v>0</v>
      </c>
      <c r="AF41" s="32">
        <f>IF(AQ41="2",BH41,0)</f>
        <v>0</v>
      </c>
      <c r="AG41" s="32">
        <f>IF(AQ41="2",BI41,0)</f>
        <v>0</v>
      </c>
      <c r="AH41" s="32">
        <f>IF(AQ41="0",BJ41,0)</f>
        <v>0</v>
      </c>
      <c r="AI41" s="25" t="s">
        <v>35</v>
      </c>
      <c r="AJ41" s="17">
        <f>IF(AN41=0,J41,0)</f>
        <v>0</v>
      </c>
      <c r="AK41" s="17">
        <f>IF(AN41=15,J41,0)</f>
        <v>0</v>
      </c>
      <c r="AL41" s="17">
        <f>IF(AN41=21,J41,0)</f>
        <v>0</v>
      </c>
      <c r="AN41" s="32">
        <v>21</v>
      </c>
      <c r="AO41" s="32">
        <f>G41*1</f>
        <v>0</v>
      </c>
      <c r="AP41" s="32">
        <f>G41*(1-1)</f>
        <v>0</v>
      </c>
      <c r="AQ41" s="28" t="s">
        <v>8</v>
      </c>
      <c r="AV41" s="32">
        <f>AW41+AX41</f>
        <v>0</v>
      </c>
      <c r="AW41" s="32">
        <f>F41*AO41</f>
        <v>0</v>
      </c>
      <c r="AX41" s="32">
        <f>F41*AP41</f>
        <v>0</v>
      </c>
      <c r="AY41" s="33" t="s">
        <v>146</v>
      </c>
      <c r="AZ41" s="33" t="s">
        <v>148</v>
      </c>
      <c r="BA41" s="25" t="s">
        <v>149</v>
      </c>
      <c r="BC41" s="32">
        <f>AW41+AX41</f>
        <v>0</v>
      </c>
      <c r="BD41" s="32">
        <f>G41/(100-BE41)*100</f>
        <v>0</v>
      </c>
      <c r="BE41" s="32">
        <v>0</v>
      </c>
      <c r="BF41" s="32">
        <f>L41</f>
        <v>0</v>
      </c>
      <c r="BH41" s="17">
        <f>F41*AO41</f>
        <v>0</v>
      </c>
      <c r="BI41" s="17">
        <f>F41*AP41</f>
        <v>0</v>
      </c>
      <c r="BJ41" s="17">
        <f>F41*G41</f>
        <v>0</v>
      </c>
    </row>
    <row r="42" spans="3:13" ht="12.75">
      <c r="C42" s="13" t="s">
        <v>49</v>
      </c>
      <c r="D42" s="87" t="s">
        <v>92</v>
      </c>
      <c r="E42" s="88"/>
      <c r="F42" s="88"/>
      <c r="G42" s="88"/>
      <c r="H42" s="88"/>
      <c r="I42" s="88"/>
      <c r="J42" s="88"/>
      <c r="K42" s="88"/>
      <c r="L42" s="88"/>
      <c r="M42" s="88"/>
    </row>
    <row r="43" spans="1:62" ht="12.75">
      <c r="A43" s="5" t="s">
        <v>21</v>
      </c>
      <c r="B43" s="5" t="s">
        <v>35</v>
      </c>
      <c r="C43" s="5" t="s">
        <v>54</v>
      </c>
      <c r="D43" s="5" t="s">
        <v>206</v>
      </c>
      <c r="E43" s="5" t="s">
        <v>114</v>
      </c>
      <c r="F43" s="17">
        <v>1</v>
      </c>
      <c r="G43" s="17">
        <v>0</v>
      </c>
      <c r="H43" s="17">
        <f>F43*AO43</f>
        <v>0</v>
      </c>
      <c r="I43" s="17">
        <f>F43*AP43</f>
        <v>0</v>
      </c>
      <c r="J43" s="17">
        <f>F43*G43</f>
        <v>0</v>
      </c>
      <c r="K43" s="17">
        <v>0</v>
      </c>
      <c r="L43" s="17">
        <f>F43*K43</f>
        <v>0</v>
      </c>
      <c r="M43" s="28"/>
      <c r="Z43" s="32">
        <f>IF(AQ43="5",BJ43,0)</f>
        <v>0</v>
      </c>
      <c r="AB43" s="32">
        <f>IF(AQ43="1",BH43,0)</f>
        <v>0</v>
      </c>
      <c r="AC43" s="32">
        <f>IF(AQ43="1",BI43,0)</f>
        <v>0</v>
      </c>
      <c r="AD43" s="32">
        <f>IF(AQ43="7",BH43,0)</f>
        <v>0</v>
      </c>
      <c r="AE43" s="32">
        <f>IF(AQ43="7",BI43,0)</f>
        <v>0</v>
      </c>
      <c r="AF43" s="32">
        <f>IF(AQ43="2",BH43,0)</f>
        <v>0</v>
      </c>
      <c r="AG43" s="32">
        <f>IF(AQ43="2",BI43,0)</f>
        <v>0</v>
      </c>
      <c r="AH43" s="32">
        <f>IF(AQ43="0",BJ43,0)</f>
        <v>0</v>
      </c>
      <c r="AI43" s="25" t="s">
        <v>35</v>
      </c>
      <c r="AJ43" s="17">
        <f>IF(AN43=0,J43,0)</f>
        <v>0</v>
      </c>
      <c r="AK43" s="17">
        <f>IF(AN43=15,J43,0)</f>
        <v>0</v>
      </c>
      <c r="AL43" s="17">
        <f>IF(AN43=21,J43,0)</f>
        <v>0</v>
      </c>
      <c r="AN43" s="32">
        <v>21</v>
      </c>
      <c r="AO43" s="32">
        <f>G43*1</f>
        <v>0</v>
      </c>
      <c r="AP43" s="32">
        <f>G43*(1-1)</f>
        <v>0</v>
      </c>
      <c r="AQ43" s="28" t="s">
        <v>8</v>
      </c>
      <c r="AV43" s="32">
        <f>AW43+AX43</f>
        <v>0</v>
      </c>
      <c r="AW43" s="32">
        <f>F43*AO43</f>
        <v>0</v>
      </c>
      <c r="AX43" s="32">
        <f>F43*AP43</f>
        <v>0</v>
      </c>
      <c r="AY43" s="33" t="s">
        <v>146</v>
      </c>
      <c r="AZ43" s="33" t="s">
        <v>148</v>
      </c>
      <c r="BA43" s="25" t="s">
        <v>149</v>
      </c>
      <c r="BC43" s="32">
        <f>AW43+AX43</f>
        <v>0</v>
      </c>
      <c r="BD43" s="32">
        <f>G43/(100-BE43)*100</f>
        <v>0</v>
      </c>
      <c r="BE43" s="32">
        <v>0</v>
      </c>
      <c r="BF43" s="32">
        <f>L43</f>
        <v>0</v>
      </c>
      <c r="BH43" s="17">
        <f>F43*AO43</f>
        <v>0</v>
      </c>
      <c r="BI43" s="17">
        <f>F43*AP43</f>
        <v>0</v>
      </c>
      <c r="BJ43" s="17">
        <f>F43*G43</f>
        <v>0</v>
      </c>
    </row>
    <row r="44" spans="3:13" ht="12.75">
      <c r="C44" s="13" t="s">
        <v>49</v>
      </c>
      <c r="D44" s="87" t="s">
        <v>92</v>
      </c>
      <c r="E44" s="88"/>
      <c r="F44" s="88"/>
      <c r="G44" s="88"/>
      <c r="H44" s="88"/>
      <c r="I44" s="88"/>
      <c r="J44" s="88"/>
      <c r="K44" s="88"/>
      <c r="L44" s="88"/>
      <c r="M44" s="88"/>
    </row>
    <row r="45" spans="1:62" ht="12.75">
      <c r="A45" s="5" t="s">
        <v>22</v>
      </c>
      <c r="B45" s="5" t="s">
        <v>35</v>
      </c>
      <c r="C45" s="5" t="s">
        <v>55</v>
      </c>
      <c r="D45" s="5" t="s">
        <v>97</v>
      </c>
      <c r="E45" s="5" t="s">
        <v>114</v>
      </c>
      <c r="F45" s="17">
        <v>14</v>
      </c>
      <c r="G45" s="17">
        <v>0</v>
      </c>
      <c r="H45" s="17">
        <f>F45*AO45</f>
        <v>0</v>
      </c>
      <c r="I45" s="17">
        <f>F45*AP45</f>
        <v>0</v>
      </c>
      <c r="J45" s="17">
        <f>F45*G45</f>
        <v>0</v>
      </c>
      <c r="K45" s="17">
        <v>0</v>
      </c>
      <c r="L45" s="17">
        <f>F45*K45</f>
        <v>0</v>
      </c>
      <c r="M45" s="28"/>
      <c r="Z45" s="32">
        <f>IF(AQ45="5",BJ45,0)</f>
        <v>0</v>
      </c>
      <c r="AB45" s="32">
        <f>IF(AQ45="1",BH45,0)</f>
        <v>0</v>
      </c>
      <c r="AC45" s="32">
        <f>IF(AQ45="1",BI45,0)</f>
        <v>0</v>
      </c>
      <c r="AD45" s="32">
        <f>IF(AQ45="7",BH45,0)</f>
        <v>0</v>
      </c>
      <c r="AE45" s="32">
        <f>IF(AQ45="7",BI45,0)</f>
        <v>0</v>
      </c>
      <c r="AF45" s="32">
        <f>IF(AQ45="2",BH45,0)</f>
        <v>0</v>
      </c>
      <c r="AG45" s="32">
        <f>IF(AQ45="2",BI45,0)</f>
        <v>0</v>
      </c>
      <c r="AH45" s="32">
        <f>IF(AQ45="0",BJ45,0)</f>
        <v>0</v>
      </c>
      <c r="AI45" s="25" t="s">
        <v>35</v>
      </c>
      <c r="AJ45" s="17">
        <f>IF(AN45=0,J45,0)</f>
        <v>0</v>
      </c>
      <c r="AK45" s="17">
        <f>IF(AN45=15,J45,0)</f>
        <v>0</v>
      </c>
      <c r="AL45" s="17">
        <f>IF(AN45=21,J45,0)</f>
        <v>0</v>
      </c>
      <c r="AN45" s="32">
        <v>21</v>
      </c>
      <c r="AO45" s="32">
        <f>G45*1</f>
        <v>0</v>
      </c>
      <c r="AP45" s="32">
        <f>G45*(1-1)</f>
        <v>0</v>
      </c>
      <c r="AQ45" s="28" t="s">
        <v>8</v>
      </c>
      <c r="AV45" s="32">
        <f>AW45+AX45</f>
        <v>0</v>
      </c>
      <c r="AW45" s="32">
        <f>F45*AO45</f>
        <v>0</v>
      </c>
      <c r="AX45" s="32">
        <f>F45*AP45</f>
        <v>0</v>
      </c>
      <c r="AY45" s="33" t="s">
        <v>146</v>
      </c>
      <c r="AZ45" s="33" t="s">
        <v>148</v>
      </c>
      <c r="BA45" s="25" t="s">
        <v>149</v>
      </c>
      <c r="BC45" s="32">
        <f>AW45+AX45</f>
        <v>0</v>
      </c>
      <c r="BD45" s="32">
        <f>G45/(100-BE45)*100</f>
        <v>0</v>
      </c>
      <c r="BE45" s="32">
        <v>0</v>
      </c>
      <c r="BF45" s="32">
        <f>L45</f>
        <v>0</v>
      </c>
      <c r="BH45" s="17">
        <f>F45*AO45</f>
        <v>0</v>
      </c>
      <c r="BI45" s="17">
        <f>F45*AP45</f>
        <v>0</v>
      </c>
      <c r="BJ45" s="17">
        <f>F45*G45</f>
        <v>0</v>
      </c>
    </row>
    <row r="46" spans="3:13" ht="12.75">
      <c r="C46" s="13" t="s">
        <v>49</v>
      </c>
      <c r="D46" s="87" t="s">
        <v>92</v>
      </c>
      <c r="E46" s="88"/>
      <c r="F46" s="88"/>
      <c r="G46" s="88"/>
      <c r="H46" s="88"/>
      <c r="I46" s="88"/>
      <c r="J46" s="88"/>
      <c r="K46" s="88"/>
      <c r="L46" s="88"/>
      <c r="M46" s="88"/>
    </row>
    <row r="47" spans="1:62" ht="12.75">
      <c r="A47" s="5" t="s">
        <v>23</v>
      </c>
      <c r="B47" s="5" t="s">
        <v>35</v>
      </c>
      <c r="C47" s="5" t="s">
        <v>56</v>
      </c>
      <c r="D47" s="5" t="s">
        <v>98</v>
      </c>
      <c r="E47" s="5" t="s">
        <v>114</v>
      </c>
      <c r="F47" s="17">
        <v>25</v>
      </c>
      <c r="G47" s="17">
        <v>0</v>
      </c>
      <c r="H47" s="17">
        <f>F47*AO47</f>
        <v>0</v>
      </c>
      <c r="I47" s="17">
        <f>F47*AP47</f>
        <v>0</v>
      </c>
      <c r="J47" s="17">
        <f>F47*G47</f>
        <v>0</v>
      </c>
      <c r="K47" s="17">
        <v>0</v>
      </c>
      <c r="L47" s="17">
        <f>F47*K47</f>
        <v>0</v>
      </c>
      <c r="M47" s="28"/>
      <c r="Z47" s="32">
        <f>IF(AQ47="5",BJ47,0)</f>
        <v>0</v>
      </c>
      <c r="AB47" s="32">
        <f>IF(AQ47="1",BH47,0)</f>
        <v>0</v>
      </c>
      <c r="AC47" s="32">
        <f>IF(AQ47="1",BI47,0)</f>
        <v>0</v>
      </c>
      <c r="AD47" s="32">
        <f>IF(AQ47="7",BH47,0)</f>
        <v>0</v>
      </c>
      <c r="AE47" s="32">
        <f>IF(AQ47="7",BI47,0)</f>
        <v>0</v>
      </c>
      <c r="AF47" s="32">
        <f>IF(AQ47="2",BH47,0)</f>
        <v>0</v>
      </c>
      <c r="AG47" s="32">
        <f>IF(AQ47="2",BI47,0)</f>
        <v>0</v>
      </c>
      <c r="AH47" s="32">
        <f>IF(AQ47="0",BJ47,0)</f>
        <v>0</v>
      </c>
      <c r="AI47" s="25" t="s">
        <v>35</v>
      </c>
      <c r="AJ47" s="17">
        <f>IF(AN47=0,J47,0)</f>
        <v>0</v>
      </c>
      <c r="AK47" s="17">
        <f>IF(AN47=15,J47,0)</f>
        <v>0</v>
      </c>
      <c r="AL47" s="17">
        <f>IF(AN47=21,J47,0)</f>
        <v>0</v>
      </c>
      <c r="AN47" s="32">
        <v>21</v>
      </c>
      <c r="AO47" s="32">
        <f>G47*1</f>
        <v>0</v>
      </c>
      <c r="AP47" s="32">
        <f>G47*(1-1)</f>
        <v>0</v>
      </c>
      <c r="AQ47" s="28" t="s">
        <v>8</v>
      </c>
      <c r="AV47" s="32">
        <f>AW47+AX47</f>
        <v>0</v>
      </c>
      <c r="AW47" s="32">
        <f>F47*AO47</f>
        <v>0</v>
      </c>
      <c r="AX47" s="32">
        <f>F47*AP47</f>
        <v>0</v>
      </c>
      <c r="AY47" s="33" t="s">
        <v>146</v>
      </c>
      <c r="AZ47" s="33" t="s">
        <v>148</v>
      </c>
      <c r="BA47" s="25" t="s">
        <v>149</v>
      </c>
      <c r="BC47" s="32">
        <f>AW47+AX47</f>
        <v>0</v>
      </c>
      <c r="BD47" s="32">
        <f>G47/(100-BE47)*100</f>
        <v>0</v>
      </c>
      <c r="BE47" s="32">
        <v>0</v>
      </c>
      <c r="BF47" s="32">
        <f>L47</f>
        <v>0</v>
      </c>
      <c r="BH47" s="17">
        <f>F47*AO47</f>
        <v>0</v>
      </c>
      <c r="BI47" s="17">
        <f>F47*AP47</f>
        <v>0</v>
      </c>
      <c r="BJ47" s="17">
        <f>F47*G47</f>
        <v>0</v>
      </c>
    </row>
    <row r="48" spans="3:13" ht="12.75">
      <c r="C48" s="13" t="s">
        <v>49</v>
      </c>
      <c r="D48" s="87" t="s">
        <v>92</v>
      </c>
      <c r="E48" s="88"/>
      <c r="F48" s="88"/>
      <c r="G48" s="88"/>
      <c r="H48" s="88"/>
      <c r="I48" s="88"/>
      <c r="J48" s="88"/>
      <c r="K48" s="88"/>
      <c r="L48" s="88"/>
      <c r="M48" s="88"/>
    </row>
    <row r="49" spans="1:62" ht="12.75">
      <c r="A49" s="5" t="s">
        <v>24</v>
      </c>
      <c r="B49" s="5" t="s">
        <v>35</v>
      </c>
      <c r="C49" s="5" t="s">
        <v>57</v>
      </c>
      <c r="D49" s="5" t="s">
        <v>99</v>
      </c>
      <c r="E49" s="5" t="s">
        <v>113</v>
      </c>
      <c r="F49" s="17">
        <v>20</v>
      </c>
      <c r="G49" s="17">
        <v>0</v>
      </c>
      <c r="H49" s="17">
        <f>F49*AO49</f>
        <v>0</v>
      </c>
      <c r="I49" s="17">
        <f>F49*AP49</f>
        <v>0</v>
      </c>
      <c r="J49" s="17">
        <f>F49*G49</f>
        <v>0</v>
      </c>
      <c r="K49" s="17">
        <v>0</v>
      </c>
      <c r="L49" s="17">
        <f>F49*K49</f>
        <v>0</v>
      </c>
      <c r="M49" s="28"/>
      <c r="Z49" s="32">
        <f>IF(AQ49="5",BJ49,0)</f>
        <v>0</v>
      </c>
      <c r="AB49" s="32">
        <f>IF(AQ49="1",BH49,0)</f>
        <v>0</v>
      </c>
      <c r="AC49" s="32">
        <f>IF(AQ49="1",BI49,0)</f>
        <v>0</v>
      </c>
      <c r="AD49" s="32">
        <f>IF(AQ49="7",BH49,0)</f>
        <v>0</v>
      </c>
      <c r="AE49" s="32">
        <f>IF(AQ49="7",BI49,0)</f>
        <v>0</v>
      </c>
      <c r="AF49" s="32">
        <f>IF(AQ49="2",BH49,0)</f>
        <v>0</v>
      </c>
      <c r="AG49" s="32">
        <f>IF(AQ49="2",BI49,0)</f>
        <v>0</v>
      </c>
      <c r="AH49" s="32">
        <f>IF(AQ49="0",BJ49,0)</f>
        <v>0</v>
      </c>
      <c r="AI49" s="25" t="s">
        <v>35</v>
      </c>
      <c r="AJ49" s="17">
        <f>IF(AN49=0,J49,0)</f>
        <v>0</v>
      </c>
      <c r="AK49" s="17">
        <f>IF(AN49=15,J49,0)</f>
        <v>0</v>
      </c>
      <c r="AL49" s="17">
        <f>IF(AN49=21,J49,0)</f>
        <v>0</v>
      </c>
      <c r="AN49" s="32">
        <v>21</v>
      </c>
      <c r="AO49" s="32">
        <f>G49*1</f>
        <v>0</v>
      </c>
      <c r="AP49" s="32">
        <f>G49*(1-1)</f>
        <v>0</v>
      </c>
      <c r="AQ49" s="28" t="s">
        <v>8</v>
      </c>
      <c r="AV49" s="32">
        <f>AW49+AX49</f>
        <v>0</v>
      </c>
      <c r="AW49" s="32">
        <f>F49*AO49</f>
        <v>0</v>
      </c>
      <c r="AX49" s="32">
        <f>F49*AP49</f>
        <v>0</v>
      </c>
      <c r="AY49" s="33" t="s">
        <v>146</v>
      </c>
      <c r="AZ49" s="33" t="s">
        <v>148</v>
      </c>
      <c r="BA49" s="25" t="s">
        <v>149</v>
      </c>
      <c r="BC49" s="32">
        <f>AW49+AX49</f>
        <v>0</v>
      </c>
      <c r="BD49" s="32">
        <f>G49/(100-BE49)*100</f>
        <v>0</v>
      </c>
      <c r="BE49" s="32">
        <v>0</v>
      </c>
      <c r="BF49" s="32">
        <f>L49</f>
        <v>0</v>
      </c>
      <c r="BH49" s="17">
        <f>F49*AO49</f>
        <v>0</v>
      </c>
      <c r="BI49" s="17">
        <f>F49*AP49</f>
        <v>0</v>
      </c>
      <c r="BJ49" s="17">
        <f>F49*G49</f>
        <v>0</v>
      </c>
    </row>
    <row r="50" spans="3:13" ht="12.75">
      <c r="C50" s="13" t="s">
        <v>49</v>
      </c>
      <c r="D50" s="87" t="s">
        <v>92</v>
      </c>
      <c r="E50" s="88"/>
      <c r="F50" s="88"/>
      <c r="G50" s="88"/>
      <c r="H50" s="88"/>
      <c r="I50" s="88"/>
      <c r="J50" s="88"/>
      <c r="K50" s="88"/>
      <c r="L50" s="88"/>
      <c r="M50" s="88"/>
    </row>
    <row r="51" spans="1:62" ht="12.75">
      <c r="A51" s="5" t="s">
        <v>25</v>
      </c>
      <c r="B51" s="5" t="s">
        <v>35</v>
      </c>
      <c r="C51" s="5" t="s">
        <v>58</v>
      </c>
      <c r="D51" s="5" t="s">
        <v>100</v>
      </c>
      <c r="E51" s="5" t="s">
        <v>114</v>
      </c>
      <c r="F51" s="17">
        <v>20</v>
      </c>
      <c r="G51" s="17">
        <v>0</v>
      </c>
      <c r="H51" s="17">
        <f>F51*AO51</f>
        <v>0</v>
      </c>
      <c r="I51" s="17">
        <f>F51*AP51</f>
        <v>0</v>
      </c>
      <c r="J51" s="17">
        <f>F51*G51</f>
        <v>0</v>
      </c>
      <c r="K51" s="17">
        <v>0</v>
      </c>
      <c r="L51" s="17">
        <f>F51*K51</f>
        <v>0</v>
      </c>
      <c r="M51" s="28"/>
      <c r="Z51" s="32">
        <f>IF(AQ51="5",BJ51,0)</f>
        <v>0</v>
      </c>
      <c r="AB51" s="32">
        <f>IF(AQ51="1",BH51,0)</f>
        <v>0</v>
      </c>
      <c r="AC51" s="32">
        <f>IF(AQ51="1",BI51,0)</f>
        <v>0</v>
      </c>
      <c r="AD51" s="32">
        <f>IF(AQ51="7",BH51,0)</f>
        <v>0</v>
      </c>
      <c r="AE51" s="32">
        <f>IF(AQ51="7",BI51,0)</f>
        <v>0</v>
      </c>
      <c r="AF51" s="32">
        <f>IF(AQ51="2",BH51,0)</f>
        <v>0</v>
      </c>
      <c r="AG51" s="32">
        <f>IF(AQ51="2",BI51,0)</f>
        <v>0</v>
      </c>
      <c r="AH51" s="32">
        <f>IF(AQ51="0",BJ51,0)</f>
        <v>0</v>
      </c>
      <c r="AI51" s="25" t="s">
        <v>35</v>
      </c>
      <c r="AJ51" s="17">
        <f>IF(AN51=0,J51,0)</f>
        <v>0</v>
      </c>
      <c r="AK51" s="17">
        <f>IF(AN51=15,J51,0)</f>
        <v>0</v>
      </c>
      <c r="AL51" s="17">
        <f>IF(AN51=21,J51,0)</f>
        <v>0</v>
      </c>
      <c r="AN51" s="32">
        <v>21</v>
      </c>
      <c r="AO51" s="32">
        <f>G51*1</f>
        <v>0</v>
      </c>
      <c r="AP51" s="32">
        <f>G51*(1-1)</f>
        <v>0</v>
      </c>
      <c r="AQ51" s="28" t="s">
        <v>8</v>
      </c>
      <c r="AV51" s="32">
        <f>AW51+AX51</f>
        <v>0</v>
      </c>
      <c r="AW51" s="32">
        <f>F51*AO51</f>
        <v>0</v>
      </c>
      <c r="AX51" s="32">
        <f>F51*AP51</f>
        <v>0</v>
      </c>
      <c r="AY51" s="33" t="s">
        <v>146</v>
      </c>
      <c r="AZ51" s="33" t="s">
        <v>148</v>
      </c>
      <c r="BA51" s="25" t="s">
        <v>149</v>
      </c>
      <c r="BC51" s="32">
        <f>AW51+AX51</f>
        <v>0</v>
      </c>
      <c r="BD51" s="32">
        <f>G51/(100-BE51)*100</f>
        <v>0</v>
      </c>
      <c r="BE51" s="32">
        <v>0</v>
      </c>
      <c r="BF51" s="32">
        <f>L51</f>
        <v>0</v>
      </c>
      <c r="BH51" s="17">
        <f>F51*AO51</f>
        <v>0</v>
      </c>
      <c r="BI51" s="17">
        <f>F51*AP51</f>
        <v>0</v>
      </c>
      <c r="BJ51" s="17">
        <f>F51*G51</f>
        <v>0</v>
      </c>
    </row>
    <row r="52" spans="3:13" ht="12.75">
      <c r="C52" s="13" t="s">
        <v>49</v>
      </c>
      <c r="D52" s="87" t="s">
        <v>92</v>
      </c>
      <c r="E52" s="88"/>
      <c r="F52" s="88"/>
      <c r="G52" s="88"/>
      <c r="H52" s="88"/>
      <c r="I52" s="88"/>
      <c r="J52" s="88"/>
      <c r="K52" s="88"/>
      <c r="L52" s="88"/>
      <c r="M52" s="88"/>
    </row>
    <row r="53" spans="1:62" ht="12.75">
      <c r="A53" s="5" t="s">
        <v>26</v>
      </c>
      <c r="B53" s="5" t="s">
        <v>35</v>
      </c>
      <c r="C53" s="5" t="s">
        <v>59</v>
      </c>
      <c r="D53" s="5" t="s">
        <v>101</v>
      </c>
      <c r="E53" s="5" t="s">
        <v>114</v>
      </c>
      <c r="F53" s="17">
        <v>1</v>
      </c>
      <c r="G53" s="17">
        <v>0</v>
      </c>
      <c r="H53" s="17">
        <f>F53*AO53</f>
        <v>0</v>
      </c>
      <c r="I53" s="17">
        <f>F53*AP53</f>
        <v>0</v>
      </c>
      <c r="J53" s="17">
        <f>F53*G53</f>
        <v>0</v>
      </c>
      <c r="K53" s="17">
        <v>0</v>
      </c>
      <c r="L53" s="17">
        <f>F53*K53</f>
        <v>0</v>
      </c>
      <c r="M53" s="28"/>
      <c r="Z53" s="32">
        <f>IF(AQ53="5",BJ53,0)</f>
        <v>0</v>
      </c>
      <c r="AB53" s="32">
        <f>IF(AQ53="1",BH53,0)</f>
        <v>0</v>
      </c>
      <c r="AC53" s="32">
        <f>IF(AQ53="1",BI53,0)</f>
        <v>0</v>
      </c>
      <c r="AD53" s="32">
        <f>IF(AQ53="7",BH53,0)</f>
        <v>0</v>
      </c>
      <c r="AE53" s="32">
        <f>IF(AQ53="7",BI53,0)</f>
        <v>0</v>
      </c>
      <c r="AF53" s="32">
        <f>IF(AQ53="2",BH53,0)</f>
        <v>0</v>
      </c>
      <c r="AG53" s="32">
        <f>IF(AQ53="2",BI53,0)</f>
        <v>0</v>
      </c>
      <c r="AH53" s="32">
        <f>IF(AQ53="0",BJ53,0)</f>
        <v>0</v>
      </c>
      <c r="AI53" s="25" t="s">
        <v>35</v>
      </c>
      <c r="AJ53" s="17">
        <f>IF(AN53=0,J53,0)</f>
        <v>0</v>
      </c>
      <c r="AK53" s="17">
        <f>IF(AN53=15,J53,0)</f>
        <v>0</v>
      </c>
      <c r="AL53" s="17">
        <f>IF(AN53=21,J53,0)</f>
        <v>0</v>
      </c>
      <c r="AN53" s="32">
        <v>21</v>
      </c>
      <c r="AO53" s="32">
        <f>G53*1</f>
        <v>0</v>
      </c>
      <c r="AP53" s="32">
        <f>G53*(1-1)</f>
        <v>0</v>
      </c>
      <c r="AQ53" s="28" t="s">
        <v>8</v>
      </c>
      <c r="AV53" s="32">
        <f>AW53+AX53</f>
        <v>0</v>
      </c>
      <c r="AW53" s="32">
        <f>F53*AO53</f>
        <v>0</v>
      </c>
      <c r="AX53" s="32">
        <f>F53*AP53</f>
        <v>0</v>
      </c>
      <c r="AY53" s="33" t="s">
        <v>146</v>
      </c>
      <c r="AZ53" s="33" t="s">
        <v>148</v>
      </c>
      <c r="BA53" s="25" t="s">
        <v>149</v>
      </c>
      <c r="BC53" s="32">
        <f>AW53+AX53</f>
        <v>0</v>
      </c>
      <c r="BD53" s="32">
        <f>G53/(100-BE53)*100</f>
        <v>0</v>
      </c>
      <c r="BE53" s="32">
        <v>0</v>
      </c>
      <c r="BF53" s="32">
        <f>L53</f>
        <v>0</v>
      </c>
      <c r="BH53" s="17">
        <f>F53*AO53</f>
        <v>0</v>
      </c>
      <c r="BI53" s="17">
        <f>F53*AP53</f>
        <v>0</v>
      </c>
      <c r="BJ53" s="17">
        <f>F53*G53</f>
        <v>0</v>
      </c>
    </row>
    <row r="54" spans="3:13" ht="12.75">
      <c r="C54" s="13" t="s">
        <v>49</v>
      </c>
      <c r="D54" s="87" t="s">
        <v>92</v>
      </c>
      <c r="E54" s="88"/>
      <c r="F54" s="88"/>
      <c r="G54" s="88"/>
      <c r="H54" s="88"/>
      <c r="I54" s="88"/>
      <c r="J54" s="88"/>
      <c r="K54" s="88"/>
      <c r="L54" s="88"/>
      <c r="M54" s="88"/>
    </row>
    <row r="55" spans="1:62" ht="12.75">
      <c r="A55" s="5" t="s">
        <v>27</v>
      </c>
      <c r="B55" s="5" t="s">
        <v>35</v>
      </c>
      <c r="C55" s="5" t="s">
        <v>60</v>
      </c>
      <c r="D55" s="5" t="s">
        <v>102</v>
      </c>
      <c r="E55" s="5" t="s">
        <v>114</v>
      </c>
      <c r="F55" s="17">
        <v>1</v>
      </c>
      <c r="G55" s="17">
        <v>0</v>
      </c>
      <c r="H55" s="17">
        <f>F55*AO55</f>
        <v>0</v>
      </c>
      <c r="I55" s="17">
        <f>F55*AP55</f>
        <v>0</v>
      </c>
      <c r="J55" s="17">
        <f>F55*G55</f>
        <v>0</v>
      </c>
      <c r="K55" s="17">
        <v>0</v>
      </c>
      <c r="L55" s="17">
        <f>F55*K55</f>
        <v>0</v>
      </c>
      <c r="M55" s="28"/>
      <c r="Z55" s="32">
        <f>IF(AQ55="5",BJ55,0)</f>
        <v>0</v>
      </c>
      <c r="AB55" s="32">
        <f>IF(AQ55="1",BH55,0)</f>
        <v>0</v>
      </c>
      <c r="AC55" s="32">
        <f>IF(AQ55="1",BI55,0)</f>
        <v>0</v>
      </c>
      <c r="AD55" s="32">
        <f>IF(AQ55="7",BH55,0)</f>
        <v>0</v>
      </c>
      <c r="AE55" s="32">
        <f>IF(AQ55="7",BI55,0)</f>
        <v>0</v>
      </c>
      <c r="AF55" s="32">
        <f>IF(AQ55="2",BH55,0)</f>
        <v>0</v>
      </c>
      <c r="AG55" s="32">
        <f>IF(AQ55="2",BI55,0)</f>
        <v>0</v>
      </c>
      <c r="AH55" s="32">
        <f>IF(AQ55="0",BJ55,0)</f>
        <v>0</v>
      </c>
      <c r="AI55" s="25" t="s">
        <v>35</v>
      </c>
      <c r="AJ55" s="17">
        <f>IF(AN55=0,J55,0)</f>
        <v>0</v>
      </c>
      <c r="AK55" s="17">
        <f>IF(AN55=15,J55,0)</f>
        <v>0</v>
      </c>
      <c r="AL55" s="17">
        <f>IF(AN55=21,J55,0)</f>
        <v>0</v>
      </c>
      <c r="AN55" s="32">
        <v>21</v>
      </c>
      <c r="AO55" s="32">
        <f>G55*1</f>
        <v>0</v>
      </c>
      <c r="AP55" s="32">
        <f>G55*(1-1)</f>
        <v>0</v>
      </c>
      <c r="AQ55" s="28" t="s">
        <v>8</v>
      </c>
      <c r="AV55" s="32">
        <f>AW55+AX55</f>
        <v>0</v>
      </c>
      <c r="AW55" s="32">
        <f>F55*AO55</f>
        <v>0</v>
      </c>
      <c r="AX55" s="32">
        <f>F55*AP55</f>
        <v>0</v>
      </c>
      <c r="AY55" s="33" t="s">
        <v>146</v>
      </c>
      <c r="AZ55" s="33" t="s">
        <v>148</v>
      </c>
      <c r="BA55" s="25" t="s">
        <v>149</v>
      </c>
      <c r="BC55" s="32">
        <f>AW55+AX55</f>
        <v>0</v>
      </c>
      <c r="BD55" s="32">
        <f>G55/(100-BE55)*100</f>
        <v>0</v>
      </c>
      <c r="BE55" s="32">
        <v>0</v>
      </c>
      <c r="BF55" s="32">
        <f>L55</f>
        <v>0</v>
      </c>
      <c r="BH55" s="17">
        <f>F55*AO55</f>
        <v>0</v>
      </c>
      <c r="BI55" s="17">
        <f>F55*AP55</f>
        <v>0</v>
      </c>
      <c r="BJ55" s="17">
        <f>F55*G55</f>
        <v>0</v>
      </c>
    </row>
    <row r="56" spans="3:13" ht="12.75">
      <c r="C56" s="13" t="s">
        <v>49</v>
      </c>
      <c r="D56" s="87" t="s">
        <v>92</v>
      </c>
      <c r="E56" s="88"/>
      <c r="F56" s="88"/>
      <c r="G56" s="88"/>
      <c r="H56" s="88"/>
      <c r="I56" s="88"/>
      <c r="J56" s="88"/>
      <c r="K56" s="88"/>
      <c r="L56" s="88"/>
      <c r="M56" s="88"/>
    </row>
    <row r="57" spans="1:62" ht="12.75">
      <c r="A57" s="5" t="s">
        <v>28</v>
      </c>
      <c r="B57" s="5" t="s">
        <v>35</v>
      </c>
      <c r="C57" s="5" t="s">
        <v>61</v>
      </c>
      <c r="D57" s="5" t="s">
        <v>103</v>
      </c>
      <c r="E57" s="5" t="s">
        <v>114</v>
      </c>
      <c r="F57" s="17">
        <v>20</v>
      </c>
      <c r="G57" s="17">
        <v>0</v>
      </c>
      <c r="H57" s="17">
        <f>F57*AO57</f>
        <v>0</v>
      </c>
      <c r="I57" s="17">
        <f>F57*AP57</f>
        <v>0</v>
      </c>
      <c r="J57" s="17">
        <f>F57*G57</f>
        <v>0</v>
      </c>
      <c r="K57" s="17">
        <v>0</v>
      </c>
      <c r="L57" s="17">
        <f>F57*K57</f>
        <v>0</v>
      </c>
      <c r="M57" s="28"/>
      <c r="Z57" s="32">
        <f>IF(AQ57="5",BJ57,0)</f>
        <v>0</v>
      </c>
      <c r="AB57" s="32">
        <f>IF(AQ57="1",BH57,0)</f>
        <v>0</v>
      </c>
      <c r="AC57" s="32">
        <f>IF(AQ57="1",BI57,0)</f>
        <v>0</v>
      </c>
      <c r="AD57" s="32">
        <f>IF(AQ57="7",BH57,0)</f>
        <v>0</v>
      </c>
      <c r="AE57" s="32">
        <f>IF(AQ57="7",BI57,0)</f>
        <v>0</v>
      </c>
      <c r="AF57" s="32">
        <f>IF(AQ57="2",BH57,0)</f>
        <v>0</v>
      </c>
      <c r="AG57" s="32">
        <f>IF(AQ57="2",BI57,0)</f>
        <v>0</v>
      </c>
      <c r="AH57" s="32">
        <f>IF(AQ57="0",BJ57,0)</f>
        <v>0</v>
      </c>
      <c r="AI57" s="25" t="s">
        <v>35</v>
      </c>
      <c r="AJ57" s="17">
        <f>IF(AN57=0,J57,0)</f>
        <v>0</v>
      </c>
      <c r="AK57" s="17">
        <f>IF(AN57=15,J57,0)</f>
        <v>0</v>
      </c>
      <c r="AL57" s="17">
        <f>IF(AN57=21,J57,0)</f>
        <v>0</v>
      </c>
      <c r="AN57" s="32">
        <v>21</v>
      </c>
      <c r="AO57" s="32">
        <f>G57*1</f>
        <v>0</v>
      </c>
      <c r="AP57" s="32">
        <f>G57*(1-1)</f>
        <v>0</v>
      </c>
      <c r="AQ57" s="28" t="s">
        <v>8</v>
      </c>
      <c r="AV57" s="32">
        <f>AW57+AX57</f>
        <v>0</v>
      </c>
      <c r="AW57" s="32">
        <f>F57*AO57</f>
        <v>0</v>
      </c>
      <c r="AX57" s="32">
        <f>F57*AP57</f>
        <v>0</v>
      </c>
      <c r="AY57" s="33" t="s">
        <v>146</v>
      </c>
      <c r="AZ57" s="33" t="s">
        <v>148</v>
      </c>
      <c r="BA57" s="25" t="s">
        <v>149</v>
      </c>
      <c r="BC57" s="32">
        <f>AW57+AX57</f>
        <v>0</v>
      </c>
      <c r="BD57" s="32">
        <f>G57/(100-BE57)*100</f>
        <v>0</v>
      </c>
      <c r="BE57" s="32">
        <v>0</v>
      </c>
      <c r="BF57" s="32">
        <f>L57</f>
        <v>0</v>
      </c>
      <c r="BH57" s="17">
        <f>F57*AO57</f>
        <v>0</v>
      </c>
      <c r="BI57" s="17">
        <f>F57*AP57</f>
        <v>0</v>
      </c>
      <c r="BJ57" s="17">
        <f>F57*G57</f>
        <v>0</v>
      </c>
    </row>
    <row r="58" spans="3:13" ht="12.75">
      <c r="C58" s="13" t="s">
        <v>49</v>
      </c>
      <c r="D58" s="87" t="s">
        <v>92</v>
      </c>
      <c r="E58" s="88"/>
      <c r="F58" s="88"/>
      <c r="G58" s="88"/>
      <c r="H58" s="88"/>
      <c r="I58" s="88"/>
      <c r="J58" s="88"/>
      <c r="K58" s="88"/>
      <c r="L58" s="88"/>
      <c r="M58" s="88"/>
    </row>
    <row r="59" spans="1:62" ht="12.75">
      <c r="A59" s="5" t="s">
        <v>29</v>
      </c>
      <c r="B59" s="5" t="s">
        <v>35</v>
      </c>
      <c r="C59" s="5" t="s">
        <v>62</v>
      </c>
      <c r="D59" s="5" t="s">
        <v>104</v>
      </c>
      <c r="E59" s="5" t="s">
        <v>114</v>
      </c>
      <c r="F59" s="17">
        <v>1</v>
      </c>
      <c r="G59" s="17">
        <v>0</v>
      </c>
      <c r="H59" s="17">
        <f>F59*AO59</f>
        <v>0</v>
      </c>
      <c r="I59" s="17">
        <f>F59*AP59</f>
        <v>0</v>
      </c>
      <c r="J59" s="17">
        <f>F59*G59</f>
        <v>0</v>
      </c>
      <c r="K59" s="17">
        <v>0</v>
      </c>
      <c r="L59" s="17">
        <f>F59*K59</f>
        <v>0</v>
      </c>
      <c r="M59" s="28"/>
      <c r="Z59" s="32">
        <f>IF(AQ59="5",BJ59,0)</f>
        <v>0</v>
      </c>
      <c r="AB59" s="32">
        <f>IF(AQ59="1",BH59,0)</f>
        <v>0</v>
      </c>
      <c r="AC59" s="32">
        <f>IF(AQ59="1",BI59,0)</f>
        <v>0</v>
      </c>
      <c r="AD59" s="32">
        <f>IF(AQ59="7",BH59,0)</f>
        <v>0</v>
      </c>
      <c r="AE59" s="32">
        <f>IF(AQ59="7",BI59,0)</f>
        <v>0</v>
      </c>
      <c r="AF59" s="32">
        <f>IF(AQ59="2",BH59,0)</f>
        <v>0</v>
      </c>
      <c r="AG59" s="32">
        <f>IF(AQ59="2",BI59,0)</f>
        <v>0</v>
      </c>
      <c r="AH59" s="32">
        <f>IF(AQ59="0",BJ59,0)</f>
        <v>0</v>
      </c>
      <c r="AI59" s="25" t="s">
        <v>35</v>
      </c>
      <c r="AJ59" s="17">
        <f>IF(AN59=0,J59,0)</f>
        <v>0</v>
      </c>
      <c r="AK59" s="17">
        <f>IF(AN59=15,J59,0)</f>
        <v>0</v>
      </c>
      <c r="AL59" s="17">
        <f>IF(AN59=21,J59,0)</f>
        <v>0</v>
      </c>
      <c r="AN59" s="32">
        <v>21</v>
      </c>
      <c r="AO59" s="32">
        <f>G59*1</f>
        <v>0</v>
      </c>
      <c r="AP59" s="32">
        <f>G59*(1-1)</f>
        <v>0</v>
      </c>
      <c r="AQ59" s="28" t="s">
        <v>8</v>
      </c>
      <c r="AV59" s="32">
        <f>AW59+AX59</f>
        <v>0</v>
      </c>
      <c r="AW59" s="32">
        <f>F59*AO59</f>
        <v>0</v>
      </c>
      <c r="AX59" s="32">
        <f>F59*AP59</f>
        <v>0</v>
      </c>
      <c r="AY59" s="33" t="s">
        <v>146</v>
      </c>
      <c r="AZ59" s="33" t="s">
        <v>148</v>
      </c>
      <c r="BA59" s="25" t="s">
        <v>149</v>
      </c>
      <c r="BC59" s="32">
        <f>AW59+AX59</f>
        <v>0</v>
      </c>
      <c r="BD59" s="32">
        <f>G59/(100-BE59)*100</f>
        <v>0</v>
      </c>
      <c r="BE59" s="32">
        <v>0</v>
      </c>
      <c r="BF59" s="32">
        <f>L59</f>
        <v>0</v>
      </c>
      <c r="BH59" s="17">
        <f>F59*AO59</f>
        <v>0</v>
      </c>
      <c r="BI59" s="17">
        <f>F59*AP59</f>
        <v>0</v>
      </c>
      <c r="BJ59" s="17">
        <f>F59*G59</f>
        <v>0</v>
      </c>
    </row>
    <row r="60" spans="3:13" ht="12.75">
      <c r="C60" s="13" t="s">
        <v>49</v>
      </c>
      <c r="D60" s="87" t="s">
        <v>92</v>
      </c>
      <c r="E60" s="88"/>
      <c r="F60" s="88"/>
      <c r="G60" s="88"/>
      <c r="H60" s="88"/>
      <c r="I60" s="88"/>
      <c r="J60" s="88"/>
      <c r="K60" s="88"/>
      <c r="L60" s="88"/>
      <c r="M60" s="88"/>
    </row>
    <row r="61" spans="1:62" ht="12.75">
      <c r="A61" s="5" t="s">
        <v>30</v>
      </c>
      <c r="B61" s="5" t="s">
        <v>35</v>
      </c>
      <c r="C61" s="5" t="s">
        <v>63</v>
      </c>
      <c r="D61" s="5" t="s">
        <v>105</v>
      </c>
      <c r="E61" s="5" t="s">
        <v>114</v>
      </c>
      <c r="F61" s="17">
        <v>1</v>
      </c>
      <c r="G61" s="17">
        <v>0</v>
      </c>
      <c r="H61" s="17">
        <f>F61*AO61</f>
        <v>0</v>
      </c>
      <c r="I61" s="17">
        <f>F61*AP61</f>
        <v>0</v>
      </c>
      <c r="J61" s="17">
        <f>F61*G61</f>
        <v>0</v>
      </c>
      <c r="K61" s="17">
        <v>0</v>
      </c>
      <c r="L61" s="17">
        <f>F61*K61</f>
        <v>0</v>
      </c>
      <c r="M61" s="28"/>
      <c r="Z61" s="32">
        <f>IF(AQ61="5",BJ61,0)</f>
        <v>0</v>
      </c>
      <c r="AB61" s="32">
        <f>IF(AQ61="1",BH61,0)</f>
        <v>0</v>
      </c>
      <c r="AC61" s="32">
        <f>IF(AQ61="1",BI61,0)</f>
        <v>0</v>
      </c>
      <c r="AD61" s="32">
        <f>IF(AQ61="7",BH61,0)</f>
        <v>0</v>
      </c>
      <c r="AE61" s="32">
        <f>IF(AQ61="7",BI61,0)</f>
        <v>0</v>
      </c>
      <c r="AF61" s="32">
        <f>IF(AQ61="2",BH61,0)</f>
        <v>0</v>
      </c>
      <c r="AG61" s="32">
        <f>IF(AQ61="2",BI61,0)</f>
        <v>0</v>
      </c>
      <c r="AH61" s="32">
        <f>IF(AQ61="0",BJ61,0)</f>
        <v>0</v>
      </c>
      <c r="AI61" s="25" t="s">
        <v>35</v>
      </c>
      <c r="AJ61" s="17">
        <f>IF(AN61=0,J61,0)</f>
        <v>0</v>
      </c>
      <c r="AK61" s="17">
        <f>IF(AN61=15,J61,0)</f>
        <v>0</v>
      </c>
      <c r="AL61" s="17">
        <f>IF(AN61=21,J61,0)</f>
        <v>0</v>
      </c>
      <c r="AN61" s="32">
        <v>21</v>
      </c>
      <c r="AO61" s="32">
        <f>G61*1</f>
        <v>0</v>
      </c>
      <c r="AP61" s="32">
        <f>G61*(1-1)</f>
        <v>0</v>
      </c>
      <c r="AQ61" s="28" t="s">
        <v>8</v>
      </c>
      <c r="AV61" s="32">
        <f>AW61+AX61</f>
        <v>0</v>
      </c>
      <c r="AW61" s="32">
        <f>F61*AO61</f>
        <v>0</v>
      </c>
      <c r="AX61" s="32">
        <f>F61*AP61</f>
        <v>0</v>
      </c>
      <c r="AY61" s="33" t="s">
        <v>146</v>
      </c>
      <c r="AZ61" s="33" t="s">
        <v>148</v>
      </c>
      <c r="BA61" s="25" t="s">
        <v>149</v>
      </c>
      <c r="BC61" s="32">
        <f>AW61+AX61</f>
        <v>0</v>
      </c>
      <c r="BD61" s="32">
        <f>G61/(100-BE61)*100</f>
        <v>0</v>
      </c>
      <c r="BE61" s="32">
        <v>0</v>
      </c>
      <c r="BF61" s="32">
        <f>L61</f>
        <v>0</v>
      </c>
      <c r="BH61" s="17">
        <f>F61*AO61</f>
        <v>0</v>
      </c>
      <c r="BI61" s="17">
        <f>F61*AP61</f>
        <v>0</v>
      </c>
      <c r="BJ61" s="17">
        <f>F61*G61</f>
        <v>0</v>
      </c>
    </row>
    <row r="62" spans="3:13" ht="12.75">
      <c r="C62" s="13" t="s">
        <v>49</v>
      </c>
      <c r="D62" s="87" t="s">
        <v>92</v>
      </c>
      <c r="E62" s="88"/>
      <c r="F62" s="88"/>
      <c r="G62" s="88"/>
      <c r="H62" s="88"/>
      <c r="I62" s="88"/>
      <c r="J62" s="88"/>
      <c r="K62" s="88"/>
      <c r="L62" s="88"/>
      <c r="M62" s="88"/>
    </row>
    <row r="63" spans="1:62" ht="12.75">
      <c r="A63" s="6" t="s">
        <v>31</v>
      </c>
      <c r="B63" s="6" t="s">
        <v>35</v>
      </c>
      <c r="C63" s="6" t="s">
        <v>64</v>
      </c>
      <c r="D63" s="6" t="s">
        <v>106</v>
      </c>
      <c r="E63" s="6" t="s">
        <v>115</v>
      </c>
      <c r="F63" s="18">
        <v>8</v>
      </c>
      <c r="G63" s="18">
        <v>0</v>
      </c>
      <c r="H63" s="18">
        <f>F63*AO63</f>
        <v>0</v>
      </c>
      <c r="I63" s="18">
        <f>F63*AP63</f>
        <v>0</v>
      </c>
      <c r="J63" s="18">
        <f>F63*G63</f>
        <v>0</v>
      </c>
      <c r="K63" s="18">
        <v>0</v>
      </c>
      <c r="L63" s="18">
        <f>F63*K63</f>
        <v>0</v>
      </c>
      <c r="M63" s="29"/>
      <c r="Z63" s="32">
        <f>IF(AQ63="5",BJ63,0)</f>
        <v>0</v>
      </c>
      <c r="AB63" s="32">
        <f>IF(AQ63="1",BH63,0)</f>
        <v>0</v>
      </c>
      <c r="AC63" s="32">
        <f>IF(AQ63="1",BI63,0)</f>
        <v>0</v>
      </c>
      <c r="AD63" s="32">
        <f>IF(AQ63="7",BH63,0)</f>
        <v>0</v>
      </c>
      <c r="AE63" s="32">
        <f>IF(AQ63="7",BI63,0)</f>
        <v>0</v>
      </c>
      <c r="AF63" s="32">
        <f>IF(AQ63="2",BH63,0)</f>
        <v>0</v>
      </c>
      <c r="AG63" s="32">
        <f>IF(AQ63="2",BI63,0)</f>
        <v>0</v>
      </c>
      <c r="AH63" s="32">
        <f>IF(AQ63="0",BJ63,0)</f>
        <v>0</v>
      </c>
      <c r="AI63" s="25" t="s">
        <v>35</v>
      </c>
      <c r="AJ63" s="17">
        <f>IF(AN63=0,J63,0)</f>
        <v>0</v>
      </c>
      <c r="AK63" s="17">
        <f>IF(AN63=15,J63,0)</f>
        <v>0</v>
      </c>
      <c r="AL63" s="17">
        <f>IF(AN63=21,J63,0)</f>
        <v>0</v>
      </c>
      <c r="AN63" s="32">
        <v>21</v>
      </c>
      <c r="AO63" s="32">
        <f>G63*0</f>
        <v>0</v>
      </c>
      <c r="AP63" s="32">
        <f>G63*(1-0)</f>
        <v>0</v>
      </c>
      <c r="AQ63" s="28" t="s">
        <v>8</v>
      </c>
      <c r="AV63" s="32">
        <f>AW63+AX63</f>
        <v>0</v>
      </c>
      <c r="AW63" s="32">
        <f>F63*AO63</f>
        <v>0</v>
      </c>
      <c r="AX63" s="32">
        <f>F63*AP63</f>
        <v>0</v>
      </c>
      <c r="AY63" s="33" t="s">
        <v>146</v>
      </c>
      <c r="AZ63" s="33" t="s">
        <v>148</v>
      </c>
      <c r="BA63" s="25" t="s">
        <v>149</v>
      </c>
      <c r="BC63" s="32">
        <f>AW63+AX63</f>
        <v>0</v>
      </c>
      <c r="BD63" s="32">
        <f>G63/(100-BE63)*100</f>
        <v>0</v>
      </c>
      <c r="BE63" s="32">
        <v>0</v>
      </c>
      <c r="BF63" s="32">
        <f>L63</f>
        <v>0</v>
      </c>
      <c r="BH63" s="17">
        <f>F63*AO63</f>
        <v>0</v>
      </c>
      <c r="BI63" s="17">
        <f>F63*AP63</f>
        <v>0</v>
      </c>
      <c r="BJ63" s="17">
        <f>F63*G63</f>
        <v>0</v>
      </c>
    </row>
    <row r="64" spans="1:13" ht="12.75">
      <c r="A64" s="7"/>
      <c r="B64" s="7"/>
      <c r="C64" s="7"/>
      <c r="D64" s="7"/>
      <c r="E64" s="7"/>
      <c r="F64" s="7"/>
      <c r="G64" s="7"/>
      <c r="H64" s="89" t="s">
        <v>126</v>
      </c>
      <c r="I64" s="90"/>
      <c r="J64" s="36">
        <f>J13+J32</f>
        <v>0</v>
      </c>
      <c r="K64" s="7"/>
      <c r="L64" s="7"/>
      <c r="M64" s="7"/>
    </row>
    <row r="65" ht="11.25" customHeight="1">
      <c r="A65" s="8" t="s">
        <v>32</v>
      </c>
    </row>
    <row r="66" spans="1:13" ht="166.5" customHeight="1">
      <c r="A66" s="77" t="s">
        <v>33</v>
      </c>
      <c r="B66" s="69"/>
      <c r="C66" s="69"/>
      <c r="D66" s="69"/>
      <c r="E66" s="69"/>
      <c r="F66" s="69"/>
      <c r="G66" s="69"/>
      <c r="H66" s="69"/>
      <c r="I66" s="69"/>
      <c r="J66" s="69"/>
      <c r="K66" s="69"/>
      <c r="L66" s="69"/>
      <c r="M66" s="69"/>
    </row>
  </sheetData>
  <sheetProtection/>
  <mergeCells count="53">
    <mergeCell ref="D60:M60"/>
    <mergeCell ref="D62:M62"/>
    <mergeCell ref="H64:I64"/>
    <mergeCell ref="A66:M66"/>
    <mergeCell ref="D48:M48"/>
    <mergeCell ref="D50:M50"/>
    <mergeCell ref="D52:M52"/>
    <mergeCell ref="D54:M54"/>
    <mergeCell ref="D56:M56"/>
    <mergeCell ref="D58:M58"/>
    <mergeCell ref="D36:M36"/>
    <mergeCell ref="D38:M38"/>
    <mergeCell ref="D40:M40"/>
    <mergeCell ref="D42:M42"/>
    <mergeCell ref="D44:M44"/>
    <mergeCell ref="D46:M46"/>
    <mergeCell ref="D23:M23"/>
    <mergeCell ref="D25:M25"/>
    <mergeCell ref="D27:M27"/>
    <mergeCell ref="D29:M29"/>
    <mergeCell ref="D31:M31"/>
    <mergeCell ref="D34:M34"/>
    <mergeCell ref="H10:J10"/>
    <mergeCell ref="K10:L10"/>
    <mergeCell ref="D15:M15"/>
    <mergeCell ref="D17:M17"/>
    <mergeCell ref="D19:M19"/>
    <mergeCell ref="D21:M21"/>
    <mergeCell ref="A8:C9"/>
    <mergeCell ref="D8:D9"/>
    <mergeCell ref="E8:F9"/>
    <mergeCell ref="G8:G9"/>
    <mergeCell ref="H8:H9"/>
    <mergeCell ref="I8:M9"/>
    <mergeCell ref="A6:C7"/>
    <mergeCell ref="D6:D7"/>
    <mergeCell ref="E6:F7"/>
    <mergeCell ref="G6:G7"/>
    <mergeCell ref="H6:H7"/>
    <mergeCell ref="I6:M7"/>
    <mergeCell ref="A4:C5"/>
    <mergeCell ref="D4:D5"/>
    <mergeCell ref="E4:F5"/>
    <mergeCell ref="G4:G5"/>
    <mergeCell ref="H4:H5"/>
    <mergeCell ref="I4:M5"/>
    <mergeCell ref="A1:M1"/>
    <mergeCell ref="A2:C3"/>
    <mergeCell ref="D2:D3"/>
    <mergeCell ref="E2:F3"/>
    <mergeCell ref="G2:G3"/>
    <mergeCell ref="H2:H3"/>
    <mergeCell ref="I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pane ySplit="10" topLeftCell="A11" activePane="bottomLeft" state="frozen"/>
      <selection pane="topLeft" activeCell="A1" sqref="A1"/>
      <selection pane="bottomLeft" activeCell="A1" sqref="A1:G1"/>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9" width="0" style="0" hidden="1" customWidth="1"/>
  </cols>
  <sheetData>
    <row r="1" spans="1:7" ht="72.75" customHeight="1">
      <c r="A1" s="64" t="s">
        <v>153</v>
      </c>
      <c r="B1" s="65"/>
      <c r="C1" s="65"/>
      <c r="D1" s="65"/>
      <c r="E1" s="65"/>
      <c r="F1" s="65"/>
      <c r="G1" s="65"/>
    </row>
    <row r="2" spans="1:8" ht="12.75">
      <c r="A2" s="66" t="s">
        <v>1</v>
      </c>
      <c r="B2" s="70" t="str">
        <f>'Stavební rozpočet'!D2</f>
        <v>Staveb. úpravy a vybav. interiéru na radnici MěÚ Nový Jičín - položkový rozpočet</v>
      </c>
      <c r="C2" s="90"/>
      <c r="D2" s="73" t="s">
        <v>120</v>
      </c>
      <c r="E2" s="73" t="str">
        <f>'Stavební rozpočet'!I2</f>
        <v>Město Nový Jičín, Masarykovo náměstí 1, 741 01</v>
      </c>
      <c r="F2" s="67"/>
      <c r="G2" s="74"/>
      <c r="H2" s="30"/>
    </row>
    <row r="3" spans="1:8" ht="12.75">
      <c r="A3" s="68"/>
      <c r="B3" s="71"/>
      <c r="C3" s="71"/>
      <c r="D3" s="69"/>
      <c r="E3" s="69"/>
      <c r="F3" s="69"/>
      <c r="G3" s="75"/>
      <c r="H3" s="30"/>
    </row>
    <row r="4" spans="1:8" ht="12.75">
      <c r="A4" s="76" t="s">
        <v>2</v>
      </c>
      <c r="B4" s="77" t="str">
        <f>'Stavební rozpočet'!D4</f>
        <v>Truhlářská část + elektroinstalace jednacího stolu</v>
      </c>
      <c r="C4" s="69"/>
      <c r="D4" s="77" t="s">
        <v>121</v>
      </c>
      <c r="E4" s="77" t="str">
        <f>'Stavební rozpočet'!I4</f>
        <v>Ing. arch. Monika Drholecká</v>
      </c>
      <c r="F4" s="69"/>
      <c r="G4" s="75"/>
      <c r="H4" s="30"/>
    </row>
    <row r="5" spans="1:8" ht="12.75">
      <c r="A5" s="68"/>
      <c r="B5" s="69"/>
      <c r="C5" s="69"/>
      <c r="D5" s="69"/>
      <c r="E5" s="69"/>
      <c r="F5" s="69"/>
      <c r="G5" s="75"/>
      <c r="H5" s="30"/>
    </row>
    <row r="6" spans="1:8" ht="12.75">
      <c r="A6" s="76" t="s">
        <v>3</v>
      </c>
      <c r="B6" s="77" t="str">
        <f>'Stavební rozpočet'!D6</f>
        <v>Masarykovo náměstí 1, 741 01 Nový Jičín</v>
      </c>
      <c r="C6" s="69"/>
      <c r="D6" s="77" t="s">
        <v>122</v>
      </c>
      <c r="E6" s="77" t="str">
        <f>'Stavební rozpočet'!I6</f>
        <v> </v>
      </c>
      <c r="F6" s="69"/>
      <c r="G6" s="75"/>
      <c r="H6" s="30"/>
    </row>
    <row r="7" spans="1:8" ht="12.75">
      <c r="A7" s="68"/>
      <c r="B7" s="69"/>
      <c r="C7" s="69"/>
      <c r="D7" s="69"/>
      <c r="E7" s="69"/>
      <c r="F7" s="69"/>
      <c r="G7" s="75"/>
      <c r="H7" s="30"/>
    </row>
    <row r="8" spans="1:8" ht="12.75">
      <c r="A8" s="76" t="s">
        <v>123</v>
      </c>
      <c r="B8" s="77" t="str">
        <f>'Stavební rozpočet'!I8</f>
        <v> </v>
      </c>
      <c r="C8" s="69"/>
      <c r="D8" s="78" t="s">
        <v>110</v>
      </c>
      <c r="E8" s="77" t="str">
        <f>'Stavební rozpočet'!G8</f>
        <v>14.06.2021</v>
      </c>
      <c r="F8" s="69"/>
      <c r="G8" s="75"/>
      <c r="H8" s="30"/>
    </row>
    <row r="9" spans="1:8" ht="12.75">
      <c r="A9" s="79"/>
      <c r="B9" s="80"/>
      <c r="C9" s="80"/>
      <c r="D9" s="80"/>
      <c r="E9" s="80"/>
      <c r="F9" s="80"/>
      <c r="G9" s="81"/>
      <c r="H9" s="30"/>
    </row>
    <row r="10" spans="1:8" ht="12.75">
      <c r="A10" s="37" t="s">
        <v>34</v>
      </c>
      <c r="B10" s="39" t="s">
        <v>36</v>
      </c>
      <c r="C10" s="40" t="s">
        <v>68</v>
      </c>
      <c r="D10" s="41" t="s">
        <v>154</v>
      </c>
      <c r="E10" s="41" t="s">
        <v>155</v>
      </c>
      <c r="F10" s="41" t="s">
        <v>156</v>
      </c>
      <c r="G10" s="43" t="s">
        <v>157</v>
      </c>
      <c r="H10" s="31"/>
    </row>
    <row r="11" spans="1:9" ht="12.75">
      <c r="A11" s="38" t="s">
        <v>35</v>
      </c>
      <c r="B11" s="38"/>
      <c r="C11" s="38" t="s">
        <v>70</v>
      </c>
      <c r="D11" s="44">
        <f>'Stavební rozpočet'!H12</f>
        <v>0</v>
      </c>
      <c r="E11" s="44">
        <f>'Stavební rozpočet'!I12</f>
        <v>0</v>
      </c>
      <c r="F11" s="44">
        <f>'Stavební rozpočet'!J12</f>
        <v>0</v>
      </c>
      <c r="G11" s="44">
        <f>'Stavební rozpočet'!L12</f>
        <v>0</v>
      </c>
      <c r="H11" s="32" t="s">
        <v>158</v>
      </c>
      <c r="I11" s="32">
        <f>IF(H11="F",0,F11)</f>
        <v>0</v>
      </c>
    </row>
    <row r="12" spans="1:9" ht="12.75">
      <c r="A12" s="15" t="s">
        <v>35</v>
      </c>
      <c r="B12" s="15" t="s">
        <v>37</v>
      </c>
      <c r="C12" s="15" t="s">
        <v>71</v>
      </c>
      <c r="D12" s="32">
        <f>'Stavební rozpočet'!H13</f>
        <v>0</v>
      </c>
      <c r="E12" s="32">
        <f>'Stavební rozpočet'!I13</f>
        <v>0</v>
      </c>
      <c r="F12" s="32">
        <f>'Stavební rozpočet'!J13</f>
        <v>0</v>
      </c>
      <c r="G12" s="32">
        <f>'Stavební rozpočet'!L13</f>
        <v>0</v>
      </c>
      <c r="H12" s="32" t="s">
        <v>159</v>
      </c>
      <c r="I12" s="32">
        <f>IF(H12="F",0,F12)</f>
        <v>0</v>
      </c>
    </row>
    <row r="13" spans="1:9" ht="12.75">
      <c r="A13" s="15" t="s">
        <v>35</v>
      </c>
      <c r="B13" s="15" t="s">
        <v>47</v>
      </c>
      <c r="C13" s="15" t="s">
        <v>90</v>
      </c>
      <c r="D13" s="32">
        <f>'Stavební rozpočet'!H32</f>
        <v>0</v>
      </c>
      <c r="E13" s="32">
        <f>'Stavební rozpočet'!I32</f>
        <v>0</v>
      </c>
      <c r="F13" s="32">
        <f>'Stavební rozpočet'!J32</f>
        <v>0</v>
      </c>
      <c r="G13" s="32">
        <f>'Stavební rozpočet'!L32</f>
        <v>0</v>
      </c>
      <c r="H13" s="32" t="s">
        <v>159</v>
      </c>
      <c r="I13" s="32">
        <f>IF(H13="F",0,F13)</f>
        <v>0</v>
      </c>
    </row>
    <row r="15" spans="5:6" ht="12.75">
      <c r="E15" s="42" t="s">
        <v>126</v>
      </c>
      <c r="F15" s="45">
        <f>SUM(I11:I13)</f>
        <v>0</v>
      </c>
    </row>
  </sheetData>
  <sheetProtection/>
  <mergeCells count="17">
    <mergeCell ref="A6:A7"/>
    <mergeCell ref="B6:C7"/>
    <mergeCell ref="D6:D7"/>
    <mergeCell ref="E6:G7"/>
    <mergeCell ref="A8:A9"/>
    <mergeCell ref="B8:C9"/>
    <mergeCell ref="D8:D9"/>
    <mergeCell ref="E8:G9"/>
    <mergeCell ref="A1:G1"/>
    <mergeCell ref="A2:A3"/>
    <mergeCell ref="B2:C3"/>
    <mergeCell ref="D2:D3"/>
    <mergeCell ref="E2:G3"/>
    <mergeCell ref="A4:A5"/>
    <mergeCell ref="B4:C5"/>
    <mergeCell ref="D4:D5"/>
    <mergeCell ref="E4:G5"/>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63"/>
      <c r="B1" s="46"/>
      <c r="C1" s="91" t="s">
        <v>175</v>
      </c>
      <c r="D1" s="65"/>
      <c r="E1" s="65"/>
      <c r="F1" s="65"/>
      <c r="G1" s="65"/>
      <c r="H1" s="65"/>
      <c r="I1" s="65"/>
    </row>
    <row r="2" spans="1:10" ht="12.75">
      <c r="A2" s="66" t="s">
        <v>1</v>
      </c>
      <c r="B2" s="67"/>
      <c r="C2" s="70" t="str">
        <f>'Stavební rozpočet'!D2</f>
        <v>Staveb. úpravy a vybav. interiéru na radnici MěÚ Nový Jičín - položkový rozpočet</v>
      </c>
      <c r="D2" s="90"/>
      <c r="E2" s="73" t="s">
        <v>120</v>
      </c>
      <c r="F2" s="73" t="str">
        <f>'Stavební rozpočet'!I2</f>
        <v>Město Nový Jičín, Masarykovo náměstí 1, 741 01</v>
      </c>
      <c r="G2" s="67"/>
      <c r="H2" s="73" t="s">
        <v>200</v>
      </c>
      <c r="I2" s="92" t="s">
        <v>204</v>
      </c>
      <c r="J2" s="30"/>
    </row>
    <row r="3" spans="1:10" ht="25.5" customHeight="1">
      <c r="A3" s="68"/>
      <c r="B3" s="69"/>
      <c r="C3" s="71"/>
      <c r="D3" s="71"/>
      <c r="E3" s="69"/>
      <c r="F3" s="69"/>
      <c r="G3" s="69"/>
      <c r="H3" s="69"/>
      <c r="I3" s="75"/>
      <c r="J3" s="30"/>
    </row>
    <row r="4" spans="1:10" ht="12.75">
      <c r="A4" s="76" t="s">
        <v>2</v>
      </c>
      <c r="B4" s="69"/>
      <c r="C4" s="77" t="str">
        <f>'Stavební rozpočet'!D4</f>
        <v>Truhlářská část + elektroinstalace jednacího stolu</v>
      </c>
      <c r="D4" s="69"/>
      <c r="E4" s="77" t="s">
        <v>121</v>
      </c>
      <c r="F4" s="77" t="str">
        <f>'Stavební rozpočet'!I4</f>
        <v>Ing. arch. Monika Drholecká</v>
      </c>
      <c r="G4" s="69"/>
      <c r="H4" s="77" t="s">
        <v>200</v>
      </c>
      <c r="I4" s="93" t="s">
        <v>205</v>
      </c>
      <c r="J4" s="30"/>
    </row>
    <row r="5" spans="1:10" ht="12.75">
      <c r="A5" s="68"/>
      <c r="B5" s="69"/>
      <c r="C5" s="69"/>
      <c r="D5" s="69"/>
      <c r="E5" s="69"/>
      <c r="F5" s="69"/>
      <c r="G5" s="69"/>
      <c r="H5" s="69"/>
      <c r="I5" s="75"/>
      <c r="J5" s="30"/>
    </row>
    <row r="6" spans="1:10" ht="12.75">
      <c r="A6" s="76" t="s">
        <v>3</v>
      </c>
      <c r="B6" s="69"/>
      <c r="C6" s="77" t="str">
        <f>'Stavební rozpočet'!D6</f>
        <v>Masarykovo náměstí 1, 741 01 Nový Jičín</v>
      </c>
      <c r="D6" s="69"/>
      <c r="E6" s="77" t="s">
        <v>122</v>
      </c>
      <c r="F6" s="77" t="str">
        <f>'Stavební rozpočet'!I6</f>
        <v> </v>
      </c>
      <c r="G6" s="69"/>
      <c r="H6" s="77" t="s">
        <v>200</v>
      </c>
      <c r="I6" s="93"/>
      <c r="J6" s="30"/>
    </row>
    <row r="7" spans="1:10" ht="12.75">
      <c r="A7" s="68"/>
      <c r="B7" s="69"/>
      <c r="C7" s="69"/>
      <c r="D7" s="69"/>
      <c r="E7" s="69"/>
      <c r="F7" s="69"/>
      <c r="G7" s="69"/>
      <c r="H7" s="69"/>
      <c r="I7" s="75"/>
      <c r="J7" s="30"/>
    </row>
    <row r="8" spans="1:10" ht="12.75">
      <c r="A8" s="76" t="s">
        <v>108</v>
      </c>
      <c r="B8" s="69"/>
      <c r="C8" s="77" t="str">
        <f>'Stavební rozpočet'!G4</f>
        <v> </v>
      </c>
      <c r="D8" s="69"/>
      <c r="E8" s="77" t="s">
        <v>109</v>
      </c>
      <c r="F8" s="77" t="str">
        <f>'Stavební rozpočet'!G6</f>
        <v> </v>
      </c>
      <c r="G8" s="69"/>
      <c r="H8" s="78" t="s">
        <v>201</v>
      </c>
      <c r="I8" s="93" t="s">
        <v>31</v>
      </c>
      <c r="J8" s="30"/>
    </row>
    <row r="9" spans="1:10" ht="12.75">
      <c r="A9" s="68"/>
      <c r="B9" s="69"/>
      <c r="C9" s="69"/>
      <c r="D9" s="69"/>
      <c r="E9" s="69"/>
      <c r="F9" s="69"/>
      <c r="G9" s="69"/>
      <c r="H9" s="69"/>
      <c r="I9" s="75"/>
      <c r="J9" s="30"/>
    </row>
    <row r="10" spans="1:10" ht="12.75">
      <c r="A10" s="76" t="s">
        <v>4</v>
      </c>
      <c r="B10" s="69"/>
      <c r="C10" s="77" t="str">
        <f>'Stavební rozpočet'!D8</f>
        <v> </v>
      </c>
      <c r="D10" s="69"/>
      <c r="E10" s="77" t="s">
        <v>123</v>
      </c>
      <c r="F10" s="77" t="str">
        <f>'Stavební rozpočet'!I8</f>
        <v> </v>
      </c>
      <c r="G10" s="69"/>
      <c r="H10" s="78" t="s">
        <v>202</v>
      </c>
      <c r="I10" s="96" t="str">
        <f>'Stavební rozpočet'!G8</f>
        <v>14.06.2021</v>
      </c>
      <c r="J10" s="30"/>
    </row>
    <row r="11" spans="1:10" ht="12.75">
      <c r="A11" s="94"/>
      <c r="B11" s="95"/>
      <c r="C11" s="95"/>
      <c r="D11" s="95"/>
      <c r="E11" s="95"/>
      <c r="F11" s="95"/>
      <c r="G11" s="95"/>
      <c r="H11" s="95"/>
      <c r="I11" s="97"/>
      <c r="J11" s="30"/>
    </row>
    <row r="12" spans="1:9" ht="23.25" customHeight="1">
      <c r="A12" s="98" t="s">
        <v>160</v>
      </c>
      <c r="B12" s="99"/>
      <c r="C12" s="99"/>
      <c r="D12" s="99"/>
      <c r="E12" s="99"/>
      <c r="F12" s="99"/>
      <c r="G12" s="99"/>
      <c r="H12" s="99"/>
      <c r="I12" s="99"/>
    </row>
    <row r="13" spans="1:10" ht="26.25" customHeight="1">
      <c r="A13" s="47" t="s">
        <v>161</v>
      </c>
      <c r="B13" s="100" t="s">
        <v>173</v>
      </c>
      <c r="C13" s="101"/>
      <c r="D13" s="47" t="s">
        <v>176</v>
      </c>
      <c r="E13" s="100" t="s">
        <v>185</v>
      </c>
      <c r="F13" s="101"/>
      <c r="G13" s="47" t="s">
        <v>186</v>
      </c>
      <c r="H13" s="100" t="s">
        <v>203</v>
      </c>
      <c r="I13" s="101"/>
      <c r="J13" s="30"/>
    </row>
    <row r="14" spans="1:10" ht="15" customHeight="1">
      <c r="A14" s="48" t="s">
        <v>162</v>
      </c>
      <c r="B14" s="52" t="s">
        <v>174</v>
      </c>
      <c r="C14" s="56">
        <f>SUM('Stavební rozpočet'!AB12:AB63)</f>
        <v>0</v>
      </c>
      <c r="D14" s="102" t="s">
        <v>177</v>
      </c>
      <c r="E14" s="103"/>
      <c r="F14" s="56">
        <v>0</v>
      </c>
      <c r="G14" s="102" t="s">
        <v>187</v>
      </c>
      <c r="H14" s="103"/>
      <c r="I14" s="56">
        <v>0</v>
      </c>
      <c r="J14" s="30"/>
    </row>
    <row r="15" spans="1:10" ht="15" customHeight="1">
      <c r="A15" s="49"/>
      <c r="B15" s="52" t="s">
        <v>130</v>
      </c>
      <c r="C15" s="56">
        <f>SUM('Stavební rozpočet'!AC12:AC63)</f>
        <v>0</v>
      </c>
      <c r="D15" s="102" t="s">
        <v>178</v>
      </c>
      <c r="E15" s="103"/>
      <c r="F15" s="56">
        <v>0</v>
      </c>
      <c r="G15" s="102" t="s">
        <v>188</v>
      </c>
      <c r="H15" s="103"/>
      <c r="I15" s="56">
        <v>0</v>
      </c>
      <c r="J15" s="30"/>
    </row>
    <row r="16" spans="1:10" ht="15" customHeight="1">
      <c r="A16" s="48" t="s">
        <v>163</v>
      </c>
      <c r="B16" s="52" t="s">
        <v>174</v>
      </c>
      <c r="C16" s="56">
        <f>SUM('Stavební rozpočet'!AD12:AD63)</f>
        <v>0</v>
      </c>
      <c r="D16" s="102" t="s">
        <v>179</v>
      </c>
      <c r="E16" s="103"/>
      <c r="F16" s="56">
        <v>0</v>
      </c>
      <c r="G16" s="102" t="s">
        <v>189</v>
      </c>
      <c r="H16" s="103"/>
      <c r="I16" s="56">
        <v>0</v>
      </c>
      <c r="J16" s="30"/>
    </row>
    <row r="17" spans="1:10" ht="15" customHeight="1">
      <c r="A17" s="49"/>
      <c r="B17" s="52" t="s">
        <v>130</v>
      </c>
      <c r="C17" s="56">
        <f>SUM('Stavební rozpočet'!AE12:AE63)</f>
        <v>0</v>
      </c>
      <c r="D17" s="102"/>
      <c r="E17" s="103"/>
      <c r="F17" s="57"/>
      <c r="G17" s="102" t="s">
        <v>190</v>
      </c>
      <c r="H17" s="103"/>
      <c r="I17" s="56">
        <v>0</v>
      </c>
      <c r="J17" s="30"/>
    </row>
    <row r="18" spans="1:10" ht="15" customHeight="1">
      <c r="A18" s="48" t="s">
        <v>164</v>
      </c>
      <c r="B18" s="52" t="s">
        <v>174</v>
      </c>
      <c r="C18" s="56">
        <f>SUM('Stavební rozpočet'!AF12:AF63)</f>
        <v>0</v>
      </c>
      <c r="D18" s="102"/>
      <c r="E18" s="103"/>
      <c r="F18" s="57"/>
      <c r="G18" s="102" t="s">
        <v>191</v>
      </c>
      <c r="H18" s="103"/>
      <c r="I18" s="56">
        <v>0</v>
      </c>
      <c r="J18" s="30"/>
    </row>
    <row r="19" spans="1:10" ht="15" customHeight="1">
      <c r="A19" s="49"/>
      <c r="B19" s="52" t="s">
        <v>130</v>
      </c>
      <c r="C19" s="56">
        <f>SUM('Stavební rozpočet'!AG12:AG63)</f>
        <v>0</v>
      </c>
      <c r="D19" s="102"/>
      <c r="E19" s="103"/>
      <c r="F19" s="57"/>
      <c r="G19" s="102" t="s">
        <v>192</v>
      </c>
      <c r="H19" s="103"/>
      <c r="I19" s="56">
        <v>0</v>
      </c>
      <c r="J19" s="30"/>
    </row>
    <row r="20" spans="1:10" ht="15" customHeight="1">
      <c r="A20" s="104" t="s">
        <v>165</v>
      </c>
      <c r="B20" s="105"/>
      <c r="C20" s="56">
        <f>SUM('Stavební rozpočet'!AH12:AH63)</f>
        <v>0</v>
      </c>
      <c r="D20" s="102"/>
      <c r="E20" s="103"/>
      <c r="F20" s="57"/>
      <c r="G20" s="102"/>
      <c r="H20" s="103"/>
      <c r="I20" s="57"/>
      <c r="J20" s="30"/>
    </row>
    <row r="21" spans="1:10" ht="15" customHeight="1">
      <c r="A21" s="104" t="s">
        <v>166</v>
      </c>
      <c r="B21" s="105"/>
      <c r="C21" s="56">
        <f>SUM('Stavební rozpočet'!Z12:Z63)</f>
        <v>0</v>
      </c>
      <c r="D21" s="102"/>
      <c r="E21" s="103"/>
      <c r="F21" s="57"/>
      <c r="G21" s="102"/>
      <c r="H21" s="103"/>
      <c r="I21" s="57"/>
      <c r="J21" s="30"/>
    </row>
    <row r="22" spans="1:10" ht="16.5" customHeight="1">
      <c r="A22" s="104" t="s">
        <v>167</v>
      </c>
      <c r="B22" s="105"/>
      <c r="C22" s="56">
        <f>SUM(C14:C21)</f>
        <v>0</v>
      </c>
      <c r="D22" s="104" t="s">
        <v>180</v>
      </c>
      <c r="E22" s="105"/>
      <c r="F22" s="56">
        <f>SUM(F14:F21)</f>
        <v>0</v>
      </c>
      <c r="G22" s="104" t="s">
        <v>193</v>
      </c>
      <c r="H22" s="105"/>
      <c r="I22" s="56">
        <f>SUM(I14:I21)</f>
        <v>0</v>
      </c>
      <c r="J22" s="30"/>
    </row>
    <row r="23" spans="1:10" ht="15" customHeight="1">
      <c r="A23" s="7"/>
      <c r="B23" s="7"/>
      <c r="C23" s="54"/>
      <c r="D23" s="104" t="s">
        <v>181</v>
      </c>
      <c r="E23" s="105"/>
      <c r="F23" s="58">
        <v>0</v>
      </c>
      <c r="G23" s="104" t="s">
        <v>194</v>
      </c>
      <c r="H23" s="105"/>
      <c r="I23" s="56">
        <v>0</v>
      </c>
      <c r="J23" s="30"/>
    </row>
    <row r="24" spans="4:9" ht="15" customHeight="1">
      <c r="D24" s="7"/>
      <c r="E24" s="7"/>
      <c r="F24" s="59"/>
      <c r="G24" s="104" t="s">
        <v>195</v>
      </c>
      <c r="H24" s="105"/>
      <c r="I24" s="61"/>
    </row>
    <row r="25" spans="6:10" ht="15" customHeight="1">
      <c r="F25" s="60"/>
      <c r="G25" s="104" t="s">
        <v>196</v>
      </c>
      <c r="H25" s="105"/>
      <c r="I25" s="56">
        <v>0</v>
      </c>
      <c r="J25" s="30"/>
    </row>
    <row r="26" spans="1:9" ht="12.75">
      <c r="A26" s="46"/>
      <c r="B26" s="46"/>
      <c r="C26" s="46"/>
      <c r="G26" s="7"/>
      <c r="H26" s="7"/>
      <c r="I26" s="7"/>
    </row>
    <row r="27" spans="1:9" ht="15" customHeight="1">
      <c r="A27" s="106" t="s">
        <v>168</v>
      </c>
      <c r="B27" s="107"/>
      <c r="C27" s="62">
        <f>SUM('Stavební rozpočet'!AJ12:AJ63)</f>
        <v>0</v>
      </c>
      <c r="D27" s="55"/>
      <c r="E27" s="46"/>
      <c r="F27" s="46"/>
      <c r="G27" s="46"/>
      <c r="H27" s="46"/>
      <c r="I27" s="46"/>
    </row>
    <row r="28" spans="1:10" ht="15" customHeight="1">
      <c r="A28" s="106" t="s">
        <v>169</v>
      </c>
      <c r="B28" s="107"/>
      <c r="C28" s="62">
        <f>SUM('Stavební rozpočet'!AK12:AK63)</f>
        <v>0</v>
      </c>
      <c r="D28" s="106" t="s">
        <v>182</v>
      </c>
      <c r="E28" s="107"/>
      <c r="F28" s="62">
        <f>ROUND(C28*(15/100),2)</f>
        <v>0</v>
      </c>
      <c r="G28" s="106" t="s">
        <v>197</v>
      </c>
      <c r="H28" s="107"/>
      <c r="I28" s="62">
        <f>SUM(C27:C29)</f>
        <v>0</v>
      </c>
      <c r="J28" s="30"/>
    </row>
    <row r="29" spans="1:10" ht="15" customHeight="1">
      <c r="A29" s="106" t="s">
        <v>170</v>
      </c>
      <c r="B29" s="107"/>
      <c r="C29" s="62">
        <f>SUM('Stavební rozpočet'!AL12:AL63)+(F22+I22+F23+I23+I24+I25)</f>
        <v>0</v>
      </c>
      <c r="D29" s="106" t="s">
        <v>183</v>
      </c>
      <c r="E29" s="107"/>
      <c r="F29" s="62">
        <f>ROUND(C29*(21/100),2)</f>
        <v>0</v>
      </c>
      <c r="G29" s="106" t="s">
        <v>198</v>
      </c>
      <c r="H29" s="107"/>
      <c r="I29" s="62">
        <f>ROUND(SUM(F28:F29)+I28,0)</f>
        <v>0</v>
      </c>
      <c r="J29" s="30"/>
    </row>
    <row r="30" spans="1:9" ht="12.75">
      <c r="A30" s="50"/>
      <c r="B30" s="50"/>
      <c r="C30" s="50"/>
      <c r="D30" s="50"/>
      <c r="E30" s="50"/>
      <c r="F30" s="50"/>
      <c r="G30" s="50"/>
      <c r="H30" s="50"/>
      <c r="I30" s="50"/>
    </row>
    <row r="31" spans="1:10" ht="14.25" customHeight="1">
      <c r="A31" s="108" t="s">
        <v>171</v>
      </c>
      <c r="B31" s="109"/>
      <c r="C31" s="110"/>
      <c r="D31" s="108" t="s">
        <v>184</v>
      </c>
      <c r="E31" s="109"/>
      <c r="F31" s="110"/>
      <c r="G31" s="108" t="s">
        <v>199</v>
      </c>
      <c r="H31" s="109"/>
      <c r="I31" s="110"/>
      <c r="J31" s="31"/>
    </row>
    <row r="32" spans="1:10" ht="14.25" customHeight="1">
      <c r="A32" s="111"/>
      <c r="B32" s="112"/>
      <c r="C32" s="113"/>
      <c r="D32" s="111"/>
      <c r="E32" s="112"/>
      <c r="F32" s="113"/>
      <c r="G32" s="111"/>
      <c r="H32" s="112"/>
      <c r="I32" s="113"/>
      <c r="J32" s="31"/>
    </row>
    <row r="33" spans="1:10" ht="14.25" customHeight="1">
      <c r="A33" s="111"/>
      <c r="B33" s="112"/>
      <c r="C33" s="113"/>
      <c r="D33" s="111"/>
      <c r="E33" s="112"/>
      <c r="F33" s="113"/>
      <c r="G33" s="111"/>
      <c r="H33" s="112"/>
      <c r="I33" s="113"/>
      <c r="J33" s="31"/>
    </row>
    <row r="34" spans="1:10" ht="14.25" customHeight="1">
      <c r="A34" s="111"/>
      <c r="B34" s="112"/>
      <c r="C34" s="113"/>
      <c r="D34" s="111"/>
      <c r="E34" s="112"/>
      <c r="F34" s="113"/>
      <c r="G34" s="111"/>
      <c r="H34" s="112"/>
      <c r="I34" s="113"/>
      <c r="J34" s="31"/>
    </row>
    <row r="35" spans="1:10" ht="14.25" customHeight="1">
      <c r="A35" s="114" t="s">
        <v>172</v>
      </c>
      <c r="B35" s="115"/>
      <c r="C35" s="116"/>
      <c r="D35" s="114" t="s">
        <v>172</v>
      </c>
      <c r="E35" s="115"/>
      <c r="F35" s="116"/>
      <c r="G35" s="114" t="s">
        <v>172</v>
      </c>
      <c r="H35" s="115"/>
      <c r="I35" s="116"/>
      <c r="J35" s="31"/>
    </row>
    <row r="36" spans="1:9" ht="11.25" customHeight="1">
      <c r="A36" s="51" t="s">
        <v>32</v>
      </c>
      <c r="B36" s="53"/>
      <c r="C36" s="53"/>
      <c r="D36" s="53"/>
      <c r="E36" s="53"/>
      <c r="F36" s="53"/>
      <c r="G36" s="53"/>
      <c r="H36" s="53"/>
      <c r="I36" s="53"/>
    </row>
    <row r="37" spans="1:9" ht="166.5" customHeight="1">
      <c r="A37" s="77" t="s">
        <v>33</v>
      </c>
      <c r="B37" s="69"/>
      <c r="C37" s="69"/>
      <c r="D37" s="69"/>
      <c r="E37" s="69"/>
      <c r="F37" s="69"/>
      <c r="G37" s="69"/>
      <c r="H37" s="69"/>
      <c r="I37" s="69"/>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Petroš</dc:creator>
  <cp:keywords/>
  <dc:description/>
  <cp:lastModifiedBy>Mgr. Zdeněk Petroš</cp:lastModifiedBy>
  <dcterms:created xsi:type="dcterms:W3CDTF">2021-06-28T11:36:20Z</dcterms:created>
  <dcterms:modified xsi:type="dcterms:W3CDTF">2021-06-28T12:05:20Z</dcterms:modified>
  <cp:category/>
  <cp:version/>
  <cp:contentType/>
  <cp:contentStatus/>
</cp:coreProperties>
</file>