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01_PRACOVNI\"/>
    </mc:Choice>
  </mc:AlternateContent>
  <bookViews>
    <workbookView xWindow="0" yWindow="0" windowWidth="0" windowHeight="0"/>
  </bookViews>
  <sheets>
    <sheet name="Rekapitulace stavby" sheetId="1" r:id="rId1"/>
    <sheet name="SO 01 - Skladovací hala u..." sheetId="2" r:id="rId2"/>
    <sheet name="SO 02 - Skladovací hala o..." sheetId="3" r:id="rId3"/>
    <sheet name="SO 03 - Skladovací hala u..." sheetId="4" r:id="rId4"/>
    <sheet name="SO 04.1 - Vjezd a zpevněn..." sheetId="5" r:id="rId5"/>
    <sheet name="SO 04.2 - Sanace podloží" sheetId="6" r:id="rId6"/>
    <sheet name="SO 04.3 - Ochrana vedení" sheetId="7" r:id="rId7"/>
    <sheet name="SO 05 - Vjezdová brána" sheetId="8" r:id="rId8"/>
    <sheet name="SO 06 - Dešťová kanalizace" sheetId="9" r:id="rId9"/>
    <sheet name="SO 07 - Zpevněné plochy a..." sheetId="10" r:id="rId10"/>
    <sheet name="25K2021_1 - Uzemňovací so..." sheetId="11" r:id="rId11"/>
    <sheet name="25K2021_2 - Venkovní elek..." sheetId="12" r:id="rId12"/>
    <sheet name="25K2021_3 - Vnitřní elekt..." sheetId="13" r:id="rId13"/>
    <sheet name="25K2021_4 - Rozvaděče" sheetId="14" r:id="rId14"/>
    <sheet name="25K2021_5 - Soustava ochr..." sheetId="15" r:id="rId15"/>
    <sheet name="VRN - Vedlejší rozpočtové..." sheetId="16" r:id="rId16"/>
  </sheets>
  <definedNames>
    <definedName name="_xlnm.Print_Area" localSheetId="0">'Rekapitulace stavby'!$D$4:$AO$36,'Rekapitulace stavby'!$C$42:$AQ$72</definedName>
    <definedName name="_xlnm.Print_Titles" localSheetId="0">'Rekapitulace stavby'!$52:$52</definedName>
    <definedName name="_xlnm._FilterDatabase" localSheetId="1" hidden="1">'SO 01 - Skladovací hala u...'!$C$96:$K$365</definedName>
    <definedName name="_xlnm.Print_Area" localSheetId="1">'SO 01 - Skladovací hala u...'!$C$84:$K$365</definedName>
    <definedName name="_xlnm.Print_Titles" localSheetId="1">'SO 01 - Skladovací hala u...'!$96:$96</definedName>
    <definedName name="_xlnm._FilterDatabase" localSheetId="2" hidden="1">'SO 02 - Skladovací hala o...'!$C$94:$K$296</definedName>
    <definedName name="_xlnm.Print_Area" localSheetId="2">'SO 02 - Skladovací hala o...'!$C$82:$K$296</definedName>
    <definedName name="_xlnm.Print_Titles" localSheetId="2">'SO 02 - Skladovací hala o...'!$94:$94</definedName>
    <definedName name="_xlnm._FilterDatabase" localSheetId="3" hidden="1">'SO 03 - Skladovací hala u...'!$C$96:$K$348</definedName>
    <definedName name="_xlnm.Print_Area" localSheetId="3">'SO 03 - Skladovací hala u...'!$C$84:$K$348</definedName>
    <definedName name="_xlnm.Print_Titles" localSheetId="3">'SO 03 - Skladovací hala u...'!$96:$96</definedName>
    <definedName name="_xlnm._FilterDatabase" localSheetId="4" hidden="1">'SO 04.1 - Vjezd a zpevněn...'!$C$93:$K$261</definedName>
    <definedName name="_xlnm.Print_Area" localSheetId="4">'SO 04.1 - Vjezd a zpevněn...'!$C$79:$K$261</definedName>
    <definedName name="_xlnm.Print_Titles" localSheetId="4">'SO 04.1 - Vjezd a zpevněn...'!$93:$93</definedName>
    <definedName name="_xlnm._FilterDatabase" localSheetId="5" hidden="1">'SO 04.2 - Sanace podloží'!$C$88:$K$110</definedName>
    <definedName name="_xlnm.Print_Area" localSheetId="5">'SO 04.2 - Sanace podloží'!$C$74:$K$110</definedName>
    <definedName name="_xlnm.Print_Titles" localSheetId="5">'SO 04.2 - Sanace podloží'!$88:$88</definedName>
    <definedName name="_xlnm._FilterDatabase" localSheetId="6" hidden="1">'SO 04.3 - Ochrana vedení'!$C$89:$K$133</definedName>
    <definedName name="_xlnm.Print_Area" localSheetId="6">'SO 04.3 - Ochrana vedení'!$C$75:$K$133</definedName>
    <definedName name="_xlnm.Print_Titles" localSheetId="6">'SO 04.3 - Ochrana vedení'!$89:$89</definedName>
    <definedName name="_xlnm._FilterDatabase" localSheetId="7" hidden="1">'SO 05 - Vjezdová brána'!$C$85:$K$159</definedName>
    <definedName name="_xlnm.Print_Area" localSheetId="7">'SO 05 - Vjezdová brána'!$C$73:$K$159</definedName>
    <definedName name="_xlnm.Print_Titles" localSheetId="7">'SO 05 - Vjezdová brána'!$85:$85</definedName>
    <definedName name="_xlnm._FilterDatabase" localSheetId="8" hidden="1">'SO 06 - Dešťová kanalizace'!$C$85:$K$373</definedName>
    <definedName name="_xlnm.Print_Area" localSheetId="8">'SO 06 - Dešťová kanalizace'!$C$73:$K$373</definedName>
    <definedName name="_xlnm.Print_Titles" localSheetId="8">'SO 06 - Dešťová kanalizace'!$85:$85</definedName>
    <definedName name="_xlnm._FilterDatabase" localSheetId="9" hidden="1">'SO 07 - Zpevněné plochy a...'!$C$88:$K$251</definedName>
    <definedName name="_xlnm.Print_Area" localSheetId="9">'SO 07 - Zpevněné plochy a...'!$C$76:$K$251</definedName>
    <definedName name="_xlnm.Print_Titles" localSheetId="9">'SO 07 - Zpevněné plochy a...'!$88:$88</definedName>
    <definedName name="_xlnm._FilterDatabase" localSheetId="10" hidden="1">'25K2021_1 - Uzemňovací so...'!$C$86:$K$112</definedName>
    <definedName name="_xlnm.Print_Area" localSheetId="10">'25K2021_1 - Uzemňovací so...'!$C$72:$K$112</definedName>
    <definedName name="_xlnm.Print_Titles" localSheetId="10">'25K2021_1 - Uzemňovací so...'!$86:$86</definedName>
    <definedName name="_xlnm._FilterDatabase" localSheetId="11" hidden="1">'25K2021_2 - Venkovní elek...'!$C$92:$K$180</definedName>
    <definedName name="_xlnm.Print_Area" localSheetId="11">'25K2021_2 - Venkovní elek...'!$C$78:$K$180</definedName>
    <definedName name="_xlnm.Print_Titles" localSheetId="11">'25K2021_2 - Venkovní elek...'!$92:$92</definedName>
    <definedName name="_xlnm._FilterDatabase" localSheetId="12" hidden="1">'25K2021_3 - Vnitřní elekt...'!$C$90:$K$186</definedName>
    <definedName name="_xlnm.Print_Area" localSheetId="12">'25K2021_3 - Vnitřní elekt...'!$C$76:$K$186</definedName>
    <definedName name="_xlnm.Print_Titles" localSheetId="12">'25K2021_3 - Vnitřní elekt...'!$90:$90</definedName>
    <definedName name="_xlnm._FilterDatabase" localSheetId="13" hidden="1">'25K2021_4 - Rozvaděče'!$C$88:$K$184</definedName>
    <definedName name="_xlnm.Print_Area" localSheetId="13">'25K2021_4 - Rozvaděče'!$C$74:$K$184</definedName>
    <definedName name="_xlnm.Print_Titles" localSheetId="13">'25K2021_4 - Rozvaděče'!$88:$88</definedName>
    <definedName name="_xlnm._FilterDatabase" localSheetId="14" hidden="1">'25K2021_5 - Soustava ochr...'!$C$90:$K$137</definedName>
    <definedName name="_xlnm.Print_Area" localSheetId="14">'25K2021_5 - Soustava ochr...'!$C$76:$K$137</definedName>
    <definedName name="_xlnm.Print_Titles" localSheetId="14">'25K2021_5 - Soustava ochr...'!$90:$90</definedName>
    <definedName name="_xlnm._FilterDatabase" localSheetId="15" hidden="1">'VRN - Vedlejší rozpočtové...'!$C$89:$K$139</definedName>
    <definedName name="_xlnm.Print_Area" localSheetId="15">'VRN - Vedlejší rozpočtové...'!$C$77:$K$139</definedName>
    <definedName name="_xlnm.Print_Titles" localSheetId="15">'VRN - Vedlejší rozpočtové...'!$89:$89</definedName>
  </definedNames>
  <calcPr/>
</workbook>
</file>

<file path=xl/calcChain.xml><?xml version="1.0" encoding="utf-8"?>
<calcChain xmlns="http://schemas.openxmlformats.org/spreadsheetml/2006/main">
  <c i="16" l="1" r="J37"/>
  <c r="J36"/>
  <c i="1" r="AY71"/>
  <c i="16" r="J35"/>
  <c i="1" r="AX71"/>
  <c i="16" r="BI137"/>
  <c r="BH137"/>
  <c r="BG137"/>
  <c r="BF137"/>
  <c r="T137"/>
  <c r="T136"/>
  <c r="R137"/>
  <c r="R136"/>
  <c r="P137"/>
  <c r="P136"/>
  <c r="BI133"/>
  <c r="BH133"/>
  <c r="BG133"/>
  <c r="BF133"/>
  <c r="T133"/>
  <c r="T132"/>
  <c r="R133"/>
  <c r="R132"/>
  <c r="P133"/>
  <c r="P132"/>
  <c r="BI129"/>
  <c r="BH129"/>
  <c r="BG129"/>
  <c r="BF129"/>
  <c r="T129"/>
  <c r="R129"/>
  <c r="P129"/>
  <c r="BI127"/>
  <c r="BH127"/>
  <c r="BG127"/>
  <c r="BF127"/>
  <c r="T127"/>
  <c r="R127"/>
  <c r="P127"/>
  <c r="BI123"/>
  <c r="BH123"/>
  <c r="BG123"/>
  <c r="BF123"/>
  <c r="T123"/>
  <c r="T122"/>
  <c r="R123"/>
  <c r="R122"/>
  <c r="P123"/>
  <c r="P122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3"/>
  <c r="BH113"/>
  <c r="BG113"/>
  <c r="BF113"/>
  <c r="T113"/>
  <c r="R113"/>
  <c r="P113"/>
  <c r="BI112"/>
  <c r="BH112"/>
  <c r="BG112"/>
  <c r="BF112"/>
  <c r="T112"/>
  <c r="R112"/>
  <c r="P112"/>
  <c r="BI110"/>
  <c r="BH110"/>
  <c r="BG110"/>
  <c r="BF110"/>
  <c r="T110"/>
  <c r="R110"/>
  <c r="P110"/>
  <c r="BI109"/>
  <c r="BH109"/>
  <c r="BG109"/>
  <c r="BF109"/>
  <c r="T109"/>
  <c r="R109"/>
  <c r="P109"/>
  <c r="BI107"/>
  <c r="BH107"/>
  <c r="BG107"/>
  <c r="BF107"/>
  <c r="T107"/>
  <c r="R107"/>
  <c r="P107"/>
  <c r="BI106"/>
  <c r="BH106"/>
  <c r="BG106"/>
  <c r="BF106"/>
  <c r="T106"/>
  <c r="R106"/>
  <c r="P106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5"/>
  <c r="BH95"/>
  <c r="BG95"/>
  <c r="BF95"/>
  <c r="T95"/>
  <c r="R95"/>
  <c r="P95"/>
  <c r="BI93"/>
  <c r="BH93"/>
  <c r="BG93"/>
  <c r="BF93"/>
  <c r="T93"/>
  <c r="R93"/>
  <c r="P93"/>
  <c r="J87"/>
  <c r="J86"/>
  <c r="F86"/>
  <c r="F84"/>
  <c r="E82"/>
  <c r="J55"/>
  <c r="J54"/>
  <c r="F54"/>
  <c r="F52"/>
  <c r="E50"/>
  <c r="J18"/>
  <c r="E18"/>
  <c r="F87"/>
  <c r="J17"/>
  <c r="J12"/>
  <c r="J52"/>
  <c r="E7"/>
  <c r="E80"/>
  <c i="15" r="J39"/>
  <c r="J38"/>
  <c i="1" r="AY70"/>
  <c i="15" r="J37"/>
  <c i="1" r="AX70"/>
  <c i="15" r="BI136"/>
  <c r="BH136"/>
  <c r="BG136"/>
  <c r="BF136"/>
  <c r="T136"/>
  <c r="T135"/>
  <c r="T134"/>
  <c r="R136"/>
  <c r="R135"/>
  <c r="R134"/>
  <c r="P136"/>
  <c r="P135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2"/>
  <c r="BH122"/>
  <c r="BG122"/>
  <c r="BF122"/>
  <c r="T122"/>
  <c r="R122"/>
  <c r="P122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6"/>
  <c r="BH96"/>
  <c r="BG96"/>
  <c r="BF96"/>
  <c r="T96"/>
  <c r="R96"/>
  <c r="P96"/>
  <c r="BI94"/>
  <c r="BH94"/>
  <c r="BG94"/>
  <c r="BF94"/>
  <c r="T94"/>
  <c r="R94"/>
  <c r="P94"/>
  <c r="J88"/>
  <c r="J87"/>
  <c r="F87"/>
  <c r="F85"/>
  <c r="E83"/>
  <c r="J59"/>
  <c r="J58"/>
  <c r="F58"/>
  <c r="F56"/>
  <c r="E54"/>
  <c r="J20"/>
  <c r="E20"/>
  <c r="F88"/>
  <c r="J19"/>
  <c r="J14"/>
  <c r="J85"/>
  <c r="E7"/>
  <c r="E79"/>
  <c i="14" r="J39"/>
  <c r="J38"/>
  <c i="1" r="AY69"/>
  <c i="14" r="J37"/>
  <c i="1" r="AX69"/>
  <c i="14" r="BI183"/>
  <c r="BH183"/>
  <c r="BG183"/>
  <c r="BF183"/>
  <c r="T183"/>
  <c r="T182"/>
  <c r="T181"/>
  <c r="R183"/>
  <c r="R182"/>
  <c r="R181"/>
  <c r="P183"/>
  <c r="P182"/>
  <c r="P181"/>
  <c r="BI179"/>
  <c r="BH179"/>
  <c r="BG179"/>
  <c r="BF179"/>
  <c r="T179"/>
  <c r="R179"/>
  <c r="P179"/>
  <c r="BI178"/>
  <c r="BH178"/>
  <c r="BG178"/>
  <c r="BF178"/>
  <c r="T178"/>
  <c r="R178"/>
  <c r="P178"/>
  <c r="BI176"/>
  <c r="BH176"/>
  <c r="BG176"/>
  <c r="BF176"/>
  <c r="T176"/>
  <c r="R176"/>
  <c r="P176"/>
  <c r="BI175"/>
  <c r="BH175"/>
  <c r="BG175"/>
  <c r="BF175"/>
  <c r="T175"/>
  <c r="R175"/>
  <c r="P175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69"/>
  <c r="BH169"/>
  <c r="BG169"/>
  <c r="BF169"/>
  <c r="T169"/>
  <c r="R169"/>
  <c r="P169"/>
  <c r="BI168"/>
  <c r="BH168"/>
  <c r="BG168"/>
  <c r="BF168"/>
  <c r="T168"/>
  <c r="R168"/>
  <c r="P168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5"/>
  <c r="BH105"/>
  <c r="BG105"/>
  <c r="BF105"/>
  <c r="T105"/>
  <c r="R105"/>
  <c r="P105"/>
  <c r="BI103"/>
  <c r="BH103"/>
  <c r="BG103"/>
  <c r="BF103"/>
  <c r="T103"/>
  <c r="R103"/>
  <c r="P103"/>
  <c r="BI100"/>
  <c r="BH100"/>
  <c r="BG100"/>
  <c r="BF100"/>
  <c r="T100"/>
  <c r="R100"/>
  <c r="P100"/>
  <c r="BI97"/>
  <c r="BH97"/>
  <c r="BG97"/>
  <c r="BF97"/>
  <c r="T97"/>
  <c r="R97"/>
  <c r="P97"/>
  <c r="BI94"/>
  <c r="BH94"/>
  <c r="BG94"/>
  <c r="BF94"/>
  <c r="T94"/>
  <c r="R94"/>
  <c r="P94"/>
  <c r="BI92"/>
  <c r="BH92"/>
  <c r="BG92"/>
  <c r="BF92"/>
  <c r="T92"/>
  <c r="R92"/>
  <c r="P92"/>
  <c r="J86"/>
  <c r="J85"/>
  <c r="F85"/>
  <c r="F83"/>
  <c r="E81"/>
  <c r="J59"/>
  <c r="J58"/>
  <c r="F58"/>
  <c r="F56"/>
  <c r="E54"/>
  <c r="J20"/>
  <c r="E20"/>
  <c r="F59"/>
  <c r="J19"/>
  <c r="J14"/>
  <c r="J56"/>
  <c r="E7"/>
  <c r="E50"/>
  <c i="13" r="J39"/>
  <c r="J38"/>
  <c i="1" r="AY68"/>
  <c i="13" r="J37"/>
  <c i="1" r="AX68"/>
  <c i="13" r="BI185"/>
  <c r="BH185"/>
  <c r="BG185"/>
  <c r="BF185"/>
  <c r="T185"/>
  <c r="R185"/>
  <c r="P185"/>
  <c r="BI183"/>
  <c r="BH183"/>
  <c r="BG183"/>
  <c r="BF183"/>
  <c r="T183"/>
  <c r="R183"/>
  <c r="P183"/>
  <c r="BI179"/>
  <c r="BH179"/>
  <c r="BG179"/>
  <c r="BF179"/>
  <c r="T179"/>
  <c r="R179"/>
  <c r="P179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3"/>
  <c r="BH163"/>
  <c r="BG163"/>
  <c r="BF163"/>
  <c r="T163"/>
  <c r="R163"/>
  <c r="P163"/>
  <c r="BI162"/>
  <c r="BH162"/>
  <c r="BG162"/>
  <c r="BF162"/>
  <c r="T162"/>
  <c r="R162"/>
  <c r="P162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6"/>
  <c r="BH156"/>
  <c r="BG156"/>
  <c r="BF156"/>
  <c r="T156"/>
  <c r="R156"/>
  <c r="P156"/>
  <c r="BI155"/>
  <c r="BH155"/>
  <c r="BG155"/>
  <c r="BF155"/>
  <c r="T155"/>
  <c r="R155"/>
  <c r="P155"/>
  <c r="BI153"/>
  <c r="BH153"/>
  <c r="BG153"/>
  <c r="BF153"/>
  <c r="T153"/>
  <c r="R153"/>
  <c r="P153"/>
  <c r="BI152"/>
  <c r="BH152"/>
  <c r="BG152"/>
  <c r="BF152"/>
  <c r="T152"/>
  <c r="R152"/>
  <c r="P152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39"/>
  <c r="BH139"/>
  <c r="BG139"/>
  <c r="BF139"/>
  <c r="T139"/>
  <c r="R139"/>
  <c r="P139"/>
  <c r="BI137"/>
  <c r="BH137"/>
  <c r="BG137"/>
  <c r="BF137"/>
  <c r="T137"/>
  <c r="R137"/>
  <c r="P137"/>
  <c r="BI134"/>
  <c r="BH134"/>
  <c r="BG134"/>
  <c r="BF134"/>
  <c r="T134"/>
  <c r="R134"/>
  <c r="P134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4"/>
  <c r="BH124"/>
  <c r="BG124"/>
  <c r="BF124"/>
  <c r="T124"/>
  <c r="R124"/>
  <c r="P124"/>
  <c r="BI121"/>
  <c r="BH121"/>
  <c r="BG121"/>
  <c r="BF121"/>
  <c r="T121"/>
  <c r="R121"/>
  <c r="P121"/>
  <c r="BI119"/>
  <c r="BH119"/>
  <c r="BG119"/>
  <c r="BF119"/>
  <c r="T119"/>
  <c r="R119"/>
  <c r="P119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4"/>
  <c r="BH94"/>
  <c r="BG94"/>
  <c r="BF94"/>
  <c r="T94"/>
  <c r="T93"/>
  <c r="T92"/>
  <c r="R94"/>
  <c r="R93"/>
  <c r="R92"/>
  <c r="P94"/>
  <c r="P93"/>
  <c r="P92"/>
  <c r="J88"/>
  <c r="J87"/>
  <c r="F87"/>
  <c r="F85"/>
  <c r="E83"/>
  <c r="J59"/>
  <c r="J58"/>
  <c r="F58"/>
  <c r="F56"/>
  <c r="E54"/>
  <c r="J20"/>
  <c r="E20"/>
  <c r="F88"/>
  <c r="J19"/>
  <c r="J14"/>
  <c r="J85"/>
  <c r="E7"/>
  <c r="E50"/>
  <c i="12" r="J39"/>
  <c r="J38"/>
  <c i="1" r="AY67"/>
  <c i="12" r="J37"/>
  <c i="1" r="AX67"/>
  <c i="12" r="BI179"/>
  <c r="BH179"/>
  <c r="BG179"/>
  <c r="BF179"/>
  <c r="T179"/>
  <c r="T178"/>
  <c r="T177"/>
  <c r="R179"/>
  <c r="R178"/>
  <c r="R177"/>
  <c r="P179"/>
  <c r="P178"/>
  <c r="P177"/>
  <c r="BI175"/>
  <c r="BH175"/>
  <c r="BG175"/>
  <c r="BF175"/>
  <c r="T175"/>
  <c r="T174"/>
  <c r="R175"/>
  <c r="R174"/>
  <c r="P175"/>
  <c r="P174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7"/>
  <c r="BH127"/>
  <c r="BG127"/>
  <c r="BF127"/>
  <c r="T127"/>
  <c r="R127"/>
  <c r="P127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1"/>
  <c r="BH121"/>
  <c r="BG121"/>
  <c r="BF121"/>
  <c r="T121"/>
  <c r="R121"/>
  <c r="P121"/>
  <c r="BI120"/>
  <c r="BH120"/>
  <c r="BG120"/>
  <c r="BF120"/>
  <c r="T120"/>
  <c r="R120"/>
  <c r="P120"/>
  <c r="BI118"/>
  <c r="BH118"/>
  <c r="BG118"/>
  <c r="BF118"/>
  <c r="T118"/>
  <c r="R118"/>
  <c r="P118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08"/>
  <c r="BH108"/>
  <c r="BG108"/>
  <c r="BF108"/>
  <c r="T108"/>
  <c r="R108"/>
  <c r="P108"/>
  <c r="BI106"/>
  <c r="BH106"/>
  <c r="BG106"/>
  <c r="BF106"/>
  <c r="T106"/>
  <c r="R106"/>
  <c r="P106"/>
  <c r="BI103"/>
  <c r="BH103"/>
  <c r="BG103"/>
  <c r="BF103"/>
  <c r="T103"/>
  <c r="R103"/>
  <c r="P103"/>
  <c r="BI101"/>
  <c r="BH101"/>
  <c r="BG101"/>
  <c r="BF101"/>
  <c r="T101"/>
  <c r="R101"/>
  <c r="P101"/>
  <c r="BI98"/>
  <c r="BH98"/>
  <c r="BG98"/>
  <c r="BF98"/>
  <c r="T98"/>
  <c r="R98"/>
  <c r="P98"/>
  <c r="BI96"/>
  <c r="BH96"/>
  <c r="BG96"/>
  <c r="BF96"/>
  <c r="T96"/>
  <c r="R96"/>
  <c r="P96"/>
  <c r="J90"/>
  <c r="J89"/>
  <c r="F89"/>
  <c r="F87"/>
  <c r="E85"/>
  <c r="J59"/>
  <c r="J58"/>
  <c r="F58"/>
  <c r="F56"/>
  <c r="E54"/>
  <c r="J20"/>
  <c r="E20"/>
  <c r="F59"/>
  <c r="J19"/>
  <c r="J14"/>
  <c r="J56"/>
  <c r="E7"/>
  <c r="E81"/>
  <c i="11" r="J39"/>
  <c r="J38"/>
  <c i="1" r="AY66"/>
  <c i="11" r="J37"/>
  <c i="1" r="AX66"/>
  <c i="11"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1"/>
  <c r="BH101"/>
  <c r="BG101"/>
  <c r="BF101"/>
  <c r="T101"/>
  <c r="R101"/>
  <c r="P101"/>
  <c r="BI98"/>
  <c r="BH98"/>
  <c r="BG98"/>
  <c r="BF98"/>
  <c r="T98"/>
  <c r="R98"/>
  <c r="P98"/>
  <c r="BI96"/>
  <c r="BH96"/>
  <c r="BG96"/>
  <c r="BF96"/>
  <c r="T96"/>
  <c r="R96"/>
  <c r="P96"/>
  <c r="BI95"/>
  <c r="BH95"/>
  <c r="BG95"/>
  <c r="BF95"/>
  <c r="T95"/>
  <c r="R95"/>
  <c r="P95"/>
  <c r="BI92"/>
  <c r="BH92"/>
  <c r="BG92"/>
  <c r="BF92"/>
  <c r="T92"/>
  <c r="R92"/>
  <c r="P92"/>
  <c r="BI90"/>
  <c r="BH90"/>
  <c r="BG90"/>
  <c r="BF90"/>
  <c r="T90"/>
  <c r="R90"/>
  <c r="P90"/>
  <c r="J84"/>
  <c r="J83"/>
  <c r="F83"/>
  <c r="F81"/>
  <c r="E79"/>
  <c r="J59"/>
  <c r="J58"/>
  <c r="F58"/>
  <c r="F56"/>
  <c r="E54"/>
  <c r="J20"/>
  <c r="E20"/>
  <c r="F84"/>
  <c r="J19"/>
  <c r="J14"/>
  <c r="J81"/>
  <c r="E7"/>
  <c r="E75"/>
  <c i="10" r="J37"/>
  <c r="J36"/>
  <c i="1" r="AY64"/>
  <c i="10" r="J35"/>
  <c i="1" r="AX64"/>
  <c i="10" r="BI249"/>
  <c r="BH249"/>
  <c r="BG249"/>
  <c r="BF249"/>
  <c r="T249"/>
  <c r="R249"/>
  <c r="P249"/>
  <c r="BI242"/>
  <c r="BH242"/>
  <c r="BG242"/>
  <c r="BF242"/>
  <c r="T242"/>
  <c r="R242"/>
  <c r="P242"/>
  <c r="BI238"/>
  <c r="BH238"/>
  <c r="BG238"/>
  <c r="BF238"/>
  <c r="T238"/>
  <c r="T237"/>
  <c r="R238"/>
  <c r="R237"/>
  <c r="P238"/>
  <c r="P237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5"/>
  <c r="BH225"/>
  <c r="BG225"/>
  <c r="BF225"/>
  <c r="T225"/>
  <c r="R225"/>
  <c r="P225"/>
  <c r="BI223"/>
  <c r="BH223"/>
  <c r="BG223"/>
  <c r="BF223"/>
  <c r="T223"/>
  <c r="R223"/>
  <c r="P223"/>
  <c r="BI221"/>
  <c r="BH221"/>
  <c r="BG221"/>
  <c r="BF221"/>
  <c r="T221"/>
  <c r="R221"/>
  <c r="P221"/>
  <c r="BI218"/>
  <c r="BH218"/>
  <c r="BG218"/>
  <c r="BF218"/>
  <c r="T218"/>
  <c r="R218"/>
  <c r="P218"/>
  <c r="BI216"/>
  <c r="BH216"/>
  <c r="BG216"/>
  <c r="BF216"/>
  <c r="T216"/>
  <c r="R216"/>
  <c r="P216"/>
  <c r="BI212"/>
  <c r="BH212"/>
  <c r="BG212"/>
  <c r="BF212"/>
  <c r="T212"/>
  <c r="R212"/>
  <c r="P212"/>
  <c r="BI210"/>
  <c r="BH210"/>
  <c r="BG210"/>
  <c r="BF210"/>
  <c r="T210"/>
  <c r="R210"/>
  <c r="P210"/>
  <c r="BI207"/>
  <c r="BH207"/>
  <c r="BG207"/>
  <c r="BF207"/>
  <c r="T207"/>
  <c r="R207"/>
  <c r="P207"/>
  <c r="BI204"/>
  <c r="BH204"/>
  <c r="BG204"/>
  <c r="BF204"/>
  <c r="T204"/>
  <c r="R204"/>
  <c r="P204"/>
  <c r="BI200"/>
  <c r="BH200"/>
  <c r="BG200"/>
  <c r="BF200"/>
  <c r="T200"/>
  <c r="R200"/>
  <c r="P200"/>
  <c r="BI197"/>
  <c r="BH197"/>
  <c r="BG197"/>
  <c r="BF197"/>
  <c r="T197"/>
  <c r="R197"/>
  <c r="P197"/>
  <c r="BI195"/>
  <c r="BH195"/>
  <c r="BG195"/>
  <c r="BF195"/>
  <c r="T195"/>
  <c r="R195"/>
  <c r="P195"/>
  <c r="BI191"/>
  <c r="BH191"/>
  <c r="BG191"/>
  <c r="BF191"/>
  <c r="T191"/>
  <c r="R191"/>
  <c r="P191"/>
  <c r="BI189"/>
  <c r="BH189"/>
  <c r="BG189"/>
  <c r="BF189"/>
  <c r="T189"/>
  <c r="R189"/>
  <c r="P189"/>
  <c r="BI185"/>
  <c r="BH185"/>
  <c r="BG185"/>
  <c r="BF185"/>
  <c r="T185"/>
  <c r="R185"/>
  <c r="P185"/>
  <c r="BI181"/>
  <c r="BH181"/>
  <c r="BG181"/>
  <c r="BF181"/>
  <c r="T181"/>
  <c r="R181"/>
  <c r="P181"/>
  <c r="BI178"/>
  <c r="BH178"/>
  <c r="BG178"/>
  <c r="BF178"/>
  <c r="T178"/>
  <c r="R178"/>
  <c r="P178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2"/>
  <c r="BH162"/>
  <c r="BG162"/>
  <c r="BF162"/>
  <c r="T162"/>
  <c r="R162"/>
  <c r="P162"/>
  <c r="BI158"/>
  <c r="BH158"/>
  <c r="BG158"/>
  <c r="BF158"/>
  <c r="T158"/>
  <c r="R158"/>
  <c r="P158"/>
  <c r="BI153"/>
  <c r="BH153"/>
  <c r="BG153"/>
  <c r="BF153"/>
  <c r="T153"/>
  <c r="R153"/>
  <c r="P153"/>
  <c r="BI146"/>
  <c r="BH146"/>
  <c r="BG146"/>
  <c r="BF146"/>
  <c r="T146"/>
  <c r="R146"/>
  <c r="P146"/>
  <c r="BI142"/>
  <c r="BH142"/>
  <c r="BG142"/>
  <c r="BF142"/>
  <c r="T142"/>
  <c r="R142"/>
  <c r="P142"/>
  <c r="BI135"/>
  <c r="BH135"/>
  <c r="BG135"/>
  <c r="BF135"/>
  <c r="T135"/>
  <c r="R135"/>
  <c r="P135"/>
  <c r="BI133"/>
  <c r="BH133"/>
  <c r="BG133"/>
  <c r="BF133"/>
  <c r="T133"/>
  <c r="R133"/>
  <c r="P133"/>
  <c r="BI130"/>
  <c r="BH130"/>
  <c r="BG130"/>
  <c r="BF130"/>
  <c r="T130"/>
  <c r="R130"/>
  <c r="P130"/>
  <c r="BI128"/>
  <c r="BH128"/>
  <c r="BG128"/>
  <c r="BF128"/>
  <c r="T128"/>
  <c r="R128"/>
  <c r="P128"/>
  <c r="BI125"/>
  <c r="BH125"/>
  <c r="BG125"/>
  <c r="BF125"/>
  <c r="T125"/>
  <c r="R125"/>
  <c r="P125"/>
  <c r="BI118"/>
  <c r="BH118"/>
  <c r="BG118"/>
  <c r="BF118"/>
  <c r="T118"/>
  <c r="R118"/>
  <c r="P118"/>
  <c r="BI114"/>
  <c r="BH114"/>
  <c r="BG114"/>
  <c r="BF114"/>
  <c r="T114"/>
  <c r="R114"/>
  <c r="P114"/>
  <c r="BI111"/>
  <c r="BH111"/>
  <c r="BG111"/>
  <c r="BF111"/>
  <c r="T111"/>
  <c r="R111"/>
  <c r="P111"/>
  <c r="BI108"/>
  <c r="BH108"/>
  <c r="BG108"/>
  <c r="BF108"/>
  <c r="T108"/>
  <c r="R108"/>
  <c r="P108"/>
  <c r="BI104"/>
  <c r="BH104"/>
  <c r="BG104"/>
  <c r="BF104"/>
  <c r="T104"/>
  <c r="R104"/>
  <c r="P104"/>
  <c r="BI100"/>
  <c r="BH100"/>
  <c r="BG100"/>
  <c r="BF100"/>
  <c r="T100"/>
  <c r="R100"/>
  <c r="P100"/>
  <c r="BI96"/>
  <c r="BH96"/>
  <c r="BG96"/>
  <c r="BF96"/>
  <c r="T96"/>
  <c r="R96"/>
  <c r="P96"/>
  <c r="BI92"/>
  <c r="BH92"/>
  <c r="BG92"/>
  <c r="BF92"/>
  <c r="T92"/>
  <c r="R92"/>
  <c r="P92"/>
  <c r="J86"/>
  <c r="J85"/>
  <c r="F85"/>
  <c r="F83"/>
  <c r="E81"/>
  <c r="J55"/>
  <c r="J54"/>
  <c r="F54"/>
  <c r="F52"/>
  <c r="E50"/>
  <c r="J18"/>
  <c r="E18"/>
  <c r="F55"/>
  <c r="J17"/>
  <c r="J12"/>
  <c r="J83"/>
  <c r="E7"/>
  <c r="E48"/>
  <c i="9" r="T224"/>
  <c r="R224"/>
  <c r="P224"/>
  <c r="BK224"/>
  <c r="J224"/>
  <c r="J62"/>
  <c r="J37"/>
  <c r="J36"/>
  <c i="1" r="AY63"/>
  <c i="9" r="J35"/>
  <c i="1" r="AX63"/>
  <c i="9" r="BI372"/>
  <c r="BH372"/>
  <c r="BG372"/>
  <c r="BF372"/>
  <c r="T372"/>
  <c r="T371"/>
  <c r="R372"/>
  <c r="R371"/>
  <c r="P372"/>
  <c r="P371"/>
  <c r="BI369"/>
  <c r="BH369"/>
  <c r="BG369"/>
  <c r="BF369"/>
  <c r="T369"/>
  <c r="R369"/>
  <c r="P369"/>
  <c r="BI365"/>
  <c r="BH365"/>
  <c r="BG365"/>
  <c r="BF365"/>
  <c r="T365"/>
  <c r="R365"/>
  <c r="P365"/>
  <c r="BI363"/>
  <c r="BH363"/>
  <c r="BG363"/>
  <c r="BF363"/>
  <c r="T363"/>
  <c r="R363"/>
  <c r="P363"/>
  <c r="BI361"/>
  <c r="BH361"/>
  <c r="BG361"/>
  <c r="BF361"/>
  <c r="T361"/>
  <c r="R361"/>
  <c r="P361"/>
  <c r="BI358"/>
  <c r="BH358"/>
  <c r="BG358"/>
  <c r="BF358"/>
  <c r="T358"/>
  <c r="R358"/>
  <c r="P358"/>
  <c r="BI356"/>
  <c r="BH356"/>
  <c r="BG356"/>
  <c r="BF356"/>
  <c r="T356"/>
  <c r="R356"/>
  <c r="P356"/>
  <c r="BI354"/>
  <c r="BH354"/>
  <c r="BG354"/>
  <c r="BF354"/>
  <c r="T354"/>
  <c r="R354"/>
  <c r="P354"/>
  <c r="BI352"/>
  <c r="BH352"/>
  <c r="BG352"/>
  <c r="BF352"/>
  <c r="T352"/>
  <c r="R352"/>
  <c r="P352"/>
  <c r="BI350"/>
  <c r="BH350"/>
  <c r="BG350"/>
  <c r="BF350"/>
  <c r="T350"/>
  <c r="R350"/>
  <c r="P350"/>
  <c r="BI348"/>
  <c r="BH348"/>
  <c r="BG348"/>
  <c r="BF348"/>
  <c r="T348"/>
  <c r="R348"/>
  <c r="P348"/>
  <c r="BI346"/>
  <c r="BH346"/>
  <c r="BG346"/>
  <c r="BF346"/>
  <c r="T346"/>
  <c r="R346"/>
  <c r="P346"/>
  <c r="BI344"/>
  <c r="BH344"/>
  <c r="BG344"/>
  <c r="BF344"/>
  <c r="T344"/>
  <c r="R344"/>
  <c r="P344"/>
  <c r="BI340"/>
  <c r="BH340"/>
  <c r="BG340"/>
  <c r="BF340"/>
  <c r="T340"/>
  <c r="R340"/>
  <c r="P340"/>
  <c r="BI336"/>
  <c r="BH336"/>
  <c r="BG336"/>
  <c r="BF336"/>
  <c r="T336"/>
  <c r="R336"/>
  <c r="P336"/>
  <c r="BI334"/>
  <c r="BH334"/>
  <c r="BG334"/>
  <c r="BF334"/>
  <c r="T334"/>
  <c r="R334"/>
  <c r="P334"/>
  <c r="BI332"/>
  <c r="BH332"/>
  <c r="BG332"/>
  <c r="BF332"/>
  <c r="T332"/>
  <c r="R332"/>
  <c r="P332"/>
  <c r="BI329"/>
  <c r="BH329"/>
  <c r="BG329"/>
  <c r="BF329"/>
  <c r="T329"/>
  <c r="R329"/>
  <c r="P329"/>
  <c r="BI316"/>
  <c r="BH316"/>
  <c r="BG316"/>
  <c r="BF316"/>
  <c r="T316"/>
  <c r="R316"/>
  <c r="P316"/>
  <c r="BI312"/>
  <c r="BH312"/>
  <c r="BG312"/>
  <c r="BF312"/>
  <c r="T312"/>
  <c r="R312"/>
  <c r="P312"/>
  <c r="BI301"/>
  <c r="BH301"/>
  <c r="BG301"/>
  <c r="BF301"/>
  <c r="T301"/>
  <c r="R301"/>
  <c r="P301"/>
  <c r="BI297"/>
  <c r="BH297"/>
  <c r="BG297"/>
  <c r="BF297"/>
  <c r="T297"/>
  <c r="R297"/>
  <c r="P297"/>
  <c r="BI289"/>
  <c r="BH289"/>
  <c r="BG289"/>
  <c r="BF289"/>
  <c r="T289"/>
  <c r="R289"/>
  <c r="P289"/>
  <c r="BI285"/>
  <c r="BH285"/>
  <c r="BG285"/>
  <c r="BF285"/>
  <c r="T285"/>
  <c r="R285"/>
  <c r="P285"/>
  <c r="BI255"/>
  <c r="BH255"/>
  <c r="BG255"/>
  <c r="BF255"/>
  <c r="T255"/>
  <c r="R255"/>
  <c r="P255"/>
  <c r="BI251"/>
  <c r="BH251"/>
  <c r="BG251"/>
  <c r="BF251"/>
  <c r="T251"/>
  <c r="R251"/>
  <c r="P251"/>
  <c r="BI225"/>
  <c r="BH225"/>
  <c r="BG225"/>
  <c r="BF225"/>
  <c r="T225"/>
  <c r="R225"/>
  <c r="P225"/>
  <c r="BI220"/>
  <c r="BH220"/>
  <c r="BG220"/>
  <c r="BF220"/>
  <c r="T220"/>
  <c r="R220"/>
  <c r="P220"/>
  <c r="BI184"/>
  <c r="BH184"/>
  <c r="BG184"/>
  <c r="BF184"/>
  <c r="T184"/>
  <c r="R184"/>
  <c r="P184"/>
  <c r="BI180"/>
  <c r="BH180"/>
  <c r="BG180"/>
  <c r="BF180"/>
  <c r="T180"/>
  <c r="R180"/>
  <c r="P180"/>
  <c r="BI148"/>
  <c r="BH148"/>
  <c r="BG148"/>
  <c r="BF148"/>
  <c r="T148"/>
  <c r="R148"/>
  <c r="P148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4"/>
  <c r="BH134"/>
  <c r="BG134"/>
  <c r="BF134"/>
  <c r="T134"/>
  <c r="R134"/>
  <c r="P134"/>
  <c r="BI132"/>
  <c r="BH132"/>
  <c r="BG132"/>
  <c r="BF132"/>
  <c r="T132"/>
  <c r="R132"/>
  <c r="P132"/>
  <c r="BI126"/>
  <c r="BH126"/>
  <c r="BG126"/>
  <c r="BF126"/>
  <c r="T126"/>
  <c r="R126"/>
  <c r="P126"/>
  <c r="BI122"/>
  <c r="BH122"/>
  <c r="BG122"/>
  <c r="BF122"/>
  <c r="T122"/>
  <c r="R122"/>
  <c r="P122"/>
  <c r="BI97"/>
  <c r="BH97"/>
  <c r="BG97"/>
  <c r="BF97"/>
  <c r="T97"/>
  <c r="R97"/>
  <c r="P97"/>
  <c r="BI93"/>
  <c r="BH93"/>
  <c r="BG93"/>
  <c r="BF93"/>
  <c r="T93"/>
  <c r="R93"/>
  <c r="P93"/>
  <c r="BI91"/>
  <c r="BH91"/>
  <c r="BG91"/>
  <c r="BF91"/>
  <c r="T91"/>
  <c r="R91"/>
  <c r="P91"/>
  <c r="BI89"/>
  <c r="BH89"/>
  <c r="BG89"/>
  <c r="BF89"/>
  <c r="T89"/>
  <c r="R89"/>
  <c r="P89"/>
  <c r="J83"/>
  <c r="J82"/>
  <c r="F82"/>
  <c r="F80"/>
  <c r="E78"/>
  <c r="J55"/>
  <c r="J54"/>
  <c r="F54"/>
  <c r="F52"/>
  <c r="E50"/>
  <c r="J18"/>
  <c r="E18"/>
  <c r="F55"/>
  <c r="J17"/>
  <c r="J12"/>
  <c r="J52"/>
  <c r="E7"/>
  <c r="E76"/>
  <c i="8" r="J37"/>
  <c r="J36"/>
  <c i="1" r="AY62"/>
  <c i="8" r="J35"/>
  <c i="1" r="AX62"/>
  <c i="8" r="BI157"/>
  <c r="BH157"/>
  <c r="BG157"/>
  <c r="BF157"/>
  <c r="T157"/>
  <c r="R157"/>
  <c r="P157"/>
  <c r="BI150"/>
  <c r="BH150"/>
  <c r="BG150"/>
  <c r="BF150"/>
  <c r="T150"/>
  <c r="R150"/>
  <c r="P150"/>
  <c r="BI146"/>
  <c r="BH146"/>
  <c r="BG146"/>
  <c r="BF146"/>
  <c r="T146"/>
  <c r="T145"/>
  <c r="R146"/>
  <c r="R145"/>
  <c r="P146"/>
  <c r="P145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3"/>
  <c r="BH133"/>
  <c r="BG133"/>
  <c r="BF133"/>
  <c r="T133"/>
  <c r="T132"/>
  <c r="R133"/>
  <c r="R132"/>
  <c r="P133"/>
  <c r="P132"/>
  <c r="BI128"/>
  <c r="BH128"/>
  <c r="BG128"/>
  <c r="BF128"/>
  <c r="T128"/>
  <c r="R128"/>
  <c r="P128"/>
  <c r="BI121"/>
  <c r="BH121"/>
  <c r="BG121"/>
  <c r="BF121"/>
  <c r="T121"/>
  <c r="R121"/>
  <c r="P121"/>
  <c r="BI117"/>
  <c r="BH117"/>
  <c r="BG117"/>
  <c r="BF117"/>
  <c r="T117"/>
  <c r="R117"/>
  <c r="P117"/>
  <c r="BI110"/>
  <c r="BH110"/>
  <c r="BG110"/>
  <c r="BF110"/>
  <c r="T110"/>
  <c r="R110"/>
  <c r="P110"/>
  <c r="BI108"/>
  <c r="BH108"/>
  <c r="BG108"/>
  <c r="BF108"/>
  <c r="T108"/>
  <c r="R108"/>
  <c r="P108"/>
  <c r="BI105"/>
  <c r="BH105"/>
  <c r="BG105"/>
  <c r="BF105"/>
  <c r="T105"/>
  <c r="R105"/>
  <c r="P105"/>
  <c r="BI103"/>
  <c r="BH103"/>
  <c r="BG103"/>
  <c r="BF103"/>
  <c r="T103"/>
  <c r="R103"/>
  <c r="P103"/>
  <c r="BI100"/>
  <c r="BH100"/>
  <c r="BG100"/>
  <c r="BF100"/>
  <c r="T100"/>
  <c r="R100"/>
  <c r="P100"/>
  <c r="BI93"/>
  <c r="BH93"/>
  <c r="BG93"/>
  <c r="BF93"/>
  <c r="T93"/>
  <c r="R93"/>
  <c r="P93"/>
  <c r="BI89"/>
  <c r="BH89"/>
  <c r="BG89"/>
  <c r="BF89"/>
  <c r="T89"/>
  <c r="R89"/>
  <c r="P89"/>
  <c r="J83"/>
  <c r="J82"/>
  <c r="F82"/>
  <c r="F80"/>
  <c r="E78"/>
  <c r="J55"/>
  <c r="J54"/>
  <c r="F54"/>
  <c r="F52"/>
  <c r="E50"/>
  <c r="J18"/>
  <c r="E18"/>
  <c r="F83"/>
  <c r="J17"/>
  <c r="J12"/>
  <c r="J52"/>
  <c r="E7"/>
  <c r="E76"/>
  <c i="7" r="J39"/>
  <c r="J38"/>
  <c i="1" r="AY61"/>
  <c i="7" r="J37"/>
  <c i="1" r="AX61"/>
  <c i="7" r="BI132"/>
  <c r="BH132"/>
  <c r="BG132"/>
  <c r="BF132"/>
  <c r="T132"/>
  <c r="R132"/>
  <c r="P132"/>
  <c r="BI130"/>
  <c r="BH130"/>
  <c r="BG130"/>
  <c r="BF130"/>
  <c r="T130"/>
  <c r="R130"/>
  <c r="P130"/>
  <c r="BI127"/>
  <c r="BH127"/>
  <c r="BG127"/>
  <c r="BF127"/>
  <c r="T127"/>
  <c r="R127"/>
  <c r="P127"/>
  <c r="BI124"/>
  <c r="BH124"/>
  <c r="BG124"/>
  <c r="BF124"/>
  <c r="T124"/>
  <c r="R124"/>
  <c r="P124"/>
  <c r="BI122"/>
  <c r="BH122"/>
  <c r="BG122"/>
  <c r="BF122"/>
  <c r="T122"/>
  <c r="R122"/>
  <c r="P122"/>
  <c r="BI119"/>
  <c r="BH119"/>
  <c r="BG119"/>
  <c r="BF119"/>
  <c r="T119"/>
  <c r="R119"/>
  <c r="P119"/>
  <c r="BI117"/>
  <c r="BH117"/>
  <c r="BG117"/>
  <c r="BF117"/>
  <c r="T117"/>
  <c r="R117"/>
  <c r="P117"/>
  <c r="BI111"/>
  <c r="BH111"/>
  <c r="BG111"/>
  <c r="BF111"/>
  <c r="T111"/>
  <c r="R111"/>
  <c r="P111"/>
  <c r="BI109"/>
  <c r="BH109"/>
  <c r="BG109"/>
  <c r="BF109"/>
  <c r="T109"/>
  <c r="R109"/>
  <c r="P109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BI93"/>
  <c r="BH93"/>
  <c r="BG93"/>
  <c r="BF93"/>
  <c r="T93"/>
  <c r="R93"/>
  <c r="P93"/>
  <c r="J87"/>
  <c r="J86"/>
  <c r="F86"/>
  <c r="F84"/>
  <c r="E82"/>
  <c r="J59"/>
  <c r="J58"/>
  <c r="F58"/>
  <c r="F56"/>
  <c r="E54"/>
  <c r="J20"/>
  <c r="E20"/>
  <c r="F87"/>
  <c r="J19"/>
  <c r="J14"/>
  <c r="J56"/>
  <c r="E7"/>
  <c r="E50"/>
  <c i="6" r="J39"/>
  <c r="J38"/>
  <c i="1" r="AY60"/>
  <c i="6" r="J37"/>
  <c i="1" r="AX60"/>
  <c i="6" r="BI109"/>
  <c r="BH109"/>
  <c r="BG109"/>
  <c r="BF109"/>
  <c r="T109"/>
  <c r="T108"/>
  <c r="R109"/>
  <c r="R108"/>
  <c r="P109"/>
  <c r="P108"/>
  <c r="BI106"/>
  <c r="BH106"/>
  <c r="BG106"/>
  <c r="BF106"/>
  <c r="T106"/>
  <c r="T105"/>
  <c r="R106"/>
  <c r="R105"/>
  <c r="P106"/>
  <c r="P105"/>
  <c r="BI102"/>
  <c r="BH102"/>
  <c r="BG102"/>
  <c r="BF102"/>
  <c r="T102"/>
  <c r="R102"/>
  <c r="P102"/>
  <c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2"/>
  <c r="BH92"/>
  <c r="BG92"/>
  <c r="BF92"/>
  <c r="T92"/>
  <c r="R92"/>
  <c r="P92"/>
  <c r="J86"/>
  <c r="J85"/>
  <c r="F85"/>
  <c r="F83"/>
  <c r="E81"/>
  <c r="J59"/>
  <c r="J58"/>
  <c r="F58"/>
  <c r="F56"/>
  <c r="E54"/>
  <c r="J20"/>
  <c r="E20"/>
  <c r="F86"/>
  <c r="J19"/>
  <c r="J14"/>
  <c r="J56"/>
  <c r="E7"/>
  <c r="E77"/>
  <c i="5" r="J39"/>
  <c r="J38"/>
  <c i="1" r="AY59"/>
  <c i="5" r="J37"/>
  <c i="1" r="AX59"/>
  <c i="5" r="BI260"/>
  <c r="BH260"/>
  <c r="BG260"/>
  <c r="BF260"/>
  <c r="T260"/>
  <c r="T259"/>
  <c r="R260"/>
  <c r="R259"/>
  <c r="P260"/>
  <c r="P259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2"/>
  <c r="BH242"/>
  <c r="BG242"/>
  <c r="BF242"/>
  <c r="T242"/>
  <c r="R242"/>
  <c r="P242"/>
  <c r="BI239"/>
  <c r="BH239"/>
  <c r="BG239"/>
  <c r="BF239"/>
  <c r="T239"/>
  <c r="R239"/>
  <c r="P239"/>
  <c r="BI235"/>
  <c r="BH235"/>
  <c r="BG235"/>
  <c r="BF235"/>
  <c r="T235"/>
  <c r="R235"/>
  <c r="P235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7"/>
  <c r="BH227"/>
  <c r="BG227"/>
  <c r="BF227"/>
  <c r="T227"/>
  <c r="R227"/>
  <c r="P227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4"/>
  <c r="BH214"/>
  <c r="BG214"/>
  <c r="BF214"/>
  <c r="T214"/>
  <c r="R214"/>
  <c r="P214"/>
  <c r="BI212"/>
  <c r="BH212"/>
  <c r="BG212"/>
  <c r="BF212"/>
  <c r="T212"/>
  <c r="R212"/>
  <c r="P212"/>
  <c r="BI209"/>
  <c r="BH209"/>
  <c r="BG209"/>
  <c r="BF209"/>
  <c r="T209"/>
  <c r="R209"/>
  <c r="P209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84"/>
  <c r="BH184"/>
  <c r="BG184"/>
  <c r="BF184"/>
  <c r="T184"/>
  <c r="T183"/>
  <c r="R184"/>
  <c r="R183"/>
  <c r="P184"/>
  <c r="P183"/>
  <c r="BI176"/>
  <c r="BH176"/>
  <c r="BG176"/>
  <c r="BF176"/>
  <c r="T176"/>
  <c r="R176"/>
  <c r="P176"/>
  <c r="BI174"/>
  <c r="BH174"/>
  <c r="BG174"/>
  <c r="BF174"/>
  <c r="T174"/>
  <c r="R174"/>
  <c r="P174"/>
  <c r="BI171"/>
  <c r="BH171"/>
  <c r="BG171"/>
  <c r="BF171"/>
  <c r="T171"/>
  <c r="R171"/>
  <c r="P171"/>
  <c r="BI169"/>
  <c r="BH169"/>
  <c r="BG169"/>
  <c r="BF169"/>
  <c r="T169"/>
  <c r="R169"/>
  <c r="P169"/>
  <c r="BI166"/>
  <c r="BH166"/>
  <c r="BG166"/>
  <c r="BF166"/>
  <c r="T166"/>
  <c r="R166"/>
  <c r="P166"/>
  <c r="BI164"/>
  <c r="BH164"/>
  <c r="BG164"/>
  <c r="BF164"/>
  <c r="T164"/>
  <c r="R164"/>
  <c r="P164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3"/>
  <c r="BH153"/>
  <c r="BG153"/>
  <c r="BF153"/>
  <c r="T153"/>
  <c r="R153"/>
  <c r="P153"/>
  <c r="BI149"/>
  <c r="BH149"/>
  <c r="BG149"/>
  <c r="BF149"/>
  <c r="T149"/>
  <c r="R149"/>
  <c r="P149"/>
  <c r="BI145"/>
  <c r="BH145"/>
  <c r="BG145"/>
  <c r="BF145"/>
  <c r="T145"/>
  <c r="R145"/>
  <c r="P145"/>
  <c r="BI141"/>
  <c r="BH141"/>
  <c r="BG141"/>
  <c r="BF141"/>
  <c r="T141"/>
  <c r="R141"/>
  <c r="P141"/>
  <c r="BI137"/>
  <c r="BH137"/>
  <c r="BG137"/>
  <c r="BF137"/>
  <c r="T137"/>
  <c r="R137"/>
  <c r="P137"/>
  <c r="BI130"/>
  <c r="BH130"/>
  <c r="BG130"/>
  <c r="BF130"/>
  <c r="T130"/>
  <c r="R130"/>
  <c r="P130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0"/>
  <c r="BH120"/>
  <c r="BG120"/>
  <c r="BF120"/>
  <c r="T120"/>
  <c r="R120"/>
  <c r="P120"/>
  <c r="BI109"/>
  <c r="BH109"/>
  <c r="BG109"/>
  <c r="BF109"/>
  <c r="T109"/>
  <c r="R109"/>
  <c r="P109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7"/>
  <c r="BH97"/>
  <c r="BG97"/>
  <c r="BF97"/>
  <c r="T97"/>
  <c r="R97"/>
  <c r="P97"/>
  <c r="J91"/>
  <c r="J90"/>
  <c r="F90"/>
  <c r="F88"/>
  <c r="E86"/>
  <c r="J59"/>
  <c r="J58"/>
  <c r="F58"/>
  <c r="F56"/>
  <c r="E54"/>
  <c r="J20"/>
  <c r="E20"/>
  <c r="F59"/>
  <c r="J19"/>
  <c r="J14"/>
  <c r="J88"/>
  <c r="E7"/>
  <c r="E50"/>
  <c i="4" r="J220"/>
  <c r="J37"/>
  <c r="J36"/>
  <c i="1" r="AY57"/>
  <c i="4" r="J35"/>
  <c i="1" r="AX57"/>
  <c i="4" r="BI345"/>
  <c r="BH345"/>
  <c r="BG345"/>
  <c r="BF345"/>
  <c r="T345"/>
  <c r="T344"/>
  <c r="T343"/>
  <c r="R345"/>
  <c r="R344"/>
  <c r="R343"/>
  <c r="P345"/>
  <c r="P344"/>
  <c r="P343"/>
  <c r="BI341"/>
  <c r="BH341"/>
  <c r="BG341"/>
  <c r="BF341"/>
  <c r="T341"/>
  <c r="R341"/>
  <c r="P341"/>
  <c r="BI339"/>
  <c r="BH339"/>
  <c r="BG339"/>
  <c r="BF339"/>
  <c r="T339"/>
  <c r="R339"/>
  <c r="P339"/>
  <c r="BI337"/>
  <c r="BH337"/>
  <c r="BG337"/>
  <c r="BF337"/>
  <c r="T337"/>
  <c r="R337"/>
  <c r="P337"/>
  <c r="BI335"/>
  <c r="BH335"/>
  <c r="BG335"/>
  <c r="BF335"/>
  <c r="T335"/>
  <c r="R335"/>
  <c r="P335"/>
  <c r="BI332"/>
  <c r="BH332"/>
  <c r="BG332"/>
  <c r="BF332"/>
  <c r="T332"/>
  <c r="T331"/>
  <c r="R332"/>
  <c r="R331"/>
  <c r="P332"/>
  <c r="P331"/>
  <c r="BI329"/>
  <c r="BH329"/>
  <c r="BG329"/>
  <c r="BF329"/>
  <c r="T329"/>
  <c r="R329"/>
  <c r="P329"/>
  <c r="BI328"/>
  <c r="BH328"/>
  <c r="BG328"/>
  <c r="BF328"/>
  <c r="T328"/>
  <c r="R328"/>
  <c r="P328"/>
  <c r="BI324"/>
  <c r="BH324"/>
  <c r="BG324"/>
  <c r="BF324"/>
  <c r="T324"/>
  <c r="R324"/>
  <c r="P324"/>
  <c r="BI323"/>
  <c r="BH323"/>
  <c r="BG323"/>
  <c r="BF323"/>
  <c r="T323"/>
  <c r="R323"/>
  <c r="P323"/>
  <c r="BI319"/>
  <c r="BH319"/>
  <c r="BG319"/>
  <c r="BF319"/>
  <c r="T319"/>
  <c r="R319"/>
  <c r="P319"/>
  <c r="BI316"/>
  <c r="BH316"/>
  <c r="BG316"/>
  <c r="BF316"/>
  <c r="T316"/>
  <c r="R316"/>
  <c r="P316"/>
  <c r="BI312"/>
  <c r="BH312"/>
  <c r="BG312"/>
  <c r="BF312"/>
  <c r="T312"/>
  <c r="R312"/>
  <c r="P312"/>
  <c r="BI308"/>
  <c r="BH308"/>
  <c r="BG308"/>
  <c r="BF308"/>
  <c r="T308"/>
  <c r="R308"/>
  <c r="P308"/>
  <c r="BI304"/>
  <c r="BH304"/>
  <c r="BG304"/>
  <c r="BF304"/>
  <c r="T304"/>
  <c r="R304"/>
  <c r="P304"/>
  <c r="BI300"/>
  <c r="BH300"/>
  <c r="BG300"/>
  <c r="BF300"/>
  <c r="T300"/>
  <c r="R300"/>
  <c r="P300"/>
  <c r="BI293"/>
  <c r="BH293"/>
  <c r="BG293"/>
  <c r="BF293"/>
  <c r="T293"/>
  <c r="R293"/>
  <c r="P293"/>
  <c r="BI289"/>
  <c r="BH289"/>
  <c r="BG289"/>
  <c r="BF289"/>
  <c r="T289"/>
  <c r="R289"/>
  <c r="P289"/>
  <c r="BI285"/>
  <c r="BH285"/>
  <c r="BG285"/>
  <c r="BF285"/>
  <c r="T285"/>
  <c r="R285"/>
  <c r="P285"/>
  <c r="BI281"/>
  <c r="BH281"/>
  <c r="BG281"/>
  <c r="BF281"/>
  <c r="T281"/>
  <c r="R281"/>
  <c r="P281"/>
  <c r="BI277"/>
  <c r="BH277"/>
  <c r="BG277"/>
  <c r="BF277"/>
  <c r="T277"/>
  <c r="R277"/>
  <c r="P277"/>
  <c r="BI273"/>
  <c r="BH273"/>
  <c r="BG273"/>
  <c r="BF273"/>
  <c r="T273"/>
  <c r="T272"/>
  <c r="R273"/>
  <c r="R272"/>
  <c r="P273"/>
  <c r="P272"/>
  <c r="BI270"/>
  <c r="BH270"/>
  <c r="BG270"/>
  <c r="BF270"/>
  <c r="T270"/>
  <c r="R270"/>
  <c r="P270"/>
  <c r="BI266"/>
  <c r="BH266"/>
  <c r="BG266"/>
  <c r="BF266"/>
  <c r="T266"/>
  <c r="R266"/>
  <c r="P266"/>
  <c r="BI264"/>
  <c r="BH264"/>
  <c r="BG264"/>
  <c r="BF264"/>
  <c r="T264"/>
  <c r="R264"/>
  <c r="P264"/>
  <c r="BI262"/>
  <c r="BH262"/>
  <c r="BG262"/>
  <c r="BF262"/>
  <c r="T262"/>
  <c r="R262"/>
  <c r="P262"/>
  <c r="BI257"/>
  <c r="BH257"/>
  <c r="BG257"/>
  <c r="BF257"/>
  <c r="T257"/>
  <c r="R257"/>
  <c r="P257"/>
  <c r="BI251"/>
  <c r="BH251"/>
  <c r="BG251"/>
  <c r="BF251"/>
  <c r="T251"/>
  <c r="R251"/>
  <c r="P251"/>
  <c r="BI247"/>
  <c r="BH247"/>
  <c r="BG247"/>
  <c r="BF247"/>
  <c r="T247"/>
  <c r="R247"/>
  <c r="P247"/>
  <c r="BI238"/>
  <c r="BH238"/>
  <c r="BG238"/>
  <c r="BF238"/>
  <c r="T238"/>
  <c r="R238"/>
  <c r="P238"/>
  <c r="BI236"/>
  <c r="BH236"/>
  <c r="BG236"/>
  <c r="BF236"/>
  <c r="T236"/>
  <c r="R236"/>
  <c r="P236"/>
  <c r="BI232"/>
  <c r="BH232"/>
  <c r="BG232"/>
  <c r="BF232"/>
  <c r="T232"/>
  <c r="R232"/>
  <c r="P232"/>
  <c r="BI229"/>
  <c r="BH229"/>
  <c r="BG229"/>
  <c r="BF229"/>
  <c r="T229"/>
  <c r="R229"/>
  <c r="P229"/>
  <c r="BI226"/>
  <c r="BH226"/>
  <c r="BG226"/>
  <c r="BF226"/>
  <c r="T226"/>
  <c r="R226"/>
  <c r="P226"/>
  <c r="BI222"/>
  <c r="BH222"/>
  <c r="BG222"/>
  <c r="BF222"/>
  <c r="T222"/>
  <c r="R222"/>
  <c r="P222"/>
  <c r="J65"/>
  <c r="BI219"/>
  <c r="BH219"/>
  <c r="BG219"/>
  <c r="BF219"/>
  <c r="T219"/>
  <c r="R219"/>
  <c r="P219"/>
  <c r="BI217"/>
  <c r="BH217"/>
  <c r="BG217"/>
  <c r="BF217"/>
  <c r="T217"/>
  <c r="R217"/>
  <c r="P217"/>
  <c r="BI215"/>
  <c r="BH215"/>
  <c r="BG215"/>
  <c r="BF215"/>
  <c r="T215"/>
  <c r="R215"/>
  <c r="P215"/>
  <c r="BI212"/>
  <c r="BH212"/>
  <c r="BG212"/>
  <c r="BF212"/>
  <c r="T212"/>
  <c r="R212"/>
  <c r="P212"/>
  <c r="BI207"/>
  <c r="BH207"/>
  <c r="BG207"/>
  <c r="BF207"/>
  <c r="T207"/>
  <c r="R207"/>
  <c r="P207"/>
  <c r="BI201"/>
  <c r="BH201"/>
  <c r="BG201"/>
  <c r="BF201"/>
  <c r="T201"/>
  <c r="R201"/>
  <c r="P201"/>
  <c r="BI199"/>
  <c r="BH199"/>
  <c r="BG199"/>
  <c r="BF199"/>
  <c r="T199"/>
  <c r="R199"/>
  <c r="P199"/>
  <c r="BI194"/>
  <c r="BH194"/>
  <c r="BG194"/>
  <c r="BF194"/>
  <c r="T194"/>
  <c r="R194"/>
  <c r="P194"/>
  <c r="BI192"/>
  <c r="BH192"/>
  <c r="BG192"/>
  <c r="BF192"/>
  <c r="T192"/>
  <c r="R192"/>
  <c r="P192"/>
  <c r="BI187"/>
  <c r="BH187"/>
  <c r="BG187"/>
  <c r="BF187"/>
  <c r="T187"/>
  <c r="R187"/>
  <c r="P187"/>
  <c r="BI186"/>
  <c r="BH186"/>
  <c r="BG186"/>
  <c r="BF186"/>
  <c r="T186"/>
  <c r="R186"/>
  <c r="P186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69"/>
  <c r="BH169"/>
  <c r="BG169"/>
  <c r="BF169"/>
  <c r="T169"/>
  <c r="R169"/>
  <c r="P169"/>
  <c r="BI164"/>
  <c r="BH164"/>
  <c r="BG164"/>
  <c r="BF164"/>
  <c r="T164"/>
  <c r="R164"/>
  <c r="P164"/>
  <c r="BI160"/>
  <c r="BH160"/>
  <c r="BG160"/>
  <c r="BF160"/>
  <c r="T160"/>
  <c r="R160"/>
  <c r="P160"/>
  <c r="BI158"/>
  <c r="BH158"/>
  <c r="BG158"/>
  <c r="BF158"/>
  <c r="T158"/>
  <c r="R158"/>
  <c r="P158"/>
  <c r="BI153"/>
  <c r="BH153"/>
  <c r="BG153"/>
  <c r="BF153"/>
  <c r="T153"/>
  <c r="R153"/>
  <c r="P153"/>
  <c r="BI147"/>
  <c r="BH147"/>
  <c r="BG147"/>
  <c r="BF147"/>
  <c r="T147"/>
  <c r="R147"/>
  <c r="P147"/>
  <c r="BI140"/>
  <c r="BH140"/>
  <c r="BG140"/>
  <c r="BF140"/>
  <c r="T140"/>
  <c r="R140"/>
  <c r="P140"/>
  <c r="BI135"/>
  <c r="BH135"/>
  <c r="BG135"/>
  <c r="BF135"/>
  <c r="T135"/>
  <c r="R135"/>
  <c r="P135"/>
  <c r="BI130"/>
  <c r="BH130"/>
  <c r="BG130"/>
  <c r="BF130"/>
  <c r="T130"/>
  <c r="R130"/>
  <c r="P130"/>
  <c r="BI122"/>
  <c r="BH122"/>
  <c r="BG122"/>
  <c r="BF122"/>
  <c r="T122"/>
  <c r="R122"/>
  <c r="P122"/>
  <c r="BI121"/>
  <c r="BH121"/>
  <c r="BG121"/>
  <c r="BF121"/>
  <c r="T121"/>
  <c r="R121"/>
  <c r="P121"/>
  <c r="BI119"/>
  <c r="BH119"/>
  <c r="BG119"/>
  <c r="BF119"/>
  <c r="T119"/>
  <c r="R119"/>
  <c r="P119"/>
  <c r="BI116"/>
  <c r="BH116"/>
  <c r="BG116"/>
  <c r="BF116"/>
  <c r="T116"/>
  <c r="R116"/>
  <c r="P116"/>
  <c r="BI112"/>
  <c r="BH112"/>
  <c r="BG112"/>
  <c r="BF112"/>
  <c r="T112"/>
  <c r="R112"/>
  <c r="P112"/>
  <c r="BI110"/>
  <c r="BH110"/>
  <c r="BG110"/>
  <c r="BF110"/>
  <c r="T110"/>
  <c r="R110"/>
  <c r="P110"/>
  <c r="BI108"/>
  <c r="BH108"/>
  <c r="BG108"/>
  <c r="BF108"/>
  <c r="T108"/>
  <c r="R108"/>
  <c r="P108"/>
  <c r="BI106"/>
  <c r="BH106"/>
  <c r="BG106"/>
  <c r="BF106"/>
  <c r="T106"/>
  <c r="R106"/>
  <c r="P106"/>
  <c r="BI100"/>
  <c r="BH100"/>
  <c r="BG100"/>
  <c r="BF100"/>
  <c r="T100"/>
  <c r="R100"/>
  <c r="P100"/>
  <c r="J94"/>
  <c r="J93"/>
  <c r="F93"/>
  <c r="F91"/>
  <c r="E89"/>
  <c r="J55"/>
  <c r="J54"/>
  <c r="F54"/>
  <c r="F52"/>
  <c r="E50"/>
  <c r="J18"/>
  <c r="E18"/>
  <c r="F94"/>
  <c r="J17"/>
  <c r="J12"/>
  <c r="J91"/>
  <c r="E7"/>
  <c r="E87"/>
  <c i="3" r="J37"/>
  <c r="J36"/>
  <c i="1" r="AY56"/>
  <c i="3" r="J35"/>
  <c i="1" r="AX56"/>
  <c i="3" r="BI293"/>
  <c r="BH293"/>
  <c r="BG293"/>
  <c r="BF293"/>
  <c r="T293"/>
  <c r="T292"/>
  <c r="T291"/>
  <c r="R293"/>
  <c r="R292"/>
  <c r="R291"/>
  <c r="P293"/>
  <c r="P292"/>
  <c r="P291"/>
  <c r="BI289"/>
  <c r="BH289"/>
  <c r="BG289"/>
  <c r="BF289"/>
  <c r="T289"/>
  <c r="R289"/>
  <c r="P289"/>
  <c r="BI287"/>
  <c r="BH287"/>
  <c r="BG287"/>
  <c r="BF287"/>
  <c r="T287"/>
  <c r="R287"/>
  <c r="P287"/>
  <c r="BI285"/>
  <c r="BH285"/>
  <c r="BG285"/>
  <c r="BF285"/>
  <c r="T285"/>
  <c r="R285"/>
  <c r="P285"/>
  <c r="BI283"/>
  <c r="BH283"/>
  <c r="BG283"/>
  <c r="BF283"/>
  <c r="T283"/>
  <c r="R283"/>
  <c r="P283"/>
  <c r="BI280"/>
  <c r="BH280"/>
  <c r="BG280"/>
  <c r="BF280"/>
  <c r="T280"/>
  <c r="T279"/>
  <c r="R280"/>
  <c r="R279"/>
  <c r="P280"/>
  <c r="P279"/>
  <c r="BI277"/>
  <c r="BH277"/>
  <c r="BG277"/>
  <c r="BF277"/>
  <c r="T277"/>
  <c r="R277"/>
  <c r="P277"/>
  <c r="BI273"/>
  <c r="BH273"/>
  <c r="BG273"/>
  <c r="BF273"/>
  <c r="T273"/>
  <c r="R273"/>
  <c r="P273"/>
  <c r="BI269"/>
  <c r="BH269"/>
  <c r="BG269"/>
  <c r="BF269"/>
  <c r="T269"/>
  <c r="R269"/>
  <c r="P269"/>
  <c r="BI265"/>
  <c r="BH265"/>
  <c r="BG265"/>
  <c r="BF265"/>
  <c r="T265"/>
  <c r="R265"/>
  <c r="P265"/>
  <c r="BI261"/>
  <c r="BH261"/>
  <c r="BG261"/>
  <c r="BF261"/>
  <c r="T261"/>
  <c r="R261"/>
  <c r="P261"/>
  <c r="BI257"/>
  <c r="BH257"/>
  <c r="BG257"/>
  <c r="BF257"/>
  <c r="T257"/>
  <c r="R257"/>
  <c r="P257"/>
  <c r="BI253"/>
  <c r="BH253"/>
  <c r="BG253"/>
  <c r="BF253"/>
  <c r="T253"/>
  <c r="R253"/>
  <c r="P253"/>
  <c r="BI249"/>
  <c r="BH249"/>
  <c r="BG249"/>
  <c r="BF249"/>
  <c r="T249"/>
  <c r="T248"/>
  <c r="R249"/>
  <c r="R248"/>
  <c r="P249"/>
  <c r="P248"/>
  <c r="BI246"/>
  <c r="BH246"/>
  <c r="BG246"/>
  <c r="BF246"/>
  <c r="T246"/>
  <c r="R246"/>
  <c r="P246"/>
  <c r="BI242"/>
  <c r="BH242"/>
  <c r="BG242"/>
  <c r="BF242"/>
  <c r="T242"/>
  <c r="R242"/>
  <c r="P242"/>
  <c r="BI240"/>
  <c r="BH240"/>
  <c r="BG240"/>
  <c r="BF240"/>
  <c r="T240"/>
  <c r="R240"/>
  <c r="P240"/>
  <c r="BI238"/>
  <c r="BH238"/>
  <c r="BG238"/>
  <c r="BF238"/>
  <c r="T238"/>
  <c r="R238"/>
  <c r="P238"/>
  <c r="BI234"/>
  <c r="BH234"/>
  <c r="BG234"/>
  <c r="BF234"/>
  <c r="T234"/>
  <c r="R234"/>
  <c r="P234"/>
  <c r="BI230"/>
  <c r="BH230"/>
  <c r="BG230"/>
  <c r="BF230"/>
  <c r="T230"/>
  <c r="R230"/>
  <c r="P230"/>
  <c r="BI228"/>
  <c r="BH228"/>
  <c r="BG228"/>
  <c r="BF228"/>
  <c r="T228"/>
  <c r="R228"/>
  <c r="P228"/>
  <c r="BI224"/>
  <c r="BH224"/>
  <c r="BG224"/>
  <c r="BF224"/>
  <c r="T224"/>
  <c r="R224"/>
  <c r="P224"/>
  <c r="BI221"/>
  <c r="BH221"/>
  <c r="BG221"/>
  <c r="BF221"/>
  <c r="T221"/>
  <c r="R221"/>
  <c r="P221"/>
  <c r="BI217"/>
  <c r="BH217"/>
  <c r="BG217"/>
  <c r="BF217"/>
  <c r="T217"/>
  <c r="R217"/>
  <c r="P217"/>
  <c r="BI215"/>
  <c r="BH215"/>
  <c r="BG215"/>
  <c r="BF215"/>
  <c r="T215"/>
  <c r="R215"/>
  <c r="P215"/>
  <c r="BI211"/>
  <c r="BH211"/>
  <c r="BG211"/>
  <c r="BF211"/>
  <c r="T211"/>
  <c r="R211"/>
  <c r="P211"/>
  <c r="BI206"/>
  <c r="BH206"/>
  <c r="BG206"/>
  <c r="BF206"/>
  <c r="T206"/>
  <c r="R206"/>
  <c r="P206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2"/>
  <c r="BH192"/>
  <c r="BG192"/>
  <c r="BF192"/>
  <c r="T192"/>
  <c r="R192"/>
  <c r="P192"/>
  <c r="BI187"/>
  <c r="BH187"/>
  <c r="BG187"/>
  <c r="BF187"/>
  <c r="T187"/>
  <c r="R187"/>
  <c r="P187"/>
  <c r="BI186"/>
  <c r="BH186"/>
  <c r="BG186"/>
  <c r="BF186"/>
  <c r="T186"/>
  <c r="R186"/>
  <c r="P186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7"/>
  <c r="BH167"/>
  <c r="BG167"/>
  <c r="BF167"/>
  <c r="T167"/>
  <c r="R167"/>
  <c r="P167"/>
  <c r="BI162"/>
  <c r="BH162"/>
  <c r="BG162"/>
  <c r="BF162"/>
  <c r="T162"/>
  <c r="R162"/>
  <c r="P162"/>
  <c r="BI158"/>
  <c r="BH158"/>
  <c r="BG158"/>
  <c r="BF158"/>
  <c r="T158"/>
  <c r="R158"/>
  <c r="P158"/>
  <c r="BI156"/>
  <c r="BH156"/>
  <c r="BG156"/>
  <c r="BF156"/>
  <c r="T156"/>
  <c r="R156"/>
  <c r="P156"/>
  <c r="BI149"/>
  <c r="BH149"/>
  <c r="BG149"/>
  <c r="BF149"/>
  <c r="T149"/>
  <c r="R149"/>
  <c r="P149"/>
  <c r="BI145"/>
  <c r="BH145"/>
  <c r="BG145"/>
  <c r="BF145"/>
  <c r="T145"/>
  <c r="R145"/>
  <c r="P145"/>
  <c r="BI137"/>
  <c r="BH137"/>
  <c r="BG137"/>
  <c r="BF137"/>
  <c r="T137"/>
  <c r="R137"/>
  <c r="P137"/>
  <c r="BI134"/>
  <c r="BH134"/>
  <c r="BG134"/>
  <c r="BF134"/>
  <c r="T134"/>
  <c r="R134"/>
  <c r="P134"/>
  <c r="BI130"/>
  <c r="BH130"/>
  <c r="BG130"/>
  <c r="BF130"/>
  <c r="T130"/>
  <c r="R130"/>
  <c r="P130"/>
  <c r="BI121"/>
  <c r="BH121"/>
  <c r="BG121"/>
  <c r="BF121"/>
  <c r="T121"/>
  <c r="R121"/>
  <c r="P121"/>
  <c r="BI120"/>
  <c r="BH120"/>
  <c r="BG120"/>
  <c r="BF120"/>
  <c r="T120"/>
  <c r="R120"/>
  <c r="P120"/>
  <c r="BI118"/>
  <c r="BH118"/>
  <c r="BG118"/>
  <c r="BF118"/>
  <c r="T118"/>
  <c r="R118"/>
  <c r="P118"/>
  <c r="BI115"/>
  <c r="BH115"/>
  <c r="BG115"/>
  <c r="BF115"/>
  <c r="T115"/>
  <c r="R115"/>
  <c r="P115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5"/>
  <c r="BH105"/>
  <c r="BG105"/>
  <c r="BF105"/>
  <c r="T105"/>
  <c r="R105"/>
  <c r="P105"/>
  <c r="BI98"/>
  <c r="BH98"/>
  <c r="BG98"/>
  <c r="BF98"/>
  <c r="T98"/>
  <c r="R98"/>
  <c r="P98"/>
  <c r="J92"/>
  <c r="J91"/>
  <c r="F91"/>
  <c r="F89"/>
  <c r="E87"/>
  <c r="J55"/>
  <c r="J54"/>
  <c r="F54"/>
  <c r="F52"/>
  <c r="E50"/>
  <c r="J18"/>
  <c r="E18"/>
  <c r="F92"/>
  <c r="J17"/>
  <c r="J12"/>
  <c r="J89"/>
  <c r="E7"/>
  <c r="E85"/>
  <c i="2" r="J37"/>
  <c r="J36"/>
  <c i="1" r="AY55"/>
  <c i="2" r="J35"/>
  <c i="1" r="AX55"/>
  <c i="2" r="BI362"/>
  <c r="BH362"/>
  <c r="BG362"/>
  <c r="BF362"/>
  <c r="T362"/>
  <c r="T361"/>
  <c r="T360"/>
  <c r="R362"/>
  <c r="R361"/>
  <c r="R360"/>
  <c r="P362"/>
  <c r="P361"/>
  <c r="P360"/>
  <c r="BI358"/>
  <c r="BH358"/>
  <c r="BG358"/>
  <c r="BF358"/>
  <c r="T358"/>
  <c r="R358"/>
  <c r="P358"/>
  <c r="BI356"/>
  <c r="BH356"/>
  <c r="BG356"/>
  <c r="BF356"/>
  <c r="T356"/>
  <c r="R356"/>
  <c r="P356"/>
  <c r="BI354"/>
  <c r="BH354"/>
  <c r="BG354"/>
  <c r="BF354"/>
  <c r="T354"/>
  <c r="R354"/>
  <c r="P354"/>
  <c r="BI352"/>
  <c r="BH352"/>
  <c r="BG352"/>
  <c r="BF352"/>
  <c r="T352"/>
  <c r="R352"/>
  <c r="P352"/>
  <c r="BI349"/>
  <c r="BH349"/>
  <c r="BG349"/>
  <c r="BF349"/>
  <c r="T349"/>
  <c r="T348"/>
  <c r="R349"/>
  <c r="R348"/>
  <c r="P349"/>
  <c r="P348"/>
  <c r="BI346"/>
  <c r="BH346"/>
  <c r="BG346"/>
  <c r="BF346"/>
  <c r="T346"/>
  <c r="R346"/>
  <c r="P346"/>
  <c r="BI345"/>
  <c r="BH345"/>
  <c r="BG345"/>
  <c r="BF345"/>
  <c r="T345"/>
  <c r="R345"/>
  <c r="P345"/>
  <c r="BI341"/>
  <c r="BH341"/>
  <c r="BG341"/>
  <c r="BF341"/>
  <c r="T341"/>
  <c r="R341"/>
  <c r="P341"/>
  <c r="BI340"/>
  <c r="BH340"/>
  <c r="BG340"/>
  <c r="BF340"/>
  <c r="T340"/>
  <c r="R340"/>
  <c r="P340"/>
  <c r="BI336"/>
  <c r="BH336"/>
  <c r="BG336"/>
  <c r="BF336"/>
  <c r="T336"/>
  <c r="R336"/>
  <c r="P336"/>
  <c r="BI333"/>
  <c r="BH333"/>
  <c r="BG333"/>
  <c r="BF333"/>
  <c r="T333"/>
  <c r="R333"/>
  <c r="P333"/>
  <c r="BI329"/>
  <c r="BH329"/>
  <c r="BG329"/>
  <c r="BF329"/>
  <c r="T329"/>
  <c r="R329"/>
  <c r="P329"/>
  <c r="BI325"/>
  <c r="BH325"/>
  <c r="BG325"/>
  <c r="BF325"/>
  <c r="T325"/>
  <c r="R325"/>
  <c r="P325"/>
  <c r="BI321"/>
  <c r="BH321"/>
  <c r="BG321"/>
  <c r="BF321"/>
  <c r="T321"/>
  <c r="R321"/>
  <c r="P321"/>
  <c r="BI317"/>
  <c r="BH317"/>
  <c r="BG317"/>
  <c r="BF317"/>
  <c r="T317"/>
  <c r="R317"/>
  <c r="P317"/>
  <c r="BI310"/>
  <c r="BH310"/>
  <c r="BG310"/>
  <c r="BF310"/>
  <c r="T310"/>
  <c r="R310"/>
  <c r="P310"/>
  <c r="BI306"/>
  <c r="BH306"/>
  <c r="BG306"/>
  <c r="BF306"/>
  <c r="T306"/>
  <c r="R306"/>
  <c r="P306"/>
  <c r="BI302"/>
  <c r="BH302"/>
  <c r="BG302"/>
  <c r="BF302"/>
  <c r="T302"/>
  <c r="R302"/>
  <c r="P302"/>
  <c r="BI298"/>
  <c r="BH298"/>
  <c r="BG298"/>
  <c r="BF298"/>
  <c r="T298"/>
  <c r="R298"/>
  <c r="P298"/>
  <c r="BI294"/>
  <c r="BH294"/>
  <c r="BG294"/>
  <c r="BF294"/>
  <c r="T294"/>
  <c r="R294"/>
  <c r="P294"/>
  <c r="BI290"/>
  <c r="BH290"/>
  <c r="BG290"/>
  <c r="BF290"/>
  <c r="T290"/>
  <c r="R290"/>
  <c r="P290"/>
  <c r="BI286"/>
  <c r="BH286"/>
  <c r="BG286"/>
  <c r="BF286"/>
  <c r="T286"/>
  <c r="T285"/>
  <c r="R286"/>
  <c r="R285"/>
  <c r="P286"/>
  <c r="P285"/>
  <c r="BI283"/>
  <c r="BH283"/>
  <c r="BG283"/>
  <c r="BF283"/>
  <c r="T283"/>
  <c r="R283"/>
  <c r="P283"/>
  <c r="BI279"/>
  <c r="BH279"/>
  <c r="BG279"/>
  <c r="BF279"/>
  <c r="T279"/>
  <c r="R279"/>
  <c r="P279"/>
  <c r="BI277"/>
  <c r="BH277"/>
  <c r="BG277"/>
  <c r="BF277"/>
  <c r="T277"/>
  <c r="R277"/>
  <c r="P277"/>
  <c r="BI275"/>
  <c r="BH275"/>
  <c r="BG275"/>
  <c r="BF275"/>
  <c r="T275"/>
  <c r="R275"/>
  <c r="P275"/>
  <c r="BI272"/>
  <c r="BH272"/>
  <c r="BG272"/>
  <c r="BF272"/>
  <c r="T272"/>
  <c r="R272"/>
  <c r="P272"/>
  <c r="BI270"/>
  <c r="BH270"/>
  <c r="BG270"/>
  <c r="BF270"/>
  <c r="T270"/>
  <c r="R270"/>
  <c r="P270"/>
  <c r="BI264"/>
  <c r="BH264"/>
  <c r="BG264"/>
  <c r="BF264"/>
  <c r="T264"/>
  <c r="R264"/>
  <c r="P264"/>
  <c r="BI260"/>
  <c r="BH260"/>
  <c r="BG260"/>
  <c r="BF260"/>
  <c r="T260"/>
  <c r="R260"/>
  <c r="P260"/>
  <c r="BI251"/>
  <c r="BH251"/>
  <c r="BG251"/>
  <c r="BF251"/>
  <c r="T251"/>
  <c r="R251"/>
  <c r="P251"/>
  <c r="BI249"/>
  <c r="BH249"/>
  <c r="BG249"/>
  <c r="BF249"/>
  <c r="T249"/>
  <c r="R249"/>
  <c r="P249"/>
  <c r="BI245"/>
  <c r="BH245"/>
  <c r="BG245"/>
  <c r="BF245"/>
  <c r="T245"/>
  <c r="R245"/>
  <c r="P245"/>
  <c r="BI242"/>
  <c r="BH242"/>
  <c r="BG242"/>
  <c r="BF242"/>
  <c r="T242"/>
  <c r="R242"/>
  <c r="P242"/>
  <c r="BI238"/>
  <c r="BH238"/>
  <c r="BG238"/>
  <c r="BF238"/>
  <c r="T238"/>
  <c r="R238"/>
  <c r="P238"/>
  <c r="BI236"/>
  <c r="BH236"/>
  <c r="BG236"/>
  <c r="BF236"/>
  <c r="T236"/>
  <c r="R236"/>
  <c r="P236"/>
  <c r="BI232"/>
  <c r="BH232"/>
  <c r="BG232"/>
  <c r="BF232"/>
  <c r="T232"/>
  <c r="R232"/>
  <c r="P232"/>
  <c r="BI227"/>
  <c r="BH227"/>
  <c r="BG227"/>
  <c r="BF227"/>
  <c r="T227"/>
  <c r="R227"/>
  <c r="P227"/>
  <c r="BI223"/>
  <c r="BH223"/>
  <c r="BG223"/>
  <c r="BF223"/>
  <c r="T223"/>
  <c r="R223"/>
  <c r="P223"/>
  <c r="BI221"/>
  <c r="BH221"/>
  <c r="BG221"/>
  <c r="BF221"/>
  <c r="T221"/>
  <c r="R221"/>
  <c r="P221"/>
  <c r="BI219"/>
  <c r="BH219"/>
  <c r="BG219"/>
  <c r="BF219"/>
  <c r="T219"/>
  <c r="R219"/>
  <c r="P219"/>
  <c r="BI217"/>
  <c r="BH217"/>
  <c r="BG217"/>
  <c r="BF217"/>
  <c r="T217"/>
  <c r="R217"/>
  <c r="P217"/>
  <c r="BI214"/>
  <c r="BH214"/>
  <c r="BG214"/>
  <c r="BF214"/>
  <c r="T214"/>
  <c r="R214"/>
  <c r="P214"/>
  <c r="BI212"/>
  <c r="BH212"/>
  <c r="BG212"/>
  <c r="BF212"/>
  <c r="T212"/>
  <c r="R212"/>
  <c r="P212"/>
  <c r="BI206"/>
  <c r="BH206"/>
  <c r="BG206"/>
  <c r="BF206"/>
  <c r="T206"/>
  <c r="R206"/>
  <c r="P206"/>
  <c r="BI204"/>
  <c r="BH204"/>
  <c r="BG204"/>
  <c r="BF204"/>
  <c r="T204"/>
  <c r="R204"/>
  <c r="P204"/>
  <c r="BI199"/>
  <c r="BH199"/>
  <c r="BG199"/>
  <c r="BF199"/>
  <c r="T199"/>
  <c r="R199"/>
  <c r="P199"/>
  <c r="BI197"/>
  <c r="BH197"/>
  <c r="BG197"/>
  <c r="BF197"/>
  <c r="T197"/>
  <c r="R197"/>
  <c r="P197"/>
  <c r="BI192"/>
  <c r="BH192"/>
  <c r="BG192"/>
  <c r="BF192"/>
  <c r="T192"/>
  <c r="R192"/>
  <c r="P192"/>
  <c r="BI191"/>
  <c r="BH191"/>
  <c r="BG191"/>
  <c r="BF191"/>
  <c r="T191"/>
  <c r="R191"/>
  <c r="P191"/>
  <c r="BI188"/>
  <c r="BH188"/>
  <c r="BG188"/>
  <c r="BF188"/>
  <c r="T188"/>
  <c r="R188"/>
  <c r="P188"/>
  <c r="BI186"/>
  <c r="BH186"/>
  <c r="BG186"/>
  <c r="BF186"/>
  <c r="T186"/>
  <c r="R186"/>
  <c r="P186"/>
  <c r="BI184"/>
  <c r="BH184"/>
  <c r="BG184"/>
  <c r="BF184"/>
  <c r="T184"/>
  <c r="R184"/>
  <c r="P184"/>
  <c r="BI182"/>
  <c r="BH182"/>
  <c r="BG182"/>
  <c r="BF182"/>
  <c r="T182"/>
  <c r="R182"/>
  <c r="P182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2"/>
  <c r="BH172"/>
  <c r="BG172"/>
  <c r="BF172"/>
  <c r="T172"/>
  <c r="R172"/>
  <c r="P172"/>
  <c r="BI167"/>
  <c r="BH167"/>
  <c r="BG167"/>
  <c r="BF167"/>
  <c r="T167"/>
  <c r="R167"/>
  <c r="P167"/>
  <c r="BI163"/>
  <c r="BH163"/>
  <c r="BG163"/>
  <c r="BF163"/>
  <c r="T163"/>
  <c r="R163"/>
  <c r="P163"/>
  <c r="BI161"/>
  <c r="BH161"/>
  <c r="BG161"/>
  <c r="BF161"/>
  <c r="T161"/>
  <c r="R161"/>
  <c r="P161"/>
  <c r="BI158"/>
  <c r="BH158"/>
  <c r="BG158"/>
  <c r="BF158"/>
  <c r="T158"/>
  <c r="R158"/>
  <c r="P158"/>
  <c r="BI154"/>
  <c r="BH154"/>
  <c r="BG154"/>
  <c r="BF154"/>
  <c r="T154"/>
  <c r="R154"/>
  <c r="P154"/>
  <c r="BI149"/>
  <c r="BH149"/>
  <c r="BG149"/>
  <c r="BF149"/>
  <c r="T149"/>
  <c r="R149"/>
  <c r="P149"/>
  <c r="BI146"/>
  <c r="BH146"/>
  <c r="BG146"/>
  <c r="BF146"/>
  <c r="T146"/>
  <c r="R146"/>
  <c r="P146"/>
  <c r="BI141"/>
  <c r="BH141"/>
  <c r="BG141"/>
  <c r="BF141"/>
  <c r="T141"/>
  <c r="R141"/>
  <c r="P141"/>
  <c r="BI134"/>
  <c r="BH134"/>
  <c r="BG134"/>
  <c r="BF134"/>
  <c r="T134"/>
  <c r="R134"/>
  <c r="P134"/>
  <c r="BI133"/>
  <c r="BH133"/>
  <c r="BG133"/>
  <c r="BF133"/>
  <c r="T133"/>
  <c r="R133"/>
  <c r="P133"/>
  <c r="BI131"/>
  <c r="BH131"/>
  <c r="BG131"/>
  <c r="BF131"/>
  <c r="T131"/>
  <c r="R131"/>
  <c r="P131"/>
  <c r="BI128"/>
  <c r="BH128"/>
  <c r="BG128"/>
  <c r="BF128"/>
  <c r="T128"/>
  <c r="R128"/>
  <c r="P128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4"/>
  <c r="BH114"/>
  <c r="BG114"/>
  <c r="BF114"/>
  <c r="T114"/>
  <c r="R114"/>
  <c r="P114"/>
  <c r="BI110"/>
  <c r="BH110"/>
  <c r="BG110"/>
  <c r="BF110"/>
  <c r="T110"/>
  <c r="R110"/>
  <c r="P110"/>
  <c r="BI106"/>
  <c r="BH106"/>
  <c r="BG106"/>
  <c r="BF106"/>
  <c r="T106"/>
  <c r="R106"/>
  <c r="P106"/>
  <c r="BI104"/>
  <c r="BH104"/>
  <c r="BG104"/>
  <c r="BF104"/>
  <c r="T104"/>
  <c r="R104"/>
  <c r="P104"/>
  <c r="BI102"/>
  <c r="BH102"/>
  <c r="BG102"/>
  <c r="BF102"/>
  <c r="T102"/>
  <c r="R102"/>
  <c r="P102"/>
  <c r="BI100"/>
  <c r="BH100"/>
  <c r="BG100"/>
  <c r="BF100"/>
  <c r="T100"/>
  <c r="R100"/>
  <c r="P100"/>
  <c r="J94"/>
  <c r="J93"/>
  <c r="F93"/>
  <c r="F91"/>
  <c r="E89"/>
  <c r="J55"/>
  <c r="J54"/>
  <c r="F54"/>
  <c r="F52"/>
  <c r="E50"/>
  <c r="J18"/>
  <c r="E18"/>
  <c r="F94"/>
  <c r="J17"/>
  <c r="J12"/>
  <c r="J91"/>
  <c r="E7"/>
  <c r="E87"/>
  <c i="1" r="L50"/>
  <c r="AM50"/>
  <c r="AM49"/>
  <c r="L49"/>
  <c r="AM47"/>
  <c r="L47"/>
  <c r="L45"/>
  <c r="L44"/>
  <c i="2" r="BK349"/>
  <c r="BK321"/>
  <c r="J286"/>
  <c r="BK245"/>
  <c r="J217"/>
  <c r="J188"/>
  <c r="BK180"/>
  <c r="BK154"/>
  <c r="BK122"/>
  <c r="J100"/>
  <c r="BK341"/>
  <c r="BK317"/>
  <c r="J279"/>
  <c r="BK264"/>
  <c r="BK242"/>
  <c r="BK227"/>
  <c r="BK206"/>
  <c r="J186"/>
  <c r="J172"/>
  <c r="BK149"/>
  <c r="BK128"/>
  <c r="BK100"/>
  <c r="J345"/>
  <c r="BK325"/>
  <c r="BK283"/>
  <c r="BK260"/>
  <c r="BK214"/>
  <c r="J204"/>
  <c r="J191"/>
  <c r="J161"/>
  <c r="J134"/>
  <c r="J114"/>
  <c r="J362"/>
  <c r="J354"/>
  <c r="J341"/>
  <c r="J310"/>
  <c r="J283"/>
  <c r="J245"/>
  <c r="J227"/>
  <c r="BK217"/>
  <c r="J149"/>
  <c r="J131"/>
  <c r="BK102"/>
  <c i="3" r="J253"/>
  <c r="J234"/>
  <c r="BK217"/>
  <c r="J198"/>
  <c r="J162"/>
  <c r="BK120"/>
  <c r="J98"/>
  <c r="BK287"/>
  <c r="BK277"/>
  <c r="J261"/>
  <c r="J242"/>
  <c r="BK230"/>
  <c r="J215"/>
  <c r="BK196"/>
  <c r="J186"/>
  <c r="J158"/>
  <c r="J121"/>
  <c r="BK105"/>
  <c r="BK280"/>
  <c r="J265"/>
  <c r="BK246"/>
  <c r="J211"/>
  <c r="J192"/>
  <c r="J173"/>
  <c r="J145"/>
  <c r="J118"/>
  <c r="BK187"/>
  <c r="BK177"/>
  <c r="BK109"/>
  <c i="4" r="BK335"/>
  <c r="BK316"/>
  <c r="J304"/>
  <c r="BK273"/>
  <c r="J257"/>
  <c r="BK229"/>
  <c r="J207"/>
  <c r="BK186"/>
  <c r="J160"/>
  <c r="BK122"/>
  <c r="BK323"/>
  <c r="BK293"/>
  <c r="BK270"/>
  <c r="J232"/>
  <c r="BK207"/>
  <c r="J186"/>
  <c r="J158"/>
  <c r="BK110"/>
  <c r="J108"/>
  <c r="J106"/>
  <c r="BK100"/>
  <c r="BK345"/>
  <c r="J345"/>
  <c r="J341"/>
  <c r="J339"/>
  <c r="J337"/>
  <c r="J332"/>
  <c r="J329"/>
  <c r="J328"/>
  <c r="J324"/>
  <c r="J316"/>
  <c r="BK304"/>
  <c r="BK300"/>
  <c r="J293"/>
  <c r="BK289"/>
  <c r="BK285"/>
  <c r="J277"/>
  <c r="J273"/>
  <c r="J266"/>
  <c r="BK257"/>
  <c r="J238"/>
  <c r="J226"/>
  <c r="J215"/>
  <c r="BK194"/>
  <c r="BK183"/>
  <c r="BK177"/>
  <c r="BK158"/>
  <c r="BK130"/>
  <c r="BK116"/>
  <c r="BK106"/>
  <c r="BK329"/>
  <c r="BK281"/>
  <c r="J236"/>
  <c r="J212"/>
  <c r="BK175"/>
  <c r="BK160"/>
  <c r="J130"/>
  <c r="BK112"/>
  <c i="5" r="J257"/>
  <c r="BK247"/>
  <c r="J235"/>
  <c r="J227"/>
  <c r="BK220"/>
  <c r="J212"/>
  <c r="BK202"/>
  <c r="J184"/>
  <c r="BK169"/>
  <c r="J159"/>
  <c r="BK145"/>
  <c r="J130"/>
  <c r="BK120"/>
  <c r="BK101"/>
  <c r="J253"/>
  <c r="BK242"/>
  <c r="BK231"/>
  <c r="J224"/>
  <c r="BK218"/>
  <c r="BK206"/>
  <c r="BK200"/>
  <c r="BK184"/>
  <c r="J169"/>
  <c r="BK159"/>
  <c r="J145"/>
  <c r="J127"/>
  <c r="BK109"/>
  <c r="BK97"/>
  <c i="6" r="J92"/>
  <c r="J109"/>
  <c r="J106"/>
  <c i="7" r="J132"/>
  <c r="BK100"/>
  <c r="BK119"/>
  <c r="BK104"/>
  <c r="J119"/>
  <c r="J127"/>
  <c r="J109"/>
  <c i="8" r="BK146"/>
  <c r="BK117"/>
  <c r="BK157"/>
  <c r="J121"/>
  <c r="J93"/>
  <c r="BK140"/>
  <c r="J105"/>
  <c r="J146"/>
  <c r="BK138"/>
  <c r="BK108"/>
  <c i="9" r="J361"/>
  <c r="BK336"/>
  <c r="J255"/>
  <c r="BK134"/>
  <c r="J91"/>
  <c r="BK354"/>
  <c r="J336"/>
  <c r="J289"/>
  <c r="BK132"/>
  <c r="J89"/>
  <c r="J348"/>
  <c r="J285"/>
  <c r="BK148"/>
  <c r="J134"/>
  <c r="BK93"/>
  <c r="BK369"/>
  <c r="BK361"/>
  <c r="BK350"/>
  <c r="J340"/>
  <c r="BK301"/>
  <c r="J148"/>
  <c i="10" r="BK235"/>
  <c r="J218"/>
  <c r="J197"/>
  <c r="BK174"/>
  <c r="J118"/>
  <c r="BK225"/>
  <c r="BK204"/>
  <c r="BK191"/>
  <c r="J169"/>
  <c r="BK153"/>
  <c r="J100"/>
  <c r="BK231"/>
  <c r="J207"/>
  <c r="BK178"/>
  <c r="BK142"/>
  <c r="J125"/>
  <c r="BK249"/>
  <c r="BK233"/>
  <c r="BK221"/>
  <c r="J178"/>
  <c r="J167"/>
  <c r="J135"/>
  <c r="BK114"/>
  <c i="11" r="BK111"/>
  <c r="BK104"/>
  <c r="BK95"/>
  <c r="BK98"/>
  <c r="J111"/>
  <c r="J98"/>
  <c r="BK90"/>
  <c i="12" r="BK157"/>
  <c r="J143"/>
  <c r="BK139"/>
  <c r="BK130"/>
  <c r="BK121"/>
  <c r="J117"/>
  <c r="BK103"/>
  <c r="J163"/>
  <c r="J149"/>
  <c r="J138"/>
  <c r="BK115"/>
  <c r="J101"/>
  <c r="J167"/>
  <c r="BK156"/>
  <c r="J147"/>
  <c r="J140"/>
  <c r="J127"/>
  <c r="J115"/>
  <c r="BK98"/>
  <c r="BK159"/>
  <c r="J154"/>
  <c r="J130"/>
  <c i="13" r="J183"/>
  <c r="J176"/>
  <c r="J170"/>
  <c r="J156"/>
  <c r="BK142"/>
  <c r="J112"/>
  <c r="J104"/>
  <c r="BK175"/>
  <c r="J168"/>
  <c r="J163"/>
  <c r="BK152"/>
  <c r="J137"/>
  <c r="J102"/>
  <c r="BK98"/>
  <c r="BK171"/>
  <c r="BK170"/>
  <c r="J162"/>
  <c r="BK160"/>
  <c r="BK159"/>
  <c r="BK158"/>
  <c r="BK156"/>
  <c r="J155"/>
  <c r="J152"/>
  <c r="J147"/>
  <c r="BK137"/>
  <c r="J116"/>
  <c r="J100"/>
  <c r="BK183"/>
  <c r="BK173"/>
  <c r="J165"/>
  <c r="J153"/>
  <c r="J129"/>
  <c r="BK119"/>
  <c r="BK104"/>
  <c i="14" r="J183"/>
  <c r="BK176"/>
  <c r="J171"/>
  <c r="BK163"/>
  <c r="J152"/>
  <c r="J145"/>
  <c r="BK138"/>
  <c r="BK130"/>
  <c r="BK122"/>
  <c r="BK109"/>
  <c r="BK183"/>
  <c r="BK171"/>
  <c r="J165"/>
  <c r="J158"/>
  <c r="J153"/>
  <c r="J149"/>
  <c r="J138"/>
  <c r="BK126"/>
  <c r="BK118"/>
  <c r="BK112"/>
  <c r="BK103"/>
  <c r="BK94"/>
  <c r="J168"/>
  <c r="BK158"/>
  <c r="J146"/>
  <c r="J134"/>
  <c r="J120"/>
  <c r="J108"/>
  <c r="J97"/>
  <c i="15" r="BK113"/>
  <c r="BK101"/>
  <c r="J119"/>
  <c r="BK111"/>
  <c r="BK105"/>
  <c r="BK130"/>
  <c r="J109"/>
  <c r="BK100"/>
  <c r="BK132"/>
  <c r="BK122"/>
  <c r="J105"/>
  <c r="J99"/>
  <c i="16" r="BK137"/>
  <c r="BK109"/>
  <c r="J101"/>
  <c r="BK118"/>
  <c r="BK133"/>
  <c r="J118"/>
  <c r="J107"/>
  <c r="BK99"/>
  <c r="J123"/>
  <c r="BK112"/>
  <c i="2" r="BK333"/>
  <c r="BK290"/>
  <c r="J249"/>
  <c r="J219"/>
  <c r="BK197"/>
  <c r="J184"/>
  <c r="J167"/>
  <c r="J133"/>
  <c r="J110"/>
  <c r="BK354"/>
  <c r="J340"/>
  <c r="BK306"/>
  <c r="J277"/>
  <c r="J260"/>
  <c r="BK238"/>
  <c r="J223"/>
  <c r="BK204"/>
  <c r="BK178"/>
  <c r="J163"/>
  <c r="J146"/>
  <c r="BK114"/>
  <c r="BK346"/>
  <c r="J336"/>
  <c r="J306"/>
  <c r="BK298"/>
  <c r="BK275"/>
  <c r="J242"/>
  <c r="J199"/>
  <c r="J178"/>
  <c r="J154"/>
  <c r="J120"/>
  <c r="BK362"/>
  <c r="BK356"/>
  <c r="J346"/>
  <c r="BK329"/>
  <c r="J298"/>
  <c r="BK270"/>
  <c r="J236"/>
  <c r="J192"/>
  <c r="J176"/>
  <c r="BK134"/>
  <c r="J106"/>
  <c i="1" r="AS58"/>
  <c i="3" r="BK215"/>
  <c r="BK179"/>
  <c r="BK171"/>
  <c r="J137"/>
  <c r="J107"/>
  <c r="BK289"/>
  <c r="J280"/>
  <c r="BK265"/>
  <c r="J246"/>
  <c r="J228"/>
  <c r="J206"/>
  <c r="J194"/>
  <c r="BK183"/>
  <c r="J156"/>
  <c r="BK107"/>
  <c r="J283"/>
  <c r="BK269"/>
  <c r="BK253"/>
  <c r="BK242"/>
  <c r="J217"/>
  <c r="J196"/>
  <c r="BK181"/>
  <c r="BK167"/>
  <c r="BK158"/>
  <c r="J120"/>
  <c r="BK202"/>
  <c r="J179"/>
  <c r="BK130"/>
  <c r="BK98"/>
  <c i="4" r="BK328"/>
  <c r="J308"/>
  <c r="BK277"/>
  <c r="BK251"/>
  <c r="BK199"/>
  <c r="BK181"/>
  <c r="BK147"/>
  <c r="J335"/>
  <c r="BK308"/>
  <c r="J289"/>
  <c r="BK247"/>
  <c r="BK212"/>
  <c r="BK192"/>
  <c r="J173"/>
  <c r="BK153"/>
  <c r="J112"/>
  <c r="J264"/>
  <c r="J251"/>
  <c r="J229"/>
  <c r="BK217"/>
  <c r="J199"/>
  <c r="J187"/>
  <c r="J181"/>
  <c r="J175"/>
  <c r="BK140"/>
  <c r="BK121"/>
  <c r="J100"/>
  <c r="BK332"/>
  <c r="J312"/>
  <c r="BK238"/>
  <c r="J217"/>
  <c r="J179"/>
  <c r="BK169"/>
  <c r="J140"/>
  <c r="J122"/>
  <c i="5" r="BK260"/>
  <c r="BK253"/>
  <c r="J242"/>
  <c r="J231"/>
  <c r="J216"/>
  <c r="J206"/>
  <c r="J200"/>
  <c r="J176"/>
  <c r="J166"/>
  <c r="BK157"/>
  <c r="BK141"/>
  <c r="BK127"/>
  <c r="J105"/>
  <c r="BK257"/>
  <c r="BK249"/>
  <c r="BK239"/>
  <c r="BK229"/>
  <c r="J220"/>
  <c r="BK212"/>
  <c r="BK204"/>
  <c r="BK194"/>
  <c r="J171"/>
  <c r="J161"/>
  <c r="BK149"/>
  <c r="BK130"/>
  <c r="BK123"/>
  <c r="BK105"/>
  <c i="6" r="BK109"/>
  <c r="J102"/>
  <c r="BK100"/>
  <c r="BK96"/>
  <c i="7" r="J122"/>
  <c r="J93"/>
  <c r="BK109"/>
  <c r="J102"/>
  <c r="BK111"/>
  <c r="BK122"/>
  <c r="BK102"/>
  <c i="8" r="BK150"/>
  <c r="BK93"/>
  <c r="J138"/>
  <c r="BK100"/>
  <c r="BK144"/>
  <c r="BK133"/>
  <c r="J100"/>
  <c i="9" r="J350"/>
  <c r="BK316"/>
  <c r="J145"/>
  <c r="J93"/>
  <c r="J356"/>
  <c r="BK340"/>
  <c r="J301"/>
  <c r="BK180"/>
  <c r="BK91"/>
  <c r="J346"/>
  <c r="BK312"/>
  <c r="BK184"/>
  <c r="BK145"/>
  <c r="J132"/>
  <c r="BK372"/>
  <c r="BK363"/>
  <c r="BK352"/>
  <c r="J344"/>
  <c r="BK285"/>
  <c r="BK220"/>
  <c r="J126"/>
  <c i="10" r="J233"/>
  <c r="BK210"/>
  <c r="BK195"/>
  <c r="J173"/>
  <c r="BK125"/>
  <c r="J238"/>
  <c r="J212"/>
  <c r="BK189"/>
  <c r="BK167"/>
  <c r="BK130"/>
  <c r="J104"/>
  <c r="J235"/>
  <c r="J210"/>
  <c r="J189"/>
  <c r="BK169"/>
  <c r="BK135"/>
  <c r="J92"/>
  <c r="BK238"/>
  <c r="J225"/>
  <c r="BK212"/>
  <c r="BK171"/>
  <c r="J142"/>
  <c r="J128"/>
  <c r="BK100"/>
  <c i="11" r="J105"/>
  <c r="J109"/>
  <c r="J92"/>
  <c r="BK103"/>
  <c r="BK92"/>
  <c i="12" r="J175"/>
  <c r="J144"/>
  <c r="BK140"/>
  <c r="BK125"/>
  <c r="J120"/>
  <c r="BK113"/>
  <c r="BK101"/>
  <c r="BK167"/>
  <c r="J151"/>
  <c r="J142"/>
  <c r="BK120"/>
  <c r="J106"/>
  <c r="BK169"/>
  <c r="J161"/>
  <c r="BK149"/>
  <c r="J141"/>
  <c r="BK132"/>
  <c r="J118"/>
  <c r="J108"/>
  <c r="BK165"/>
  <c r="BK151"/>
  <c r="BK106"/>
  <c i="13" r="J175"/>
  <c r="BK168"/>
  <c r="J150"/>
  <c r="J132"/>
  <c r="BK116"/>
  <c r="BK100"/>
  <c r="J174"/>
  <c r="J167"/>
  <c r="J160"/>
  <c r="BK153"/>
  <c r="BK145"/>
  <c r="BK132"/>
  <c r="J114"/>
  <c r="BK149"/>
  <c r="J139"/>
  <c r="BK118"/>
  <c r="J108"/>
  <c r="BK179"/>
  <c r="J172"/>
  <c r="BK162"/>
  <c r="BK134"/>
  <c r="BK121"/>
  <c r="J110"/>
  <c r="J98"/>
  <c i="14" r="BK178"/>
  <c r="J173"/>
  <c r="BK166"/>
  <c r="BK157"/>
  <c r="BK149"/>
  <c r="BK142"/>
  <c r="J136"/>
  <c r="BK124"/>
  <c r="J112"/>
  <c r="J94"/>
  <c r="J176"/>
  <c r="J166"/>
  <c r="BK159"/>
  <c r="J154"/>
  <c r="J148"/>
  <c r="BK132"/>
  <c r="BK123"/>
  <c r="BK120"/>
  <c r="J110"/>
  <c r="J105"/>
  <c r="J92"/>
  <c r="BK172"/>
  <c r="J160"/>
  <c r="BK153"/>
  <c r="BK143"/>
  <c r="J126"/>
  <c r="J114"/>
  <c r="J103"/>
  <c i="15" r="BK114"/>
  <c r="BK108"/>
  <c r="J130"/>
  <c r="J115"/>
  <c r="J108"/>
  <c r="J136"/>
  <c r="J122"/>
  <c r="BK115"/>
  <c r="J106"/>
  <c r="BK99"/>
  <c r="J121"/>
  <c r="BK106"/>
  <c r="J101"/>
  <c r="BK94"/>
  <c i="16" r="J129"/>
  <c r="BK107"/>
  <c r="BK123"/>
  <c r="BK106"/>
  <c r="BK127"/>
  <c r="BK116"/>
  <c r="J106"/>
  <c r="J95"/>
  <c r="J127"/>
  <c i="2" r="J352"/>
  <c r="J317"/>
  <c r="BK251"/>
  <c r="BK223"/>
  <c r="BK191"/>
  <c r="BK182"/>
  <c r="BK146"/>
  <c r="BK118"/>
  <c r="J356"/>
  <c r="J321"/>
  <c r="J290"/>
  <c r="J270"/>
  <c r="BK232"/>
  <c r="J214"/>
  <c r="BK188"/>
  <c r="BK161"/>
  <c r="J122"/>
  <c r="BK120"/>
  <c r="J118"/>
  <c r="BK110"/>
  <c r="BK340"/>
  <c r="BK310"/>
  <c r="BK302"/>
  <c r="BK279"/>
  <c r="J221"/>
  <c r="J206"/>
  <c r="BK192"/>
  <c r="BK167"/>
  <c r="J124"/>
  <c r="J104"/>
  <c r="J358"/>
  <c r="BK352"/>
  <c r="BK336"/>
  <c r="J325"/>
  <c r="BK286"/>
  <c r="J264"/>
  <c r="J232"/>
  <c r="BK184"/>
  <c r="BK172"/>
  <c r="BK133"/>
  <c r="BK104"/>
  <c i="3" r="BK261"/>
  <c r="J238"/>
  <c r="BK221"/>
  <c r="BK200"/>
  <c r="J177"/>
  <c r="BK156"/>
  <c r="BK111"/>
  <c r="J289"/>
  <c r="BK283"/>
  <c r="J269"/>
  <c r="J249"/>
  <c r="J240"/>
  <c r="J224"/>
  <c r="BK198"/>
  <c r="J187"/>
  <c r="J167"/>
  <c r="J130"/>
  <c r="J111"/>
  <c r="J285"/>
  <c r="J277"/>
  <c r="BK249"/>
  <c r="BK238"/>
  <c r="BK224"/>
  <c r="J202"/>
  <c r="BK186"/>
  <c r="J171"/>
  <c r="BK137"/>
  <c r="J109"/>
  <c r="J183"/>
  <c r="BK149"/>
  <c r="BK121"/>
  <c i="4" r="BK341"/>
  <c r="BK324"/>
  <c r="J281"/>
  <c r="J262"/>
  <c r="BK232"/>
  <c r="BK219"/>
  <c r="BK187"/>
  <c r="J183"/>
  <c r="J153"/>
  <c r="BK119"/>
  <c r="BK319"/>
  <c r="J285"/>
  <c r="BK266"/>
  <c r="J219"/>
  <c r="BK201"/>
  <c r="J169"/>
  <c r="J116"/>
  <c r="BK262"/>
  <c r="J247"/>
  <c r="J222"/>
  <c r="J201"/>
  <c r="J192"/>
  <c r="BK179"/>
  <c r="J164"/>
  <c r="J135"/>
  <c r="J119"/>
  <c r="BK108"/>
  <c r="BK337"/>
  <c r="J323"/>
  <c r="BK264"/>
  <c r="BK222"/>
  <c r="J194"/>
  <c r="BK173"/>
  <c r="J147"/>
  <c r="J121"/>
  <c i="5" r="J260"/>
  <c r="J249"/>
  <c r="J239"/>
  <c r="J229"/>
  <c r="BK222"/>
  <c r="J214"/>
  <c r="J204"/>
  <c r="J194"/>
  <c r="BK171"/>
  <c r="J164"/>
  <c r="BK153"/>
  <c r="BK137"/>
  <c r="J123"/>
  <c r="J103"/>
  <c r="BK255"/>
  <c r="J245"/>
  <c r="BK235"/>
  <c r="J222"/>
  <c r="BK214"/>
  <c r="J197"/>
  <c r="J174"/>
  <c r="BK166"/>
  <c r="J157"/>
  <c r="J141"/>
  <c r="J125"/>
  <c r="BK103"/>
  <c i="6" r="J96"/>
  <c r="BK106"/>
  <c r="BK102"/>
  <c r="J98"/>
  <c i="7" r="J130"/>
  <c r="BK132"/>
  <c r="J111"/>
  <c r="BK127"/>
  <c r="BK130"/>
  <c r="J117"/>
  <c r="J100"/>
  <c i="8" r="BK121"/>
  <c r="J103"/>
  <c r="J144"/>
  <c r="J110"/>
  <c r="J89"/>
  <c r="J133"/>
  <c r="BK103"/>
  <c r="J142"/>
  <c r="J128"/>
  <c r="BK89"/>
  <c i="9" r="J352"/>
  <c r="BK329"/>
  <c r="J225"/>
  <c r="BK126"/>
  <c r="BK358"/>
  <c r="BK344"/>
  <c r="J312"/>
  <c r="J251"/>
  <c r="J122"/>
  <c r="J363"/>
  <c r="BK332"/>
  <c r="J297"/>
  <c r="BK255"/>
  <c r="J143"/>
  <c r="BK122"/>
  <c r="BK89"/>
  <c r="BK365"/>
  <c r="J354"/>
  <c r="J316"/>
  <c r="BK251"/>
  <c r="BK143"/>
  <c i="10" r="J231"/>
  <c r="BK207"/>
  <c r="J185"/>
  <c r="BK133"/>
  <c r="BK104"/>
  <c r="BK216"/>
  <c r="BK197"/>
  <c r="BK185"/>
  <c r="J162"/>
  <c r="J114"/>
  <c r="BK96"/>
  <c r="BK223"/>
  <c r="J204"/>
  <c r="J191"/>
  <c r="BK162"/>
  <c r="BK128"/>
  <c r="J96"/>
  <c r="BK242"/>
  <c r="BK218"/>
  <c r="J174"/>
  <c r="BK146"/>
  <c r="J130"/>
  <c r="J108"/>
  <c i="11" r="J101"/>
  <c r="BK105"/>
  <c r="BK96"/>
  <c r="BK109"/>
  <c r="J96"/>
  <c i="12" r="J179"/>
  <c r="BK152"/>
  <c r="BK142"/>
  <c r="BK134"/>
  <c r="J124"/>
  <c r="BK118"/>
  <c r="BK108"/>
  <c r="J171"/>
  <c r="J156"/>
  <c r="BK145"/>
  <c r="BK127"/>
  <c r="BK117"/>
  <c r="J103"/>
  <c r="J165"/>
  <c r="J150"/>
  <c r="BK143"/>
  <c r="J134"/>
  <c r="BK123"/>
  <c r="J96"/>
  <c r="BK161"/>
  <c r="J152"/>
  <c r="J121"/>
  <c r="BK96"/>
  <c i="13" r="J179"/>
  <c r="J173"/>
  <c r="J159"/>
  <c r="BK126"/>
  <c r="BK108"/>
  <c r="J185"/>
  <c r="J171"/>
  <c r="BK165"/>
  <c r="BK155"/>
  <c r="J149"/>
  <c r="J144"/>
  <c r="J121"/>
  <c r="BK150"/>
  <c r="BK144"/>
  <c r="J119"/>
  <c r="BK114"/>
  <c r="J94"/>
  <c r="J177"/>
  <c r="BK163"/>
  <c r="J142"/>
  <c r="J124"/>
  <c r="J106"/>
  <c r="BK94"/>
  <c i="14" r="J175"/>
  <c r="BK168"/>
  <c r="BK160"/>
  <c r="BK150"/>
  <c r="J143"/>
  <c r="J132"/>
  <c r="BK121"/>
  <c r="BK100"/>
  <c r="BK179"/>
  <c r="J169"/>
  <c r="J163"/>
  <c r="J157"/>
  <c r="BK152"/>
  <c r="J142"/>
  <c r="J128"/>
  <c r="J121"/>
  <c r="BK114"/>
  <c r="BK108"/>
  <c r="J100"/>
  <c r="BK175"/>
  <c r="J162"/>
  <c r="J155"/>
  <c r="BK140"/>
  <c r="BK128"/>
  <c r="BK116"/>
  <c r="BK105"/>
  <c i="15" r="BK121"/>
  <c r="J112"/>
  <c r="J94"/>
  <c r="J117"/>
  <c r="BK109"/>
  <c r="J96"/>
  <c r="BK119"/>
  <c r="J113"/>
  <c r="BK102"/>
  <c r="BK136"/>
  <c r="J126"/>
  <c r="J111"/>
  <c r="J102"/>
  <c i="16" r="J112"/>
  <c r="BK103"/>
  <c r="BK120"/>
  <c r="BK95"/>
  <c r="J120"/>
  <c r="J109"/>
  <c r="BK101"/>
  <c r="J93"/>
  <c r="BK113"/>
  <c r="BK93"/>
  <c i="2" r="J329"/>
  <c r="J294"/>
  <c r="BK272"/>
  <c r="BK236"/>
  <c r="BK212"/>
  <c r="BK186"/>
  <c r="BK163"/>
  <c r="BK124"/>
  <c r="J102"/>
  <c r="BK345"/>
  <c r="BK294"/>
  <c r="J272"/>
  <c r="BK249"/>
  <c r="BK219"/>
  <c r="BK199"/>
  <c r="BK176"/>
  <c r="J158"/>
  <c r="BK141"/>
  <c i="1" r="AS65"/>
  <c i="2" r="BK277"/>
  <c r="J251"/>
  <c r="J212"/>
  <c r="J197"/>
  <c r="J182"/>
  <c r="BK158"/>
  <c r="BK131"/>
  <c r="BK106"/>
  <c r="BK358"/>
  <c r="J349"/>
  <c r="J333"/>
  <c r="J302"/>
  <c r="J275"/>
  <c r="J238"/>
  <c r="BK221"/>
  <c r="J180"/>
  <c r="J141"/>
  <c r="J128"/>
  <c i="3" r="BK293"/>
  <c r="BK240"/>
  <c r="BK228"/>
  <c r="BK211"/>
  <c r="BK173"/>
  <c r="J149"/>
  <c r="J115"/>
  <c r="J293"/>
  <c r="BK285"/>
  <c r="BK273"/>
  <c r="BK257"/>
  <c r="BK234"/>
  <c r="J221"/>
  <c r="J200"/>
  <c r="BK192"/>
  <c r="J175"/>
  <c r="BK145"/>
  <c r="BK115"/>
  <c r="J287"/>
  <c r="J273"/>
  <c r="J257"/>
  <c r="J230"/>
  <c r="BK206"/>
  <c r="BK194"/>
  <c r="BK175"/>
  <c r="BK162"/>
  <c r="BK134"/>
  <c r="J105"/>
  <c r="J181"/>
  <c r="J134"/>
  <c r="BK118"/>
  <c i="4" r="BK339"/>
  <c r="J319"/>
  <c r="BK312"/>
  <c r="J270"/>
  <c r="BK236"/>
  <c r="BK226"/>
  <c r="J300"/>
  <c r="BK215"/>
  <c r="J177"/>
  <c r="BK164"/>
  <c r="BK135"/>
  <c r="J110"/>
  <c i="5" r="J255"/>
  <c r="BK245"/>
  <c r="J233"/>
  <c r="BK224"/>
  <c r="J218"/>
  <c r="J209"/>
  <c r="BK197"/>
  <c r="BK174"/>
  <c r="BK161"/>
  <c r="J149"/>
  <c r="BK125"/>
  <c r="J109"/>
  <c r="J97"/>
  <c r="J247"/>
  <c r="BK233"/>
  <c r="BK227"/>
  <c r="BK216"/>
  <c r="BK209"/>
  <c r="J202"/>
  <c r="BK176"/>
  <c r="BK164"/>
  <c r="J153"/>
  <c r="J137"/>
  <c r="J120"/>
  <c r="J101"/>
  <c i="6" r="J100"/>
  <c r="BK92"/>
  <c r="BK98"/>
  <c i="7" r="J106"/>
  <c r="BK117"/>
  <c r="BK106"/>
  <c r="BK124"/>
  <c r="J124"/>
  <c r="J104"/>
  <c r="BK93"/>
  <c i="8" r="BK128"/>
  <c r="BK105"/>
  <c r="J150"/>
  <c r="J117"/>
  <c r="BK142"/>
  <c r="J108"/>
  <c r="J157"/>
  <c r="J140"/>
  <c r="BK110"/>
  <c i="9" r="J365"/>
  <c r="J334"/>
  <c r="J184"/>
  <c r="BK97"/>
  <c r="J369"/>
  <c r="BK346"/>
  <c r="J332"/>
  <c r="J220"/>
  <c r="J97"/>
  <c r="J358"/>
  <c r="J329"/>
  <c r="BK289"/>
  <c r="J180"/>
  <c r="J141"/>
  <c r="J372"/>
  <c r="BK356"/>
  <c r="BK348"/>
  <c r="BK334"/>
  <c r="BK297"/>
  <c r="BK225"/>
  <c r="BK141"/>
  <c i="10" r="J242"/>
  <c r="J229"/>
  <c r="J200"/>
  <c r="BK181"/>
  <c r="BK158"/>
  <c r="J111"/>
  <c r="J223"/>
  <c r="J195"/>
  <c r="J171"/>
  <c r="J158"/>
  <c r="BK108"/>
  <c r="BK92"/>
  <c r="J221"/>
  <c r="BK200"/>
  <c r="J181"/>
  <c r="J146"/>
  <c r="BK118"/>
  <c r="J249"/>
  <c r="BK229"/>
  <c r="J216"/>
  <c r="BK173"/>
  <c r="J153"/>
  <c r="J133"/>
  <c r="BK111"/>
  <c i="11" r="BK107"/>
  <c r="J103"/>
  <c r="J107"/>
  <c r="J104"/>
  <c r="J90"/>
  <c r="BK101"/>
  <c r="J95"/>
  <c i="12" r="J169"/>
  <c r="BK147"/>
  <c r="BK141"/>
  <c r="J132"/>
  <c r="J123"/>
  <c r="BK111"/>
  <c r="BK179"/>
  <c r="J159"/>
  <c r="BK150"/>
  <c r="BK144"/>
  <c r="BK124"/>
  <c r="J113"/>
  <c r="BK171"/>
  <c r="BK163"/>
  <c r="BK154"/>
  <c r="J145"/>
  <c r="J139"/>
  <c r="J125"/>
  <c r="J111"/>
  <c r="BK175"/>
  <c r="J157"/>
  <c r="BK138"/>
  <c r="J98"/>
  <c i="13" r="BK177"/>
  <c r="BK172"/>
  <c r="BK167"/>
  <c r="J148"/>
  <c r="BK124"/>
  <c r="BK106"/>
  <c r="BK176"/>
  <c r="BK166"/>
  <c r="J158"/>
  <c r="BK147"/>
  <c r="BK139"/>
  <c r="BK129"/>
  <c r="BK112"/>
  <c r="J145"/>
  <c r="J134"/>
  <c r="BK110"/>
  <c r="BK185"/>
  <c r="BK174"/>
  <c r="J166"/>
  <c r="BK148"/>
  <c r="J126"/>
  <c r="J118"/>
  <c r="BK102"/>
  <c i="14" r="J179"/>
  <c r="J172"/>
  <c r="BK165"/>
  <c r="BK154"/>
  <c r="BK146"/>
  <c r="J140"/>
  <c r="BK134"/>
  <c r="J123"/>
  <c r="J118"/>
  <c r="BK92"/>
  <c r="BK173"/>
  <c r="BK162"/>
  <c r="BK155"/>
  <c r="J150"/>
  <c r="BK145"/>
  <c r="J130"/>
  <c r="J122"/>
  <c r="J116"/>
  <c r="J109"/>
  <c r="BK97"/>
  <c r="J178"/>
  <c r="BK169"/>
  <c r="J159"/>
  <c r="BK148"/>
  <c r="BK136"/>
  <c r="J124"/>
  <c r="BK110"/>
  <c i="15" r="BK126"/>
  <c r="J107"/>
  <c r="BK128"/>
  <c r="BK112"/>
  <c r="BK107"/>
  <c r="J132"/>
  <c r="BK117"/>
  <c r="J103"/>
  <c r="BK96"/>
  <c r="J128"/>
  <c r="J114"/>
  <c r="BK103"/>
  <c r="J100"/>
  <c i="16" r="BK110"/>
  <c r="J133"/>
  <c r="J110"/>
  <c r="BK129"/>
  <c r="J113"/>
  <c r="J103"/>
  <c r="J137"/>
  <c r="J116"/>
  <c r="J99"/>
  <c i="2" l="1" r="T99"/>
  <c r="P127"/>
  <c r="R171"/>
  <c r="T216"/>
  <c r="T222"/>
  <c r="R231"/>
  <c r="T241"/>
  <c r="T274"/>
  <c r="BK289"/>
  <c r="J289"/>
  <c r="J71"/>
  <c r="BK297"/>
  <c r="J297"/>
  <c r="J72"/>
  <c r="P335"/>
  <c r="BK351"/>
  <c r="J351"/>
  <c r="J75"/>
  <c i="3" r="BK97"/>
  <c r="J97"/>
  <c r="J61"/>
  <c r="BK114"/>
  <c r="J114"/>
  <c r="J62"/>
  <c r="BK166"/>
  <c r="J166"/>
  <c r="J63"/>
  <c r="BK195"/>
  <c r="J195"/>
  <c r="J64"/>
  <c r="BK201"/>
  <c r="J201"/>
  <c r="J65"/>
  <c r="BK210"/>
  <c r="J210"/>
  <c r="J66"/>
  <c r="BK220"/>
  <c r="J220"/>
  <c r="J67"/>
  <c r="BK237"/>
  <c r="J237"/>
  <c r="J68"/>
  <c r="T252"/>
  <c r="BK282"/>
  <c r="J282"/>
  <c r="J73"/>
  <c i="4" r="P99"/>
  <c r="T115"/>
  <c r="T168"/>
  <c r="R214"/>
  <c r="P221"/>
  <c r="P228"/>
  <c r="P261"/>
  <c r="P276"/>
  <c r="T284"/>
  <c r="P318"/>
  <c r="P334"/>
  <c i="5" r="T96"/>
  <c r="P173"/>
  <c r="R193"/>
  <c r="T208"/>
  <c r="R226"/>
  <c r="P244"/>
  <c i="6" r="T91"/>
  <c r="T90"/>
  <c r="T89"/>
  <c i="7" r="R92"/>
  <c r="R91"/>
  <c r="BK116"/>
  <c r="J116"/>
  <c r="J67"/>
  <c r="T121"/>
  <c i="8" r="R88"/>
  <c r="R87"/>
  <c r="R137"/>
  <c r="T149"/>
  <c r="T148"/>
  <c i="9" r="BK88"/>
  <c r="J88"/>
  <c r="J61"/>
  <c r="BK250"/>
  <c r="J250"/>
  <c r="J63"/>
  <c r="BK296"/>
  <c r="J296"/>
  <c r="J64"/>
  <c r="BK360"/>
  <c r="J360"/>
  <c r="J65"/>
  <c i="12" r="P95"/>
  <c r="P94"/>
  <c r="R137"/>
  <c r="P158"/>
  <c i="13" r="BK97"/>
  <c r="BK96"/>
  <c r="J96"/>
  <c r="J66"/>
  <c r="T182"/>
  <c r="T181"/>
  <c i="14" r="T91"/>
  <c r="T90"/>
  <c r="T89"/>
  <c i="15" r="P93"/>
  <c r="P92"/>
  <c r="P125"/>
  <c r="P124"/>
  <c r="P91"/>
  <c i="1" r="AU70"/>
  <c i="16" r="P92"/>
  <c r="P91"/>
  <c r="P98"/>
  <c r="T105"/>
  <c i="2" r="P99"/>
  <c r="R127"/>
  <c r="P171"/>
  <c r="P216"/>
  <c r="R222"/>
  <c r="P231"/>
  <c r="BK241"/>
  <c r="J241"/>
  <c r="J67"/>
  <c r="BK274"/>
  <c r="J274"/>
  <c r="J68"/>
  <c r="R289"/>
  <c r="R297"/>
  <c r="R335"/>
  <c r="P351"/>
  <c i="3" r="P97"/>
  <c r="R114"/>
  <c r="T166"/>
  <c r="R195"/>
  <c r="P201"/>
  <c r="T210"/>
  <c r="P220"/>
  <c r="R237"/>
  <c r="P252"/>
  <c r="T282"/>
  <c i="4" r="BK99"/>
  <c r="J99"/>
  <c r="J61"/>
  <c r="P115"/>
  <c r="P168"/>
  <c r="P214"/>
  <c r="R221"/>
  <c r="R228"/>
  <c r="R261"/>
  <c r="T276"/>
  <c r="R284"/>
  <c r="T318"/>
  <c r="T334"/>
  <c i="5" r="R96"/>
  <c r="R95"/>
  <c r="R94"/>
  <c r="R173"/>
  <c r="T193"/>
  <c r="R208"/>
  <c r="T226"/>
  <c r="R244"/>
  <c i="6" r="P91"/>
  <c r="P90"/>
  <c r="P89"/>
  <c i="1" r="AU60"/>
  <c i="7" r="T92"/>
  <c r="T91"/>
  <c r="P116"/>
  <c r="BK121"/>
  <c r="BK115"/>
  <c r="J115"/>
  <c r="J66"/>
  <c i="8" r="T88"/>
  <c r="P137"/>
  <c r="P149"/>
  <c r="P148"/>
  <c i="9" r="R88"/>
  <c r="P250"/>
  <c r="P296"/>
  <c r="P360"/>
  <c i="10" r="BK91"/>
  <c r="J91"/>
  <c r="J61"/>
  <c r="P91"/>
  <c r="BK157"/>
  <c r="J157"/>
  <c r="J62"/>
  <c r="T157"/>
  <c r="R166"/>
  <c r="P180"/>
  <c r="T180"/>
  <c r="T199"/>
  <c r="R220"/>
  <c r="BK241"/>
  <c r="J241"/>
  <c r="J69"/>
  <c r="T241"/>
  <c r="T240"/>
  <c i="11" r="BK89"/>
  <c r="J89"/>
  <c r="J65"/>
  <c r="P89"/>
  <c r="P88"/>
  <c r="P87"/>
  <c i="1" r="AU66"/>
  <c i="12" r="R95"/>
  <c r="R94"/>
  <c r="T137"/>
  <c r="R158"/>
  <c i="13" r="T97"/>
  <c r="T96"/>
  <c r="T91"/>
  <c r="R182"/>
  <c r="R181"/>
  <c i="14" r="P91"/>
  <c r="P90"/>
  <c r="P89"/>
  <c i="1" r="AU69"/>
  <c i="15" r="R93"/>
  <c r="R92"/>
  <c r="R91"/>
  <c r="R125"/>
  <c r="R124"/>
  <c i="16" r="T98"/>
  <c r="T97"/>
  <c r="P105"/>
  <c r="BK115"/>
  <c i="2" r="BK99"/>
  <c r="J99"/>
  <c r="J61"/>
  <c r="BK127"/>
  <c r="J127"/>
  <c r="J62"/>
  <c r="T171"/>
  <c r="R216"/>
  <c r="P222"/>
  <c r="T231"/>
  <c r="R241"/>
  <c r="R274"/>
  <c r="P289"/>
  <c r="P297"/>
  <c r="BK335"/>
  <c r="J335"/>
  <c r="J73"/>
  <c r="R351"/>
  <c i="3" r="R97"/>
  <c r="P114"/>
  <c r="R166"/>
  <c r="T195"/>
  <c r="T201"/>
  <c r="R210"/>
  <c r="T220"/>
  <c r="P237"/>
  <c r="BK252"/>
  <c r="J252"/>
  <c r="J71"/>
  <c r="R282"/>
  <c i="4" r="R99"/>
  <c r="BK115"/>
  <c r="J115"/>
  <c r="J62"/>
  <c r="BK168"/>
  <c r="J168"/>
  <c r="J63"/>
  <c r="BK214"/>
  <c r="J214"/>
  <c r="J64"/>
  <c r="BK221"/>
  <c r="J221"/>
  <c r="J66"/>
  <c r="BK228"/>
  <c r="J228"/>
  <c r="J67"/>
  <c r="BK261"/>
  <c r="J261"/>
  <c r="J68"/>
  <c r="R276"/>
  <c r="P284"/>
  <c r="R318"/>
  <c r="R334"/>
  <c i="5" r="P96"/>
  <c r="T173"/>
  <c r="BK193"/>
  <c r="J193"/>
  <c r="J68"/>
  <c r="P208"/>
  <c r="P226"/>
  <c r="T244"/>
  <c i="6" r="R91"/>
  <c r="R90"/>
  <c r="R89"/>
  <c i="7" r="BK92"/>
  <c r="BK91"/>
  <c r="J91"/>
  <c r="J64"/>
  <c r="R116"/>
  <c r="P121"/>
  <c i="8" r="P88"/>
  <c r="P87"/>
  <c r="P86"/>
  <c i="1" r="AU62"/>
  <c i="8" r="T137"/>
  <c r="BK149"/>
  <c r="J149"/>
  <c r="J66"/>
  <c i="9" r="P88"/>
  <c r="P87"/>
  <c r="P86"/>
  <c i="1" r="AU63"/>
  <c i="9" r="T250"/>
  <c r="R296"/>
  <c r="T360"/>
  <c i="10" r="T91"/>
  <c r="R157"/>
  <c r="P166"/>
  <c r="BK180"/>
  <c r="J180"/>
  <c r="J64"/>
  <c r="BK199"/>
  <c r="J199"/>
  <c r="J65"/>
  <c r="R199"/>
  <c r="P220"/>
  <c r="R241"/>
  <c r="R240"/>
  <c i="11" r="R89"/>
  <c r="R88"/>
  <c r="R87"/>
  <c i="12" r="BK95"/>
  <c r="BK94"/>
  <c r="J94"/>
  <c r="J64"/>
  <c r="BK137"/>
  <c r="J137"/>
  <c r="J67"/>
  <c r="BK158"/>
  <c r="J158"/>
  <c r="J68"/>
  <c i="13" r="P97"/>
  <c r="P96"/>
  <c r="P91"/>
  <c i="1" r="AU68"/>
  <c i="13" r="BK182"/>
  <c r="J182"/>
  <c r="J69"/>
  <c i="14" r="BK91"/>
  <c r="J91"/>
  <c r="J65"/>
  <c i="15" r="BK93"/>
  <c r="J93"/>
  <c r="J65"/>
  <c r="BK125"/>
  <c r="J125"/>
  <c r="J67"/>
  <c i="16" r="T92"/>
  <c r="T91"/>
  <c r="R98"/>
  <c r="R105"/>
  <c r="R115"/>
  <c r="R114"/>
  <c r="R126"/>
  <c i="2" r="R99"/>
  <c r="R98"/>
  <c r="T127"/>
  <c r="BK171"/>
  <c r="J171"/>
  <c r="J63"/>
  <c r="BK216"/>
  <c r="J216"/>
  <c r="J64"/>
  <c r="BK222"/>
  <c r="J222"/>
  <c r="J65"/>
  <c r="BK231"/>
  <c r="J231"/>
  <c r="J66"/>
  <c r="P241"/>
  <c r="P274"/>
  <c r="T289"/>
  <c r="T297"/>
  <c r="T335"/>
  <c r="T351"/>
  <c i="3" r="T97"/>
  <c r="T114"/>
  <c r="P166"/>
  <c r="P195"/>
  <c r="R201"/>
  <c r="P210"/>
  <c r="R220"/>
  <c r="T237"/>
  <c r="R252"/>
  <c r="R251"/>
  <c r="P282"/>
  <c i="4" r="T99"/>
  <c r="R115"/>
  <c r="R168"/>
  <c r="T214"/>
  <c r="T221"/>
  <c r="T228"/>
  <c r="T261"/>
  <c r="BK276"/>
  <c r="J276"/>
  <c r="J71"/>
  <c r="BK284"/>
  <c r="J284"/>
  <c r="J72"/>
  <c r="BK318"/>
  <c r="J318"/>
  <c r="J73"/>
  <c r="BK334"/>
  <c r="J334"/>
  <c r="J75"/>
  <c i="5" r="BK96"/>
  <c r="J96"/>
  <c r="J65"/>
  <c r="BK173"/>
  <c r="J173"/>
  <c r="J66"/>
  <c r="P193"/>
  <c r="BK208"/>
  <c r="J208"/>
  <c r="J69"/>
  <c r="BK226"/>
  <c r="J226"/>
  <c r="J70"/>
  <c r="BK244"/>
  <c r="J244"/>
  <c r="J71"/>
  <c i="6" r="BK91"/>
  <c r="J91"/>
  <c r="J65"/>
  <c i="7" r="P92"/>
  <c r="P91"/>
  <c r="T116"/>
  <c r="T115"/>
  <c r="T90"/>
  <c r="R121"/>
  <c i="8" r="BK88"/>
  <c r="J88"/>
  <c r="J61"/>
  <c r="BK137"/>
  <c r="J137"/>
  <c r="J63"/>
  <c r="R149"/>
  <c r="R148"/>
  <c i="9" r="T88"/>
  <c r="T87"/>
  <c r="T86"/>
  <c r="R250"/>
  <c r="T296"/>
  <c r="R360"/>
  <c i="10" r="R91"/>
  <c r="P157"/>
  <c r="BK166"/>
  <c r="J166"/>
  <c r="J63"/>
  <c r="T166"/>
  <c r="R180"/>
  <c r="P199"/>
  <c r="BK220"/>
  <c r="J220"/>
  <c r="J66"/>
  <c r="T220"/>
  <c r="P241"/>
  <c r="P240"/>
  <c i="11" r="T89"/>
  <c r="T88"/>
  <c r="T87"/>
  <c i="12" r="T95"/>
  <c r="T94"/>
  <c r="P137"/>
  <c r="P136"/>
  <c r="T158"/>
  <c i="13" r="R97"/>
  <c r="R96"/>
  <c r="R91"/>
  <c r="P182"/>
  <c r="P181"/>
  <c i="14" r="R91"/>
  <c r="R90"/>
  <c r="R89"/>
  <c i="15" r="T93"/>
  <c r="T92"/>
  <c r="T91"/>
  <c r="T125"/>
  <c r="T124"/>
  <c i="16" r="BK92"/>
  <c r="BK91"/>
  <c r="J91"/>
  <c r="J60"/>
  <c r="R92"/>
  <c r="R91"/>
  <c r="BK98"/>
  <c r="J98"/>
  <c r="J63"/>
  <c r="BK105"/>
  <c r="J105"/>
  <c r="J64"/>
  <c r="P115"/>
  <c r="T115"/>
  <c r="BK126"/>
  <c r="J126"/>
  <c r="J68"/>
  <c r="P126"/>
  <c r="T126"/>
  <c i="2" r="BK348"/>
  <c r="J348"/>
  <c r="J74"/>
  <c r="BK361"/>
  <c r="J361"/>
  <c r="J77"/>
  <c i="3" r="BK248"/>
  <c r="J248"/>
  <c r="J69"/>
  <c i="4" r="BK272"/>
  <c r="J272"/>
  <c r="J69"/>
  <c i="5" r="BK183"/>
  <c r="J183"/>
  <c r="J67"/>
  <c i="9" r="BK371"/>
  <c r="J371"/>
  <c r="J66"/>
  <c i="12" r="BK178"/>
  <c r="J178"/>
  <c r="J71"/>
  <c i="16" r="BK122"/>
  <c r="J122"/>
  <c r="J67"/>
  <c i="2" r="BK285"/>
  <c r="J285"/>
  <c r="J69"/>
  <c i="3" r="BK279"/>
  <c r="J279"/>
  <c r="J72"/>
  <c i="4" r="BK344"/>
  <c r="J344"/>
  <c r="J77"/>
  <c i="10" r="BK237"/>
  <c r="J237"/>
  <c r="J67"/>
  <c i="12" r="BK174"/>
  <c r="J174"/>
  <c r="J69"/>
  <c i="15" r="BK135"/>
  <c r="J135"/>
  <c r="J69"/>
  <c i="16" r="BK132"/>
  <c r="J132"/>
  <c r="J69"/>
  <c r="BK136"/>
  <c r="J136"/>
  <c r="J70"/>
  <c i="3" r="BK292"/>
  <c r="BK291"/>
  <c r="J291"/>
  <c r="J74"/>
  <c i="4" r="BK331"/>
  <c r="J331"/>
  <c r="J74"/>
  <c i="5" r="BK259"/>
  <c r="J259"/>
  <c r="J72"/>
  <c i="6" r="BK105"/>
  <c r="J105"/>
  <c r="J66"/>
  <c r="BK108"/>
  <c r="J108"/>
  <c r="J67"/>
  <c i="8" r="BK132"/>
  <c r="J132"/>
  <c r="J62"/>
  <c r="BK145"/>
  <c r="J145"/>
  <c r="J64"/>
  <c i="13" r="BK93"/>
  <c r="J93"/>
  <c r="J65"/>
  <c i="14" r="BK182"/>
  <c r="BK181"/>
  <c i="16" r="E48"/>
  <c r="BE95"/>
  <c r="BE99"/>
  <c r="BE103"/>
  <c r="BE107"/>
  <c r="BE110"/>
  <c r="BE118"/>
  <c r="BE120"/>
  <c r="BE129"/>
  <c r="BE133"/>
  <c r="F55"/>
  <c r="J84"/>
  <c r="BE93"/>
  <c r="BE116"/>
  <c r="BE127"/>
  <c r="BE101"/>
  <c r="BE112"/>
  <c r="BE137"/>
  <c r="BE106"/>
  <c r="BE109"/>
  <c r="BE113"/>
  <c r="BE123"/>
  <c i="14" r="J182"/>
  <c r="J67"/>
  <c i="15" r="BE106"/>
  <c r="BE108"/>
  <c r="BE109"/>
  <c r="BE112"/>
  <c r="BE113"/>
  <c r="BE115"/>
  <c r="BE130"/>
  <c i="14" r="J181"/>
  <c r="J66"/>
  <c i="15" r="E50"/>
  <c r="J56"/>
  <c r="BE94"/>
  <c r="BE96"/>
  <c r="BE100"/>
  <c r="BE102"/>
  <c r="BE103"/>
  <c r="BE107"/>
  <c r="BE111"/>
  <c r="BE114"/>
  <c r="BE121"/>
  <c r="BE122"/>
  <c r="BE126"/>
  <c r="F59"/>
  <c r="BE99"/>
  <c r="BE101"/>
  <c r="BE119"/>
  <c r="BE136"/>
  <c r="BE105"/>
  <c r="BE117"/>
  <c r="BE128"/>
  <c r="BE132"/>
  <c i="13" r="J97"/>
  <c r="J67"/>
  <c i="14" r="BE103"/>
  <c r="BE114"/>
  <c r="BE126"/>
  <c r="BE134"/>
  <c r="BE142"/>
  <c r="BE146"/>
  <c r="BE152"/>
  <c r="BE154"/>
  <c r="BE157"/>
  <c r="BE159"/>
  <c r="BE168"/>
  <c r="BE179"/>
  <c r="E77"/>
  <c r="J83"/>
  <c r="F86"/>
  <c r="BE92"/>
  <c r="BE94"/>
  <c r="BE105"/>
  <c r="BE109"/>
  <c r="BE110"/>
  <c r="BE116"/>
  <c r="BE118"/>
  <c r="BE120"/>
  <c r="BE122"/>
  <c r="BE124"/>
  <c r="BE130"/>
  <c r="BE136"/>
  <c r="BE145"/>
  <c r="BE148"/>
  <c r="BE150"/>
  <c r="BE153"/>
  <c r="BE158"/>
  <c r="BE160"/>
  <c r="BE169"/>
  <c r="BE172"/>
  <c r="BE97"/>
  <c r="BE100"/>
  <c r="BE108"/>
  <c r="BE112"/>
  <c r="BE121"/>
  <c r="BE123"/>
  <c r="BE128"/>
  <c r="BE132"/>
  <c r="BE138"/>
  <c r="BE140"/>
  <c r="BE143"/>
  <c r="BE149"/>
  <c r="BE155"/>
  <c r="BE162"/>
  <c r="BE163"/>
  <c r="BE165"/>
  <c r="BE166"/>
  <c r="BE171"/>
  <c r="BE173"/>
  <c r="BE175"/>
  <c r="BE176"/>
  <c r="BE178"/>
  <c r="BE183"/>
  <c i="13" r="J56"/>
  <c r="E79"/>
  <c r="BE98"/>
  <c r="BE114"/>
  <c r="BE142"/>
  <c r="BE147"/>
  <c r="BE156"/>
  <c r="BE159"/>
  <c r="BE167"/>
  <c r="BE168"/>
  <c r="BE170"/>
  <c r="BE175"/>
  <c r="BE177"/>
  <c r="BE183"/>
  <c r="BE185"/>
  <c i="12" r="J95"/>
  <c r="J65"/>
  <c i="13" r="F59"/>
  <c r="BE100"/>
  <c r="BE102"/>
  <c r="BE110"/>
  <c r="BE126"/>
  <c r="BE129"/>
  <c r="BE139"/>
  <c r="BE145"/>
  <c r="BE148"/>
  <c r="BE153"/>
  <c r="BE155"/>
  <c r="BE162"/>
  <c r="BE165"/>
  <c r="BE166"/>
  <c r="BE172"/>
  <c r="BE174"/>
  <c r="BE104"/>
  <c r="BE106"/>
  <c r="BE108"/>
  <c r="BE116"/>
  <c r="BE118"/>
  <c r="BE119"/>
  <c r="BE121"/>
  <c r="BE124"/>
  <c r="BE149"/>
  <c r="BE158"/>
  <c r="BE173"/>
  <c r="BE176"/>
  <c r="BE179"/>
  <c r="BE94"/>
  <c r="BE112"/>
  <c r="BE132"/>
  <c r="BE134"/>
  <c r="BE137"/>
  <c r="BE144"/>
  <c r="BE150"/>
  <c r="BE152"/>
  <c r="BE160"/>
  <c r="BE163"/>
  <c r="BE171"/>
  <c i="12" r="E50"/>
  <c r="BE98"/>
  <c r="BE120"/>
  <c r="BE121"/>
  <c r="BE124"/>
  <c r="BE134"/>
  <c r="BE141"/>
  <c r="BE142"/>
  <c r="BE147"/>
  <c r="BE169"/>
  <c r="J87"/>
  <c r="BE101"/>
  <c r="BE103"/>
  <c r="BE113"/>
  <c r="BE144"/>
  <c r="BE150"/>
  <c r="BE151"/>
  <c r="BE157"/>
  <c r="BE165"/>
  <c r="F90"/>
  <c r="BE96"/>
  <c r="BE106"/>
  <c r="BE108"/>
  <c r="BE111"/>
  <c r="BE125"/>
  <c r="BE127"/>
  <c r="BE130"/>
  <c r="BE138"/>
  <c r="BE139"/>
  <c r="BE140"/>
  <c r="BE143"/>
  <c r="BE145"/>
  <c r="BE152"/>
  <c r="BE161"/>
  <c r="BE167"/>
  <c r="BE171"/>
  <c r="BE175"/>
  <c r="BE179"/>
  <c r="BE115"/>
  <c r="BE117"/>
  <c r="BE118"/>
  <c r="BE123"/>
  <c r="BE132"/>
  <c r="BE149"/>
  <c r="BE154"/>
  <c r="BE156"/>
  <c r="BE159"/>
  <c r="BE163"/>
  <c i="10" r="BK240"/>
  <c r="J240"/>
  <c r="J68"/>
  <c i="11" r="E50"/>
  <c r="F59"/>
  <c r="BE90"/>
  <c r="BE95"/>
  <c r="BE104"/>
  <c r="BE105"/>
  <c r="BE107"/>
  <c r="BE101"/>
  <c r="BE109"/>
  <c i="10" r="BK90"/>
  <c r="J90"/>
  <c r="J60"/>
  <c i="11" r="J56"/>
  <c r="BE92"/>
  <c r="BE96"/>
  <c r="BE98"/>
  <c r="BE103"/>
  <c r="BE111"/>
  <c i="10" r="J52"/>
  <c r="F86"/>
  <c r="BE92"/>
  <c r="BE114"/>
  <c r="BE158"/>
  <c r="BE174"/>
  <c r="BE178"/>
  <c r="BE181"/>
  <c r="BE185"/>
  <c r="BE191"/>
  <c r="BE204"/>
  <c r="BE238"/>
  <c r="BE242"/>
  <c r="BE249"/>
  <c r="E79"/>
  <c r="BE96"/>
  <c r="BE100"/>
  <c r="BE104"/>
  <c r="BE108"/>
  <c r="BE125"/>
  <c r="BE130"/>
  <c r="BE153"/>
  <c r="BE171"/>
  <c r="BE195"/>
  <c r="BE197"/>
  <c r="BE200"/>
  <c r="BE212"/>
  <c r="BE216"/>
  <c r="BE218"/>
  <c r="BE225"/>
  <c r="BE233"/>
  <c r="BE118"/>
  <c r="BE133"/>
  <c r="BE135"/>
  <c r="BE142"/>
  <c r="BE146"/>
  <c r="BE173"/>
  <c r="BE207"/>
  <c r="BE221"/>
  <c r="BE229"/>
  <c r="BE231"/>
  <c r="BE235"/>
  <c r="BE111"/>
  <c r="BE128"/>
  <c r="BE162"/>
  <c r="BE167"/>
  <c r="BE169"/>
  <c r="BE189"/>
  <c r="BE210"/>
  <c r="BE223"/>
  <c i="9" r="BE89"/>
  <c r="BE91"/>
  <c r="BE93"/>
  <c r="BE97"/>
  <c r="BE141"/>
  <c r="BE148"/>
  <c r="BE180"/>
  <c r="BE184"/>
  <c r="BE255"/>
  <c r="BE301"/>
  <c r="BE356"/>
  <c r="BE358"/>
  <c r="BE369"/>
  <c r="BE372"/>
  <c r="E48"/>
  <c r="J80"/>
  <c r="F83"/>
  <c r="BE132"/>
  <c r="BE143"/>
  <c r="BE220"/>
  <c r="BE225"/>
  <c r="BE289"/>
  <c r="BE297"/>
  <c r="BE312"/>
  <c r="BE336"/>
  <c r="BE344"/>
  <c r="BE350"/>
  <c r="BE365"/>
  <c r="BE126"/>
  <c r="BE145"/>
  <c r="BE316"/>
  <c r="BE329"/>
  <c r="BE334"/>
  <c r="BE348"/>
  <c r="BE352"/>
  <c r="BE354"/>
  <c r="BE361"/>
  <c r="BE363"/>
  <c r="BE122"/>
  <c r="BE134"/>
  <c r="BE251"/>
  <c r="BE285"/>
  <c r="BE332"/>
  <c r="BE340"/>
  <c r="BE346"/>
  <c i="7" r="J92"/>
  <c r="J65"/>
  <c r="J121"/>
  <c r="J68"/>
  <c i="8" r="F55"/>
  <c r="J80"/>
  <c r="BE117"/>
  <c r="BE128"/>
  <c r="BE150"/>
  <c i="7" r="BK90"/>
  <c r="J90"/>
  <c i="8" r="E48"/>
  <c r="BE110"/>
  <c r="BE121"/>
  <c r="BE93"/>
  <c r="BE103"/>
  <c r="BE105"/>
  <c r="BE133"/>
  <c r="BE140"/>
  <c r="BE146"/>
  <c r="BE89"/>
  <c r="BE100"/>
  <c r="BE108"/>
  <c r="BE138"/>
  <c r="BE142"/>
  <c r="BE144"/>
  <c r="BE157"/>
  <c i="7" r="BE127"/>
  <c r="E78"/>
  <c r="J84"/>
  <c r="BE93"/>
  <c r="BE100"/>
  <c r="BE104"/>
  <c r="BE106"/>
  <c r="BE109"/>
  <c r="BE130"/>
  <c r="F59"/>
  <c r="BE102"/>
  <c r="BE111"/>
  <c r="BE119"/>
  <c r="BE122"/>
  <c r="BE132"/>
  <c r="BE117"/>
  <c r="BE124"/>
  <c i="6" r="J83"/>
  <c r="BE98"/>
  <c r="BE100"/>
  <c r="BE106"/>
  <c r="F59"/>
  <c r="BE92"/>
  <c r="BE109"/>
  <c r="BE96"/>
  <c r="E50"/>
  <c r="BE102"/>
  <c i="4" r="BK343"/>
  <c i="5" r="J56"/>
  <c r="E82"/>
  <c r="F91"/>
  <c r="BE103"/>
  <c r="BE105"/>
  <c r="BE120"/>
  <c r="BE127"/>
  <c r="BE145"/>
  <c r="BE153"/>
  <c r="BE157"/>
  <c r="BE161"/>
  <c r="BE166"/>
  <c r="BE174"/>
  <c r="BE197"/>
  <c r="BE204"/>
  <c r="BE209"/>
  <c r="BE212"/>
  <c r="BE214"/>
  <c r="BE216"/>
  <c r="BE224"/>
  <c r="BE227"/>
  <c r="BE229"/>
  <c r="BE231"/>
  <c r="BE233"/>
  <c r="BE235"/>
  <c r="BE239"/>
  <c r="BE245"/>
  <c r="BE249"/>
  <c r="BE257"/>
  <c r="BE97"/>
  <c r="BE101"/>
  <c r="BE109"/>
  <c r="BE123"/>
  <c r="BE125"/>
  <c r="BE130"/>
  <c r="BE137"/>
  <c r="BE141"/>
  <c r="BE149"/>
  <c r="BE159"/>
  <c r="BE164"/>
  <c r="BE169"/>
  <c r="BE171"/>
  <c r="BE176"/>
  <c r="BE184"/>
  <c r="BE194"/>
  <c r="BE200"/>
  <c r="BE202"/>
  <c r="BE206"/>
  <c r="BE218"/>
  <c r="BE220"/>
  <c r="BE222"/>
  <c r="BE242"/>
  <c r="BE247"/>
  <c r="BE253"/>
  <c r="BE255"/>
  <c r="BE260"/>
  <c i="3" r="J292"/>
  <c r="J75"/>
  <c i="4" r="E48"/>
  <c r="J52"/>
  <c r="BE106"/>
  <c r="BE179"/>
  <c r="BE181"/>
  <c r="BE186"/>
  <c r="BE187"/>
  <c r="BE192"/>
  <c r="BE199"/>
  <c r="BE217"/>
  <c r="BE219"/>
  <c r="BE229"/>
  <c r="BE251"/>
  <c r="BE270"/>
  <c r="BE285"/>
  <c r="BE308"/>
  <c r="BE312"/>
  <c r="BE316"/>
  <c r="BE319"/>
  <c r="BE323"/>
  <c r="BE335"/>
  <c r="BE121"/>
  <c r="BE122"/>
  <c r="BE147"/>
  <c r="BE232"/>
  <c r="BE238"/>
  <c r="BE247"/>
  <c r="BE266"/>
  <c r="BE281"/>
  <c r="BE304"/>
  <c r="BE339"/>
  <c r="BE341"/>
  <c r="BE345"/>
  <c r="F55"/>
  <c r="BE116"/>
  <c r="BE119"/>
  <c r="BE135"/>
  <c r="BE140"/>
  <c r="BE169"/>
  <c r="BE173"/>
  <c r="BE177"/>
  <c r="BE183"/>
  <c r="BE194"/>
  <c r="BE222"/>
  <c r="BE226"/>
  <c r="BE236"/>
  <c r="BE257"/>
  <c r="BE273"/>
  <c r="BE277"/>
  <c r="BE300"/>
  <c r="BE324"/>
  <c r="BE328"/>
  <c r="BE337"/>
  <c r="BE100"/>
  <c r="BE108"/>
  <c r="BE110"/>
  <c r="BE112"/>
  <c r="BE130"/>
  <c r="BE153"/>
  <c r="BE158"/>
  <c r="BE160"/>
  <c r="BE164"/>
  <c r="BE175"/>
  <c r="BE201"/>
  <c r="BE207"/>
  <c r="BE212"/>
  <c r="BE215"/>
  <c r="BE262"/>
  <c r="BE264"/>
  <c r="BE289"/>
  <c r="BE293"/>
  <c r="BE329"/>
  <c r="BE332"/>
  <c i="3" r="J52"/>
  <c r="F55"/>
  <c r="BE105"/>
  <c r="BE111"/>
  <c r="BE158"/>
  <c r="BE167"/>
  <c r="BE171"/>
  <c r="BE175"/>
  <c r="BE192"/>
  <c r="BE194"/>
  <c r="BE200"/>
  <c r="E48"/>
  <c r="BE109"/>
  <c r="BE121"/>
  <c r="BE145"/>
  <c r="BE149"/>
  <c r="BE177"/>
  <c r="BE183"/>
  <c r="BE186"/>
  <c r="BE196"/>
  <c r="BE198"/>
  <c r="BE215"/>
  <c r="BE217"/>
  <c r="BE221"/>
  <c r="BE224"/>
  <c r="BE240"/>
  <c r="BE242"/>
  <c r="BE265"/>
  <c r="BE280"/>
  <c r="BE283"/>
  <c i="2" r="BK360"/>
  <c r="J360"/>
  <c r="J76"/>
  <c i="3" r="BE118"/>
  <c r="BE130"/>
  <c r="BE134"/>
  <c r="BE137"/>
  <c r="BE179"/>
  <c r="BE181"/>
  <c r="BE211"/>
  <c r="BE228"/>
  <c r="BE234"/>
  <c r="BE249"/>
  <c r="BE253"/>
  <c r="BE257"/>
  <c r="BE261"/>
  <c r="BE269"/>
  <c r="BE273"/>
  <c r="BE277"/>
  <c r="BE285"/>
  <c r="BE287"/>
  <c r="BE289"/>
  <c r="BE293"/>
  <c r="BE98"/>
  <c r="BE107"/>
  <c r="BE115"/>
  <c r="BE120"/>
  <c r="BE156"/>
  <c r="BE162"/>
  <c r="BE173"/>
  <c r="BE187"/>
  <c r="BE202"/>
  <c r="BE206"/>
  <c r="BE230"/>
  <c r="BE238"/>
  <c r="BE246"/>
  <c i="2" r="J52"/>
  <c r="F55"/>
  <c r="BE100"/>
  <c r="BE106"/>
  <c r="BE110"/>
  <c r="BE114"/>
  <c r="BE146"/>
  <c r="BE149"/>
  <c r="BE154"/>
  <c r="BE161"/>
  <c r="BE180"/>
  <c r="BE186"/>
  <c r="BE192"/>
  <c r="BE199"/>
  <c r="BE238"/>
  <c r="BE249"/>
  <c r="BE283"/>
  <c r="BE290"/>
  <c r="BE302"/>
  <c r="BE310"/>
  <c r="BE345"/>
  <c r="BE356"/>
  <c r="BE358"/>
  <c r="BE362"/>
  <c r="E48"/>
  <c r="BE104"/>
  <c r="BE122"/>
  <c r="BE124"/>
  <c r="BE128"/>
  <c r="BE141"/>
  <c r="BE172"/>
  <c r="BE176"/>
  <c r="BE178"/>
  <c r="BE184"/>
  <c r="BE188"/>
  <c r="BE217"/>
  <c r="BE236"/>
  <c r="BE242"/>
  <c r="BE245"/>
  <c r="BE251"/>
  <c r="BE272"/>
  <c r="BE286"/>
  <c r="BE294"/>
  <c r="BE333"/>
  <c r="BE352"/>
  <c r="BE120"/>
  <c r="BE131"/>
  <c r="BE133"/>
  <c r="BE163"/>
  <c r="BE182"/>
  <c r="BE191"/>
  <c r="BE197"/>
  <c r="BE206"/>
  <c r="BE212"/>
  <c r="BE223"/>
  <c r="BE232"/>
  <c r="BE260"/>
  <c r="BE264"/>
  <c r="BE270"/>
  <c r="BE277"/>
  <c r="BE298"/>
  <c r="BE321"/>
  <c r="BE325"/>
  <c r="BE329"/>
  <c r="BE346"/>
  <c r="BE349"/>
  <c r="BE102"/>
  <c r="BE118"/>
  <c r="BE134"/>
  <c r="BE158"/>
  <c r="BE167"/>
  <c r="BE204"/>
  <c r="BE214"/>
  <c r="BE219"/>
  <c r="BE221"/>
  <c r="BE227"/>
  <c r="BE275"/>
  <c r="BE279"/>
  <c r="BE306"/>
  <c r="BE317"/>
  <c r="BE336"/>
  <c r="BE340"/>
  <c r="BE341"/>
  <c r="BE354"/>
  <c r="F35"/>
  <c i="1" r="BB55"/>
  <c r="AS54"/>
  <c i="3" r="F34"/>
  <c i="1" r="BA56"/>
  <c i="3" r="F37"/>
  <c i="1" r="BD56"/>
  <c i="4" r="F34"/>
  <c i="1" r="BA57"/>
  <c i="4" r="F37"/>
  <c i="1" r="BD57"/>
  <c i="6" r="J36"/>
  <c i="1" r="AW60"/>
  <c i="6" r="F39"/>
  <c i="1" r="BD60"/>
  <c i="7" r="F39"/>
  <c i="1" r="BD61"/>
  <c i="8" r="J34"/>
  <c i="1" r="AW62"/>
  <c i="9" r="J34"/>
  <c i="1" r="AW63"/>
  <c i="10" r="F34"/>
  <c i="1" r="BA64"/>
  <c i="11" r="F36"/>
  <c i="1" r="BA66"/>
  <c i="11" r="F39"/>
  <c i="1" r="BD66"/>
  <c i="12" r="F38"/>
  <c i="1" r="BC67"/>
  <c i="13" r="J36"/>
  <c i="1" r="AW68"/>
  <c i="14" r="F38"/>
  <c i="1" r="BC69"/>
  <c i="15" r="F36"/>
  <c i="1" r="BA70"/>
  <c i="15" r="F37"/>
  <c i="1" r="BB70"/>
  <c i="16" r="J34"/>
  <c i="1" r="AW71"/>
  <c i="2" r="J34"/>
  <c i="1" r="AW55"/>
  <c i="3" r="F35"/>
  <c i="1" r="BB56"/>
  <c i="4" r="F35"/>
  <c i="1" r="BB57"/>
  <c i="5" r="F39"/>
  <c i="1" r="BD59"/>
  <c i="5" r="J36"/>
  <c i="1" r="AW59"/>
  <c i="6" r="F38"/>
  <c i="1" r="BC60"/>
  <c i="7" r="F37"/>
  <c i="1" r="BB61"/>
  <c i="8" r="F34"/>
  <c i="1" r="BA62"/>
  <c i="8" r="F37"/>
  <c i="1" r="BD62"/>
  <c i="9" r="F37"/>
  <c i="1" r="BD63"/>
  <c i="10" r="F37"/>
  <c i="1" r="BD64"/>
  <c i="10" r="J34"/>
  <c i="1" r="AW64"/>
  <c i="11" r="J36"/>
  <c i="1" r="AW66"/>
  <c i="11" r="F38"/>
  <c i="1" r="BC66"/>
  <c i="12" r="F37"/>
  <c i="1" r="BB67"/>
  <c i="13" r="F36"/>
  <c i="1" r="BA68"/>
  <c i="14" r="F39"/>
  <c i="1" r="BD69"/>
  <c i="15" r="J36"/>
  <c i="1" r="AW70"/>
  <c i="16" r="F35"/>
  <c i="1" r="BB71"/>
  <c i="16" r="F34"/>
  <c i="1" r="BA71"/>
  <c i="2" r="F37"/>
  <c i="1" r="BD55"/>
  <c i="3" r="J34"/>
  <c i="1" r="AW56"/>
  <c i="4" r="F36"/>
  <c i="1" r="BC57"/>
  <c i="5" r="F36"/>
  <c i="1" r="BA59"/>
  <c i="6" r="F37"/>
  <c i="1" r="BB60"/>
  <c i="6" r="F36"/>
  <c i="1" r="BA60"/>
  <c i="7" r="J36"/>
  <c i="1" r="AW61"/>
  <c i="7" r="F36"/>
  <c i="1" r="BA61"/>
  <c i="7" r="J32"/>
  <c i="8" r="F36"/>
  <c i="1" r="BC62"/>
  <c i="9" r="F34"/>
  <c i="1" r="BA63"/>
  <c i="9" r="F36"/>
  <c i="1" r="BC63"/>
  <c i="10" r="F36"/>
  <c i="1" r="BC64"/>
  <c i="12" r="F39"/>
  <c i="1" r="BD67"/>
  <c i="12" r="F36"/>
  <c i="1" r="BA67"/>
  <c i="13" r="F39"/>
  <c i="1" r="BD68"/>
  <c i="13" r="F38"/>
  <c i="1" r="BC68"/>
  <c i="14" r="J36"/>
  <c i="1" r="AW69"/>
  <c i="15" r="F39"/>
  <c i="1" r="BD70"/>
  <c i="15" r="F38"/>
  <c i="1" r="BC70"/>
  <c i="16" r="F37"/>
  <c i="1" r="BD71"/>
  <c i="2" r="F36"/>
  <c i="1" r="BC55"/>
  <c i="2" r="F34"/>
  <c i="1" r="BA55"/>
  <c i="3" r="F36"/>
  <c i="1" r="BC56"/>
  <c i="4" r="J34"/>
  <c i="1" r="AW57"/>
  <c i="5" r="F37"/>
  <c i="1" r="BB59"/>
  <c i="5" r="F38"/>
  <c i="1" r="BC59"/>
  <c i="7" r="F38"/>
  <c i="1" r="BC61"/>
  <c i="8" r="F35"/>
  <c i="1" r="BB62"/>
  <c i="9" r="F35"/>
  <c i="1" r="BB63"/>
  <c i="10" r="F35"/>
  <c i="1" r="BB64"/>
  <c i="11" r="F37"/>
  <c i="1" r="BB66"/>
  <c i="12" r="J36"/>
  <c i="1" r="AW67"/>
  <c i="13" r="F37"/>
  <c i="1" r="BB68"/>
  <c i="14" r="F36"/>
  <c i="1" r="BA69"/>
  <c i="14" r="F37"/>
  <c i="1" r="BB69"/>
  <c i="16" r="F36"/>
  <c i="1" r="BC71"/>
  <c i="10" l="1" r="T90"/>
  <c r="T89"/>
  <c i="16" r="BK114"/>
  <c r="J114"/>
  <c r="J65"/>
  <c i="10" r="P90"/>
  <c r="P89"/>
  <c i="1" r="AU64"/>
  <c i="7" r="P115"/>
  <c i="16" r="P114"/>
  <c i="10" r="R90"/>
  <c r="R89"/>
  <c i="4" r="T98"/>
  <c i="3" r="T96"/>
  <c i="2" r="T288"/>
  <c i="16" r="R97"/>
  <c i="4" r="R275"/>
  <c i="3" r="R96"/>
  <c r="R95"/>
  <c i="2" r="P288"/>
  <c i="4" r="T275"/>
  <c i="3" r="P96"/>
  <c i="2" r="R288"/>
  <c r="P98"/>
  <c r="P97"/>
  <c i="1" r="AU55"/>
  <c i="12" r="P93"/>
  <c i="1" r="AU67"/>
  <c i="3" r="T251"/>
  <c i="16" r="T114"/>
  <c r="T90"/>
  <c r="R90"/>
  <c i="7" r="P90"/>
  <c i="1" r="AU61"/>
  <c i="5" r="P95"/>
  <c r="P94"/>
  <c i="1" r="AU59"/>
  <c i="4" r="R98"/>
  <c r="R97"/>
  <c i="8" r="T87"/>
  <c r="T86"/>
  <c r="R86"/>
  <c i="5" r="T95"/>
  <c r="T94"/>
  <c i="4" r="P98"/>
  <c i="2" r="R97"/>
  <c i="7" r="R115"/>
  <c r="R90"/>
  <c i="12" r="T136"/>
  <c r="T93"/>
  <c i="9" r="R87"/>
  <c r="R86"/>
  <c i="3" r="P251"/>
  <c i="16" r="P97"/>
  <c r="P90"/>
  <c i="1" r="AU71"/>
  <c i="12" r="R136"/>
  <c r="R93"/>
  <c i="4" r="P275"/>
  <c i="2" r="T98"/>
  <c r="T97"/>
  <c r="BK98"/>
  <c r="J98"/>
  <c r="J60"/>
  <c i="3" r="BK96"/>
  <c r="J96"/>
  <c r="J60"/>
  <c r="BK251"/>
  <c r="J251"/>
  <c r="J70"/>
  <c i="15" r="BK124"/>
  <c r="J124"/>
  <c r="J66"/>
  <c i="2" r="BK288"/>
  <c r="J288"/>
  <c r="J70"/>
  <c i="4" r="BK275"/>
  <c r="J275"/>
  <c r="J70"/>
  <c i="8" r="BK87"/>
  <c r="J87"/>
  <c r="J60"/>
  <c i="9" r="BK87"/>
  <c r="J87"/>
  <c r="J60"/>
  <c i="13" r="BK181"/>
  <c r="J181"/>
  <c r="J68"/>
  <c i="16" r="J92"/>
  <c r="J61"/>
  <c r="J115"/>
  <c r="J66"/>
  <c i="5" r="BK95"/>
  <c r="BK94"/>
  <c r="J94"/>
  <c i="6" r="BK90"/>
  <c r="J90"/>
  <c r="J64"/>
  <c i="11" r="BK88"/>
  <c r="J88"/>
  <c r="J64"/>
  <c i="12" r="BK136"/>
  <c r="J136"/>
  <c r="J66"/>
  <c r="BK177"/>
  <c r="J177"/>
  <c r="J70"/>
  <c i="15" r="BK92"/>
  <c r="J92"/>
  <c r="J64"/>
  <c r="BK134"/>
  <c r="J134"/>
  <c r="J68"/>
  <c i="4" r="BK98"/>
  <c r="J98"/>
  <c r="J60"/>
  <c i="8" r="BK148"/>
  <c r="J148"/>
  <c r="J65"/>
  <c i="13" r="BK92"/>
  <c r="J92"/>
  <c r="J64"/>
  <c i="14" r="BK90"/>
  <c r="J90"/>
  <c r="J64"/>
  <c i="16" r="BK97"/>
  <c r="J97"/>
  <c r="J62"/>
  <c i="10" r="BK89"/>
  <c r="J89"/>
  <c r="J59"/>
  <c i="1" r="AG61"/>
  <c i="7" r="J63"/>
  <c i="4" r="J343"/>
  <c r="J76"/>
  <c i="2" r="BK97"/>
  <c r="J97"/>
  <c r="J59"/>
  <c i="3" r="F33"/>
  <c i="1" r="AZ56"/>
  <c i="3" r="J33"/>
  <c i="1" r="AV56"/>
  <c r="AT56"/>
  <c i="4" r="F33"/>
  <c i="1" r="AZ57"/>
  <c i="6" r="F35"/>
  <c i="1" r="AZ60"/>
  <c r="BC58"/>
  <c r="AY58"/>
  <c r="BA58"/>
  <c r="AW58"/>
  <c r="BB58"/>
  <c r="AX58"/>
  <c r="BD58"/>
  <c i="8" r="F33"/>
  <c i="1" r="AZ62"/>
  <c i="9" r="J33"/>
  <c i="1" r="AV63"/>
  <c r="AT63"/>
  <c i="11" r="J35"/>
  <c i="1" r="AV66"/>
  <c r="AT66"/>
  <c i="12" r="F35"/>
  <c i="1" r="AZ67"/>
  <c i="13" r="J35"/>
  <c i="1" r="AV68"/>
  <c r="AT68"/>
  <c i="15" r="F35"/>
  <c i="1" r="AZ70"/>
  <c i="15" r="J35"/>
  <c i="1" r="AV70"/>
  <c r="AT70"/>
  <c r="BA65"/>
  <c r="AW65"/>
  <c r="BD65"/>
  <c r="AU65"/>
  <c i="5" r="J32"/>
  <c i="1" r="AG59"/>
  <c i="2" r="F33"/>
  <c i="1" r="AZ55"/>
  <c i="4" r="J33"/>
  <c i="1" r="AV57"/>
  <c r="AT57"/>
  <c i="6" r="J35"/>
  <c i="1" r="AV60"/>
  <c r="AT60"/>
  <c i="7" r="J35"/>
  <c i="1" r="AV61"/>
  <c r="AT61"/>
  <c r="AN61"/>
  <c i="8" r="J33"/>
  <c i="1" r="AV62"/>
  <c r="AT62"/>
  <c i="10" r="J33"/>
  <c i="1" r="AV64"/>
  <c r="AT64"/>
  <c i="10" r="F33"/>
  <c i="1" r="AZ64"/>
  <c i="12" r="J35"/>
  <c i="1" r="AV67"/>
  <c r="AT67"/>
  <c i="14" r="F35"/>
  <c i="1" r="AZ69"/>
  <c r="BB65"/>
  <c r="AX65"/>
  <c i="16" r="F33"/>
  <c i="1" r="AZ71"/>
  <c i="2" r="J33"/>
  <c i="1" r="AV55"/>
  <c r="AT55"/>
  <c i="5" r="F35"/>
  <c i="1" r="AZ59"/>
  <c i="5" r="J35"/>
  <c i="1" r="AV59"/>
  <c r="AT59"/>
  <c r="AN59"/>
  <c i="7" r="F35"/>
  <c i="1" r="AZ61"/>
  <c i="9" r="F33"/>
  <c i="1" r="AZ63"/>
  <c i="11" r="F35"/>
  <c i="1" r="AZ66"/>
  <c i="13" r="F35"/>
  <c i="1" r="AZ68"/>
  <c i="14" r="J35"/>
  <c i="1" r="AV69"/>
  <c r="AT69"/>
  <c r="BC65"/>
  <c r="AY65"/>
  <c i="16" r="J33"/>
  <c i="1" r="AV71"/>
  <c r="AT71"/>
  <c i="4" l="1" r="P97"/>
  <c i="1" r="AU57"/>
  <c i="3" r="P95"/>
  <c i="1" r="AU56"/>
  <c i="3" r="T95"/>
  <c i="4" r="T97"/>
  <c i="16" r="BK90"/>
  <c r="J90"/>
  <c r="J59"/>
  <c i="6" r="BK89"/>
  <c r="J89"/>
  <c r="J63"/>
  <c i="3" r="BK95"/>
  <c r="J95"/>
  <c r="J59"/>
  <c i="5" r="J95"/>
  <c r="J64"/>
  <c i="8" r="BK86"/>
  <c r="J86"/>
  <c i="9" r="BK86"/>
  <c r="J86"/>
  <c r="J59"/>
  <c i="14" r="BK89"/>
  <c r="J89"/>
  <c i="12" r="BK93"/>
  <c r="J93"/>
  <c r="J63"/>
  <c i="4" r="BK97"/>
  <c r="J97"/>
  <c r="J59"/>
  <c i="15" r="BK91"/>
  <c r="J91"/>
  <c i="13" r="BK91"/>
  <c r="J91"/>
  <c r="J63"/>
  <c i="5" r="J63"/>
  <c i="11" r="BK87"/>
  <c r="J87"/>
  <c i="7" r="J41"/>
  <c i="5" r="J41"/>
  <c i="1" r="AU58"/>
  <c i="14" r="J32"/>
  <c i="1" r="AG69"/>
  <c i="11" r="J32"/>
  <c i="1" r="AG66"/>
  <c r="AZ58"/>
  <c r="AV58"/>
  <c r="AT58"/>
  <c r="BB54"/>
  <c r="W31"/>
  <c i="8" r="J30"/>
  <c i="1" r="AG62"/>
  <c i="15" r="J32"/>
  <c i="1" r="AG70"/>
  <c i="2" r="J30"/>
  <c i="1" r="AG55"/>
  <c i="10" r="J30"/>
  <c i="1" r="AG64"/>
  <c r="AN64"/>
  <c r="BC54"/>
  <c r="AY54"/>
  <c r="BD54"/>
  <c r="W33"/>
  <c r="AZ65"/>
  <c r="AV65"/>
  <c r="AT65"/>
  <c r="BA54"/>
  <c r="W30"/>
  <c i="8" l="1" r="J39"/>
  <c i="11" r="J41"/>
  <c i="14" r="J41"/>
  <c i="15" r="J41"/>
  <c i="11" r="J63"/>
  <c i="8" r="J59"/>
  <c i="15" r="J63"/>
  <c i="14" r="J63"/>
  <c i="10" r="J39"/>
  <c i="2" r="J39"/>
  <c i="1" r="AN55"/>
  <c r="AN66"/>
  <c r="AN70"/>
  <c r="AN62"/>
  <c r="AN69"/>
  <c i="12" r="J32"/>
  <c i="1" r="AG67"/>
  <c r="AN67"/>
  <c i="9" r="J30"/>
  <c i="1" r="AG63"/>
  <c i="6" r="J32"/>
  <c i="1" r="AG60"/>
  <c r="AG58"/>
  <c i="3" r="J30"/>
  <c i="1" r="AG56"/>
  <c r="AN56"/>
  <c r="AX54"/>
  <c r="AW54"/>
  <c r="AK30"/>
  <c r="W32"/>
  <c i="16" r="J30"/>
  <c i="1" r="AG71"/>
  <c i="4" r="J30"/>
  <c i="1" r="AG57"/>
  <c r="AN57"/>
  <c i="13" r="J32"/>
  <c i="1" r="AG68"/>
  <c r="AN68"/>
  <c r="AU54"/>
  <c r="AZ54"/>
  <c r="W29"/>
  <c i="16" l="1" r="J39"/>
  <c i="3" r="J39"/>
  <c i="6" r="J41"/>
  <c i="13" r="J41"/>
  <c i="4" r="J39"/>
  <c i="9" r="J39"/>
  <c i="12" r="J41"/>
  <c i="1" r="AN63"/>
  <c r="AN60"/>
  <c r="AN71"/>
  <c r="AN58"/>
  <c r="AV54"/>
  <c r="AK29"/>
  <c r="AG65"/>
  <c r="AN65"/>
  <c l="1" r="AG54"/>
  <c r="AK26"/>
  <c r="AT54"/>
  <c r="AN54"/>
  <c l="1"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<sst xmlns="http://schemas.openxmlformats.org/spreadsheetml/2006/main">
  <si>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</si>
  <si>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</si>
  <si>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</si>
  <si>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</si>
  <si>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</si>
  <si>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{fbed8b16-6fc1-440e-8b62-bcd1ce2ff9dd}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</si>
  <si>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</si>
  <si>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</si>
  <si>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</si>
  <si>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</si>
  <si>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</si>
  <si>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</si>
  <si>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</si>
  <si>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</si>
  <si>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21_b_03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</si>
  <si>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</si>
  <si>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</si>
  <si>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Projektová dokumentace revitalizace střediska Veřejná zeleň na ul. Palackého 29, Nový Jičín</t>
  </si>
  <si>
    <t>KSO:</t>
  </si>
  <si>
    <t/>
  </si>
  <si>
    <t>CC-CZ:</t>
  </si>
  <si>
    <t>Místo:</t>
  </si>
  <si>
    <t>par. č. 589/3 v k.ú. Nový Jičín-Horní Předměstí</t>
  </si>
  <si>
    <t>Datum:</t>
  </si>
  <si>
    <t>26. 3. 2021</t>
  </si>
  <si>
    <t>Zadavatel:</t>
  </si>
  <si>
    <t>IČ:</t>
  </si>
  <si>
    <t>Technické služby města Nového Jičína, p. o.</t>
  </si>
  <si>
    <t>DIČ:</t>
  </si>
  <si>
    <t>Uchazeč:</t>
  </si>
  <si>
    <t>Vyplň údaj</t>
  </si>
  <si>
    <t>Projektant:</t>
  </si>
  <si>
    <t>BENEPRO, a.s.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</si>
  <si>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</si>
  <si>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</si>
  <si>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</si>
  <si>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</si>
  <si>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</si>
  <si>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</si>
  <si>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</si>
  <si>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</si>
  <si>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</si>
  <si>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</si>
  <si>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</si>
  <si>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</si>
  <si>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</si>
  <si>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</si>
  <si>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</si>
  <si>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</si>
  <si>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</si>
  <si>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</si>
  <si>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</si>
  <si>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</si>
  <si>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</si>
  <si>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</si>
  <si>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</si>
  <si>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</si>
  <si>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</si>
  <si>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</si>
  <si>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</si>
  <si>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</si>
  <si>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</si>
  <si>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</si>
  <si>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</si>
  <si>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</si>
  <si>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</si>
  <si>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</si>
  <si>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</si>
  <si>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</si>
  <si>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</si>
  <si>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</si>
  <si>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</si>
  <si>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</si>
  <si>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</si>
  <si>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</si>
  <si>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</si>
  <si>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</si>
  <si>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Skladovací hala uzamykatelná</t>
  </si>
  <si>
    <t>STA</t>
  </si>
  <si>
    <t>1</t>
  </si>
  <si>
    <t>{973f3f10-14da-4e07-b28f-69973e3c23d8}</t>
  </si>
  <si>
    <t>2</t>
  </si>
  <si>
    <t>SO 02</t>
  </si>
  <si>
    <t>Skladovací hala otevřená</t>
  </si>
  <si>
    <t>{e7a39b68-c2e4-49ad-996e-115ce1cd3076}</t>
  </si>
  <si>
    <t>SO 03</t>
  </si>
  <si>
    <t>{bcdfce1b-6f94-44a6-90be-c4378c816bd1}</t>
  </si>
  <si>
    <t>SO 04</t>
  </si>
  <si>
    <t>Vjezd a zpevněné plochy střediska zeleně</t>
  </si>
  <si>
    <t>{d97c4e9d-9bcf-4f74-8df9-6f67c265715a}</t>
  </si>
  <si>
    <t>SO 04.1</t>
  </si>
  <si>
    <t>Vjezd a zpevněné plochy</t>
  </si>
  <si>
    <t>Soupis</t>
  </si>
  <si>
    <t>{11d76604-8c11-447e-a92b-cdb97add17e6}</t>
  </si>
  <si>
    <t>SO 04.2</t>
  </si>
  <si>
    <t>Sanace podloží</t>
  </si>
  <si>
    <t>{06b3153f-dc39-4cef-9308-f10d376c4bcf}</t>
  </si>
  <si>
    <t>SO 04.3</t>
  </si>
  <si>
    <t>Ochrana vedení</t>
  </si>
  <si>
    <t>{5004187e-660c-4bf8-a432-477b01b8c63a}</t>
  </si>
  <si>
    <t>SO 05</t>
  </si>
  <si>
    <t>Vjezdová brána</t>
  </si>
  <si>
    <t>{4b8c2a5f-ea39-4998-b072-df172489895f}</t>
  </si>
  <si>
    <t>SO 06</t>
  </si>
  <si>
    <t>Dešťová kanalizace</t>
  </si>
  <si>
    <t>{03522922-a160-4d29-a748-16b1bb0f9a73}</t>
  </si>
  <si>
    <t>SO 07</t>
  </si>
  <si>
    <t>Zpevněné plochy a vjezdová brána</t>
  </si>
  <si>
    <t>{253c76fd-e077-4f76-8f01-cafd3a46b0d2}</t>
  </si>
  <si>
    <t>21M</t>
  </si>
  <si>
    <t>Elektromontážní práce</t>
  </si>
  <si>
    <t>{4339e1a5-368f-43a3-b14b-df99e284299a}</t>
  </si>
  <si>
    <t>25K2021_1</t>
  </si>
  <si>
    <t>Uzemňovací soustava</t>
  </si>
  <si>
    <t>{67352393-e600-4ade-8f3c-9e2aefc144e8}</t>
  </si>
  <si>
    <t>25K2021_2</t>
  </si>
  <si>
    <t>Venkovní elektroinstalace</t>
  </si>
  <si>
    <t>{b3528fce-89cc-4ac7-886b-3e1a597c9892}</t>
  </si>
  <si>
    <t>25K2021_3</t>
  </si>
  <si>
    <t>Vnitřní elektroinstalace</t>
  </si>
  <si>
    <t>{722547a7-bb12-4dd3-8506-0228db16f6b2}</t>
  </si>
  <si>
    <t>25K2021_4</t>
  </si>
  <si>
    <t>Rozvaděče</t>
  </si>
  <si>
    <t>{7c2e3eea-ddf9-4c48-bfa9-a83a8bed633b}</t>
  </si>
  <si>
    <t>25K2021_5</t>
  </si>
  <si>
    <t>Soustava ochrany před bleskem</t>
  </si>
  <si>
    <t>{90fcf10a-1858-4dcf-bf69-de1d6adacd36}</t>
  </si>
  <si>
    <t>VRN</t>
  </si>
  <si>
    <t>Vedlejší rozpočtové náklady</t>
  </si>
  <si>
    <t>{a048c19d-3a3b-41e6-98f7-a384a795215c}</t>
  </si>
  <si>
    <t>KRYCÍ LIST SOUPISU PRACÍ</t>
  </si>
  <si>
    <t>Objekt:</t>
  </si>
  <si>
    <t>SO 01 - Skladovací hala uzamykatelná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</si>
  <si>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</si>
  <si>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</si>
  <si>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</si>
  <si>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</si>
  <si>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</si>
  <si>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</si>
  <si>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</si>
  <si>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</si>
  <si>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</si>
  <si>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</si>
  <si>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</si>
  <si>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</si>
  <si>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</si>
  <si>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</si>
  <si>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</si>
  <si>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</si>
  <si>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764 - Konstrukce klempířské</t>
  </si>
  <si>
    <t xml:space="preserve">    767 - Konstrukce zámečnické</t>
  </si>
  <si>
    <t xml:space="preserve">    777 - Podlahy lité</t>
  </si>
  <si>
    <t xml:space="preserve">    783 - Dokončovací práce - nátěry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</si>
  <si>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</si>
  <si>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</si>
  <si>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</si>
  <si>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</si>
  <si>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</si>
  <si>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</si>
  <si>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</si>
  <si>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</si>
  <si>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</si>
  <si>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</si>
  <si>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</si>
  <si>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</si>
  <si>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</si>
  <si>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</si>
  <si>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</si>
  <si>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</si>
  <si>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</si>
  <si>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</si>
  <si>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</si>
  <si>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</si>
  <si>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</si>
  <si>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s odřezáním kmene a s odvětvením listnatých, průměru kmene přes 100 do 300 mm</t>
  </si>
  <si>
    <t>kus</t>
  </si>
  <si>
    <t>CS ÚRS 2021 01</t>
  </si>
  <si>
    <t>4</t>
  </si>
  <si>
    <t>728237558</t>
  </si>
  <si>
    <t>Online PSC</t>
  </si>
  <si>
    <t>https://podminky.urs.cz/item/CS_URS_2021_01/112101101</t>
  </si>
  <si>
    <t>112101121</t>
  </si>
  <si>
    <t>Odstranění stromů s odřezáním kmene a s odvětvením jehličnatých bez odkornění, průměru kmene přes 100 do 300 mm</t>
  </si>
  <si>
    <t>-2065860210</t>
  </si>
  <si>
    <t>https://podminky.urs.cz/item/CS_URS_2021_01/112101121</t>
  </si>
  <si>
    <t>3</t>
  </si>
  <si>
    <t>112251101</t>
  </si>
  <si>
    <t>Odstranění pařezů strojně s jejich vykopáním, vytrháním nebo odstřelením průměru přes 100 do 300 mm</t>
  </si>
  <si>
    <t>874619182</t>
  </si>
  <si>
    <t>https://podminky.urs.cz/item/CS_URS_2021_01/112251101</t>
  </si>
  <si>
    <t>113107311</t>
  </si>
  <si>
    <t>Odstranění podkladů nebo krytů strojně plochy jednotlivě do 50 m2 s přemístěním hmot na skládku na vzdálenost do 3 m nebo s naložením na dopravní prostředek z kameniva těženého, o tl. vrstvy do 100 mm</t>
  </si>
  <si>
    <t>m2</t>
  </si>
  <si>
    <t>941416074</t>
  </si>
  <si>
    <t>https://podminky.urs.cz/item/CS_URS_2021_01/113107311</t>
  </si>
  <si>
    <t>VV</t>
  </si>
  <si>
    <t>Stáv. asfalt. kryt u vjezdu:</t>
  </si>
  <si>
    <t>25</t>
  </si>
  <si>
    <t>5</t>
  </si>
  <si>
    <t>113154111</t>
  </si>
  <si>
    <t>Frézování živičného podkladu nebo krytu s naložením na dopravní prostředek plochy do 500 m2 bez překážek v trase pruhu šířky do 0,5 m, tloušťky vrstvy do 30 mm</t>
  </si>
  <si>
    <t>-438114317</t>
  </si>
  <si>
    <t>https://podminky.urs.cz/item/CS_URS_2021_01/113154111</t>
  </si>
  <si>
    <t>6</t>
  </si>
  <si>
    <t>132154102</t>
  </si>
  <si>
    <t>Hloubení zapažených rýh šířky do 800 mm strojně s urovnáním dna do předepsaného profilu a spádu v hornině třídy těžitelnosti I skupiny 1 a 2 přes 20 do 50 m3</t>
  </si>
  <si>
    <t>m3</t>
  </si>
  <si>
    <t>2127745432</t>
  </si>
  <si>
    <t>https://podminky.urs.cz/item/CS_URS_2021_01/132154102</t>
  </si>
  <si>
    <t>Základové pasy:</t>
  </si>
  <si>
    <t>(0,5+0,1)*(0,1+0,5+0,1)*(21,475+14,9+11,250+4,9+9,75+4,5+0,5+4,5)</t>
  </si>
  <si>
    <t>7</t>
  </si>
  <si>
    <t>162651111</t>
  </si>
  <si>
    <t>Vodorovné přemístění výkopku nebo sypaniny po suchu na obvyklém dopravním prostředku, bez naložení výkopku, avšak se složením bez rozhrnutí z horniny třídy těžitelnosti I skupiny 1 až 3 na vzdálenost přes 3 000 do 4 000 m</t>
  </si>
  <si>
    <t>491512701</t>
  </si>
  <si>
    <t>https://podminky.urs.cz/item/CS_URS_2021_01/162651111</t>
  </si>
  <si>
    <t>8</t>
  </si>
  <si>
    <t>167151101</t>
  </si>
  <si>
    <t>Nakládání, skládání a překládání neulehlého výkopku nebo sypaniny strojně nakládání, množství do 100 m3, z horniny třídy těžitelnosti I, skupiny 1 až 3</t>
  </si>
  <si>
    <t>142465319</t>
  </si>
  <si>
    <t>https://podminky.urs.cz/item/CS_URS_2021_01/167151101</t>
  </si>
  <si>
    <t>9</t>
  </si>
  <si>
    <t>171201201</t>
  </si>
  <si>
    <t>Uložení sypaniny na skládky nebo meziskládky bez hutnění s upravením uložené sypaniny do předepsaného tvaru</t>
  </si>
  <si>
    <t>239217593</t>
  </si>
  <si>
    <t>https://podminky.urs.cz/item/CS_URS_2021_01/171201201</t>
  </si>
  <si>
    <t>10</t>
  </si>
  <si>
    <t>171201231</t>
  </si>
  <si>
    <t>Poplatek za uložení stavebního odpadu na recyklační skládce (skládkovné) zeminy a kamení zatříděného do Katalogu odpadů pod kódem 17 05 04</t>
  </si>
  <si>
    <t>t</t>
  </si>
  <si>
    <t>1349585957</t>
  </si>
  <si>
    <t>https://podminky.urs.cz/item/CS_URS_2021_01/171201231</t>
  </si>
  <si>
    <t>30,146*1,95</t>
  </si>
  <si>
    <t>Zakládání</t>
  </si>
  <si>
    <t>11</t>
  </si>
  <si>
    <t>239111111</t>
  </si>
  <si>
    <t>Odbourání vrchní znehodnocené části výplně betonových pilot při průměru piloty přes 245 do 450 mm</t>
  </si>
  <si>
    <t>m</t>
  </si>
  <si>
    <t>-641236290</t>
  </si>
  <si>
    <t>https://podminky.urs.cz/item/CS_URS_2021_01/239111111</t>
  </si>
  <si>
    <t>27*0,35</t>
  </si>
  <si>
    <t>12</t>
  </si>
  <si>
    <t>261111999</t>
  </si>
  <si>
    <t>Osazení prefabrikované piloty železobetonové beraněné do hl. 6m</t>
  </si>
  <si>
    <t>na podkladě CS ÚRS</t>
  </si>
  <si>
    <t>563670813</t>
  </si>
  <si>
    <t>27*6</t>
  </si>
  <si>
    <t>13</t>
  </si>
  <si>
    <t>M</t>
  </si>
  <si>
    <t>59311499</t>
  </si>
  <si>
    <t>pilota prefabrikovaná železobetonová 250x250 mm</t>
  </si>
  <si>
    <t>1068485816</t>
  </si>
  <si>
    <t>14</t>
  </si>
  <si>
    <t>271562211</t>
  </si>
  <si>
    <t>Podsyp pod základové konstrukce se zhutněním a urovnáním povrchu z kameniva drobného, frakce 0 - 4 mm</t>
  </si>
  <si>
    <t>790983039</t>
  </si>
  <si>
    <t>https://podminky.urs.cz/item/CS_URS_2021_01/271562211</t>
  </si>
  <si>
    <t>Podsyp pod podlahu:</t>
  </si>
  <si>
    <t>107*0,3</t>
  </si>
  <si>
    <t>Obsyp základ. pasů:</t>
  </si>
  <si>
    <t>0,1*0,5*(21,475+14,9+11,250+4,9+9,75+4,5+0,5+4,5)*2</t>
  </si>
  <si>
    <t>Součet</t>
  </si>
  <si>
    <t>273322511</t>
  </si>
  <si>
    <t>Základy z betonu železového (bez výztuže) desky z betonu se zvýšenými nároky na prostředí tř. C 25/30</t>
  </si>
  <si>
    <t>-795483855</t>
  </si>
  <si>
    <t>https://podminky.urs.cz/item/CS_URS_2021_01/273322511</t>
  </si>
  <si>
    <t>P</t>
  </si>
  <si>
    <t>Poznámka k položce:_x000d_
Beton C20/25 – XC2.</t>
  </si>
  <si>
    <t>"Revitalizace strediska VZ_DPS-D 1.1.03 SO01_PUDORYS.pdf</t>
  </si>
  <si>
    <t>107*0,2</t>
  </si>
  <si>
    <t>16</t>
  </si>
  <si>
    <t>274313511.R01</t>
  </si>
  <si>
    <t>Základy z betonu prostého pasy betonu kamenem neprokládaného tř. C 8/10</t>
  </si>
  <si>
    <t>-208498268</t>
  </si>
  <si>
    <t>Podkladní beton:</t>
  </si>
  <si>
    <t>0,1*(0,1+0,5+0,1)*(21,475+14,9+11,250+4,9+9,75+4,5+0,5+4,5)</t>
  </si>
  <si>
    <t>17</t>
  </si>
  <si>
    <t>274322511</t>
  </si>
  <si>
    <t>Základy z betonu železového (bez výztuže) pasy z betonu se zvýšenými nároky na prostředí tř. C 25/30</t>
  </si>
  <si>
    <t>-258290815</t>
  </si>
  <si>
    <t>https://podminky.urs.cz/item/CS_URS_2021_01/274322511</t>
  </si>
  <si>
    <t>Poznámka k položce:_x000d_
Beton C20/25 – XC2</t>
  </si>
  <si>
    <t>0,5*0,5*(21,475+14,9+11,250+4,9+9,75+4,5+0,5+4,5)</t>
  </si>
  <si>
    <t>18</t>
  </si>
  <si>
    <t>35442062</t>
  </si>
  <si>
    <t>pás zemnící 30x4mm FeZn</t>
  </si>
  <si>
    <t>kg</t>
  </si>
  <si>
    <t>-1737114574</t>
  </si>
  <si>
    <t>https://podminky.urs.cz/item/CS_URS_2021_01/35442062</t>
  </si>
  <si>
    <t>Poznámka k položce:_x000d_
Materiál FeZn, 1,05 m/kg.</t>
  </si>
  <si>
    <t>1,05*(21,298+16,010+10,596+5,264+10,402+10,596)</t>
  </si>
  <si>
    <t>19</t>
  </si>
  <si>
    <t>274351121</t>
  </si>
  <si>
    <t>Bednění základů pasů rovné zřízení</t>
  </si>
  <si>
    <t>-1092629027</t>
  </si>
  <si>
    <t>https://podminky.urs.cz/item/CS_URS_2021_01/274351121</t>
  </si>
  <si>
    <t>(0,5+0,1)*(21,475+14,9+11,250+4,9+9,75+4,5+0,5+4,5)*2</t>
  </si>
  <si>
    <t>20</t>
  </si>
  <si>
    <t>274351122</t>
  </si>
  <si>
    <t>Bednění základů pasů rovné odstranění</t>
  </si>
  <si>
    <t>96428757</t>
  </si>
  <si>
    <t>https://podminky.urs.cz/item/CS_URS_2021_01/274351122</t>
  </si>
  <si>
    <t>274361899</t>
  </si>
  <si>
    <t>Výztuž základů pasů z betonářské oceli B500B</t>
  </si>
  <si>
    <t>486334943</t>
  </si>
  <si>
    <t>Dle B103-SO01 - VYZTUZ ZAKLADU-840x420.pdf:</t>
  </si>
  <si>
    <t>1475,810</t>
  </si>
  <si>
    <t>1475,81*0,00101 'Přepočtené koeficientem množství</t>
  </si>
  <si>
    <t>22</t>
  </si>
  <si>
    <t>274362021</t>
  </si>
  <si>
    <t>Výztuž základů pasů ze svařovaných sítí z drátů typu KARI</t>
  </si>
  <si>
    <t>-1641886045</t>
  </si>
  <si>
    <t>https://podminky.urs.cz/item/CS_URS_2021_01/274362021</t>
  </si>
  <si>
    <t>Poznámka k položce:_x000d_
Hmotnost: 4,44 kg/m2</t>
  </si>
  <si>
    <t>2*107*4,44/1000</t>
  </si>
  <si>
    <t>Svislé a kompletní konstrukce</t>
  </si>
  <si>
    <t>23</t>
  </si>
  <si>
    <t>337171410</t>
  </si>
  <si>
    <t>Montáž nosné ocelové konstrukce haly lehké skladovací výšky do 6 m, rozpětí vazníků do 9 m</t>
  </si>
  <si>
    <t>1002454656</t>
  </si>
  <si>
    <t>https://podminky.urs.cz/item/CS_URS_2021_01/337171410</t>
  </si>
  <si>
    <t>Dle SO01 - VYKAZ MATERIALU.pdf:</t>
  </si>
  <si>
    <t>24,1435</t>
  </si>
  <si>
    <t>24</t>
  </si>
  <si>
    <t>13010954.R1</t>
  </si>
  <si>
    <t>ocel profilová HE-A 140 materiál S235JR</t>
  </si>
  <si>
    <t>419714785</t>
  </si>
  <si>
    <t>9,168*1,05 'Přepočtené koeficientem množství</t>
  </si>
  <si>
    <t>13010958.R1</t>
  </si>
  <si>
    <t>ocel profilová HE-A 180 materiál S235JR</t>
  </si>
  <si>
    <t>1077308156</t>
  </si>
  <si>
    <t>6,077*1,05 'Přepočtené koeficientem množství</t>
  </si>
  <si>
    <t>26</t>
  </si>
  <si>
    <t>13010962.R1</t>
  </si>
  <si>
    <t>ocel profilová HE-A 220 materiál S235JR</t>
  </si>
  <si>
    <t>-240158865</t>
  </si>
  <si>
    <t>0,985*1,05 'Přepočtené koeficientem množství</t>
  </si>
  <si>
    <t>27</t>
  </si>
  <si>
    <t>13010964.R1</t>
  </si>
  <si>
    <t>ocel profilová HE-A 240 materiál S235JR</t>
  </si>
  <si>
    <t>-1322920660</t>
  </si>
  <si>
    <t>3,804*1,05 'Přepočtené koeficientem množství</t>
  </si>
  <si>
    <t>28</t>
  </si>
  <si>
    <t>14550314.R1</t>
  </si>
  <si>
    <t>profil ocelový čtvercový SHS 60x6 materiál S235JR</t>
  </si>
  <si>
    <t>1284482986</t>
  </si>
  <si>
    <t>0,892*1,05 'Přepočtené koeficientem množství</t>
  </si>
  <si>
    <t>29</t>
  </si>
  <si>
    <t>55283913.R1</t>
  </si>
  <si>
    <t>trubka ocelová TR 101,6x5 materiál S235JR</t>
  </si>
  <si>
    <t>1004345792</t>
  </si>
  <si>
    <t>173,012*1,05 'Přepočtené koeficientem množství</t>
  </si>
  <si>
    <t>30</t>
  </si>
  <si>
    <t>13010199.R1</t>
  </si>
  <si>
    <t>tyč ocelová plocháprofil materiál S235JR</t>
  </si>
  <si>
    <t>133927124</t>
  </si>
  <si>
    <t>0,019+0,1491+1,0305</t>
  </si>
  <si>
    <t>1,199*1,05 'Přepočtené koeficientem množství</t>
  </si>
  <si>
    <t>31</t>
  </si>
  <si>
    <t>337171419.R1</t>
  </si>
  <si>
    <t>Montáž nosné ocelové konstrukce haly lehké skladovací - spojovací materiál</t>
  </si>
  <si>
    <t>481089265</t>
  </si>
  <si>
    <t>32</t>
  </si>
  <si>
    <t>342151111</t>
  </si>
  <si>
    <t>Montáž opláštění stěn ocelové konstrukce ze sendvičových panelů šroubovaných, výšky budovy do 6 m</t>
  </si>
  <si>
    <t>1274574670</t>
  </si>
  <si>
    <t>https://podminky.urs.cz/item/CS_URS_2021_01/342151111</t>
  </si>
  <si>
    <t>S10:</t>
  </si>
  <si>
    <t>Výměry dle výkresu D 1.1.04, odměřeno aplikací AutoCAD:</t>
  </si>
  <si>
    <t>60</t>
  </si>
  <si>
    <t>33</t>
  </si>
  <si>
    <t>55324711.R1</t>
  </si>
  <si>
    <t>stěnový sendvičový panel s výplní z minerální vaty tl. 60mm, min EW 15 s imitací trapézové vlny</t>
  </si>
  <si>
    <t>684450210</t>
  </si>
  <si>
    <t>60*1,1 'Přepočtené koeficientem množství</t>
  </si>
  <si>
    <t>34</t>
  </si>
  <si>
    <t>342171111</t>
  </si>
  <si>
    <t>Montáž opláštění stěn ocelové konstrukce z tvarovaných ocelových plechů šroubovaných, výšky budovy do 6 m</t>
  </si>
  <si>
    <t>-2044037647</t>
  </si>
  <si>
    <t>https://podminky.urs.cz/item/CS_URS_2021_01/342171111</t>
  </si>
  <si>
    <t>S6:</t>
  </si>
  <si>
    <t>43+37+74+80</t>
  </si>
  <si>
    <t>35</t>
  </si>
  <si>
    <t>15484340.R1</t>
  </si>
  <si>
    <t>plech trapézový 50/250 PES 25µm tl 0,75mm</t>
  </si>
  <si>
    <t>-1879241538</t>
  </si>
  <si>
    <t>234*1,1 'Přepočtené koeficientem množství</t>
  </si>
  <si>
    <t>36</t>
  </si>
  <si>
    <t>342191111</t>
  </si>
  <si>
    <t>Montáž opláštění stěn ocelové konstrukce ze sklolaminátových desek šroubovaných, výšky budovy do 6 m</t>
  </si>
  <si>
    <t>-561272108</t>
  </si>
  <si>
    <t>https://podminky.urs.cz/item/CS_URS_2021_01/342191111</t>
  </si>
  <si>
    <t>Poznámka k položce:_x000d_
V cenách jsou započteny i náklady na olištování.</t>
  </si>
  <si>
    <t>S8:</t>
  </si>
  <si>
    <t>24+30+16</t>
  </si>
  <si>
    <t>37</t>
  </si>
  <si>
    <t>63171255.R1</t>
  </si>
  <si>
    <t>deska polykarbonátová trapézová t. 0,8mm profil 250/ 50</t>
  </si>
  <si>
    <t>-580622916</t>
  </si>
  <si>
    <t>70*1,1 'Přepočtené koeficientem množství</t>
  </si>
  <si>
    <t>38</t>
  </si>
  <si>
    <t>342191911.R1</t>
  </si>
  <si>
    <t>Montáž pomocných a kotevních prvků pro opláštění stěn - spojovací materiál</t>
  </si>
  <si>
    <t>1890669531</t>
  </si>
  <si>
    <t>60+234+70</t>
  </si>
  <si>
    <t>Vodorovné konstrukce</t>
  </si>
  <si>
    <t>39</t>
  </si>
  <si>
    <t>444171111</t>
  </si>
  <si>
    <t>Montáž krytiny střech ocelových konstrukcí z tvarovaných ocelových plechů šroubovaných, výšky budovy do 6 m</t>
  </si>
  <si>
    <t>2084909205</t>
  </si>
  <si>
    <t>https://podminky.urs.cz/item/CS_URS_2021_01/444171111</t>
  </si>
  <si>
    <t>40</t>
  </si>
  <si>
    <t>15484342.R1</t>
  </si>
  <si>
    <t>plech trapézový 50/250 PES 25µm tl 1,0mm antikondenzační úprava</t>
  </si>
  <si>
    <t>1000878582</t>
  </si>
  <si>
    <t>292,5*1,1 'Přepočtené koeficientem množství</t>
  </si>
  <si>
    <t>41</t>
  </si>
  <si>
    <t>444191911.R1</t>
  </si>
  <si>
    <t>Montáž pomocných a kotevních prvků pro krytiny ocelových střech - spojovací materiál</t>
  </si>
  <si>
    <t>1450644263</t>
  </si>
  <si>
    <t>Komunikace pozemní</t>
  </si>
  <si>
    <t>42</t>
  </si>
  <si>
    <t>564201111</t>
  </si>
  <si>
    <t>Podklad nebo podsyp ze štěrkopísku ŠP s rozprostřením, vlhčením a zhutněním, po zhutnění tl. 40 mm</t>
  </si>
  <si>
    <t>51382908</t>
  </si>
  <si>
    <t>https://podminky.urs.cz/item/CS_URS_2021_01/564201111</t>
  </si>
  <si>
    <t>Okapový chodník:</t>
  </si>
  <si>
    <t>(22,145+1,30)*0,5</t>
  </si>
  <si>
    <t>43</t>
  </si>
  <si>
    <t>564251111</t>
  </si>
  <si>
    <t>Podklad nebo podsyp ze štěrkopísku ŠP s rozprostřením, vlhčením a zhutněním, po zhutnění tl. 150 mm</t>
  </si>
  <si>
    <t>726037354</t>
  </si>
  <si>
    <t>https://podminky.urs.cz/item/CS_URS_2021_01/564251111</t>
  </si>
  <si>
    <t>Úpravy povrchů, podlahy a osazování výplní</t>
  </si>
  <si>
    <t>44</t>
  </si>
  <si>
    <t>631311121</t>
  </si>
  <si>
    <t>Doplnění dosavadních mazanin prostým betonem s dodáním hmot, bez potěru, plochy jednotlivě do 1 m2 a tl. do 80 mm</t>
  </si>
  <si>
    <t>-1666320688</t>
  </si>
  <si>
    <t>https://podminky.urs.cz/item/CS_URS_2021_01/631311121</t>
  </si>
  <si>
    <t>Vyspravení 20% původního povrchu:</t>
  </si>
  <si>
    <t>280*0,2*0,1</t>
  </si>
  <si>
    <t>45</t>
  </si>
  <si>
    <t>633992111</t>
  </si>
  <si>
    <t>Odmaštění betonových podlah od olejových nánosů</t>
  </si>
  <si>
    <t>2086580468</t>
  </si>
  <si>
    <t>https://podminky.urs.cz/item/CS_URS_2021_01/633992111</t>
  </si>
  <si>
    <t>46</t>
  </si>
  <si>
    <t>637211122</t>
  </si>
  <si>
    <t>Okapový chodník z dlaždic betonových se zalitím spár cementovou maltou do písku, tl. dlaždic 60 mm</t>
  </si>
  <si>
    <t>1062129629</t>
  </si>
  <si>
    <t>https://podminky.urs.cz/item/CS_URS_2021_01/637211122</t>
  </si>
  <si>
    <t>Ostatní konstrukce a práce, bourání</t>
  </si>
  <si>
    <t>47</t>
  </si>
  <si>
    <t>941311111</t>
  </si>
  <si>
    <t>Montáž lešení řadového modulového lehkého pracovního s podlahami s provozním zatížením tř. 3 do 200 kg/m2 šířky tř. SW06 přes 0,6 do 0,9 m, výšky do 10 m</t>
  </si>
  <si>
    <t>352928083</t>
  </si>
  <si>
    <t>https://podminky.urs.cz/item/CS_URS_2021_01/941311111</t>
  </si>
  <si>
    <t>5*(21,298+16,010+10,596+5,264+10,402+10,596)</t>
  </si>
  <si>
    <t>48</t>
  </si>
  <si>
    <t>941311211</t>
  </si>
  <si>
    <t>Montáž lešení řadového modulového lehkého pracovního s podlahami s provozním zatížením tř. 3 do 200 kg/m2 Příplatek za první a každý další den použití lešení k ceně -1111 nebo -1112</t>
  </si>
  <si>
    <t>1803238203</t>
  </si>
  <si>
    <t>https://podminky.urs.cz/item/CS_URS_2021_01/941311211</t>
  </si>
  <si>
    <t>Poznámka k položce:_x000d_
Celkem 14 dní.</t>
  </si>
  <si>
    <t>370,83*14 'Přepočtené koeficientem množství</t>
  </si>
  <si>
    <t>49</t>
  </si>
  <si>
    <t>941311811</t>
  </si>
  <si>
    <t>Demontáž lešení řadového modulového lehkého pracovního s podlahami s provozním zatížením tř. 3 do 200 kg/m2 šířky SW06 přes 0,6 do 0,9 m, výšky do 10 m</t>
  </si>
  <si>
    <t>-305742276</t>
  </si>
  <si>
    <t>https://podminky.urs.cz/item/CS_URS_2021_01/941311811</t>
  </si>
  <si>
    <t>50</t>
  </si>
  <si>
    <t>953946111</t>
  </si>
  <si>
    <t>Montáž atypických ocelových konstrukcí profilů hmotnosti do 13 kg/m, hmotnosti konstrukce do 1 t</t>
  </si>
  <si>
    <t>1799373164</t>
  </si>
  <si>
    <t>https://podminky.urs.cz/item/CS_URS_2021_01/953946111</t>
  </si>
  <si>
    <t>Z01:</t>
  </si>
  <si>
    <t>10,6/1000</t>
  </si>
  <si>
    <t>Z02:</t>
  </si>
  <si>
    <t>54,72/1000</t>
  </si>
  <si>
    <t>Z03:</t>
  </si>
  <si>
    <t>19,5/1000</t>
  </si>
  <si>
    <t>51</t>
  </si>
  <si>
    <t>13814201</t>
  </si>
  <si>
    <t>plech hladký Pz jakost EN 10143 tl 1,5mm tabule</t>
  </si>
  <si>
    <t>1446419845</t>
  </si>
  <si>
    <t>https://podminky.urs.cz/item/CS_URS_2021_01/13814201</t>
  </si>
  <si>
    <t>52</t>
  </si>
  <si>
    <t>15945299.R1</t>
  </si>
  <si>
    <t>krycí mříž Tahokov hliník</t>
  </si>
  <si>
    <t>207855643</t>
  </si>
  <si>
    <t>53</t>
  </si>
  <si>
    <t>966071821</t>
  </si>
  <si>
    <t>Rozebrání oplocení z pletiva drátěného se čtvercovými oky, výšky do 1,6 m</t>
  </si>
  <si>
    <t>-1880916621</t>
  </si>
  <si>
    <t>https://podminky.urs.cz/item/CS_URS_2021_01/966071821</t>
  </si>
  <si>
    <t>54</t>
  </si>
  <si>
    <t>966073811</t>
  </si>
  <si>
    <t>Rozebrání vrat a vrátek k oplocení plochy jednotlivě přes 2 do 6 m2</t>
  </si>
  <si>
    <t>-784155694</t>
  </si>
  <si>
    <t>https://podminky.urs.cz/item/CS_URS_2021_01/966073811</t>
  </si>
  <si>
    <t>997</t>
  </si>
  <si>
    <t>Přesun sutě</t>
  </si>
  <si>
    <t>55</t>
  </si>
  <si>
    <t>997002611</t>
  </si>
  <si>
    <t>Nakládání suti a vybouraných hmot na dopravní prostředek pro vodorovné přemístění</t>
  </si>
  <si>
    <t>-1017646383</t>
  </si>
  <si>
    <t>https://podminky.urs.cz/item/CS_URS_2021_01/997002611</t>
  </si>
  <si>
    <t>56</t>
  </si>
  <si>
    <t>997006512</t>
  </si>
  <si>
    <t>Vodorovná doprava suti na skládku s naložením na dopravní prostředek a složením přes 100 m do 1 km</t>
  </si>
  <si>
    <t>-1012844513</t>
  </si>
  <si>
    <t>https://podminky.urs.cz/item/CS_URS_2021_01/997006512</t>
  </si>
  <si>
    <t>57</t>
  </si>
  <si>
    <t>997006519</t>
  </si>
  <si>
    <t>Vodorovná doprava suti na skládku s naložením na dopravní prostředek a složením Příplatek k ceně za každý další i započatý 1 km</t>
  </si>
  <si>
    <t>-1246163848</t>
  </si>
  <si>
    <t>https://podminky.urs.cz/item/CS_URS_2021_01/997006519</t>
  </si>
  <si>
    <t>Poznámka k položce:_x000d_
Celkem 4km.</t>
  </si>
  <si>
    <t>10,055*3 'Přepočtené koeficientem množství</t>
  </si>
  <si>
    <t>58</t>
  </si>
  <si>
    <t>997013871</t>
  </si>
  <si>
    <t>Poplatek za uložení stavebního odpadu na recyklační skládce (skládkovné) směsného stavebního a demoličního zatříděného do Katalogu odpadů pod kódem 17 09 04</t>
  </si>
  <si>
    <t>516534077</t>
  </si>
  <si>
    <t>https://podminky.urs.cz/item/CS_URS_2021_01/997013871</t>
  </si>
  <si>
    <t>998</t>
  </si>
  <si>
    <t>Přesun hmot</t>
  </si>
  <si>
    <t>59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</si>
  <si>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</si>
  <si>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</si>
  <si>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1292985751</t>
  </si>
  <si>
    <t>https://podminky.urs.cz/item/CS_URS_2021_01/998014211</t>
  </si>
  <si>
    <t>PSV</t>
  </si>
  <si>
    <t>Práce a dodávky PSV</t>
  </si>
  <si>
    <t>713</t>
  </si>
  <si>
    <t>Izolace tepelné</t>
  </si>
  <si>
    <t>713131151</t>
  </si>
  <si>
    <t>Montáž tepelné izolace stěn rohožemi, pásy, deskami, dílci, bloky (izolační materiál ve specifikaci) vložením jednovrstvě</t>
  </si>
  <si>
    <t>-631872414</t>
  </si>
  <si>
    <t>https://podminky.urs.cz/item/CS_URS_2021_01/713131151</t>
  </si>
  <si>
    <t>Dilatační spára mezi SO 01 a SO 02:</t>
  </si>
  <si>
    <t>0,5*10,596</t>
  </si>
  <si>
    <t>61</t>
  </si>
  <si>
    <t>28376352</t>
  </si>
  <si>
    <t>deska perimetrická spodních staveb, podlah a plochých střech 200kPa λ=0,034 tl 50mm</t>
  </si>
  <si>
    <t>-680704549</t>
  </si>
  <si>
    <t>https://podminky.urs.cz/item/CS_URS_2021_01/28376352</t>
  </si>
  <si>
    <t>5,298*1,05 'Přepočtené koeficientem množství</t>
  </si>
  <si>
    <t>764</t>
  </si>
  <si>
    <t>Konstrukce klempířské</t>
  </si>
  <si>
    <t>62</t>
  </si>
  <si>
    <t>764211626</t>
  </si>
  <si>
    <t>Oplechování střešních prvků z pozinkovaného plechu s povrchovou úpravou hřebene větraného v krytině ze šablon s použitím hřebenového plechu s větracím pásem rš 500 mm</t>
  </si>
  <si>
    <t>-1674013741</t>
  </si>
  <si>
    <t>https://podminky.urs.cz/item/CS_URS_2021_01/764211626</t>
  </si>
  <si>
    <t>K15:</t>
  </si>
  <si>
    <t>15,41</t>
  </si>
  <si>
    <t>63</t>
  </si>
  <si>
    <t>764214606</t>
  </si>
  <si>
    <t>Oplechování horních ploch zdí a nadezdívek (atik) z pozinkovaného plechu s povrchovou úpravou mechanicky kotvené rš 500 mm</t>
  </si>
  <si>
    <t>370810559</t>
  </si>
  <si>
    <t>https://podminky.urs.cz/item/CS_URS_2021_01/764214606</t>
  </si>
  <si>
    <t>K14:</t>
  </si>
  <si>
    <t>11,7</t>
  </si>
  <si>
    <t>64</t>
  </si>
  <si>
    <t>764311603</t>
  </si>
  <si>
    <t>Lemování zdí z pozinkovaného plechu s povrchovou úpravou boční nebo horní rovné, střech s krytinou prejzovou nebo vlnitou rš 250 mm</t>
  </si>
  <si>
    <t>-1055860233</t>
  </si>
  <si>
    <t>https://podminky.urs.cz/item/CS_URS_2021_01/764311603</t>
  </si>
  <si>
    <t>K17:</t>
  </si>
  <si>
    <t>74,36</t>
  </si>
  <si>
    <t>65</t>
  </si>
  <si>
    <t>764311604</t>
  </si>
  <si>
    <t>Lemování zdí z pozinkovaného plechu s povrchovou úpravou boční nebo horní rovné, střech s krytinou prejzovou nebo vlnitou rš 330 mm</t>
  </si>
  <si>
    <t>-1987800722</t>
  </si>
  <si>
    <t>https://podminky.urs.cz/item/CS_URS_2021_01/764311604</t>
  </si>
  <si>
    <t>K18:</t>
  </si>
  <si>
    <t>27,73</t>
  </si>
  <si>
    <t>K19:</t>
  </si>
  <si>
    <t>11,23</t>
  </si>
  <si>
    <t>66</t>
  </si>
  <si>
    <t>764511603</t>
  </si>
  <si>
    <t>Žlab podokapní z pozinkovaného plechu s povrchovou úpravou včetně háků a čel půlkruhový rš 400 mm</t>
  </si>
  <si>
    <t>-1600711643</t>
  </si>
  <si>
    <t>https://podminky.urs.cz/item/CS_URS_2021_01/764511603</t>
  </si>
  <si>
    <t>K01:</t>
  </si>
  <si>
    <t>36,99</t>
  </si>
  <si>
    <t>67</t>
  </si>
  <si>
    <t>764511623</t>
  </si>
  <si>
    <t>Žlab podokapní z pozinkovaného plechu s povrchovou úpravou včetně háků a čel roh nebo kout, žlabu půlkruhového rš 400 mm</t>
  </si>
  <si>
    <t>-445406623</t>
  </si>
  <si>
    <t>https://podminky.urs.cz/item/CS_URS_2021_01/764511623</t>
  </si>
  <si>
    <t>K09:</t>
  </si>
  <si>
    <t>68</t>
  </si>
  <si>
    <t>764511644</t>
  </si>
  <si>
    <t>Žlab podokapní z pozinkovaného plechu s povrchovou úpravou včetně háků a čel kotlík oválný (trychtýřový), rš žlabu/průměr svodu 400/100 mm</t>
  </si>
  <si>
    <t>-822632919</t>
  </si>
  <si>
    <t>https://podminky.urs.cz/item/CS_URS_2021_01/764511644</t>
  </si>
  <si>
    <t>K07:</t>
  </si>
  <si>
    <t>69</t>
  </si>
  <si>
    <t>764518623</t>
  </si>
  <si>
    <t>Svod z pozinkovaného plechu s upraveným povrchem včetně objímek, kolen a odskoků kruhový, průměru 120 mm</t>
  </si>
  <si>
    <t>-1508791910</t>
  </si>
  <si>
    <t>https://podminky.urs.cz/item/CS_URS_2021_01/764518623</t>
  </si>
  <si>
    <t>K12:</t>
  </si>
  <si>
    <t>24,05</t>
  </si>
  <si>
    <t>70</t>
  </si>
  <si>
    <t>998764101</t>
  </si>
  <si>
    <t>Přesun hmot pro konstrukce klempířské stanovený z hmotnosti přesunovaného materiálu vodorovná dopravní vzdálenost do 50 m v objektech výšky do 6 m</t>
  </si>
  <si>
    <t>-817253333</t>
  </si>
  <si>
    <t>https://podminky.urs.cz/item/CS_URS_2021_01/998764101</t>
  </si>
  <si>
    <t>767</t>
  </si>
  <si>
    <t>Konstrukce zámečnické</t>
  </si>
  <si>
    <t>71</t>
  </si>
  <si>
    <t>767640111</t>
  </si>
  <si>
    <t>Montáž dveří ocelových vchodových jednokřídlových bez nadsvětlíku</t>
  </si>
  <si>
    <t>803513623</t>
  </si>
  <si>
    <t>https://podminky.urs.cz/item/CS_URS_2021_01/767640111</t>
  </si>
  <si>
    <t>D2:</t>
  </si>
  <si>
    <t>72</t>
  </si>
  <si>
    <t>55341157.R1</t>
  </si>
  <si>
    <t>dveře jednokřídlé ocelové vchodové 1000x2100</t>
  </si>
  <si>
    <t>1973991453</t>
  </si>
  <si>
    <t>73</t>
  </si>
  <si>
    <t>767652240</t>
  </si>
  <si>
    <t>Montáž vrat garážových nebo průmyslových otvíravých do ocelové konstrukce, plochy přes 13 m2</t>
  </si>
  <si>
    <t>843411768</t>
  </si>
  <si>
    <t>https://podminky.urs.cz/item/CS_URS_2021_01/767652240</t>
  </si>
  <si>
    <t>D1:</t>
  </si>
  <si>
    <t>74</t>
  </si>
  <si>
    <t>55341929.R1</t>
  </si>
  <si>
    <t>vrata ocelová 4,0x4,0m D dvoukřídlá oboustranně opláštěná</t>
  </si>
  <si>
    <t>-925688815</t>
  </si>
  <si>
    <t>75</t>
  </si>
  <si>
    <t>998767101</t>
  </si>
  <si>
    <t>Přesun hmot pro zámečnické konstrukce stanovený z hmotnosti přesunovaného materiálu vodorovná dopravní vzdálenost do 50 m v objektech výšky do 6 m</t>
  </si>
  <si>
    <t>-1020017527</t>
  </si>
  <si>
    <t>https://podminky.urs.cz/item/CS_URS_2021_01/998767101</t>
  </si>
  <si>
    <t>777</t>
  </si>
  <si>
    <t>Podlahy lité</t>
  </si>
  <si>
    <t>76</t>
  </si>
  <si>
    <t>777611121</t>
  </si>
  <si>
    <t>Krycí nátěr podlahy průmyslový epoxidový</t>
  </si>
  <si>
    <t>-944887667</t>
  </si>
  <si>
    <t>https://podminky.urs.cz/item/CS_URS_2021_01/777611121</t>
  </si>
  <si>
    <t>783</t>
  </si>
  <si>
    <t>Dokončovací práce - nátěry</t>
  </si>
  <si>
    <t>77</t>
  </si>
  <si>
    <t>783301303</t>
  </si>
  <si>
    <t>Příprava podkladu zámečnických konstrukcí před provedením nátěru odrezivění odrezovačem bezoplachovým</t>
  </si>
  <si>
    <t>-1351171454</t>
  </si>
  <si>
    <t>https://podminky.urs.cz/item/CS_URS_2021_01/783301303</t>
  </si>
  <si>
    <t>78</t>
  </si>
  <si>
    <t>783334201</t>
  </si>
  <si>
    <t>Základní antikorozní nátěr zámečnických konstrukcí jednonásobný epoxidový</t>
  </si>
  <si>
    <t>-1144701868</t>
  </si>
  <si>
    <t>https://podminky.urs.cz/item/CS_URS_2021_01/783334201</t>
  </si>
  <si>
    <t>79</t>
  </si>
  <si>
    <t>783335101</t>
  </si>
  <si>
    <t>Mezinátěr zámečnických konstrukcí jednonásobný epoxidový</t>
  </si>
  <si>
    <t>-800347981</t>
  </si>
  <si>
    <t>https://podminky.urs.cz/item/CS_URS_2021_01/783335101</t>
  </si>
  <si>
    <t>80</t>
  </si>
  <si>
    <t>783337101</t>
  </si>
  <si>
    <t>Krycí nátěr (email) zámečnických konstrukcí jednonásobný epoxidový</t>
  </si>
  <si>
    <t>-2073887390</t>
  </si>
  <si>
    <t>https://podminky.urs.cz/item/CS_URS_2021_01/783337101</t>
  </si>
  <si>
    <t>Práce a dodávky M</t>
  </si>
  <si>
    <t>46-M</t>
  </si>
  <si>
    <t>Zemní práce při extr.mont.pracích</t>
  </si>
  <si>
    <t>81</t>
  </si>
  <si>
    <t>468041113</t>
  </si>
  <si>
    <t>Řezání spár v podkladu nebo krytu betonovém, hloubky přes 15 do 20 cm</t>
  </si>
  <si>
    <t>1343195764</t>
  </si>
  <si>
    <t>https://podminky.urs.cz/item/CS_URS_2021_01/468041113</t>
  </si>
  <si>
    <t>Zařezání beton. plochy pro základy:</t>
  </si>
  <si>
    <t>21,475+15,6+11,250+5,4+8,84</t>
  </si>
  <si>
    <t>SO 02 - Skladovací hala otevřená</t>
  </si>
  <si>
    <t>-823649762</t>
  </si>
  <si>
    <t>(1,0+0,1)*(0,1+0,5+0,1)*(2,750+2,750)</t>
  </si>
  <si>
    <t>(0,5+0,1)*(0,1+0,5+0,1)*(0,625+5,3+6+6+6+6+0,55)*2</t>
  </si>
  <si>
    <t>(0,5+0,1)*(0,1+0,5+0,1)*(8,8+8,8)</t>
  </si>
  <si>
    <t>1242660702</t>
  </si>
  <si>
    <t>-2034899427</t>
  </si>
  <si>
    <t>-174502480</t>
  </si>
  <si>
    <t>-2026785031</t>
  </si>
  <si>
    <t>37,226*1,95</t>
  </si>
  <si>
    <t>-933216143</t>
  </si>
  <si>
    <t>26*0,35</t>
  </si>
  <si>
    <t>1504199351</t>
  </si>
  <si>
    <t>26*6</t>
  </si>
  <si>
    <t>396470658</t>
  </si>
  <si>
    <t>1661818875</t>
  </si>
  <si>
    <t>45,4*0,3</t>
  </si>
  <si>
    <t>(0,1*0,5*(2,750+2,750))*2</t>
  </si>
  <si>
    <t>(0,1*0,5*(0,625+5,3+6+6+6+6+0,55)*2)*2</t>
  </si>
  <si>
    <t>(0,1*0,5*(8,8+8,8))*2</t>
  </si>
  <si>
    <t>1077212565</t>
  </si>
  <si>
    <t>45,4*0,2</t>
  </si>
  <si>
    <t>1633895281</t>
  </si>
  <si>
    <t>-639357592</t>
  </si>
  <si>
    <t>1,0*0,5*(2,750+2,750)</t>
  </si>
  <si>
    <t>0,5*0,5*(0,625+5,3+6+6+6+6+0,55)*2</t>
  </si>
  <si>
    <t>0,5*0,5*(8,8+8,8)</t>
  </si>
  <si>
    <t>887967002</t>
  </si>
  <si>
    <t>1,05*(29,856+29,856+10,713+10,713)</t>
  </si>
  <si>
    <t>1904566286</t>
  </si>
  <si>
    <t>(1,0+0,1)*(2,750+2,750)*2</t>
  </si>
  <si>
    <t>((0,5+0,1)*(0,625+5,3+6+6+6+6+0,55)*2)*2</t>
  </si>
  <si>
    <t>(0,5+0,1)*(8,8+8,8)*2</t>
  </si>
  <si>
    <t>-1872226289</t>
  </si>
  <si>
    <t>-151474935</t>
  </si>
  <si>
    <t>Dle B203-SO02 - VYZTUZ ZAKLADU-840x420.pdf:</t>
  </si>
  <si>
    <t>1601,61</t>
  </si>
  <si>
    <t>1601,61*0,00101 'Přepočtené koeficientem množství</t>
  </si>
  <si>
    <t>-1474262584</t>
  </si>
  <si>
    <t>2*45,4*4,44/1000</t>
  </si>
  <si>
    <t>-1920022985</t>
  </si>
  <si>
    <t>Dle SO02 - VYKAZ MATERIALU.pdf:</t>
  </si>
  <si>
    <t>21,4614</t>
  </si>
  <si>
    <t>-1962503300</t>
  </si>
  <si>
    <t>5,666*1,05 'Přepočtené koeficientem množství</t>
  </si>
  <si>
    <t>760564749</t>
  </si>
  <si>
    <t>6,939*1,05 'Přepočtené koeficientem množství</t>
  </si>
  <si>
    <t>-433579835</t>
  </si>
  <si>
    <t>0,914*1,05 'Přepočtené koeficientem množství</t>
  </si>
  <si>
    <t>-779895463</t>
  </si>
  <si>
    <t>3,878*1,05 'Přepočtené koeficientem množství</t>
  </si>
  <si>
    <t>-377392063</t>
  </si>
  <si>
    <t>0,684*1,05 'Přepočtené koeficientem množství</t>
  </si>
  <si>
    <t>1652798767</t>
  </si>
  <si>
    <t>223,33*1,05 'Přepočtené koeficientem množství</t>
  </si>
  <si>
    <t>1030520190</t>
  </si>
  <si>
    <t>(23,7+750,7)/1000</t>
  </si>
  <si>
    <t>0,774*1,05 'Přepočtené koeficientem množství</t>
  </si>
  <si>
    <t>-1951273399</t>
  </si>
  <si>
    <t>-1759757724</t>
  </si>
  <si>
    <t>54+151</t>
  </si>
  <si>
    <t>835644696</t>
  </si>
  <si>
    <t>205*1,1 'Přepočtené koeficientem množství</t>
  </si>
  <si>
    <t>335123656</t>
  </si>
  <si>
    <t>-1363797751</t>
  </si>
  <si>
    <t>-395736158</t>
  </si>
  <si>
    <t>326,8*1,1 'Přepočtené koeficientem množství</t>
  </si>
  <si>
    <t>-830898095</t>
  </si>
  <si>
    <t>-1438573153</t>
  </si>
  <si>
    <t>(29,856+0,5+9,713)*0,5</t>
  </si>
  <si>
    <t>-785756694</t>
  </si>
  <si>
    <t>1642010096</t>
  </si>
  <si>
    <t>270*0,2*0,1</t>
  </si>
  <si>
    <t>-1315942118</t>
  </si>
  <si>
    <t>51802445</t>
  </si>
  <si>
    <t>-1270964321</t>
  </si>
  <si>
    <t>((29,856+0,5+9,713)*2)*6</t>
  </si>
  <si>
    <t>-1598981242</t>
  </si>
  <si>
    <t>480,828*14 'Přepočtené koeficientem množství</t>
  </si>
  <si>
    <t>355820278</t>
  </si>
  <si>
    <t>-1030927073</t>
  </si>
  <si>
    <t>39,57/1000</t>
  </si>
  <si>
    <t>-960853818</t>
  </si>
  <si>
    <t>-1454361751</t>
  </si>
  <si>
    <t>717189078</t>
  </si>
  <si>
    <t>-1765469591</t>
  </si>
  <si>
    <t>3,476*3 'Přepočtené koeficientem množství</t>
  </si>
  <si>
    <t>-1766032252</t>
  </si>
  <si>
    <t>-1151942277</t>
  </si>
  <si>
    <t>2062342330</t>
  </si>
  <si>
    <t>10,91</t>
  </si>
  <si>
    <t>-395236316</t>
  </si>
  <si>
    <t>39,57</t>
  </si>
  <si>
    <t>613666819</t>
  </si>
  <si>
    <t>5,36</t>
  </si>
  <si>
    <t>399705063</t>
  </si>
  <si>
    <t>29,86</t>
  </si>
  <si>
    <t>-1675946945</t>
  </si>
  <si>
    <t>-1873722883</t>
  </si>
  <si>
    <t>14,43</t>
  </si>
  <si>
    <t>1234680327</t>
  </si>
  <si>
    <t>1018218166</t>
  </si>
  <si>
    <t>-501111439</t>
  </si>
  <si>
    <t>341807773</t>
  </si>
  <si>
    <t>1241961949</t>
  </si>
  <si>
    <t>1706772352</t>
  </si>
  <si>
    <t>-1406717452</t>
  </si>
  <si>
    <t>11,104*2+7,630*4+16,146*2</t>
  </si>
  <si>
    <t>SO 03 - Skladovací hala uzamykatelná</t>
  </si>
  <si>
    <t>-131932033</t>
  </si>
  <si>
    <t>(0,5+0,1)*(0,1+0,5+0,1)*(6,921+11,432+6,921+10,432)</t>
  </si>
  <si>
    <t>(0,5+0,1)*(0,1+1,2+0,1)*(1,566)</t>
  </si>
  <si>
    <t>-893736391</t>
  </si>
  <si>
    <t>-997437155</t>
  </si>
  <si>
    <t>1887589251</t>
  </si>
  <si>
    <t>-1569063907</t>
  </si>
  <si>
    <t>16,312*1,95</t>
  </si>
  <si>
    <t>-1606106338</t>
  </si>
  <si>
    <t>12*0,35</t>
  </si>
  <si>
    <t>-1923295392</t>
  </si>
  <si>
    <t>12*6</t>
  </si>
  <si>
    <t>-1508494433</t>
  </si>
  <si>
    <t>1652815605</t>
  </si>
  <si>
    <t>70*0,3</t>
  </si>
  <si>
    <t>0,1*0,5*(6,921+11,432+6,921+10,432)*2</t>
  </si>
  <si>
    <t>0,1*0,5*(0,1+1,2+0,1)*(1,566)*2</t>
  </si>
  <si>
    <t>-2037608867</t>
  </si>
  <si>
    <t>"Revitalizace strediska VZ_DPS-D 1.1.13 SO03_PUDORYS.pdf</t>
  </si>
  <si>
    <t>70*0,2</t>
  </si>
  <si>
    <t>-118242120</t>
  </si>
  <si>
    <t>(0,5*0,1)*(6,921+11,432+6,921+10,432)</t>
  </si>
  <si>
    <t>(1,2*0,1)*(1,566)</t>
  </si>
  <si>
    <t>2047961374</t>
  </si>
  <si>
    <t>(0,5)*(0,5)*(6,921+11,432+6,921+10,432)</t>
  </si>
  <si>
    <t>(0,5)*(1,2)*(1,566)</t>
  </si>
  <si>
    <t>129110268</t>
  </si>
  <si>
    <t>1,05*(6,921+11,432+6,921+10,432)</t>
  </si>
  <si>
    <t>1,05*(1,566)</t>
  </si>
  <si>
    <t>196572347</t>
  </si>
  <si>
    <t>(0,5+0,1)*(6,921+11,432+6,921+10,432)*2</t>
  </si>
  <si>
    <t>(0,1+1,2+0,1)*(1,566)*2</t>
  </si>
  <si>
    <t>-15381557</t>
  </si>
  <si>
    <t>188578830</t>
  </si>
  <si>
    <t>Dle B303-SO03- VYZTUZ ZAKLADU-840x420.pdf:</t>
  </si>
  <si>
    <t>759,94</t>
  </si>
  <si>
    <t>759,94*0,00101 'Přepočtené koeficientem množství</t>
  </si>
  <si>
    <t>213664108</t>
  </si>
  <si>
    <t>2*70*4,44/1000</t>
  </si>
  <si>
    <t>336948068</t>
  </si>
  <si>
    <t>Dle SO03 - VYKAZ MATERIALU.pdf:</t>
  </si>
  <si>
    <t>10,0075</t>
  </si>
  <si>
    <t>13010952.R1</t>
  </si>
  <si>
    <t>ocel profilová HE-A 120 materiál S235JR</t>
  </si>
  <si>
    <t>-1356184090</t>
  </si>
  <si>
    <t>1,903*1,05 'Přepočtené koeficientem množství</t>
  </si>
  <si>
    <t>-1750707368</t>
  </si>
  <si>
    <t>1,162*1,05 'Přepočtené koeficientem množství</t>
  </si>
  <si>
    <t>13010956.R1</t>
  </si>
  <si>
    <t>ocel profilová HE-A 160 materiál S235JR</t>
  </si>
  <si>
    <t>1930858665</t>
  </si>
  <si>
    <t>2,144*1,05 'Přepočtené koeficientem množství</t>
  </si>
  <si>
    <t>1964259732</t>
  </si>
  <si>
    <t>3,635*1,05 'Přepočtené koeficientem množství</t>
  </si>
  <si>
    <t>13010434.R1</t>
  </si>
  <si>
    <t>úhelník ocelový rovnostranný L 80x80x8mm materiál S235JR</t>
  </si>
  <si>
    <t>-1371342296</t>
  </si>
  <si>
    <t>0,812*1,05 'Přepočtené koeficientem množství</t>
  </si>
  <si>
    <t>1625687367</t>
  </si>
  <si>
    <t>0,0374+0,3108</t>
  </si>
  <si>
    <t>0,348*1,05 'Přepočtené koeficientem množství</t>
  </si>
  <si>
    <t>404275806</t>
  </si>
  <si>
    <t>2020549287</t>
  </si>
  <si>
    <t>S11:</t>
  </si>
  <si>
    <t>Výměry dle výkresu D 1.1.20, odměřeno aplikací AutoCAD:</t>
  </si>
  <si>
    <t>-602691321</t>
  </si>
  <si>
    <t>56*1,1 'Přepočtené koeficientem množství</t>
  </si>
  <si>
    <t>1447919114</t>
  </si>
  <si>
    <t>S7:</t>
  </si>
  <si>
    <t>12+18+10</t>
  </si>
  <si>
    <t>-496858171</t>
  </si>
  <si>
    <t>40*1,1 'Přepočtené koeficientem množství</t>
  </si>
  <si>
    <t>173729748</t>
  </si>
  <si>
    <t>S9:</t>
  </si>
  <si>
    <t>14+1+3</t>
  </si>
  <si>
    <t>-1319829536</t>
  </si>
  <si>
    <t>18*1,1 'Přepočtené koeficientem množství</t>
  </si>
  <si>
    <t>-1837085019</t>
  </si>
  <si>
    <t>56+40+18</t>
  </si>
  <si>
    <t>1905974238</t>
  </si>
  <si>
    <t>-1908169041</t>
  </si>
  <si>
    <t>82,9*1,1 'Přepočtené koeficientem množství</t>
  </si>
  <si>
    <t>-680191235</t>
  </si>
  <si>
    <t>-1333292744</t>
  </si>
  <si>
    <t>70*0,2*0,1</t>
  </si>
  <si>
    <t>1401371183</t>
  </si>
  <si>
    <t>499848564</t>
  </si>
  <si>
    <t>5*(6,960+11,8+6,964+1,5)</t>
  </si>
  <si>
    <t>976426599</t>
  </si>
  <si>
    <t>136,12*14 'Přepočtené koeficientem množství</t>
  </si>
  <si>
    <t>-99707705</t>
  </si>
  <si>
    <t>1273032238</t>
  </si>
  <si>
    <t>11,5/1000</t>
  </si>
  <si>
    <t>10,27/1000</t>
  </si>
  <si>
    <t>5,1/1000</t>
  </si>
  <si>
    <t>1064873949</t>
  </si>
  <si>
    <t>-551775360</t>
  </si>
  <si>
    <t>966073121</t>
  </si>
  <si>
    <t>Demontáž krytiny střech ocelových konstrukcí z tvarovaných ocelových plechů, výšky budovy do 6 m</t>
  </si>
  <si>
    <t>105330779</t>
  </si>
  <si>
    <t>https://podminky.urs.cz/item/CS_URS_2021_01/966073121</t>
  </si>
  <si>
    <t>Stáv. přesah střechy garáže:</t>
  </si>
  <si>
    <t>1,0*11</t>
  </si>
  <si>
    <t>-1714999577</t>
  </si>
  <si>
    <t>1677323909</t>
  </si>
  <si>
    <t>528037319</t>
  </si>
  <si>
    <t>1,703*3 'Přepočtené koeficientem množství</t>
  </si>
  <si>
    <t>860458425</t>
  </si>
  <si>
    <t>-320464440</t>
  </si>
  <si>
    <t>1774313607</t>
  </si>
  <si>
    <t>Dilatační spára mezi SO 03 a hl. budovou:</t>
  </si>
  <si>
    <t>0,5*9,5</t>
  </si>
  <si>
    <t>754160043</t>
  </si>
  <si>
    <t>4,75*1,05 'Přepočtené koeficientem množství</t>
  </si>
  <si>
    <t>-139422270</t>
  </si>
  <si>
    <t>18,46</t>
  </si>
  <si>
    <t>130287477</t>
  </si>
  <si>
    <t>26,97</t>
  </si>
  <si>
    <t>-1055774677</t>
  </si>
  <si>
    <t>14,25</t>
  </si>
  <si>
    <t>9,76</t>
  </si>
  <si>
    <t>764311605</t>
  </si>
  <si>
    <t>Lemování zdí z pozinkovaného plechu s povrchovou úpravou boční nebo horní rovné, střech s krytinou prejzovou nebo vlnitou rš 400 mm</t>
  </si>
  <si>
    <t>867116846</t>
  </si>
  <si>
    <t>https://podminky.urs.cz/item/CS_URS_2021_01/764311605</t>
  </si>
  <si>
    <t>K16:</t>
  </si>
  <si>
    <t>764511601</t>
  </si>
  <si>
    <t>Žlab podokapní z pozinkovaného plechu s povrchovou úpravou včetně háků a čel půlkruhový do rš 280 mm</t>
  </si>
  <si>
    <t>-1640435588</t>
  </si>
  <si>
    <t>https://podminky.urs.cz/item/CS_URS_2021_01/764511601</t>
  </si>
  <si>
    <t>K02:</t>
  </si>
  <si>
    <t>6,96</t>
  </si>
  <si>
    <t>764511621</t>
  </si>
  <si>
    <t>Žlab podokapní z pozinkovaného plechu s povrchovou úpravou včetně háků a čel roh nebo kout, žlabu půlkruhového do rš 280 mm</t>
  </si>
  <si>
    <t>1490098964</t>
  </si>
  <si>
    <t>https://podminky.urs.cz/item/CS_URS_2021_01/764511621</t>
  </si>
  <si>
    <t>K8:</t>
  </si>
  <si>
    <t>764518621</t>
  </si>
  <si>
    <t>Svod z pozinkovaného plechu s upraveným povrchem včetně objímek, kolen a odskoků kruhový, průměru do 90 mm</t>
  </si>
  <si>
    <t>-198955893</t>
  </si>
  <si>
    <t>https://podminky.urs.cz/item/CS_URS_2021_01/764518621</t>
  </si>
  <si>
    <t>K13:</t>
  </si>
  <si>
    <t>4,16</t>
  </si>
  <si>
    <t>143886928</t>
  </si>
  <si>
    <t>1046296832</t>
  </si>
  <si>
    <t>1747938204</t>
  </si>
  <si>
    <t>-57291075</t>
  </si>
  <si>
    <t>-2042481482</t>
  </si>
  <si>
    <t>-590109280</t>
  </si>
  <si>
    <t>385376862</t>
  </si>
  <si>
    <t>-1718138552</t>
  </si>
  <si>
    <t>-1708742116</t>
  </si>
  <si>
    <t>-134456076</t>
  </si>
  <si>
    <t>-388217450</t>
  </si>
  <si>
    <t>2068382070</t>
  </si>
  <si>
    <t>10,432+10,432+5,721+5,721</t>
  </si>
  <si>
    <t>SO 04 - Vjezd a zpevněné plochy střediska zeleně</t>
  </si>
  <si>
    <t>Soupis:</t>
  </si>
  <si>
    <t>SO 04.1 - Vjezd a zpevněné plochy</t>
  </si>
  <si>
    <t xml:space="preserve">    8 - Trubní vedení</t>
  </si>
  <si>
    <t>113106192</t>
  </si>
  <si>
    <t>Rozebrání dlažeb a dílců vozovek a ploch s přemístěním hmot na skládku na vzdálenost do 3 m nebo s naložením na dopravní prostředek, s jakoukoliv výplní spár strojně plochy jednotlivě do 50 m2 ze silničních dílců jakýchkoliv rozměrů, s ložem z kameniva nebo živice se spárami zalitými cementovou maltou</t>
  </si>
  <si>
    <t>2011925974</t>
  </si>
  <si>
    <t>https://podminky.urs.cz/item/CS_URS_2021_01/113106192</t>
  </si>
  <si>
    <t>Stávající zpevněné plochy ze silničních dílců (kryt):</t>
  </si>
  <si>
    <t>375</t>
  </si>
  <si>
    <t>113107213</t>
  </si>
  <si>
    <t>Odstranění podkladů nebo krytů strojně plochy jednotlivě přes 200 m2 s přemístěním hmot na skládku na vzdálenost do 20 m nebo s naložením na dopravní prostředek z kameniva těženého, o tl. vrstvy přes 200 do 300 mm</t>
  </si>
  <si>
    <t>-276239151</t>
  </si>
  <si>
    <t>https://podminky.urs.cz/item/CS_URS_2021_01/113107213</t>
  </si>
  <si>
    <t>113202111</t>
  </si>
  <si>
    <t>Vytrhání obrub s vybouráním lože, s přemístěním hmot na skládku na vzdálenost do 3 m nebo s naložením na dopravní prostředek z krajníků nebo obrubníků stojatých</t>
  </si>
  <si>
    <t>350886470</t>
  </si>
  <si>
    <t>https://podminky.urs.cz/item/CS_URS_2021_01/113202111</t>
  </si>
  <si>
    <t>122252204</t>
  </si>
  <si>
    <t>Odkopávky a prokopávky nezapažené pro silnice a dálnice strojně v hornině třídy těžitelnosti I přes 100 do 500 m3</t>
  </si>
  <si>
    <t>-27551812</t>
  </si>
  <si>
    <t>https://podminky.urs.cz/item/CS_URS_2021_01/122252204</t>
  </si>
  <si>
    <t>Dodatečné výkopy pro novou asfaltovou plochu:</t>
  </si>
  <si>
    <t>1300*(0,540-0,30)</t>
  </si>
  <si>
    <t>132151103</t>
  </si>
  <si>
    <t>Hloubení nezapažených rýh šířky do 800 mm strojně s urovnáním dna do předepsaného profilu a spádu v hornině třídy těžitelnosti I skupiny 1 a 2 přes 50 do 100 m3</t>
  </si>
  <si>
    <t>-2076374133</t>
  </si>
  <si>
    <t>https://podminky.urs.cz/item/CS_URS_2021_01/132151103</t>
  </si>
  <si>
    <t>Betonový obrubník:</t>
  </si>
  <si>
    <t>73* 0,35*0,25</t>
  </si>
  <si>
    <t>Drenáž:</t>
  </si>
  <si>
    <t>30*0,5*0,5</t>
  </si>
  <si>
    <t>Kanalizační potrubí:</t>
  </si>
  <si>
    <t>0,8*(1,53+5,91)*1,34</t>
  </si>
  <si>
    <t>Revizní šachty (ČK, VK, ŠZ1):</t>
  </si>
  <si>
    <t>(0,75*0,75*1,34)*3</t>
  </si>
  <si>
    <t>550179718</t>
  </si>
  <si>
    <t>312+24,125</t>
  </si>
  <si>
    <t>-1773689318</t>
  </si>
  <si>
    <t>-736794280</t>
  </si>
  <si>
    <t>-2062437735</t>
  </si>
  <si>
    <t>336,125*1,95</t>
  </si>
  <si>
    <t>174101101</t>
  </si>
  <si>
    <t>Zásyp sypaninou z jakékoliv horniny strojně s uložením výkopku ve vrstvách se zhutněním jam, šachet, rýh nebo kolem objektů v těchto vykopávkách</t>
  </si>
  <si>
    <t>418564376</t>
  </si>
  <si>
    <t>https://podminky.urs.cz/item/CS_URS_2021_01/174101101</t>
  </si>
  <si>
    <t>0,8*(1,53+5,91)*(1,34-0,6)</t>
  </si>
  <si>
    <t>58344197</t>
  </si>
  <si>
    <t>štěrkodrť frakce 0/63</t>
  </si>
  <si>
    <t>1236558277</t>
  </si>
  <si>
    <t>https://podminky.urs.cz/item/CS_URS_2021_01/58344197</t>
  </si>
  <si>
    <t xml:space="preserve">Poznámka k položce:_x000d_
kamenivo přírodní těžené  štěrkodrť frakce 0/63 (nepřípustné pro zásyp jsou popílek, hlušina (haldovina), struska a recykláty)</t>
  </si>
  <si>
    <t>6,665*2,0</t>
  </si>
  <si>
    <t>174151101</t>
  </si>
  <si>
    <t>1165108990</t>
  </si>
  <si>
    <t>https://podminky.urs.cz/item/CS_URS_2021_01/174151101</t>
  </si>
  <si>
    <t>Příprava půdy pro osévání:</t>
  </si>
  <si>
    <t>1591*0,25</t>
  </si>
  <si>
    <t>10364100</t>
  </si>
  <si>
    <t>zemina pro terénní úpravy - tříděná</t>
  </si>
  <si>
    <t>-245326176</t>
  </si>
  <si>
    <t>https://podminky.urs.cz/item/CS_URS_2021_01/10364100</t>
  </si>
  <si>
    <t>Poznámka k položce:_x000d_
Zemina vhodná na zatravnění a finální terénní úpravy.</t>
  </si>
  <si>
    <t>397,750*1,95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</si>
  <si>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</si>
  <si>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</si>
  <si>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1426373123</t>
  </si>
  <si>
    <t>https://podminky.urs.cz/item/CS_URS_2021_01/175111101</t>
  </si>
  <si>
    <t>0,8*(1,53+5,91)*0,3</t>
  </si>
  <si>
    <t>58344121</t>
  </si>
  <si>
    <t>štěrkodrť frakce 0/8</t>
  </si>
  <si>
    <t>-2127943633</t>
  </si>
  <si>
    <t>https://podminky.urs.cz/item/CS_URS_2021_01/58344121</t>
  </si>
  <si>
    <t>Poznámka k položce:_x000d_
kamenivo přírodní těžené štěrkodrť frakce 0/8 (nepřípustné pro zásyp jsou popílek, hlušina (haldovina), struska a recykláty)</t>
  </si>
  <si>
    <t>1,786*2,0</t>
  </si>
  <si>
    <t>181202305</t>
  </si>
  <si>
    <t>Úprava pláně na stavbách silnic a dálnic strojně na násypech se zhutněním</t>
  </si>
  <si>
    <t>-1330045726</t>
  </si>
  <si>
    <t>https://podminky.urs.cz/item/CS_URS_2021_01/181202305</t>
  </si>
  <si>
    <t>181411121</t>
  </si>
  <si>
    <t>Založení trávníku na půdě předem připravené plochy do 1000 m2 výsevem včetně utažení lučního v rovině nebo na svahu do 1:5</t>
  </si>
  <si>
    <t>-1129204214</t>
  </si>
  <si>
    <t>https://podminky.urs.cz/item/CS_URS_2021_01/181411121</t>
  </si>
  <si>
    <t>00572100</t>
  </si>
  <si>
    <t>osivo jetelotráva intenzivní víceletá</t>
  </si>
  <si>
    <t>952050918</t>
  </si>
  <si>
    <t>https://podminky.urs.cz/item/CS_URS_2021_01/00572100</t>
  </si>
  <si>
    <t>1591*0,015 'Přepočtené koeficientem množství</t>
  </si>
  <si>
    <t>182303111</t>
  </si>
  <si>
    <t>Doplnění zeminy nebo substrátu na travnatých plochách tloušťky do 50 mm v rovině nebo na svahu do 1:5</t>
  </si>
  <si>
    <t>1215237879</t>
  </si>
  <si>
    <t>https://podminky.urs.cz/item/CS_URS_2021_01/182303111</t>
  </si>
  <si>
    <t>10371500</t>
  </si>
  <si>
    <t>substrát pro trávníky VL</t>
  </si>
  <si>
    <t>-131661443</t>
  </si>
  <si>
    <t>https://podminky.urs.cz/item/CS_URS_2021_01/10371500</t>
  </si>
  <si>
    <t>1591*0,058 'Přepočtené koeficientem množství</t>
  </si>
  <si>
    <t>185803111</t>
  </si>
  <si>
    <t>Ošetření trávníku jednorázové v rovině nebo na svahu do 1:5</t>
  </si>
  <si>
    <t>820792823</t>
  </si>
  <si>
    <t>https://podminky.urs.cz/item/CS_URS_2021_01/185803111</t>
  </si>
  <si>
    <t>185803211</t>
  </si>
  <si>
    <t>Uválcování trávníku v rovině nebo na svahu do 1:5</t>
  </si>
  <si>
    <t>-1457707212</t>
  </si>
  <si>
    <t>https://podminky.urs.cz/item/CS_URS_2021_01/185803211</t>
  </si>
  <si>
    <t>212751105</t>
  </si>
  <si>
    <t>Trativody z drenážních a melioračních trubek pro meliorace, dočasné nebo odlehčovací drenáže se zřízením štěrkového lože pod trubky a s jejich obsypem v otevřeném výkopu trubka flexibilní PVC-U SN 4 celoperforovaná 360° DN 125</t>
  </si>
  <si>
    <t>4647050</t>
  </si>
  <si>
    <t>https://podminky.urs.cz/item/CS_URS_2021_01/212751105</t>
  </si>
  <si>
    <t>274313611</t>
  </si>
  <si>
    <t>Základy z betonu prostého pasy betonu kamenem neprokládaného tř. C 16/20</t>
  </si>
  <si>
    <t>1679198959</t>
  </si>
  <si>
    <t>https://podminky.urs.cz/item/CS_URS_2021_01/274313611</t>
  </si>
  <si>
    <t>Štěrbinový žlab:</t>
  </si>
  <si>
    <t>22*(0,5*0,35)</t>
  </si>
  <si>
    <t>451573111</t>
  </si>
  <si>
    <t>Lože pod potrubí, stoky a drobné objekty v otevřeném výkopu z písku a štěrkopísku do 63 mm</t>
  </si>
  <si>
    <t>1712351016</t>
  </si>
  <si>
    <t>https://podminky.urs.cz/item/CS_URS_2021_01/451573111</t>
  </si>
  <si>
    <t>30*0,5*0,1</t>
  </si>
  <si>
    <t>0,8*(1,53+5,91)*0,1</t>
  </si>
  <si>
    <t>(0,75*0,75*0,1)*3</t>
  </si>
  <si>
    <t>564851111</t>
  </si>
  <si>
    <t>Podklad ze štěrkodrti ŠD s rozprostřením a zhutněním, po zhutnění tl. 150 mm</t>
  </si>
  <si>
    <t>-423446694</t>
  </si>
  <si>
    <t>https://podminky.urs.cz/item/CS_URS_2021_01/564851111</t>
  </si>
  <si>
    <t>Poznámka k položce:_x000d_
Frakce 0-63mm.</t>
  </si>
  <si>
    <t>564861111</t>
  </si>
  <si>
    <t>Podklad ze štěrkodrti ŠD s rozprostřením a zhutněním, po zhutnění tl. 200 mm</t>
  </si>
  <si>
    <t>-554072364</t>
  </si>
  <si>
    <t>https://podminky.urs.cz/item/CS_URS_2021_01/564861111</t>
  </si>
  <si>
    <t>Poznámka k položce:_x000d_
Frakce 0-32mm</t>
  </si>
  <si>
    <t>565166122</t>
  </si>
  <si>
    <t>Asfaltový beton vrstva podkladní ACP 22 (obalované kamenivo hrubozrnné - OKH) s rozprostřením a zhutněním v pruhu šířky přes 3 m, po zhutnění tl. 90 mm</t>
  </si>
  <si>
    <t>995345387</t>
  </si>
  <si>
    <t>https://podminky.urs.cz/item/CS_URS_2021_01/565166122</t>
  </si>
  <si>
    <t>573211107</t>
  </si>
  <si>
    <t>Postřik spojovací PS bez posypu kamenivem z asfaltu silničního, v množství 0,30 kg/m2</t>
  </si>
  <si>
    <t>-1359618693</t>
  </si>
  <si>
    <t>https://podminky.urs.cz/item/CS_URS_2021_01/573211107</t>
  </si>
  <si>
    <t>577134141</t>
  </si>
  <si>
    <t>Asfaltový beton vrstva obrusná ACO 11 (ABS) s rozprostřením a se zhutněním z modifikovaného asfaltu v pruhu šířky přes 3 m, po zhutnění tl. 40 mm</t>
  </si>
  <si>
    <t>-1816821042</t>
  </si>
  <si>
    <t>https://podminky.urs.cz/item/CS_URS_2021_01/577134141</t>
  </si>
  <si>
    <t>577155142</t>
  </si>
  <si>
    <t>Asfaltový beton vrstva ložní ACL 16 (ABH) s rozprostřením a zhutněním z modifikovaného asfaltu v pruhu šířky přes 3 m, po zhutnění tl. 60 mm</t>
  </si>
  <si>
    <t>-1220033669</t>
  </si>
  <si>
    <t>https://podminky.urs.cz/item/CS_URS_2021_01/577155142</t>
  </si>
  <si>
    <t>Trubní vedení</t>
  </si>
  <si>
    <t>871355221</t>
  </si>
  <si>
    <t>Kanalizační potrubí z tvrdého PVC v otevřeném výkopu ve sklonu do 20 %, hladkého plnostěnného jednovrstvého, tuhost třídy SN 8 DN 200</t>
  </si>
  <si>
    <t>-322405741</t>
  </si>
  <si>
    <t>https://podminky.urs.cz/item/CS_URS_2021_01/871355221</t>
  </si>
  <si>
    <t>1,53+5,91</t>
  </si>
  <si>
    <t>892351111</t>
  </si>
  <si>
    <t>Tlakové zkoušky vodou na potrubí DN 150 nebo 200</t>
  </si>
  <si>
    <t>998061237</t>
  </si>
  <si>
    <t>https://podminky.urs.cz/item/CS_URS_2021_01/892351111</t>
  </si>
  <si>
    <t>894812205</t>
  </si>
  <si>
    <t>Revizní a čistící šachta z polypropylenu PP pro hladké trouby DN 425 šachtové dno (DN šachty / DN trubního vedení) DN 425/200 průtočné</t>
  </si>
  <si>
    <t>-1137382583</t>
  </si>
  <si>
    <t>https://podminky.urs.cz/item/CS_URS_2021_01/894812205</t>
  </si>
  <si>
    <t>894812235</t>
  </si>
  <si>
    <t>Revizní a čistící šachta z polypropylenu PP pro hladké trouby DN 425 roura šachtová korugovaná s hrdlem, světlé hloubky 3000 mm</t>
  </si>
  <si>
    <t>917932228</t>
  </si>
  <si>
    <t>https://podminky.urs.cz/item/CS_URS_2021_01/894812235</t>
  </si>
  <si>
    <t>894812249</t>
  </si>
  <si>
    <t>Revizní a čistící šachta z polypropylenu PP pro hladké trouby DN 425 roura šachtová korugovaná Příplatek k cenám 2231 - 2242 za uříznutí šachtové roury</t>
  </si>
  <si>
    <t>-1840350849</t>
  </si>
  <si>
    <t>https://podminky.urs.cz/item/CS_URS_2021_01/894812249</t>
  </si>
  <si>
    <t>894812262</t>
  </si>
  <si>
    <t>Revizní a čistící šachta z polypropylenu PP pro hladké trouby DN 425 poklop litinový (pro třídu zatížení) plný do teleskopické trubky (D400)</t>
  </si>
  <si>
    <t>1209824511</t>
  </si>
  <si>
    <t>https://podminky.urs.cz/item/CS_URS_2021_01/894812262</t>
  </si>
  <si>
    <t>899721112</t>
  </si>
  <si>
    <t>Signalizační vodič na potrubí DN nad 150 mm</t>
  </si>
  <si>
    <t>-475787652</t>
  </si>
  <si>
    <t>https://podminky.urs.cz/item/CS_URS_2021_01/899721112</t>
  </si>
  <si>
    <t>899722114</t>
  </si>
  <si>
    <t>Krytí potrubí z plastů výstražnou fólií z PVC šířky 40 cm</t>
  </si>
  <si>
    <t>-1027266946</t>
  </si>
  <si>
    <t>https://podminky.urs.cz/item/CS_URS_2021_01/899722114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</si>
  <si>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</si>
  <si>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</si>
  <si>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1905053531</t>
  </si>
  <si>
    <t>https://podminky.urs.cz/item/CS_URS_2021_01/916131213</t>
  </si>
  <si>
    <t>59217032</t>
  </si>
  <si>
    <t>obrubník betonový silniční 1000x150x150mm</t>
  </si>
  <si>
    <t>1236085672</t>
  </si>
  <si>
    <t>https://podminky.urs.cz/item/CS_URS_2021_01/59217032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</si>
  <si>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</si>
  <si>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</si>
  <si>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-2131956180</t>
  </si>
  <si>
    <t>https://podminky.urs.cz/item/CS_URS_2021_01/919732211</t>
  </si>
  <si>
    <t>919735112</t>
  </si>
  <si>
    <t>Řezání stávajícího živičného krytu nebo podkladu hloubky přes 50 do 100 mm</t>
  </si>
  <si>
    <t>-488902378</t>
  </si>
  <si>
    <t>https://podminky.urs.cz/item/CS_URS_2021_01/919735112</t>
  </si>
  <si>
    <t>111625530</t>
  </si>
  <si>
    <t>emulze asfaltová rychleštěpná pro tryskové vysprávky</t>
  </si>
  <si>
    <t>-1842668172</t>
  </si>
  <si>
    <t>https://podminky.urs.cz/item/CS_URS_2021_01/111625530</t>
  </si>
  <si>
    <t>Poznámka k položce:_x000d_
Spojovací postřik po odřezání stáv. komunikace, 10kg/m2.</t>
  </si>
  <si>
    <t>73*10*0,001</t>
  </si>
  <si>
    <t>935114112</t>
  </si>
  <si>
    <t>Štěrbinový odvodňovací betonový žlab se základem z betonu prostého a s obetonováním rozměru 220x260 mm (mikroštěrbinový) se spádem dna 0,5 %</t>
  </si>
  <si>
    <t>517998981</t>
  </si>
  <si>
    <t>https://podminky.urs.cz/item/CS_URS_2021_01/935114112</t>
  </si>
  <si>
    <t xml:space="preserve">Poznámka k položce:_x000d_
V ceně jsou započteny i náklady na dodání štěrbinového žlabu včetně čistícího kusu, vpusťového kusu a záslepky, které jsou poměrově přepočteny na 1 bm žlabu._x000d_
</t>
  </si>
  <si>
    <t>961044111</t>
  </si>
  <si>
    <t>Bourání základů z betonu prostého</t>
  </si>
  <si>
    <t>-1263912846</t>
  </si>
  <si>
    <t>https://podminky.urs.cz/item/CS_URS_2021_01/961044111</t>
  </si>
  <si>
    <t>-1917403089</t>
  </si>
  <si>
    <t>1069250396</t>
  </si>
  <si>
    <t>766565404</t>
  </si>
  <si>
    <t>646,84*3 'Přepočtené koeficientem množství</t>
  </si>
  <si>
    <t>997013861</t>
  </si>
  <si>
    <t>Poplatek za uložení stavebního odpadu na recyklační skládce (skládkovné) z prostého betonu zatříděného do Katalogu odpadů pod kódem 17 01 01</t>
  </si>
  <si>
    <t>-1511814423</t>
  </si>
  <si>
    <t>https://podminky.urs.cz/item/CS_URS_2021_01/997013861</t>
  </si>
  <si>
    <t>336425665</t>
  </si>
  <si>
    <t>997013873</t>
  </si>
  <si>
    <t>1683699814</t>
  </si>
  <si>
    <t>https://podminky.urs.cz/item/CS_URS_2021_01/997013873</t>
  </si>
  <si>
    <t>998225111</t>
  </si>
  <si>
    <t>Přesun hmot pro komunikace s krytem z kameniva, monolitickým betonovým nebo živičným dopravní vzdálenost do 200 m jakékoliv délky objektu</t>
  </si>
  <si>
    <t>-899516741</t>
  </si>
  <si>
    <t>https://podminky.urs.cz/item/CS_URS_2021_01/998225111</t>
  </si>
  <si>
    <t>SO 04.2 - Sanace podloží</t>
  </si>
  <si>
    <t>-772063490</t>
  </si>
  <si>
    <t>Sanace podloží (300mm):</t>
  </si>
  <si>
    <t>1300*0,3</t>
  </si>
  <si>
    <t>-946580023</t>
  </si>
  <si>
    <t>-1266124344</t>
  </si>
  <si>
    <t>614878204</t>
  </si>
  <si>
    <t>-2027950818</t>
  </si>
  <si>
    <t>390*1,95</t>
  </si>
  <si>
    <t>564281111</t>
  </si>
  <si>
    <t>Podklad nebo podsyp ze štěrkopísku ŠP s rozprostřením, vlhčením a zhutněním, po zhutnění tl. 300 mm</t>
  </si>
  <si>
    <t>1419821672</t>
  </si>
  <si>
    <t>https://podminky.urs.cz/item/CS_URS_2021_01/564281111</t>
  </si>
  <si>
    <t>919726122</t>
  </si>
  <si>
    <t>Geotextilie netkaná pro ochranu, separaci nebo filtraci měrná hmotnost přes 200 do 300 g/m2</t>
  </si>
  <si>
    <t>-260257506</t>
  </si>
  <si>
    <t>https://podminky.urs.cz/item/CS_URS_2021_01/919726122</t>
  </si>
  <si>
    <t>SO 04.3 - Ochrana vedení</t>
  </si>
  <si>
    <t xml:space="preserve">    22-M - Montáže technologických zařízení pro dopravní stavby</t>
  </si>
  <si>
    <t>132112111</t>
  </si>
  <si>
    <t>Hloubení rýh šířky do 800 mm ručně zapažených i nezapažených, s urovnáním dna do předepsaného profilu a spádu v hornině třídy těžitelnosti I skupiny 1 a 2 soudržných</t>
  </si>
  <si>
    <t>1609896862</t>
  </si>
  <si>
    <t>https://podminky.urs.cz/item/CS_URS_2021_01/132112111</t>
  </si>
  <si>
    <t>Ochrana vedení:</t>
  </si>
  <si>
    <t>150*0,8*0,5</t>
  </si>
  <si>
    <t>Kabelové žlaby:</t>
  </si>
  <si>
    <t>10*0,8*0,5</t>
  </si>
  <si>
    <t>1428815630</t>
  </si>
  <si>
    <t>884577163</t>
  </si>
  <si>
    <t>1613887204</t>
  </si>
  <si>
    <t>704394555</t>
  </si>
  <si>
    <t>64,000*1,95</t>
  </si>
  <si>
    <t>-1590374691</t>
  </si>
  <si>
    <t>618274724</t>
  </si>
  <si>
    <t>64,000*2</t>
  </si>
  <si>
    <t>22-M</t>
  </si>
  <si>
    <t>Montáže technologických zařízení pro dopravní stavby</t>
  </si>
  <si>
    <t>220182022</t>
  </si>
  <si>
    <t>Uložení trubky HDPE do výkopu pro optický kabel bez zřízení lože a bez krytí</t>
  </si>
  <si>
    <t>-759095859</t>
  </si>
  <si>
    <t>https://podminky.urs.cz/item/CS_URS_2021_01/220182022</t>
  </si>
  <si>
    <t>345710999.01</t>
  </si>
  <si>
    <t>trubka elektroinstalační dělená (chránička) D 200/160mm</t>
  </si>
  <si>
    <t>dle dodavatele</t>
  </si>
  <si>
    <t>128</t>
  </si>
  <si>
    <t>1864935009</t>
  </si>
  <si>
    <t>150*1,1 'Přepočtené koeficientem množství</t>
  </si>
  <si>
    <t>460010024</t>
  </si>
  <si>
    <t>Vytyčení trasy vedení kabelového (podzemního) v zastavěném prostoru</t>
  </si>
  <si>
    <t>km</t>
  </si>
  <si>
    <t>-1983127582</t>
  </si>
  <si>
    <t>https://podminky.urs.cz/item/CS_URS_2021_01/460010024</t>
  </si>
  <si>
    <t>460421082</t>
  </si>
  <si>
    <t>Kabelové lože z písku včetně podsypu, zhutnění a urovnání povrchu pro kabely nn zakryté plastovou fólií, šířky přes 25 do 50 cm</t>
  </si>
  <si>
    <t>-560370638</t>
  </si>
  <si>
    <t>https://podminky.urs.cz/item/CS_URS_2021_01/460421082</t>
  </si>
  <si>
    <t>150+10</t>
  </si>
  <si>
    <t>460528111</t>
  </si>
  <si>
    <t>Ochranná vrstva tělesa tvárnicového kabelovodu z betonové směsi s vytvořením spádu, průměrné tl. 50 mm v otevřeném výkopu</t>
  </si>
  <si>
    <t>754288102</t>
  </si>
  <si>
    <t>https://podminky.urs.cz/item/CS_URS_2021_01/460528111</t>
  </si>
  <si>
    <t>(150+10)*0,5</t>
  </si>
  <si>
    <t>460751112</t>
  </si>
  <si>
    <t>Osazení kabelových kanálů včetně utěsnění, vyspárování a zakrytí víkem z prefabrikovaných betonových žlabů do rýhy, bez výkopových prací vnější šířky přes 20 do 25 cm</t>
  </si>
  <si>
    <t>1516898915</t>
  </si>
  <si>
    <t>https://podminky.urs.cz/item/CS_URS_2021_01/460751112</t>
  </si>
  <si>
    <t>59213011</t>
  </si>
  <si>
    <t>žlab kabelový betonový k ochraně zemního drátovodného vedení 100x23x19cm</t>
  </si>
  <si>
    <t>1666935304</t>
  </si>
  <si>
    <t>https://podminky.urs.cz/item/CS_URS_2021_01/59213011</t>
  </si>
  <si>
    <t>SO 05 - Vjezdová brána</t>
  </si>
  <si>
    <t>131151100</t>
  </si>
  <si>
    <t>Hloubení nezapažených jam a zářezů strojně s urovnáním dna do předepsaného profilu a spádu v hornině třídy těžitelnosti I skupiny 1 a 2 do 20 m3</t>
  </si>
  <si>
    <t>-146050475</t>
  </si>
  <si>
    <t>https://podminky.urs.cz/item/CS_URS_2021_01/131151100</t>
  </si>
  <si>
    <t>Základy pro vjezdovou bránu:</t>
  </si>
  <si>
    <t>(0,5+2,0)*0,5*1,0</t>
  </si>
  <si>
    <t>-864165132</t>
  </si>
  <si>
    <t>Podzemní kabel. vedení (el. pohon):</t>
  </si>
  <si>
    <t>15,5*0,6*0,7</t>
  </si>
  <si>
    <t>Podzemní kabel. vedení (fotobuňky):</t>
  </si>
  <si>
    <t>(20,7+15,3)*0,6*0,7</t>
  </si>
  <si>
    <t>1509316336</t>
  </si>
  <si>
    <t>1,250+21,630</t>
  </si>
  <si>
    <t>1419760208</t>
  </si>
  <si>
    <t>-1270781343</t>
  </si>
  <si>
    <t>22,880*1,95</t>
  </si>
  <si>
    <t>171251201</t>
  </si>
  <si>
    <t>216287320</t>
  </si>
  <si>
    <t>https://podminky.urs.cz/item/CS_URS_2021_01/171251201</t>
  </si>
  <si>
    <t>1366627807</t>
  </si>
  <si>
    <t>15,5*0,6*(0,7-0,3)</t>
  </si>
  <si>
    <t>(20,7+15,3)*0,6*(0,7-0,3)</t>
  </si>
  <si>
    <t>-1258909016</t>
  </si>
  <si>
    <t>12,360*1,95</t>
  </si>
  <si>
    <t>1217896959</t>
  </si>
  <si>
    <t>15,5*0,6*0,3</t>
  </si>
  <si>
    <t>(20,7+15,3)*0,6*0,3</t>
  </si>
  <si>
    <t>-2086457554</t>
  </si>
  <si>
    <t>9,270*1,95</t>
  </si>
  <si>
    <t>275313611</t>
  </si>
  <si>
    <t>Základy z betonu prostého patky a bloky z betonu kamenem neprokládaného tř. C 16/20</t>
  </si>
  <si>
    <t>-911505587</t>
  </si>
  <si>
    <t>https://podminky.urs.cz/item/CS_URS_2021_01/275313611</t>
  </si>
  <si>
    <t>348172113</t>
  </si>
  <si>
    <t>Montáž vjezdových bran samonosných posuvných jednokřídlových plochy přes 2 do 4 m2</t>
  </si>
  <si>
    <t>2016947719</t>
  </si>
  <si>
    <t>https://podminky.urs.cz/item/CS_URS_2021_01/348172113</t>
  </si>
  <si>
    <t>55342346.R01</t>
  </si>
  <si>
    <t>brána kovová pojezdová 1600 x 6900 mm</t>
  </si>
  <si>
    <t>-788007271</t>
  </si>
  <si>
    <t>Poznámka k položce:_x000d_
Nosný rám brány ocelový s povch. úpravou žárový pozink._x000d_
Výplň brány – dřevěné latě 95x20 mm.</t>
  </si>
  <si>
    <t>348172911</t>
  </si>
  <si>
    <t>Montáž vjezdových bran doplňků pohonu pro bránu</t>
  </si>
  <si>
    <t>490389775</t>
  </si>
  <si>
    <t>https://podminky.urs.cz/item/CS_URS_2021_01/348172911</t>
  </si>
  <si>
    <t>55345878.R1</t>
  </si>
  <si>
    <t>pohon bran plotových, s automatickým elektromechanickým pohonem a bezp. fotobuňkami</t>
  </si>
  <si>
    <t>-2005200135</t>
  </si>
  <si>
    <t>2082846166</t>
  </si>
  <si>
    <t>460791112</t>
  </si>
  <si>
    <t>Montáž trubek ochranných uložených volně do rýhy plastových tuhých, vnitřního průměru přes 32 do 50 mm</t>
  </si>
  <si>
    <t>-919888304</t>
  </si>
  <si>
    <t>https://podminky.urs.cz/item/CS_URS_2021_01/460791112</t>
  </si>
  <si>
    <t>15,5</t>
  </si>
  <si>
    <t>20,7+15,3</t>
  </si>
  <si>
    <t>34571351</t>
  </si>
  <si>
    <t>trubka elektroinstalační ohebná dvouplášťová korugovaná (chránička) D 41/50mm, HDPE+LDPE</t>
  </si>
  <si>
    <t>-1266576757</t>
  </si>
  <si>
    <t>https://podminky.urs.cz/item/CS_URS_2021_01/34571351</t>
  </si>
  <si>
    <t>51,5*1,05 'Přepočtené koeficientem množství</t>
  </si>
  <si>
    <t>SO 06 - Dešťová kanalizace</t>
  </si>
  <si>
    <t>119001401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</si>
  <si>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</si>
  <si>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-663185474</t>
  </si>
  <si>
    <t>https://podminky.urs.cz/item/CS_URS_2021_01/119001401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</si>
  <si>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</si>
  <si>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</si>
  <si>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-997574862</t>
  </si>
  <si>
    <t>https://podminky.urs.cz/item/CS_URS_2021_01/119001421</t>
  </si>
  <si>
    <t>131251204</t>
  </si>
  <si>
    <t>Hloubení zapažených jam a zářezů strojně s urovnáním dna do předepsaného profilu a spádu v hornině třídy těžitelnosti I skupiny 3 přes 100 do 500 m3</t>
  </si>
  <si>
    <t>1620912539</t>
  </si>
  <si>
    <t>https://podminky.urs.cz/item/CS_URS_2021_01/131251204</t>
  </si>
  <si>
    <t>Akumulační nádrž:</t>
  </si>
  <si>
    <t>4,6*12,040*4,815</t>
  </si>
  <si>
    <t>132254204</t>
  </si>
  <si>
    <t>Hloubení zapažených rýh šířky přes 800 do 2 000 mm strojně s urovnáním dna do předepsaného profilu a spádu v hornině třídy těžitelnosti I skupiny 3 přes 100 do 500 m3</t>
  </si>
  <si>
    <t>2071401840</t>
  </si>
  <si>
    <t>https://podminky.urs.cz/item/CS_URS_2021_01/132254204</t>
  </si>
  <si>
    <t>V1 (DN 125):</t>
  </si>
  <si>
    <t>24*0,6*1,15</t>
  </si>
  <si>
    <t>V2 (DN 125):</t>
  </si>
  <si>
    <t>22*0,6*1,15</t>
  </si>
  <si>
    <t>V2 (DN 150):</t>
  </si>
  <si>
    <t>25,3*0,6*1,15</t>
  </si>
  <si>
    <t>V3 (DN 125):</t>
  </si>
  <si>
    <t>32*0,6*1,05</t>
  </si>
  <si>
    <t>V4 (DN 125):</t>
  </si>
  <si>
    <t>16*0,6*1,10</t>
  </si>
  <si>
    <t>V5 (DN 200):</t>
  </si>
  <si>
    <t>2,07*0,6*1,17</t>
  </si>
  <si>
    <t>V6 (DN 200):</t>
  </si>
  <si>
    <t>2,06*0,6*1,29</t>
  </si>
  <si>
    <t>Zaústění odbočky do nádrže:</t>
  </si>
  <si>
    <t>2,0*0,6*1,5</t>
  </si>
  <si>
    <t>Nová kanalizace u SO 03:</t>
  </si>
  <si>
    <t>10*0,6*1,5</t>
  </si>
  <si>
    <t>Nová přípojka u přístřešku:</t>
  </si>
  <si>
    <t>14*0,6*1,5</t>
  </si>
  <si>
    <t>Nahrazení stáv. potrubí DN200:</t>
  </si>
  <si>
    <t>6,9*0,6*1,5</t>
  </si>
  <si>
    <t>133254101</t>
  </si>
  <si>
    <t>Hloubení zapažených šachet strojně v hornině třídy těžitelnosti I skupiny 3 do 20 m3</t>
  </si>
  <si>
    <t>-67675244</t>
  </si>
  <si>
    <t>https://podminky.urs.cz/item/CS_URS_2021_01/133254101</t>
  </si>
  <si>
    <t>Šachty:</t>
  </si>
  <si>
    <t>0,6*0,6*1,5*12</t>
  </si>
  <si>
    <t>151811143</t>
  </si>
  <si>
    <t>Zřízení pažicích boxů pro pažení a rozepření stěn rýh podzemního vedení hloubka výkopu přes 4 do 6 m, šířka přes 2,5 do 5 m</t>
  </si>
  <si>
    <t>1992120530</t>
  </si>
  <si>
    <t>https://podminky.urs.cz/item/CS_URS_2021_01/151811143</t>
  </si>
  <si>
    <t>2*4,6*4,815</t>
  </si>
  <si>
    <t>2*12,040*4,815</t>
  </si>
  <si>
    <t>151811243</t>
  </si>
  <si>
    <t>Odstranění pažicích boxů pro pažení a rozepření stěn rýh podzemního vedení hloubka výkopu přes 4 do 6 m, šířka přes 2,5 do 5 m</t>
  </si>
  <si>
    <t>900943482</t>
  </si>
  <si>
    <t>https://podminky.urs.cz/item/CS_URS_2021_01/151811243</t>
  </si>
  <si>
    <t>2138110589</t>
  </si>
  <si>
    <t>Výkopy:</t>
  </si>
  <si>
    <t>266,674+112,574+6,480</t>
  </si>
  <si>
    <t>Mínus obsyp akumulační nádrže:</t>
  </si>
  <si>
    <t>(266,674-115)*(-1)</t>
  </si>
  <si>
    <t>-1798967083</t>
  </si>
  <si>
    <t>-357746228</t>
  </si>
  <si>
    <t>-962973047</t>
  </si>
  <si>
    <t>234,054*1,95</t>
  </si>
  <si>
    <t>-815251124</t>
  </si>
  <si>
    <t>Poznámka k položce:_x000d_
Hutnění materiálu ve vrstvách max. 200mm!</t>
  </si>
  <si>
    <t>Hutněný zásyp ve vrstvách.</t>
  </si>
  <si>
    <t>24*0,6*(1,15-0,5)</t>
  </si>
  <si>
    <t>22*0,6*(1,15-0,5)</t>
  </si>
  <si>
    <t>25,3*0,6*(1,15-0,5)</t>
  </si>
  <si>
    <t>32*0,6*(1,05-0,5)</t>
  </si>
  <si>
    <t>16*0,6*(1,10-0,5)</t>
  </si>
  <si>
    <t>2,07*0,6*(1,17-0,5)</t>
  </si>
  <si>
    <t>2,06*0,6*(1,29-0,5)</t>
  </si>
  <si>
    <t>2,0*0,6*(1,5-0,5)</t>
  </si>
  <si>
    <t>10*0,6*(1,5-0,5)</t>
  </si>
  <si>
    <t>14*0,6*(1,5-0,5)</t>
  </si>
  <si>
    <t>6,9*0,6*(1,5-0,5)</t>
  </si>
  <si>
    <t>Obsyp akumulační nádrže:</t>
  </si>
  <si>
    <t>2,6*10,04*0,815</t>
  </si>
  <si>
    <t>Mezisoučet</t>
  </si>
  <si>
    <t>Obsyp akumulační nádrže (vytěžená zemina):</t>
  </si>
  <si>
    <t>115</t>
  </si>
  <si>
    <t>58333674</t>
  </si>
  <si>
    <t>kamenivo těžené hrubé frakce 16/32</t>
  </si>
  <si>
    <t>-1299599538</t>
  </si>
  <si>
    <t>https://podminky.urs.cz/item/CS_URS_2021_01/58333674</t>
  </si>
  <si>
    <t>Poznámka k položce:_x000d_
kamenivo přírodní těžené frakce 16/32 (nepřípustné pro zásyp jsou popílek, hlušina (haldovina), struska a recykláty)</t>
  </si>
  <si>
    <t>86,95*1,950</t>
  </si>
  <si>
    <t>819839549</t>
  </si>
  <si>
    <t>Hutněný obsyp ve vrstvách.</t>
  </si>
  <si>
    <t>24*0,6*(0,125+0,300)</t>
  </si>
  <si>
    <t>22*0,6*(0,125+0,300)</t>
  </si>
  <si>
    <t>25,3*0,6*(0,15+0,300)</t>
  </si>
  <si>
    <t>32*0,6*(0,125+0,300)</t>
  </si>
  <si>
    <t>16*0,6*(0,125+0,300)</t>
  </si>
  <si>
    <t>2,07*0,6*(0,2+0,300)</t>
  </si>
  <si>
    <t>2,06*0,6*(0,2+0,300)</t>
  </si>
  <si>
    <t>2,0*0,6*(0,2+0,300)</t>
  </si>
  <si>
    <t>10*0,6*(0,125+0,300)</t>
  </si>
  <si>
    <t>14*0,6*(0,1+0,300)</t>
  </si>
  <si>
    <t>6,9*0,6*(0,2+0,300)</t>
  </si>
  <si>
    <t>Odpočet objemu potrubí:</t>
  </si>
  <si>
    <t>Potrubí DN 125:</t>
  </si>
  <si>
    <t>-(24+22+32+16+10)*(0,0625*0,0625*3,14)</t>
  </si>
  <si>
    <t>Potrubí DN 150:</t>
  </si>
  <si>
    <t>-(25,3)*(0,075*0,075*3,14)</t>
  </si>
  <si>
    <t>Potrubí DN 200:</t>
  </si>
  <si>
    <t>-(6,9+2+2,06+2,07+2)*(0,1*0,1*3,14)</t>
  </si>
  <si>
    <t>58337303</t>
  </si>
  <si>
    <t>štěrkopísek frakce 0/8</t>
  </si>
  <si>
    <t>-1498303671</t>
  </si>
  <si>
    <t>https://podminky.urs.cz/item/CS_URS_2021_01/58337303</t>
  </si>
  <si>
    <t>Poznámka k položce:_x000d_
kamenivo přírodní těžené frakce 0/8 (nepřípustné pro zásyp jsou popílek, hlušina (haldovina), struska a recykláty)</t>
  </si>
  <si>
    <t>38,425*1,950</t>
  </si>
  <si>
    <t>359901211</t>
  </si>
  <si>
    <t>Monitoring stok (kamerový systém) jakékoli výšky nová kanalizace</t>
  </si>
  <si>
    <t>-195417443</t>
  </si>
  <si>
    <t>https://podminky.urs.cz/item/CS_URS_2021_01/359901211</t>
  </si>
  <si>
    <t>25,3</t>
  </si>
  <si>
    <t>2,07</t>
  </si>
  <si>
    <t>2,06</t>
  </si>
  <si>
    <t>2,0</t>
  </si>
  <si>
    <t>6,9</t>
  </si>
  <si>
    <t>451541111</t>
  </si>
  <si>
    <t>Lože pod potrubí, stoky a drobné objekty v otevřeném výkopu ze štěrkodrtě 0-63 mm</t>
  </si>
  <si>
    <t>2084577601</t>
  </si>
  <si>
    <t>https://podminky.urs.cz/item/CS_URS_2021_01/451541111</t>
  </si>
  <si>
    <t>(0,2+10,04+0,2)*(0,2+2,6+0,2)*0,2</t>
  </si>
  <si>
    <t>451572111</t>
  </si>
  <si>
    <t>Lože pod potrubí, stoky a drobné objekty v otevřeném výkopu z kameniva drobného těženého 0 až 4 mm</t>
  </si>
  <si>
    <t>-550717002</t>
  </si>
  <si>
    <t>https://podminky.urs.cz/item/CS_URS_2021_01/451572111</t>
  </si>
  <si>
    <t>Žlutý, těžený písek frakce 0-4mm:</t>
  </si>
  <si>
    <t>24*0,6*0,1</t>
  </si>
  <si>
    <t>22*0,6*0,1</t>
  </si>
  <si>
    <t>25,3*0,6*0,1</t>
  </si>
  <si>
    <t>32*0,6*0,1</t>
  </si>
  <si>
    <t>16*0,6*0,1</t>
  </si>
  <si>
    <t>2,07*0,6*0,1</t>
  </si>
  <si>
    <t>2,06*0,6*0,1</t>
  </si>
  <si>
    <t>2,0*0,6*0,1</t>
  </si>
  <si>
    <t>10*0,6*0,1</t>
  </si>
  <si>
    <t>14*0,6*0,1</t>
  </si>
  <si>
    <t>6,9*0,6*0,1</t>
  </si>
  <si>
    <t>Lapač střešních splavenin:</t>
  </si>
  <si>
    <t>11*(1*1*0,2)</t>
  </si>
  <si>
    <t>Revizní šachta:</t>
  </si>
  <si>
    <t>3*(1*1*0,2)</t>
  </si>
  <si>
    <t>452311141</t>
  </si>
  <si>
    <t>Podkladní a zajišťovací konstrukce z betonu prostého v otevřeném výkopu desky pod potrubí, stoky a drobné objekty z betonu tř. C 16/20</t>
  </si>
  <si>
    <t>-929372940</t>
  </si>
  <si>
    <t>https://podminky.urs.cz/item/CS_URS_2021_01/452311141</t>
  </si>
  <si>
    <t>452313141</t>
  </si>
  <si>
    <t>Podkladní a zajišťovací konstrukce z betonu prostého v otevřeném výkopu bloky pro potrubí z betonu tř. C 16/20</t>
  </si>
  <si>
    <t>764980403</t>
  </si>
  <si>
    <t>https://podminky.urs.cz/item/CS_URS_2021_01/452313141</t>
  </si>
  <si>
    <t>11*(0,5*0,5*0,5)</t>
  </si>
  <si>
    <t>3*(0,5*0,5*0,5)</t>
  </si>
  <si>
    <t>871265211</t>
  </si>
  <si>
    <t>Kanalizační potrubí z tvrdého PVC v otevřeném výkopu ve sklonu do 20 %, hladkého plnostěnného jednovrstvého, tuhost třídy SN 4 DN 110</t>
  </si>
  <si>
    <t>-874931706</t>
  </si>
  <si>
    <t>https://podminky.urs.cz/item/CS_URS_2021_01/871265211</t>
  </si>
  <si>
    <t>871275211</t>
  </si>
  <si>
    <t>Kanalizační potrubí z tvrdého PVC v otevřeném výkopu ve sklonu do 20 %, hladkého plnostěnného jednovrstvého, tuhost třídy SN 4 DN 125</t>
  </si>
  <si>
    <t>-1692619688</t>
  </si>
  <si>
    <t>https://podminky.urs.cz/item/CS_URS_2021_01/871275211</t>
  </si>
  <si>
    <t>871315221</t>
  </si>
  <si>
    <t>Kanalizační potrubí z tvrdého PVC v otevřeném výkopu ve sklonu do 20 %, hladkého plnostěnného jednovrstvého, tuhost třídy SN 8 DN 160</t>
  </si>
  <si>
    <t>337437824</t>
  </si>
  <si>
    <t>https://podminky.urs.cz/item/CS_URS_2021_01/871315221</t>
  </si>
  <si>
    <t>859874699</t>
  </si>
  <si>
    <t>871365811</t>
  </si>
  <si>
    <t>Bourání stávajícího potrubí z PVC nebo polypropylenu PP v otevřeném výkopu DN přes 150 do 250</t>
  </si>
  <si>
    <t>-511104583</t>
  </si>
  <si>
    <t>https://podminky.urs.cz/item/CS_URS_2021_01/871365811</t>
  </si>
  <si>
    <t>10+6,9</t>
  </si>
  <si>
    <t>877265271</t>
  </si>
  <si>
    <t>Montáž tvarovek na kanalizačním potrubí z trub z plastu z tvrdého PVC nebo z polypropylenu v otevřeném výkopu lapačů střešních splavenin DN 100</t>
  </si>
  <si>
    <t>-549106996</t>
  </si>
  <si>
    <t>https://podminky.urs.cz/item/CS_URS_2021_01/877265271</t>
  </si>
  <si>
    <t>28341110</t>
  </si>
  <si>
    <t>lapače střešních splavenin okapová vpusť s klapkou+inspekční poklop z PP</t>
  </si>
  <si>
    <t>1036236535</t>
  </si>
  <si>
    <t>https://podminky.urs.cz/item/CS_URS_2021_01/28341110</t>
  </si>
  <si>
    <t>877355121</t>
  </si>
  <si>
    <t>Výřez a montáž odbočné tvarovky na potrubí z trub z tvrdého PVC DN 200</t>
  </si>
  <si>
    <t>1511099671</t>
  </si>
  <si>
    <t>https://podminky.urs.cz/item/CS_URS_2021_01/877355121</t>
  </si>
  <si>
    <t xml:space="preserve"> Napojení na stáv. kanal.:</t>
  </si>
  <si>
    <t>890311851</t>
  </si>
  <si>
    <t>Bourání šachet a jímek strojně velikosti obestavěného prostoru do 1,5 m3 ze železobetonu</t>
  </si>
  <si>
    <t>-733663528</t>
  </si>
  <si>
    <t>https://podminky.urs.cz/item/CS_URS_2021_01/890311851</t>
  </si>
  <si>
    <t>Demontáž stáv. podzemní nádrže:</t>
  </si>
  <si>
    <t>-1952558252</t>
  </si>
  <si>
    <t>-1096975343</t>
  </si>
  <si>
    <t>-2100691508</t>
  </si>
  <si>
    <t>179425897</t>
  </si>
  <si>
    <t>-621714273</t>
  </si>
  <si>
    <t>897177999.R1</t>
  </si>
  <si>
    <t>Akumulační nádrž z prefabrikovaných dílů podzemní pod plochy zatížené nákladními automobily o celkovém akumulačním objemu přes 60 do 250 m3</t>
  </si>
  <si>
    <t>-832580239</t>
  </si>
  <si>
    <t>Poznámka k položce:_x000d_
Plný popis viz Technická zpráva D 2.01.</t>
  </si>
  <si>
    <t>-302575685</t>
  </si>
  <si>
    <t>-729472546</t>
  </si>
  <si>
    <t>1335037799</t>
  </si>
  <si>
    <t>253465001</t>
  </si>
  <si>
    <t>-1065267423</t>
  </si>
  <si>
    <t>Poznámka k položce:_x000d_
Celkem 4 km</t>
  </si>
  <si>
    <t>9,854*3 'Přepočtené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</si>
  <si>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</si>
  <si>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</si>
  <si>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1852221402</t>
  </si>
  <si>
    <t>https://podminky.urs.cz/item/CS_URS_2021_01/997013631</t>
  </si>
  <si>
    <t>998276101</t>
  </si>
  <si>
    <t>Přesun hmot pro trubní vedení hloubené z trub z plastických hmot nebo sklolaminátových pro vodovody nebo kanalizace v otevřeném výkopu dopravní vzdálenost do 15 m</t>
  </si>
  <si>
    <t>1185203524</t>
  </si>
  <si>
    <t>https://podminky.urs.cz/item/CS_URS_2021_01/998276101</t>
  </si>
  <si>
    <t>SO 07 - Zpevněné plochy a vjezdová brána</t>
  </si>
  <si>
    <t>111212311</t>
  </si>
  <si>
    <t>Odstranění nevhodných dřevin průměru kmene do 100 mm výšky přes 1 m bez odstranění pařezu do 100 m2 v rovině nebo na svahu do 1:5</t>
  </si>
  <si>
    <t>736786489</t>
  </si>
  <si>
    <t>https://podminky.urs.cz/item/CS_URS_2021_01/111212311</t>
  </si>
  <si>
    <t>Odstranění stávající zeleně:</t>
  </si>
  <si>
    <t>1,870*13,160</t>
  </si>
  <si>
    <t>113107221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</si>
  <si>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</si>
  <si>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64211966</t>
  </si>
  <si>
    <t>https://podminky.urs.cz/item/CS_URS_2021_01/113107221</t>
  </si>
  <si>
    <t>Odstranění stávajících vrstev komunikace pro přeplátování:</t>
  </si>
  <si>
    <t>(13,160+13,160)*(0,3+0,3)</t>
  </si>
  <si>
    <t>113154113</t>
  </si>
  <si>
    <t>Frézování živičného podkladu nebo krytu s naložením na dopravní prostředek plochy do 500 m2 bez překážek v trase pruhu šířky do 0,5 m, tloušťky vrstvy 50 mm</t>
  </si>
  <si>
    <t>-23213377</t>
  </si>
  <si>
    <t>https://podminky.urs.cz/item/CS_URS_2021_01/113154113</t>
  </si>
  <si>
    <t>113201112</t>
  </si>
  <si>
    <t>Vytrhání obrub s vybouráním lože, s přemístěním hmot na skládku na vzdálenost do 3 m nebo s naložením na dopravní prostředek silničních ležatých</t>
  </si>
  <si>
    <t>-63667798</t>
  </si>
  <si>
    <t>https://podminky.urs.cz/item/CS_URS_2021_01/113201112</t>
  </si>
  <si>
    <t>Odstranění stávajícího obrubníku:</t>
  </si>
  <si>
    <t>13,160+13,160</t>
  </si>
  <si>
    <t>121151103</t>
  </si>
  <si>
    <t>Sejmutí ornice strojně při souvislé ploše do 100 m2, tl. vrstvy do 200 mm</t>
  </si>
  <si>
    <t>-1434061935</t>
  </si>
  <si>
    <t>https://podminky.urs.cz/item/CS_URS_2021_01/121151103</t>
  </si>
  <si>
    <t>122253501</t>
  </si>
  <si>
    <t>Odkopávky a prokopávky zapažené strojně v omezeném prostoru v hornině třídy těžitelnosti I skupiny 3 do 20 m3</t>
  </si>
  <si>
    <t>-1346042226</t>
  </si>
  <si>
    <t>https://podminky.urs.cz/item/CS_URS_2021_01/122253501</t>
  </si>
  <si>
    <t>(0,540-0,2)*1,870*13,160</t>
  </si>
  <si>
    <t>2084899332</t>
  </si>
  <si>
    <t>-1306441987</t>
  </si>
  <si>
    <t>18,0*0,6*0,7</t>
  </si>
  <si>
    <t>(24,5+18,5)*0,6*0,7</t>
  </si>
  <si>
    <t>1316217545</t>
  </si>
  <si>
    <t>8,367+1,250+25,620</t>
  </si>
  <si>
    <t>1721904366</t>
  </si>
  <si>
    <t>1504796529</t>
  </si>
  <si>
    <t>35,237*1,95</t>
  </si>
  <si>
    <t>788897171</t>
  </si>
  <si>
    <t>701478528</t>
  </si>
  <si>
    <t>18,0*0,6*(0,7-0,3)</t>
  </si>
  <si>
    <t>(24,5+18,5)*0,6*(0,7-0,3)</t>
  </si>
  <si>
    <t>1229350165</t>
  </si>
  <si>
    <t>14,640*1,95</t>
  </si>
  <si>
    <t>2078562183</t>
  </si>
  <si>
    <t>18,0*0,6*0,3</t>
  </si>
  <si>
    <t>(24,5+18,5)*0,6*0,3</t>
  </si>
  <si>
    <t>-209953942</t>
  </si>
  <si>
    <t>10,980*1,95</t>
  </si>
  <si>
    <t>-1991680379</t>
  </si>
  <si>
    <t>Silniční betonový obrubník:</t>
  </si>
  <si>
    <t>(1,870+1,870)*(0,25*0,25)</t>
  </si>
  <si>
    <t>-1679923784</t>
  </si>
  <si>
    <t>-1882878586</t>
  </si>
  <si>
    <t>-1352599985</t>
  </si>
  <si>
    <t>492362668</t>
  </si>
  <si>
    <t>-432318168</t>
  </si>
  <si>
    <t>348401120</t>
  </si>
  <si>
    <t>Montáž oplocení z pletiva strojového s napínacími dráty do 1,6 m</t>
  </si>
  <si>
    <t>-1579821969</t>
  </si>
  <si>
    <t>https://podminky.urs.cz/item/CS_URS_2021_01/348401120</t>
  </si>
  <si>
    <t>Doplnění plotového oplocení:</t>
  </si>
  <si>
    <t>2+6</t>
  </si>
  <si>
    <t>31324756</t>
  </si>
  <si>
    <t>pletivo drátěné se čtvercovými oky zapletené Pz 50x2x1600mm</t>
  </si>
  <si>
    <t>1515281992</t>
  </si>
  <si>
    <t>https://podminky.urs.cz/item/CS_URS_2021_01/31324756</t>
  </si>
  <si>
    <t>1737652334</t>
  </si>
  <si>
    <t>ŠD fr. 0-63</t>
  </si>
  <si>
    <t>724337529</t>
  </si>
  <si>
    <t>ŠD fr. 0-32</t>
  </si>
  <si>
    <t>565166111</t>
  </si>
  <si>
    <t>Asfaltový beton vrstva podkladní ACP 22 (obalované kamenivo hrubozrnné - OKH) s rozprostřením a zhutněním v pruhu šířky přes 1,5 do 3 m, po zhutnění tl. 80 mm</t>
  </si>
  <si>
    <t>-2054257112</t>
  </si>
  <si>
    <t>https://podminky.urs.cz/item/CS_URS_2021_01/565166111</t>
  </si>
  <si>
    <t>573231106</t>
  </si>
  <si>
    <t>Postřik spojovací PS bez posypu kamenivem ze silniční emulze, v množství 0,30 kg/m2</t>
  </si>
  <si>
    <t>667752818</t>
  </si>
  <si>
    <t>https://podminky.urs.cz/item/CS_URS_2021_01/573231106</t>
  </si>
  <si>
    <t>Nová komunikace vč. přeplátování:</t>
  </si>
  <si>
    <t>(0,3+1,870+0,3)*(0,3+13,160+0,3)</t>
  </si>
  <si>
    <t>577134131</t>
  </si>
  <si>
    <t>Asfaltový beton vrstva obrusná ACO 11 (ABS) s rozprostřením a se zhutněním z modifikovaného asfaltu v pruhu šířky přes do 1,5 do 3 m, po zhutnění tl. 40 mm</t>
  </si>
  <si>
    <t>733297068</t>
  </si>
  <si>
    <t>https://podminky.urs.cz/item/CS_URS_2021_01/577134131</t>
  </si>
  <si>
    <t>577155132</t>
  </si>
  <si>
    <t>Asfaltový beton vrstva ložní ACL 16 (ABH) s rozprostřením a zhutněním z modifikovaného asfaltu v pruhu šířky přes 1,5 do 3 m, po zhutnění tl. 60 mm</t>
  </si>
  <si>
    <t>1649199561</t>
  </si>
  <si>
    <t>https://podminky.urs.cz/item/CS_URS_2021_01/577155132</t>
  </si>
  <si>
    <t>-1751635075</t>
  </si>
  <si>
    <t>1,870+1,870</t>
  </si>
  <si>
    <t>59217031</t>
  </si>
  <si>
    <t>obrubník betonový silniční 1000x150x250mm</t>
  </si>
  <si>
    <t>1854551204</t>
  </si>
  <si>
    <t>https://podminky.urs.cz/item/CS_URS_2021_01/59217031</t>
  </si>
  <si>
    <t>3,74*1,05 'Přepočtené koeficientem množství</t>
  </si>
  <si>
    <t>-976599615</t>
  </si>
  <si>
    <t>1098206396</t>
  </si>
  <si>
    <t>-1429148903</t>
  </si>
  <si>
    <t>26,320*10*0,001</t>
  </si>
  <si>
    <t>1145733301</t>
  </si>
  <si>
    <t>-1007852639</t>
  </si>
  <si>
    <t>-1973653294</t>
  </si>
  <si>
    <t>-506986159</t>
  </si>
  <si>
    <t>-597987758</t>
  </si>
  <si>
    <t>12,373*3 'Přepočtené koeficientem množství</t>
  </si>
  <si>
    <t>1275081377</t>
  </si>
  <si>
    <t>1145522789</t>
  </si>
  <si>
    <t>-493327660</t>
  </si>
  <si>
    <t>997013875</t>
  </si>
  <si>
    <t>Poplatek za uložení stavebního odpadu na recyklační skládce (skládkovné) asfaltového bez obsahu dehtu zatříděného do Katalogu odpadů pod kódem 17 03 02</t>
  </si>
  <si>
    <t>1143062391</t>
  </si>
  <si>
    <t>https://podminky.urs.cz/item/CS_URS_2021_01/997013875</t>
  </si>
  <si>
    <t>-254945805</t>
  </si>
  <si>
    <t>763745320</t>
  </si>
  <si>
    <t>18,0</t>
  </si>
  <si>
    <t>24,5+18,5</t>
  </si>
  <si>
    <t>-1314355886</t>
  </si>
  <si>
    <t>61*1,05 'Přepočtené koeficientem množství</t>
  </si>
  <si>
    <t>21M - Elektromontážní práce</t>
  </si>
  <si>
    <t>25K2021_1 - Uzemňovací soustava</t>
  </si>
  <si>
    <t xml:space="preserve"> </t>
  </si>
  <si>
    <t>623 11 832</t>
  </si>
  <si>
    <t>Petr Kubala</t>
  </si>
  <si>
    <t>CZ6403301047</t>
  </si>
  <si>
    <t xml:space="preserve">    741 - Elektroinstalace - silnoproud</t>
  </si>
  <si>
    <t>741</t>
  </si>
  <si>
    <t>Elektroinstalace - silnoproud</t>
  </si>
  <si>
    <t>741410021</t>
  </si>
  <si>
    <t>Montáž vodič uzemňovací pásek průřezu do 120 mm2 v městské zástavbě v zemi</t>
  </si>
  <si>
    <t>639521235</t>
  </si>
  <si>
    <t>https://podminky.urs.cz/item/CS_URS_2021_01/741410021</t>
  </si>
  <si>
    <t>-1853994526</t>
  </si>
  <si>
    <t>280*0,95 "Přepočtené koeficientem množství</t>
  </si>
  <si>
    <t>10.342.905</t>
  </si>
  <si>
    <t>Držák DEHN 290002 FeZn</t>
  </si>
  <si>
    <t>1051161073</t>
  </si>
  <si>
    <t>741410041</t>
  </si>
  <si>
    <t>Montáž vodič uzemňovací drát nebo lano D do 10 mm v městské zástavbě</t>
  </si>
  <si>
    <t>648681396</t>
  </si>
  <si>
    <t>https://podminky.urs.cz/item/CS_URS_2021_01/741410041</t>
  </si>
  <si>
    <t>35441073</t>
  </si>
  <si>
    <t>drát D 10mm FeZn</t>
  </si>
  <si>
    <t>-430517619</t>
  </si>
  <si>
    <t>https://podminky.urs.cz/item/CS_URS_2021_01/35441073</t>
  </si>
  <si>
    <t>40*0,62 "Přepočtené koeficientem množství</t>
  </si>
  <si>
    <t>741420022</t>
  </si>
  <si>
    <t>Montáž svorka se 3 a více šrouby</t>
  </si>
  <si>
    <t>2101611147</t>
  </si>
  <si>
    <t>https://podminky.urs.cz/item/CS_URS_2021_01/741420022</t>
  </si>
  <si>
    <t>10.046.498</t>
  </si>
  <si>
    <t>Svorka SR 3b páska-drát</t>
  </si>
  <si>
    <t>234517593</t>
  </si>
  <si>
    <t>DEHN556125</t>
  </si>
  <si>
    <t>antikorozní páska do země, šířka 50mm/d10m</t>
  </si>
  <si>
    <t>397933047</t>
  </si>
  <si>
    <t>741440031</t>
  </si>
  <si>
    <t>Montáž tyč zemnicí délky do 2 m</t>
  </si>
  <si>
    <t>99135962</t>
  </si>
  <si>
    <t>https://podminky.urs.cz/item/CS_URS_2021_01/741440031</t>
  </si>
  <si>
    <t>35442134</t>
  </si>
  <si>
    <t>tyč zemnící křížového profilu 2 m FeZn se svorkou</t>
  </si>
  <si>
    <t>-1800510090</t>
  </si>
  <si>
    <t>https://podminky.urs.cz/item/CS_URS_2021_01/35442134</t>
  </si>
  <si>
    <t>741820001</t>
  </si>
  <si>
    <t>Měření zemních odporů zemniče</t>
  </si>
  <si>
    <t>72227083</t>
  </si>
  <si>
    <t>https://podminky.urs.cz/item/CS_URS_2021_01/741820001</t>
  </si>
  <si>
    <t>998741101</t>
  </si>
  <si>
    <t>Přesun hmot tonážní pro silnoproud v objektech v do 6 m</t>
  </si>
  <si>
    <t>1027341880</t>
  </si>
  <si>
    <t>https://podminky.urs.cz/item/CS_URS_2021_01/998741101</t>
  </si>
  <si>
    <t>25K2021_2 - Venkovní elektroinstalace</t>
  </si>
  <si>
    <t xml:space="preserve">    21-M - Elektromontáže</t>
  </si>
  <si>
    <t xml:space="preserve">    58-M - Revize vyhrazených technických zařízení</t>
  </si>
  <si>
    <t>VRN - Vedlejší rozpočtové náklady</t>
  </si>
  <si>
    <t xml:space="preserve">    VRN9 - Ostatní náklady</t>
  </si>
  <si>
    <t>741122122</t>
  </si>
  <si>
    <t>Montáž kabel Cu plný kulatý žíla 3x1,5 až 6 mm2 zatažený v trubkách (např. CYKY)</t>
  </si>
  <si>
    <t>-1381122994</t>
  </si>
  <si>
    <t>https://podminky.urs.cz/item/CS_URS_2021_01/741122122</t>
  </si>
  <si>
    <t>34111036</t>
  </si>
  <si>
    <t>kabel instalační jádro Cu plné izolace PVC plášť PVC 450/750V (CYKY) 3x2,5mm2</t>
  </si>
  <si>
    <t>-491302642</t>
  </si>
  <si>
    <t>https://podminky.urs.cz/item/CS_URS_2021_01/34111036</t>
  </si>
  <si>
    <t>70*1,1 "Přepočtené koeficientem množství</t>
  </si>
  <si>
    <t>741122134</t>
  </si>
  <si>
    <t>Montáž kabel Cu plný kulatý žíla 4x16 až 25 mm2 zatažený v trubkách (např. CYKY)</t>
  </si>
  <si>
    <t>1042932293</t>
  </si>
  <si>
    <t>https://podminky.urs.cz/item/CS_URS_2021_01/741122134</t>
  </si>
  <si>
    <t>34111080</t>
  </si>
  <si>
    <t>kabel instalační jádro Cu plné izolace PVC plášť PVC 450/750V (CYKY) 4x16mm2</t>
  </si>
  <si>
    <t>162176303</t>
  </si>
  <si>
    <t>https://podminky.urs.cz/item/CS_URS_2021_01/34111080</t>
  </si>
  <si>
    <t>40*1,15 "Přepočtené koeficientem množství</t>
  </si>
  <si>
    <t>741122142</t>
  </si>
  <si>
    <t>Montáž kabel Cu plný kulatý žíla 5x1,5 až 2,5 mm2 zatažený v trubkách (např. CYKY)</t>
  </si>
  <si>
    <t>-495718387</t>
  </si>
  <si>
    <t>https://podminky.urs.cz/item/CS_URS_2021_01/741122142</t>
  </si>
  <si>
    <t>34111094</t>
  </si>
  <si>
    <t>kabel instalační jádro Cu plné izolace PVC plášť PVC 450/750V (CYKY) 5x2,5mm2</t>
  </si>
  <si>
    <t>2112497943</t>
  </si>
  <si>
    <t>https://podminky.urs.cz/item/CS_URS_2021_01/34111094</t>
  </si>
  <si>
    <t>741122143</t>
  </si>
  <si>
    <t>Montáž kabel Cu plný kulatý žíla 5x4 až 6 mm2 zatažený v trubkách (např. CYKY)</t>
  </si>
  <si>
    <t>-1980270921</t>
  </si>
  <si>
    <t>https://podminky.urs.cz/item/CS_URS_2021_01/741122143</t>
  </si>
  <si>
    <t>34111100</t>
  </si>
  <si>
    <t>kabel instalační jádro Cu plné izolace PVC plášť PVC 450/750V (CYKY) 5x6mm2</t>
  </si>
  <si>
    <t>1080605572</t>
  </si>
  <si>
    <t>https://podminky.urs.cz/item/CS_URS_2021_01/34111100</t>
  </si>
  <si>
    <t>741210001</t>
  </si>
  <si>
    <t>Montáž rozvodnice oceloplechová nebo plastová běžná do 20 kg</t>
  </si>
  <si>
    <t>-1977663673</t>
  </si>
  <si>
    <t>https://podminky.urs.cz/item/CS_URS_2021_01/741210001</t>
  </si>
  <si>
    <t>1286750</t>
  </si>
  <si>
    <t>ZAS.KOMBINACE ABL Z59.311DY</t>
  </si>
  <si>
    <t>-1551341961</t>
  </si>
  <si>
    <t>741311004</t>
  </si>
  <si>
    <t>Montáž čidlo pohybu nástěnné se zapojením vodičů</t>
  </si>
  <si>
    <t>-606689374</t>
  </si>
  <si>
    <t>https://podminky.urs.cz/item/CS_URS_2021_01/741311004</t>
  </si>
  <si>
    <t>10.587.556</t>
  </si>
  <si>
    <t>Čidlo IR16 profi pohybové, IP44</t>
  </si>
  <si>
    <t>256</t>
  </si>
  <si>
    <t>145663866</t>
  </si>
  <si>
    <t>741373002</t>
  </si>
  <si>
    <t>Montáž svítidlo výbojkové průmyslové na výložník</t>
  </si>
  <si>
    <t>317019281</t>
  </si>
  <si>
    <t>https://podminky.urs.cz/item/CS_URS_2021_01/741373002</t>
  </si>
  <si>
    <t>1602982</t>
  </si>
  <si>
    <t>SVITIDLO MARUT-S ME 4K0/730, 34W, LED</t>
  </si>
  <si>
    <t>-51816039</t>
  </si>
  <si>
    <t>1722982</t>
  </si>
  <si>
    <t xml:space="preserve">VYLOZNIK SVIT. MARUT M </t>
  </si>
  <si>
    <t>942359663</t>
  </si>
  <si>
    <t>-1532883388</t>
  </si>
  <si>
    <t>-135918409</t>
  </si>
  <si>
    <t>2*0,62 "Přepočtené koeficientem množství</t>
  </si>
  <si>
    <t>-1953210668</t>
  </si>
  <si>
    <t>-1355778105</t>
  </si>
  <si>
    <t>927433724</t>
  </si>
  <si>
    <t>21-M</t>
  </si>
  <si>
    <t>Elektromontáže</t>
  </si>
  <si>
    <t>210040011</t>
  </si>
  <si>
    <t>Montáž sloupů nn ocelových trubkových jednoduchých do 12 m</t>
  </si>
  <si>
    <t>CS ÚRS 2019 01</t>
  </si>
  <si>
    <t>-2026212047</t>
  </si>
  <si>
    <t>1152459</t>
  </si>
  <si>
    <t>STOZAR SADOVY 2-STUP. LBH 5-A</t>
  </si>
  <si>
    <t>1474019205</t>
  </si>
  <si>
    <t>1537488</t>
  </si>
  <si>
    <t>VYZBROJ STOZAROVA SV 6.16.5.P</t>
  </si>
  <si>
    <t>-1021498128</t>
  </si>
  <si>
    <t>1289895</t>
  </si>
  <si>
    <t>PLASTOVA MANZETA PM 108</t>
  </si>
  <si>
    <t>2058801151</t>
  </si>
  <si>
    <t>WVN.DP414100W</t>
  </si>
  <si>
    <t>Trubka kanalizační plastová KGEM-250x1000 SN4</t>
  </si>
  <si>
    <t>-933420984</t>
  </si>
  <si>
    <t>58932563</t>
  </si>
  <si>
    <t>beton C 16/20 X0,XC1 kamenivo frakce 0/8</t>
  </si>
  <si>
    <t>CS ÚRS 2018 01</t>
  </si>
  <si>
    <t>-1718752299</t>
  </si>
  <si>
    <t>581565630</t>
  </si>
  <si>
    <t>písek kopaný</t>
  </si>
  <si>
    <t>-2011851825</t>
  </si>
  <si>
    <t>210021012</t>
  </si>
  <si>
    <t>Zhotovení otvorů v plechu tl do 4 mm kruhových D do 29 mm</t>
  </si>
  <si>
    <t>359592686</t>
  </si>
  <si>
    <t>https://podminky.urs.cz/item/CS_URS_2021_01/210021012</t>
  </si>
  <si>
    <t>210070131</t>
  </si>
  <si>
    <t>Montáž ucpávkových vývodek do průměru 42 mm</t>
  </si>
  <si>
    <t>-680172212</t>
  </si>
  <si>
    <t>https://podminky.urs.cz/item/CS_URS_2021_01/210070131</t>
  </si>
  <si>
    <t>WAP1625</t>
  </si>
  <si>
    <t>kabelová vývodka WAPRO - M20, IP68, + matice + těsnící kroužek, šedá RAL 7035</t>
  </si>
  <si>
    <t>-1567269489</t>
  </si>
  <si>
    <t>WAP1626</t>
  </si>
  <si>
    <t>kabelová vývodka WAPRO - M25, IP68, + matice + těsnící kroužek, šedá RAL 7035</t>
  </si>
  <si>
    <t>-1025340588</t>
  </si>
  <si>
    <t>WAP1633</t>
  </si>
  <si>
    <t>kabelová vývodka WAPRO - Pg 9, IP68, + matice + těsnící kroužek, šedá RAL 7035</t>
  </si>
  <si>
    <t>1792247160</t>
  </si>
  <si>
    <t>741211813</t>
  </si>
  <si>
    <t>Demontáž rozvodnic kovových pod omítkou s krytím do IPx4 plochou do 0,8 m2</t>
  </si>
  <si>
    <t>1514002617</t>
  </si>
  <si>
    <t>https://podminky.urs.cz/item/CS_URS_2021_01/741211813</t>
  </si>
  <si>
    <t>210192652</t>
  </si>
  <si>
    <t>Montáž skříní kabelových zapuštěných do zdiva cihelného, typ KS II</t>
  </si>
  <si>
    <t>952768332</t>
  </si>
  <si>
    <t>https://podminky.urs.cz/item/CS_URS_2021_01/210192652</t>
  </si>
  <si>
    <t>1243089</t>
  </si>
  <si>
    <t>POJ.SKRIN SS300/KVE4P-M CEZ</t>
  </si>
  <si>
    <t>-437957734</t>
  </si>
  <si>
    <t>10.081.832</t>
  </si>
  <si>
    <t>Pojistka nožová 35A PNA000 GG</t>
  </si>
  <si>
    <t>646247021</t>
  </si>
  <si>
    <t>460161171</t>
  </si>
  <si>
    <t>Hloubení kabelových rýh ručně š 35 cm hl 80 cm v hornině tř I skupiny 1 a 2</t>
  </si>
  <si>
    <t>-216700209</t>
  </si>
  <si>
    <t>https://podminky.urs.cz/item/CS_URS_2021_01/460161171</t>
  </si>
  <si>
    <t>460161301</t>
  </si>
  <si>
    <t>Hloubení kabelových rýh ručně š 50 cm hl 110 cm v hornině tř I skupiny 1 a 2</t>
  </si>
  <si>
    <t>-37463791</t>
  </si>
  <si>
    <t>https://podminky.urs.cz/item/CS_URS_2021_01/460161301</t>
  </si>
  <si>
    <t>460431181</t>
  </si>
  <si>
    <t>Zásyp kabelových rýh ručně se zhutněním š 35 cm hl 80 cm z horniny tř I skupiny 1 a 2</t>
  </si>
  <si>
    <t>-2104288838</t>
  </si>
  <si>
    <t>https://podminky.urs.cz/item/CS_URS_2021_01/460431181</t>
  </si>
  <si>
    <t>460431321</t>
  </si>
  <si>
    <t>Zásyp kabelových rýh ručně se zhutněním š 50 cm hl 110 cm z horniny tř I skupiny 1 a 2</t>
  </si>
  <si>
    <t>-913932892</t>
  </si>
  <si>
    <t>https://podminky.urs.cz/item/CS_URS_2021_01/460431321</t>
  </si>
  <si>
    <t>460661512</t>
  </si>
  <si>
    <t>Kabelové lože z písku pro kabely nn kryté plastovou fólií š lože do 50 cm</t>
  </si>
  <si>
    <t>83669667</t>
  </si>
  <si>
    <t>https://podminky.urs.cz/item/CS_URS_2021_01/460661512</t>
  </si>
  <si>
    <t>460791212</t>
  </si>
  <si>
    <t>Montáž trubek ochranných plastových ohebných do 50 mm uložených do rýhy</t>
  </si>
  <si>
    <t>353800475</t>
  </si>
  <si>
    <t>https://podminky.urs.cz/item/CS_URS_2021_01/460791212</t>
  </si>
  <si>
    <t>34571350</t>
  </si>
  <si>
    <t>trubka elektroinstalační ohebná dvouplášťová korugovaná (chránička) D 32/40mm, HDPE+LDPE</t>
  </si>
  <si>
    <t>841944353</t>
  </si>
  <si>
    <t>https://podminky.urs.cz/item/CS_URS_2021_01/34571350</t>
  </si>
  <si>
    <t>70*1,05 "Přepočtené koeficientem množství</t>
  </si>
  <si>
    <t>58-M</t>
  </si>
  <si>
    <t>Revize vyhrazených technických zařízení</t>
  </si>
  <si>
    <t>580101001</t>
  </si>
  <si>
    <t>Kontrola stavu přípojkové skříně do 63 A rozvodných zařízení</t>
  </si>
  <si>
    <t>1241122228</t>
  </si>
  <si>
    <t>https://podminky.urs.cz/item/CS_URS_2021_01/580101001</t>
  </si>
  <si>
    <t>VRN9</t>
  </si>
  <si>
    <t>Ostatní náklady</t>
  </si>
  <si>
    <t>091003000</t>
  </si>
  <si>
    <t>Zhotovení atypického výložníku pro VO na budovu hlavní budovu (práce + materiál)</t>
  </si>
  <si>
    <t>kmpl</t>
  </si>
  <si>
    <t>1024</t>
  </si>
  <si>
    <t>587101415</t>
  </si>
  <si>
    <t>https://podminky.urs.cz/item/CS_URS_2021_01/091003000</t>
  </si>
  <si>
    <t>25K2021_3 - Vnitřní elektroinstalace</t>
  </si>
  <si>
    <t>997013813</t>
  </si>
  <si>
    <t>Poplatek za uložení na skládce (skládkovné) stavebního odpadu z plastických hmot kód odpadu 17 02 03</t>
  </si>
  <si>
    <t>923158260</t>
  </si>
  <si>
    <t>https://podminky.urs.cz/item/CS_URS_2021_01/997013813</t>
  </si>
  <si>
    <t>741110001</t>
  </si>
  <si>
    <t>Montáž trubka plastová tuhá D přes 16 do 23 mm uložená pevně</t>
  </si>
  <si>
    <t>3805613</t>
  </si>
  <si>
    <t>https://podminky.urs.cz/item/CS_URS_2021_01/741110001</t>
  </si>
  <si>
    <t>1244405</t>
  </si>
  <si>
    <t>TRUBKA TUHA 4016E KA SVETLE SEDA /3M/</t>
  </si>
  <si>
    <t>576011798</t>
  </si>
  <si>
    <t>120*1,05 "Přepočtené koeficientem množství</t>
  </si>
  <si>
    <t>1211706</t>
  </si>
  <si>
    <t>PRICHYTKA 16MM SVETLE SEDA 5316E KB</t>
  </si>
  <si>
    <t>1051783412</t>
  </si>
  <si>
    <t>240*1,05 "Přepočtené koeficientem množství</t>
  </si>
  <si>
    <t>741110002</t>
  </si>
  <si>
    <t>Montáž trubka plastová tuhá D přes 23 do 35 mm uložená pevně</t>
  </si>
  <si>
    <t>1005908353</t>
  </si>
  <si>
    <t>https://podminky.urs.cz/item/CS_URS_2021_01/741110002</t>
  </si>
  <si>
    <t>10.935.638</t>
  </si>
  <si>
    <t>Trubka pevná 4032 pr.32 750N sv.šedá,3m</t>
  </si>
  <si>
    <t>338547701</t>
  </si>
  <si>
    <t>60*1,1 "Přepočtené koeficientem množství</t>
  </si>
  <si>
    <t>1217239</t>
  </si>
  <si>
    <t>PRICHYTKA 32MM SVETLE SEDA 5332 KB</t>
  </si>
  <si>
    <t>1958497654</t>
  </si>
  <si>
    <t>120*1,1 "Přepočtené koeficientem množství</t>
  </si>
  <si>
    <t>741110003</t>
  </si>
  <si>
    <t>Montáž trubka plastová tuhá D přes 35 mm uložená pevně</t>
  </si>
  <si>
    <t>-1987703535</t>
  </si>
  <si>
    <t>https://podminky.urs.cz/item/CS_URS_2021_01/741110003</t>
  </si>
  <si>
    <t>10.935.637</t>
  </si>
  <si>
    <t>4040 KA TRUBKA TUHÁ 750 N PVC</t>
  </si>
  <si>
    <t>300352356</t>
  </si>
  <si>
    <t>40*1,1 "Přepočtené koeficientem množství</t>
  </si>
  <si>
    <t>1217240</t>
  </si>
  <si>
    <t>PRICHYTKA 40MM SVETLE SEDA 5340 KB</t>
  </si>
  <si>
    <t>125762107</t>
  </si>
  <si>
    <t>80*1,1 "Přepočtené koeficientem množství</t>
  </si>
  <si>
    <t>741112111</t>
  </si>
  <si>
    <t>Montáž rozvodka nástěnná plastová čtyřhranná vodič D do 4 mm2</t>
  </si>
  <si>
    <t>-1429719026</t>
  </si>
  <si>
    <t>https://podminky.urs.cz/item/CS_URS_2021_01/741112111</t>
  </si>
  <si>
    <t>10.039.775</t>
  </si>
  <si>
    <t>Krabice 8102 KA PC z PH</t>
  </si>
  <si>
    <t>623215449</t>
  </si>
  <si>
    <t>741120201</t>
  </si>
  <si>
    <t>Montáž vodič Cu izolovaný plný a laněný s PVC pláštěm žíla 1,5-16 mm2 volně (např. CY, CHAH-V)</t>
  </si>
  <si>
    <t>-1128892708</t>
  </si>
  <si>
    <t>https://podminky.urs.cz/item/CS_URS_2021_01/741120201</t>
  </si>
  <si>
    <t>34140826</t>
  </si>
  <si>
    <t>vodič propojovací jádro Cu plné izolace PVC 450/750V (H07V-U) 1x6mm2</t>
  </si>
  <si>
    <t>-1867388205</t>
  </si>
  <si>
    <t>https://podminky.urs.cz/item/CS_URS_2021_01/34140826</t>
  </si>
  <si>
    <t>50*1,1 "Přepočtené koeficientem množství</t>
  </si>
  <si>
    <t>1631982095</t>
  </si>
  <si>
    <t>34111030</t>
  </si>
  <si>
    <t>kabel instalační jádro Cu plné izolace PVC plášť PVC 450/750V (CYKY) 3x1,5mm2</t>
  </si>
  <si>
    <t>-266271556</t>
  </si>
  <si>
    <t>https://podminky.urs.cz/item/CS_URS_2021_01/34111030</t>
  </si>
  <si>
    <t>300*1,1 "Přepočtené koeficientem množství</t>
  </si>
  <si>
    <t>842938135</t>
  </si>
  <si>
    <t>250*1,1 "Přepočtené koeficientem množství</t>
  </si>
  <si>
    <t>741122133</t>
  </si>
  <si>
    <t>Montáž kabel Cu plný kulatý žíla 4x10 mm2 zatažený v trubkách (např. CYKY)</t>
  </si>
  <si>
    <t>1190934609</t>
  </si>
  <si>
    <t>https://podminky.urs.cz/item/CS_URS_2021_01/741122133</t>
  </si>
  <si>
    <t>34111076</t>
  </si>
  <si>
    <t>kabel instalační jádro Cu plné izolace PVC plášť PVC 450/750V (CYKY) 4x10mm2</t>
  </si>
  <si>
    <t>-898453631</t>
  </si>
  <si>
    <t>https://podminky.urs.cz/item/CS_URS_2021_01/34111076</t>
  </si>
  <si>
    <t>20*1,1 "Přepočtené koeficientem množství</t>
  </si>
  <si>
    <t>-375070279</t>
  </si>
  <si>
    <t>873768420</t>
  </si>
  <si>
    <t>150*1,1 "Přepočtené koeficientem množství</t>
  </si>
  <si>
    <t>741231012</t>
  </si>
  <si>
    <t>Montáž svorkovnice - ochranná</t>
  </si>
  <si>
    <t>1920898602</t>
  </si>
  <si>
    <t>https://podminky.urs.cz/item/CS_URS_2021_01/741231012</t>
  </si>
  <si>
    <t>1537555</t>
  </si>
  <si>
    <t>EKVIPOTENCIALNI SVORK.EPS 4 B S KRYTEM</t>
  </si>
  <si>
    <t>2096058677</t>
  </si>
  <si>
    <t>741310001</t>
  </si>
  <si>
    <t>Montáž vypínač nástěnný 1-jednopólový prostředí normální</t>
  </si>
  <si>
    <t>913168645</t>
  </si>
  <si>
    <t>https://podminky.urs.cz/item/CS_URS_2021_01/741310001</t>
  </si>
  <si>
    <t>1213314</t>
  </si>
  <si>
    <t>SPINAC C.1 IP44 3553-01929 S</t>
  </si>
  <si>
    <t>-12889814</t>
  </si>
  <si>
    <t>1213143</t>
  </si>
  <si>
    <t>SPINAC C.6SO 6S N IP44 3553-25922 S</t>
  </si>
  <si>
    <t>1605906165</t>
  </si>
  <si>
    <t>1664823</t>
  </si>
  <si>
    <t>DOUTNAVKA SIGNALIZACNI 3916-22221 W</t>
  </si>
  <si>
    <t>729700770</t>
  </si>
  <si>
    <t>741310021</t>
  </si>
  <si>
    <t>Montáž přepínač nástěnný 5-sériový prostředí normální</t>
  </si>
  <si>
    <t>-225283920</t>
  </si>
  <si>
    <t>https://podminky.urs.cz/item/CS_URS_2021_01/741310021</t>
  </si>
  <si>
    <t>1186669</t>
  </si>
  <si>
    <t>SPINAC C.5 IP44 3553-05929 S</t>
  </si>
  <si>
    <t>1162053213</t>
  </si>
  <si>
    <t>741313012</t>
  </si>
  <si>
    <t>Montáž zásuvka chráněná bezšroubové připojení v krabici 2P+PE dvojí zapojení prostř. základní,vlhké</t>
  </si>
  <si>
    <t>-672994474</t>
  </si>
  <si>
    <t>https://podminky.urs.cz/item/CS_URS_2021_01/741313012</t>
  </si>
  <si>
    <t>1213327</t>
  </si>
  <si>
    <t>DVOJZASUVKA IP44 5518-2069 S</t>
  </si>
  <si>
    <t>2049422017</t>
  </si>
  <si>
    <t>741313052</t>
  </si>
  <si>
    <t>Montáž zásuvka nástěnná šroubové připojení 3P+N+PE se zapojením vodičů</t>
  </si>
  <si>
    <t>17439747</t>
  </si>
  <si>
    <t>https://podminky.urs.cz/item/CS_URS_2021_01/741313052</t>
  </si>
  <si>
    <t>ABB.2CMA193115R1000</t>
  </si>
  <si>
    <t>Zásuvka nástěnná, 5p., 16 A, IP44, 6 h</t>
  </si>
  <si>
    <t>895214673</t>
  </si>
  <si>
    <t>ABB.2CMA193139R1000</t>
  </si>
  <si>
    <t>Zásuvka nástěnná, 5p., 32 A, IP44, 6 h</t>
  </si>
  <si>
    <t>490180508</t>
  </si>
  <si>
    <t>741370034</t>
  </si>
  <si>
    <t>Montáž svítidlo žárovkové bytové nástěnné přisazené 2 zdroje nouzové</t>
  </si>
  <si>
    <t>134704515</t>
  </si>
  <si>
    <t>https://podminky.urs.cz/item/CS_URS_2021_01/741370034</t>
  </si>
  <si>
    <t>11.214.433</t>
  </si>
  <si>
    <t>Sví.nouz. EXIT 3W LED 1h 350lm IP65</t>
  </si>
  <si>
    <t>1273292832</t>
  </si>
  <si>
    <t>741372151</t>
  </si>
  <si>
    <t xml:space="preserve">Montáž svítidlo LED průmyslové závěsné </t>
  </si>
  <si>
    <t>624493991</t>
  </si>
  <si>
    <t>https://podminky.urs.cz/item/CS_URS_2021_01/741372151</t>
  </si>
  <si>
    <t>1359505</t>
  </si>
  <si>
    <t>SVIT. PRIMA LED 1.5FT PC 8000/840 65490</t>
  </si>
  <si>
    <t>47049943</t>
  </si>
  <si>
    <t>1147900</t>
  </si>
  <si>
    <t>SVORKA K UPEVNENI ZAVIT. TYCE US 1 ZNCR</t>
  </si>
  <si>
    <t>1484609988</t>
  </si>
  <si>
    <t>10.587.468</t>
  </si>
  <si>
    <t xml:space="preserve">Tyč ZT  8 ZNCR závitová,1m</t>
  </si>
  <si>
    <t>-84393736</t>
  </si>
  <si>
    <t>741910412</t>
  </si>
  <si>
    <t>Montáž žlab kovový šířky do 100 mm bez víka</t>
  </si>
  <si>
    <t>-785420539</t>
  </si>
  <si>
    <t>https://podminky.urs.cz/item/CS_URS_2021_01/741910412</t>
  </si>
  <si>
    <t>11.126.880</t>
  </si>
  <si>
    <t>Žlab DZI 60X60 drátěný BZNCR spojka,3m</t>
  </si>
  <si>
    <t>-592738463</t>
  </si>
  <si>
    <t>10.530.225</t>
  </si>
  <si>
    <t>Spojka DZS/B ZNCR</t>
  </si>
  <si>
    <t>979060978</t>
  </si>
  <si>
    <t>10.530.228</t>
  </si>
  <si>
    <t>Deska DZMD/B ZNCR montážní</t>
  </si>
  <si>
    <t>-1306547538</t>
  </si>
  <si>
    <t>1199401</t>
  </si>
  <si>
    <t>MATICE SESTIHRANNA M 8 ZNCR</t>
  </si>
  <si>
    <t>1766653393</t>
  </si>
  <si>
    <t>11.061.214</t>
  </si>
  <si>
    <t xml:space="preserve">Tyč ZT  8 ZNC3 závitová,3m</t>
  </si>
  <si>
    <t>-719336033</t>
  </si>
  <si>
    <t>-1205211167</t>
  </si>
  <si>
    <t>1602972</t>
  </si>
  <si>
    <t>ZAVES STREDOVY DZSZ 60X60 S</t>
  </si>
  <si>
    <t>-500979099</t>
  </si>
  <si>
    <t>-779785800</t>
  </si>
  <si>
    <t>741810001</t>
  </si>
  <si>
    <t>Celková prohlídka elektrického rozvodu a zařízení do 100 000,- Kč</t>
  </si>
  <si>
    <t>-1738178154</t>
  </si>
  <si>
    <t>https://podminky.urs.cz/item/CS_URS_2021_01/741810001</t>
  </si>
  <si>
    <t>091104000</t>
  </si>
  <si>
    <t>Stroje a zařízení nevyžadující montáž ... pronájem montážní plošiny</t>
  </si>
  <si>
    <t>Mhod</t>
  </si>
  <si>
    <t>-747973271</t>
  </si>
  <si>
    <t>https://podminky.urs.cz/item/CS_URS_2021_01/091104000</t>
  </si>
  <si>
    <t>094002000</t>
  </si>
  <si>
    <t>Ostatní náklady související s výstavbou - Zajištění a dovoz materiálu</t>
  </si>
  <si>
    <t>pol</t>
  </si>
  <si>
    <t>-662040570</t>
  </si>
  <si>
    <t>https://podminky.urs.cz/item/CS_URS_2021_01/094002000</t>
  </si>
  <si>
    <t>25K2021_4 - Rozvaděče</t>
  </si>
  <si>
    <t>741120401</t>
  </si>
  <si>
    <t>Montáž vodič Cu izolovaný drátovací plný a laněný žíla 0,35-6 mm2 v rozváděči (např. CY)</t>
  </si>
  <si>
    <t>-2030994397</t>
  </si>
  <si>
    <t>https://podminky.urs.cz/item/CS_URS_2021_01/741120401</t>
  </si>
  <si>
    <t>34141039</t>
  </si>
  <si>
    <t>vodič propojovací jádro Cu plné izolace PVC 450/750V (H07V-U) 1x1,5mm2</t>
  </si>
  <si>
    <t>-1023911663</t>
  </si>
  <si>
    <t>https://podminky.urs.cz/item/CS_URS_2021_01/34141039</t>
  </si>
  <si>
    <t>10*1,15 "Přepočtené koeficientem množství</t>
  </si>
  <si>
    <t>34140824</t>
  </si>
  <si>
    <t>vodič propojovací jádro Cu plné izolace PVC 450/750V (H07V-U) 1x2,5mm2</t>
  </si>
  <si>
    <t>2140024402</t>
  </si>
  <si>
    <t>https://podminky.urs.cz/item/CS_URS_2021_01/34140824</t>
  </si>
  <si>
    <t>282586751</t>
  </si>
  <si>
    <t>741120403</t>
  </si>
  <si>
    <t>Montáž vodič Cu izolovaný drátovací plný a laněný žíla 10-16 mm2 v rozváděči (např. CY)</t>
  </si>
  <si>
    <t>2000416855</t>
  </si>
  <si>
    <t>https://podminky.urs.cz/item/CS_URS_2021_01/741120403</t>
  </si>
  <si>
    <t>34141040</t>
  </si>
  <si>
    <t>vodič propojovací jádro Cu plné izolace PVC 450/750V (H07V-U) 1x10mm2</t>
  </si>
  <si>
    <t>22899107</t>
  </si>
  <si>
    <t>https://podminky.urs.cz/item/CS_URS_2021_01/34141040</t>
  </si>
  <si>
    <t>8500057760</t>
  </si>
  <si>
    <t>Vodič H07V-U (CY), 16 mm2, zelenožlutá</t>
  </si>
  <si>
    <t>990379507</t>
  </si>
  <si>
    <t>10.560.325</t>
  </si>
  <si>
    <t>Lišta S3L-1000-10 propojovací</t>
  </si>
  <si>
    <t>-1493002946</t>
  </si>
  <si>
    <t>741130001</t>
  </si>
  <si>
    <t>Ukončení vodič izolovaný do 2,5 mm2 v rozváděči nebo na přístroji</t>
  </si>
  <si>
    <t>-1136644545</t>
  </si>
  <si>
    <t>https://podminky.urs.cz/item/CS_URS_2021_01/741130001</t>
  </si>
  <si>
    <t>741130004</t>
  </si>
  <si>
    <t>Ukončení vodič izolovaný do 6 mm2 v rozváděči nebo na přístroji</t>
  </si>
  <si>
    <t>872536368</t>
  </si>
  <si>
    <t>https://podminky.urs.cz/item/CS_URS_2021_01/741130004</t>
  </si>
  <si>
    <t>741130005</t>
  </si>
  <si>
    <t>Ukončení vodič izolovaný do 10 mm2 v rozváděči nebo na přístroji</t>
  </si>
  <si>
    <t>-279872986</t>
  </si>
  <si>
    <t>https://podminky.urs.cz/item/CS_URS_2021_01/741130005</t>
  </si>
  <si>
    <t>741130006</t>
  </si>
  <si>
    <t>Ukončení vodič izolovaný do 16 mm2 v rozváděči nebo na přístroji</t>
  </si>
  <si>
    <t>1449119948</t>
  </si>
  <si>
    <t>https://podminky.urs.cz/item/CS_URS_2021_01/741130006</t>
  </si>
  <si>
    <t>741210002</t>
  </si>
  <si>
    <t>Montáž rozvodnice oceloplechová nebo plastová běžná do 50 kg</t>
  </si>
  <si>
    <t>-2109201681</t>
  </si>
  <si>
    <t>https://podminky.urs.cz/item/CS_URS_2021_01/741210002</t>
  </si>
  <si>
    <t>OEZ44458</t>
  </si>
  <si>
    <t>Rozvodnicová skříň RZB-N-3S72</t>
  </si>
  <si>
    <t>-1795255178</t>
  </si>
  <si>
    <t>1302385</t>
  </si>
  <si>
    <t>SCHRANKA PD-RB-DVA4PS</t>
  </si>
  <si>
    <t>1869532009</t>
  </si>
  <si>
    <t>1302386</t>
  </si>
  <si>
    <t>ZASLEPKA PD-R-ZAS1000-B</t>
  </si>
  <si>
    <t>1652734474</t>
  </si>
  <si>
    <t>1302383</t>
  </si>
  <si>
    <t>LEMOVKA PD-RB-1LEM24</t>
  </si>
  <si>
    <t>-1686969168</t>
  </si>
  <si>
    <t>741231002</t>
  </si>
  <si>
    <t>Montáž svorkovnice do rozvaděčů - řadová vodič do 6 mm2 se zapojením vodičů</t>
  </si>
  <si>
    <t>1270337442</t>
  </si>
  <si>
    <t>https://podminky.urs.cz/item/CS_URS_2021_01/741231002</t>
  </si>
  <si>
    <t>34562148</t>
  </si>
  <si>
    <t>svornice řadová šroubovací nízkého napětí a průřezem vodiče 4mm2</t>
  </si>
  <si>
    <t>-526199796</t>
  </si>
  <si>
    <t>https://podminky.urs.cz/item/CS_URS_2021_01/34562148</t>
  </si>
  <si>
    <t>34562174</t>
  </si>
  <si>
    <t>svornice řadová šroubovací nízkého napětí a průřezem vodiče 6mm2</t>
  </si>
  <si>
    <t>78742236</t>
  </si>
  <si>
    <t>https://podminky.urs.cz/item/CS_URS_2021_01/34562174</t>
  </si>
  <si>
    <t>34562265</t>
  </si>
  <si>
    <t>svěrka koncová řadové svorkovnice lišty 35</t>
  </si>
  <si>
    <t>508628527</t>
  </si>
  <si>
    <t>https://podminky.urs.cz/item/CS_URS_2021_01/34562265</t>
  </si>
  <si>
    <t>34562162</t>
  </si>
  <si>
    <t>přepážka koncová svorkovnice řadové nízkého napětí a průřezem vodiče 4mm2</t>
  </si>
  <si>
    <t>1800989187</t>
  </si>
  <si>
    <t>https://podminky.urs.cz/item/CS_URS_2021_01/34562162</t>
  </si>
  <si>
    <t>34562188</t>
  </si>
  <si>
    <t>přepážka koncová svorkovnice řadové nízkého napětí a průřezem vodiče 6mm2</t>
  </si>
  <si>
    <t>611839160</t>
  </si>
  <si>
    <t>https://podminky.urs.cz/item/CS_URS_2021_01/34562188</t>
  </si>
  <si>
    <t>34562169</t>
  </si>
  <si>
    <t>přepážka středová barevná svorkovnice řadové nízkého napětí a průřezem vodiče 4mm2</t>
  </si>
  <si>
    <t>-1505997648</t>
  </si>
  <si>
    <t>https://podminky.urs.cz/item/CS_URS_2021_01/34562169</t>
  </si>
  <si>
    <t>34562194</t>
  </si>
  <si>
    <t>přepážka středová barevná svorkovnice řadové nízkého napětí a průřezem vodiče 6mm2</t>
  </si>
  <si>
    <t>1348336818</t>
  </si>
  <si>
    <t>https://podminky.urs.cz/item/CS_URS_2021_01/34562194</t>
  </si>
  <si>
    <t>741310452</t>
  </si>
  <si>
    <t>Montáž spínač tří/čtyřpólový vestavný vačkový nebo válcový 63 A, 3 až 6 svorek</t>
  </si>
  <si>
    <t>-2049821454</t>
  </si>
  <si>
    <t>https://podminky.urs.cz/item/CS_URS_2021_01/741310452</t>
  </si>
  <si>
    <t>OEZ44300</t>
  </si>
  <si>
    <t>Vypínač MSN-63-3</t>
  </si>
  <si>
    <t>1243933934</t>
  </si>
  <si>
    <t>741311002</t>
  </si>
  <si>
    <t>Montáž spínač soumrakový se zapojením vodičů</t>
  </si>
  <si>
    <t>1626850368</t>
  </si>
  <si>
    <t>https://podminky.urs.cz/item/CS_URS_2021_01/741311002</t>
  </si>
  <si>
    <t>10.073.099</t>
  </si>
  <si>
    <t>Spínač SOU-2 soumrakový vč.čidla 230V AC</t>
  </si>
  <si>
    <t>318198571</t>
  </si>
  <si>
    <t>741312501</t>
  </si>
  <si>
    <t>Montáž odpínače výkonového pojistkového do 500 V do 160 A bez zapojení</t>
  </si>
  <si>
    <t>-1002130403</t>
  </si>
  <si>
    <t>https://podminky.urs.cz/item/CS_URS_2021_01/741312501</t>
  </si>
  <si>
    <t>OEZ41026</t>
  </si>
  <si>
    <t>Pojistkový odpínač OPVP14-3</t>
  </si>
  <si>
    <t>86730139</t>
  </si>
  <si>
    <t>OEZ06732</t>
  </si>
  <si>
    <t>Pojistková vložka PV14 32A gG</t>
  </si>
  <si>
    <t>-13966254</t>
  </si>
  <si>
    <t>741320101</t>
  </si>
  <si>
    <t>Montáž jističů jednopólových nn do 25 A bez krytu</t>
  </si>
  <si>
    <t>1007644882</t>
  </si>
  <si>
    <t>https://podminky.urs.cz/item/CS_URS_2021_01/741320101</t>
  </si>
  <si>
    <t>OEZ41635</t>
  </si>
  <si>
    <t>Jistič LTN-4B-1</t>
  </si>
  <si>
    <t>371314062</t>
  </si>
  <si>
    <t>OEZ41655</t>
  </si>
  <si>
    <t>Jistič LTN-10C-1</t>
  </si>
  <si>
    <t>1987285993</t>
  </si>
  <si>
    <t>OEZ41640</t>
  </si>
  <si>
    <t>Jistič LTN-16B-1</t>
  </si>
  <si>
    <t>70694382</t>
  </si>
  <si>
    <t>741320161</t>
  </si>
  <si>
    <t>Montáž jističů třípólových nn do 25 A bez krytu</t>
  </si>
  <si>
    <t>-1255394720</t>
  </si>
  <si>
    <t>https://podminky.urs.cz/item/CS_URS_2021_01/741320161</t>
  </si>
  <si>
    <t>OEZ41787</t>
  </si>
  <si>
    <t>Jistič LTN-10C-3</t>
  </si>
  <si>
    <t>-981040900</t>
  </si>
  <si>
    <t>OEZ41772</t>
  </si>
  <si>
    <t>Jistič LTN-16B-3</t>
  </si>
  <si>
    <t>-968524840</t>
  </si>
  <si>
    <t>OEZ41774</t>
  </si>
  <si>
    <t>Jistič LTN-25B-3</t>
  </si>
  <si>
    <t>-154825942</t>
  </si>
  <si>
    <t>741320171</t>
  </si>
  <si>
    <t>Montáž jističů třípólových nn do 63 A bez krytu</t>
  </si>
  <si>
    <t>1247819837</t>
  </si>
  <si>
    <t>https://podminky.urs.cz/item/CS_URS_2021_01/741320171</t>
  </si>
  <si>
    <t>OEZ41775</t>
  </si>
  <si>
    <t>Jistič LTN-32B-3</t>
  </si>
  <si>
    <t>1704812722</t>
  </si>
  <si>
    <t>741321001</t>
  </si>
  <si>
    <t>Montáž proudových chráničů dvoupólových nn do 25 A bez krytu</t>
  </si>
  <si>
    <t>-2128024957</t>
  </si>
  <si>
    <t>https://podminky.urs.cz/item/CS_URS_2021_01/741321001</t>
  </si>
  <si>
    <t>OEZ38294</t>
  </si>
  <si>
    <t>Proudový chránič s nadproudovou ochranou OLI-16B-1N-030A</t>
  </si>
  <si>
    <t>1244834554</t>
  </si>
  <si>
    <t>741321011</t>
  </si>
  <si>
    <t>Montáž proudových chráničů dvoupólových nn do 63 A bez krytu</t>
  </si>
  <si>
    <t>-193902978</t>
  </si>
  <si>
    <t>https://podminky.urs.cz/item/CS_URS_2021_01/741321011</t>
  </si>
  <si>
    <t>1249800</t>
  </si>
  <si>
    <t>PROUDOVY CHRANIC LFN-40-2-030A /OEZ:4244</t>
  </si>
  <si>
    <t>-711435046</t>
  </si>
  <si>
    <t>741321041</t>
  </si>
  <si>
    <t>Montáž proudových chráničů čtyřpólových nn do 63 A bez krytu</t>
  </si>
  <si>
    <t>-2128262001</t>
  </si>
  <si>
    <t>https://podminky.urs.cz/item/CS_URS_2021_01/741321041</t>
  </si>
  <si>
    <t>OEZ42419</t>
  </si>
  <si>
    <t>Proudový chránič LFN-40-4-030AC</t>
  </si>
  <si>
    <t>-1672638995</t>
  </si>
  <si>
    <t>OEZ42420</t>
  </si>
  <si>
    <t>Proudový chránič LFN-63-4-030AC</t>
  </si>
  <si>
    <t>1238797810</t>
  </si>
  <si>
    <t>741322011</t>
  </si>
  <si>
    <t>Montáž svodiče bleskových proudů nn typ 1 třípólových impulzní proud do 35 kA</t>
  </si>
  <si>
    <t>1362163679</t>
  </si>
  <si>
    <t>https://podminky.urs.cz/item/CS_URS_2021_01/741322011</t>
  </si>
  <si>
    <t>OEZ40619</t>
  </si>
  <si>
    <t>Kombinovaný svodič bleskových proudů a přepětí SVBC-12,5-3-MZ</t>
  </si>
  <si>
    <t>937589744</t>
  </si>
  <si>
    <t>741330032</t>
  </si>
  <si>
    <t>Montáž stykačů střídavých vestavných jednopólových do 25 A</t>
  </si>
  <si>
    <t>1136237207</t>
  </si>
  <si>
    <t>https://podminky.urs.cz/item/CS_URS_2021_01/741330032</t>
  </si>
  <si>
    <t>OEZ36641</t>
  </si>
  <si>
    <t>Instalační stykač RSI-20-20-A230-M</t>
  </si>
  <si>
    <t>2119287463</t>
  </si>
  <si>
    <t>-1846810388</t>
  </si>
  <si>
    <t>580101003</t>
  </si>
  <si>
    <t>Kontrola stavu rozvaděče přes 10 do 30 přístrojů rozvodných zařízení</t>
  </si>
  <si>
    <t>pole</t>
  </si>
  <si>
    <t>-1852085937</t>
  </si>
  <si>
    <t>https://podminky.urs.cz/item/CS_URS_2021_01/580101003</t>
  </si>
  <si>
    <t>25K2021_5 - Soustava ochrany před bleskem</t>
  </si>
  <si>
    <t>741420001</t>
  </si>
  <si>
    <t>Montáž drát nebo lano hromosvodné svodové D do 10 mm s podpěrou</t>
  </si>
  <si>
    <t>-2044002384</t>
  </si>
  <si>
    <t>https://podminky.urs.cz/item/CS_URS_2021_01/741420001</t>
  </si>
  <si>
    <t>35441077</t>
  </si>
  <si>
    <t>drát D 8mm AlMgSi</t>
  </si>
  <si>
    <t>330138376</t>
  </si>
  <si>
    <t>https://podminky.urs.cz/item/CS_URS_2021_01/35441077</t>
  </si>
  <si>
    <t>250*0,135 "Přepočtené koeficientem množství</t>
  </si>
  <si>
    <t>1505475</t>
  </si>
  <si>
    <t>PODPERA VEDENI PV22 NIRO RD 20/8 /223021</t>
  </si>
  <si>
    <t>-170254303</t>
  </si>
  <si>
    <t>1228923</t>
  </si>
  <si>
    <t xml:space="preserve">PODPERA VEDENI NA OKAPY PPS RD8/100-120M  Dehn 200 089</t>
  </si>
  <si>
    <t>-141983873</t>
  </si>
  <si>
    <t>11.038.623</t>
  </si>
  <si>
    <t>Držák DEHN 223020 nerez</t>
  </si>
  <si>
    <t>-1916906016</t>
  </si>
  <si>
    <t>1229398</t>
  </si>
  <si>
    <t>DILATACNI PROPOJKA AL MV /374011/</t>
  </si>
  <si>
    <t>-31120313</t>
  </si>
  <si>
    <t>741420021</t>
  </si>
  <si>
    <t>Montáž svorka hromosvodná se 2 šrouby</t>
  </si>
  <si>
    <t>710806279</t>
  </si>
  <si>
    <t>https://podminky.urs.cz/item/CS_URS_2021_01/741420021</t>
  </si>
  <si>
    <t>1234651</t>
  </si>
  <si>
    <t>SVORKA MV NEREZ PRO Rd 8 S PEROVKOU /390559</t>
  </si>
  <si>
    <t>882464396</t>
  </si>
  <si>
    <t>1352952</t>
  </si>
  <si>
    <t>SVORKA SO Al 16-22MM RD 8-10MM / 339061</t>
  </si>
  <si>
    <t>-671398221</t>
  </si>
  <si>
    <t>1144619</t>
  </si>
  <si>
    <t>SVORKA MV NEREZ RD 8-10/16MM /392059/</t>
  </si>
  <si>
    <t>1409718450</t>
  </si>
  <si>
    <t>1141349</t>
  </si>
  <si>
    <t>SVORKA PARALELNI /V4A/ Rd 7-10 /306029/</t>
  </si>
  <si>
    <t>197347712</t>
  </si>
  <si>
    <t>741420051</t>
  </si>
  <si>
    <t>Montáž zaváděcí tyče s držáky a svorkami</t>
  </si>
  <si>
    <t>-257189011</t>
  </si>
  <si>
    <t>https://podminky.urs.cz/item/CS_URS_2021_01/741420051</t>
  </si>
  <si>
    <t>1131683</t>
  </si>
  <si>
    <t>TYC ZAVADECI FEZN 1500 /480150/ vč.svorek</t>
  </si>
  <si>
    <t>-436783849</t>
  </si>
  <si>
    <t>1146075</t>
  </si>
  <si>
    <t>SVORKA PV NEREZ PRUM.123 /200029/</t>
  </si>
  <si>
    <t>-809743934</t>
  </si>
  <si>
    <t>10.539.754</t>
  </si>
  <si>
    <t>Držák DEHNhold 274116 nerez</t>
  </si>
  <si>
    <t>1131889249</t>
  </si>
  <si>
    <t>1002251</t>
  </si>
  <si>
    <t>DRZAK TYCE RD16 NIRO UP. 14X0,3 /275716/</t>
  </si>
  <si>
    <t>264081738</t>
  </si>
  <si>
    <t>741420083</t>
  </si>
  <si>
    <t>Montáž vedení hromosvodné-štítek k označení svodu</t>
  </si>
  <si>
    <t>-1840627940</t>
  </si>
  <si>
    <t>https://podminky.urs.cz/item/CS_URS_2021_01/741420083</t>
  </si>
  <si>
    <t>35442110</t>
  </si>
  <si>
    <t>štítek plastový - čísla svodů</t>
  </si>
  <si>
    <t>-125033164</t>
  </si>
  <si>
    <t>https://podminky.urs.cz/item/CS_URS_2021_01/35442110</t>
  </si>
  <si>
    <t>741430005</t>
  </si>
  <si>
    <t>Montáž tyč jímací délky do 3 m na stojan</t>
  </si>
  <si>
    <t>1784412575</t>
  </si>
  <si>
    <t>https://podminky.urs.cz/item/CS_URS_2021_01/741430005</t>
  </si>
  <si>
    <t>1408898</t>
  </si>
  <si>
    <t>JIMAC NA TRAPEZOVE STRECHY 2000MM</t>
  </si>
  <si>
    <t>-1478196906</t>
  </si>
  <si>
    <t>1673897179</t>
  </si>
  <si>
    <t>580105021</t>
  </si>
  <si>
    <t>Kontrola stavu ochrany před úderem blesku mřížové soustavy do 2 svodů</t>
  </si>
  <si>
    <t>svod</t>
  </si>
  <si>
    <t>-1355671820</t>
  </si>
  <si>
    <t>https://podminky.urs.cz/item/CS_URS_2021_01/580105021</t>
  </si>
  <si>
    <t>580105022</t>
  </si>
  <si>
    <t>Kontrola stavu ochrany před úderem blesku mřížové soustavy do 8 svodů</t>
  </si>
  <si>
    <t>294650972</t>
  </si>
  <si>
    <t>https://podminky.urs.cz/item/CS_URS_2021_01/580105022</t>
  </si>
  <si>
    <t>580105062</t>
  </si>
  <si>
    <t>Měření zemního odporu do 8 svodů</t>
  </si>
  <si>
    <t>měření</t>
  </si>
  <si>
    <t>-82384299</t>
  </si>
  <si>
    <t>https://podminky.urs.cz/item/CS_URS_2021_01/580105062</t>
  </si>
  <si>
    <t>580107015</t>
  </si>
  <si>
    <t>Demontáž a zpětná montáž zkušební svorky uzemnění</t>
  </si>
  <si>
    <t>50726298</t>
  </si>
  <si>
    <t>https://podminky.urs.cz/item/CS_URS_2021_01/580107015</t>
  </si>
  <si>
    <t>-338984581</t>
  </si>
  <si>
    <t>1.1 - Zařízení staveniště</t>
  </si>
  <si>
    <t xml:space="preserve">    1.1.3 - Vytýčení stávajících inž.sítí</t>
  </si>
  <si>
    <t>1.2 - Související činnosti</t>
  </si>
  <si>
    <t xml:space="preserve">    1.2.1 - Geometrické zaměření skutečného stavu</t>
  </si>
  <si>
    <t xml:space="preserve">    1.2.3 - Kompletační činnost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</si>
  <si>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</si>
  <si>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</si>
  <si>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</si>
  <si>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</si>
  <si>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1.1</t>
  </si>
  <si>
    <t>Zařízení staveniště</t>
  </si>
  <si>
    <t>1.1.3</t>
  </si>
  <si>
    <t>Vytýčení stávajících inž.sítí</t>
  </si>
  <si>
    <t>005</t>
  </si>
  <si>
    <t>Náklady na vytyčení všech inženýrských sítí na staveništi u jednotlivých správců a majitelů, před zahájením stavebních prací</t>
  </si>
  <si>
    <t>kpl</t>
  </si>
  <si>
    <t>113340818</t>
  </si>
  <si>
    <t xml:space="preserve">Poznámka k položce:_x000d_
Zhotovitel  zajistí aktualizaci vyjádření majitelů všech stávajících inženýrských sítí a následně zajistí vytyčení všech stávajících inženýrských sítí na staveništi u jednotlivých správců a majitelů.</t>
  </si>
  <si>
    <t>017</t>
  </si>
  <si>
    <t>Vytýčení stavby před zahajením stavebních prací</t>
  </si>
  <si>
    <t>-478893978</t>
  </si>
  <si>
    <t>Poznámka k položce:_x000d_
Náklady na vytýčení stavby kanalizace před zahájením stavebních prací.</t>
  </si>
  <si>
    <t>1.2</t>
  </si>
  <si>
    <t>Související činnosti</t>
  </si>
  <si>
    <t>1.2.1</t>
  </si>
  <si>
    <t>Geometrické zaměření skutečného stavu</t>
  </si>
  <si>
    <t>101</t>
  </si>
  <si>
    <t>Geodetické zaměření skutečného provedení stavby</t>
  </si>
  <si>
    <t>1105496533</t>
  </si>
  <si>
    <t>Poznámka k položce:_x000d_
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</t>
  </si>
  <si>
    <t>102</t>
  </si>
  <si>
    <t>Zákres skutečného provedení díla</t>
  </si>
  <si>
    <t>925294371</t>
  </si>
  <si>
    <t>Poznámka k položce:_x000d_
Vypracování zákresu skutečného provedení kompletní stavby do katastrální mapy. Zákres skutečného provedení stavby bude ověřen odpovědným geodetem.</t>
  </si>
  <si>
    <t>104</t>
  </si>
  <si>
    <t>Vyhotovení geometrického plánu pro vklad věcných břemen do katastru nemovitostí</t>
  </si>
  <si>
    <t>2124237515</t>
  </si>
  <si>
    <t xml:space="preserve">Poznámka k položce:_x000d_
Vypracování geometrického plánu skutečného provedení stavby do katastrální mapy pro vklad věcných břemen do katastru nemovitostí  dle požadavků a zásad platné státní legislativy a dle požadavků Katastrálního úřadu. Dokumentace bude ověřená odpovědným geodetem a Katastrálním úřadem.</t>
  </si>
  <si>
    <t>1.2.3</t>
  </si>
  <si>
    <t>Kompletační činnost</t>
  </si>
  <si>
    <t>106</t>
  </si>
  <si>
    <t>Zajištění a provedení všech nezbytných zkoušek, atestů a revizí zařízení a systémů včetně vyhodnocení provedených zkoušek</t>
  </si>
  <si>
    <t>-1009580858</t>
  </si>
  <si>
    <t>107</t>
  </si>
  <si>
    <t>Kompletační činnost zhotovitele stavby a příprava k odevzdání stavby zadavateli</t>
  </si>
  <si>
    <t>26947935</t>
  </si>
  <si>
    <t>Poznámka k položce:_x000d_
Zajištění a shromáždění všech dokladů potřebných k zahájení stavby, k vlastní realizaci stavby a k ukončení stavby včetně přípravy a shromáždění dokladů ke kolaudaci stavby a k předání stavby zadavateli.</t>
  </si>
  <si>
    <t>108</t>
  </si>
  <si>
    <t>Průběžná fotodokumentace stavby</t>
  </si>
  <si>
    <t>1375978848</t>
  </si>
  <si>
    <t>116</t>
  </si>
  <si>
    <t>Potřebná povolení a souhlasy</t>
  </si>
  <si>
    <t>-1460833586</t>
  </si>
  <si>
    <t>Poznámka k položce:_x000d_
Zajištění veškerých potřebných povolení pro zahájení, pro realizaci a pro ukončení výstavby - pro předání investorovi k užívání.</t>
  </si>
  <si>
    <t>117</t>
  </si>
  <si>
    <t>Ostatní činnosti a práce nezbytné k realizaci díla dle vyjádření dotčených orgánů státní správy, správců sítí a stavebního povolení</t>
  </si>
  <si>
    <t>-105756553</t>
  </si>
  <si>
    <t>118</t>
  </si>
  <si>
    <t>Zajištění a splnění podmínek vyplývající ze stavebního povolení nebo jiných dokladů vydaných k realizaci díla</t>
  </si>
  <si>
    <t>-685417979</t>
  </si>
  <si>
    <t>VRN1</t>
  </si>
  <si>
    <t>Průzkumné, geodetické a projektové práce</t>
  </si>
  <si>
    <t>013244000</t>
  </si>
  <si>
    <t>Dokumentace pro provádění stavby - dílenská dokumentace ocelové konstrukce hal</t>
  </si>
  <si>
    <t>1154239264</t>
  </si>
  <si>
    <t>https://podminky.urs.cz/item/CS_URS_2021_01/013244000</t>
  </si>
  <si>
    <t>013254000</t>
  </si>
  <si>
    <t>Dokumentace skutečného provedení stavby</t>
  </si>
  <si>
    <t>668730002</t>
  </si>
  <si>
    <t>https://podminky.urs.cz/item/CS_URS_2021_01/013254000</t>
  </si>
  <si>
    <t>013294000</t>
  </si>
  <si>
    <t>Kladečský a kotevní plán pro prvky opláštění</t>
  </si>
  <si>
    <t>-1176539751</t>
  </si>
  <si>
    <t>https://podminky.urs.cz/item/CS_URS_2021_01/013294000</t>
  </si>
  <si>
    <t>VRN2</t>
  </si>
  <si>
    <t>Příprava staveniště</t>
  </si>
  <si>
    <t>020001000</t>
  </si>
  <si>
    <t xml:space="preserve">Příprava staveniště </t>
  </si>
  <si>
    <t>kpl.</t>
  </si>
  <si>
    <t>-100150835</t>
  </si>
  <si>
    <t>https://podminky.urs.cz/item/CS_URS_2021_01/020001000</t>
  </si>
  <si>
    <t>Poznámka k položce:_x000d_
(specifikace a rozsah - dle vyhlášky 169/2016 Sb.)_x000d_
-Zřízení trvalé, dočasné deponie a mezideponie_x000d_
-zřízení příjezdů a přístupů na staveniště_x000d_
-dodržení podmínek pro provádění staveb z hlediska BOZP (vč. označení stavby)_x000d_
-dodržování podmínek pro ochranu životního prostředí při výstavbě_x000d_
-dodržení podmínek - možnosti nakládání s odpady_x000d_
-splnění zvláštních požadavků na provádění stavby, které vyžadují zvláštní bezpečnostní opatření_x000d_
)</t>
  </si>
  <si>
    <t>VRN3</t>
  </si>
  <si>
    <t>030001000</t>
  </si>
  <si>
    <t xml:space="preserve">Zařízení staveniště </t>
  </si>
  <si>
    <t>1455343959</t>
  </si>
  <si>
    <t>https://podminky.urs.cz/item/CS_URS_2021_01/030001000</t>
  </si>
  <si>
    <t>034103000</t>
  </si>
  <si>
    <t>Oplocení staveniště</t>
  </si>
  <si>
    <t>2001086201</t>
  </si>
  <si>
    <t>https://podminky.urs.cz/item/CS_URS_2021_01/034103000</t>
  </si>
  <si>
    <t>Poznámka k položce:_x000d_
Viz výkres C.3 Situace ZOV._x000d_
Montáž, pronájem, demontáž mobilního oplocení v. 2,0m._x000d_
2x přestavění dle požadavků BOZP.</t>
  </si>
  <si>
    <t>VRN4</t>
  </si>
  <si>
    <t>Inženýrská činnost</t>
  </si>
  <si>
    <t>043154000</t>
  </si>
  <si>
    <t>Zkoušky hutnicí</t>
  </si>
  <si>
    <t>komplet</t>
  </si>
  <si>
    <t>145585498</t>
  </si>
  <si>
    <t>https://podminky.urs.cz/item/CS_URS_2021_01/043154000</t>
  </si>
  <si>
    <t>Poznámka k položce:_x000d_
Provedení všech zkoušek a revizí předepsaných projektovou a zadávací dokumentací, platnými normami, návodů k obsluze - (neuvedených v jednotlivých soupisech prací)._x000d_
Kontrola zhutnění při provádění zásypu je navržena statickou zatěžovací deskou. Zkouška bude provedena vždy maximálně pro 2 vrstvy o maximální tloušťce 0,5 m.</t>
  </si>
  <si>
    <t>090001000</t>
  </si>
  <si>
    <t>156248243</t>
  </si>
  <si>
    <t>https://podminky.urs.cz/item/CS_URS_2021_01/090001000</t>
  </si>
  <si>
    <t>Poznámka k položce:_x000d_
V jednotkové ceně zahrnuty náklady :_x000d_
-ostatní náklady dle vyhlášky 169/2016 Sb_x000d_
-náklady zhotovitele spojené s ochranou všech dotčených, jinde nespecifikovaných, dřevin, stromů, porostů a vegetačních ploch při stavebních prací dle ČSN 83 9061 - po celou dobu výstavby_x000d_
-uvedení všech dotčených ploch, konstrukcí a povrchů do původního, bezvadného stavu_x000d_
-vytyčení všech inženýrských sítí před zahájením prací vč. řádného zajištění. Zpětné protokolární předání všech inženýrských sítí jednotlivým správcům vč. uvedení dotčených ploch do bezvadného stavu.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</si>
</sst>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theme" Target="theme/theme1.xml" /><Relationship Id="rId19" Type="http://schemas.openxmlformats.org/officeDocument/2006/relationships/calcChain" Target="calcChain.xml" /><Relationship Id="rId2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11212311" TargetMode="External" /><Relationship Id="rId2" Type="http://schemas.openxmlformats.org/officeDocument/2006/relationships/hyperlink" Target="https://podminky.urs.cz/item/CS_URS_2021_01/113107221" TargetMode="External" /><Relationship Id="rId3" Type="http://schemas.openxmlformats.org/officeDocument/2006/relationships/hyperlink" Target="https://podminky.urs.cz/item/CS_URS_2021_01/113154113" TargetMode="External" /><Relationship Id="rId4" Type="http://schemas.openxmlformats.org/officeDocument/2006/relationships/hyperlink" Target="https://podminky.urs.cz/item/CS_URS_2021_01/113201112" TargetMode="External" /><Relationship Id="rId5" Type="http://schemas.openxmlformats.org/officeDocument/2006/relationships/hyperlink" Target="https://podminky.urs.cz/item/CS_URS_2021_01/121151103" TargetMode="External" /><Relationship Id="rId6" Type="http://schemas.openxmlformats.org/officeDocument/2006/relationships/hyperlink" Target="https://podminky.urs.cz/item/CS_URS_2021_01/122253501" TargetMode="External" /><Relationship Id="rId7" Type="http://schemas.openxmlformats.org/officeDocument/2006/relationships/hyperlink" Target="https://podminky.urs.cz/item/CS_URS_2021_01/131151100" TargetMode="External" /><Relationship Id="rId8" Type="http://schemas.openxmlformats.org/officeDocument/2006/relationships/hyperlink" Target="https://podminky.urs.cz/item/CS_URS_2021_01/132151103" TargetMode="External" /><Relationship Id="rId9" Type="http://schemas.openxmlformats.org/officeDocument/2006/relationships/hyperlink" Target="https://podminky.urs.cz/item/CS_URS_2021_01/162651111" TargetMode="External" /><Relationship Id="rId10" Type="http://schemas.openxmlformats.org/officeDocument/2006/relationships/hyperlink" Target="https://podminky.urs.cz/item/CS_URS_2021_01/167151101" TargetMode="External" /><Relationship Id="rId11" Type="http://schemas.openxmlformats.org/officeDocument/2006/relationships/hyperlink" Target="https://podminky.urs.cz/item/CS_URS_2021_01/171201231" TargetMode="External" /><Relationship Id="rId12" Type="http://schemas.openxmlformats.org/officeDocument/2006/relationships/hyperlink" Target="https://podminky.urs.cz/item/CS_URS_2021_01/171251201" TargetMode="External" /><Relationship Id="rId13" Type="http://schemas.openxmlformats.org/officeDocument/2006/relationships/hyperlink" Target="https://podminky.urs.cz/item/CS_URS_2021_01/174101101" TargetMode="External" /><Relationship Id="rId14" Type="http://schemas.openxmlformats.org/officeDocument/2006/relationships/hyperlink" Target="https://podminky.urs.cz/item/CS_URS_2021_01/58344197" TargetMode="External" /><Relationship Id="rId15" Type="http://schemas.openxmlformats.org/officeDocument/2006/relationships/hyperlink" Target="https://podminky.urs.cz/item/CS_URS_2021_01/175111101" TargetMode="External" /><Relationship Id="rId16" Type="http://schemas.openxmlformats.org/officeDocument/2006/relationships/hyperlink" Target="https://podminky.urs.cz/item/CS_URS_2021_01/58344121" TargetMode="External" /><Relationship Id="rId17" Type="http://schemas.openxmlformats.org/officeDocument/2006/relationships/hyperlink" Target="https://podminky.urs.cz/item/CS_URS_2021_01/274313611" TargetMode="External" /><Relationship Id="rId18" Type="http://schemas.openxmlformats.org/officeDocument/2006/relationships/hyperlink" Target="https://podminky.urs.cz/item/CS_URS_2021_01/275313611" TargetMode="External" /><Relationship Id="rId19" Type="http://schemas.openxmlformats.org/officeDocument/2006/relationships/hyperlink" Target="https://podminky.urs.cz/item/CS_URS_2021_01/348172113" TargetMode="External" /><Relationship Id="rId20" Type="http://schemas.openxmlformats.org/officeDocument/2006/relationships/hyperlink" Target="https://podminky.urs.cz/item/CS_URS_2021_01/348172911" TargetMode="External" /><Relationship Id="rId21" Type="http://schemas.openxmlformats.org/officeDocument/2006/relationships/hyperlink" Target="https://podminky.urs.cz/item/CS_URS_2021_01/348401120" TargetMode="External" /><Relationship Id="rId22" Type="http://schemas.openxmlformats.org/officeDocument/2006/relationships/hyperlink" Target="https://podminky.urs.cz/item/CS_URS_2021_01/31324756" TargetMode="External" /><Relationship Id="rId23" Type="http://schemas.openxmlformats.org/officeDocument/2006/relationships/hyperlink" Target="https://podminky.urs.cz/item/CS_URS_2021_01/564851111" TargetMode="External" /><Relationship Id="rId24" Type="http://schemas.openxmlformats.org/officeDocument/2006/relationships/hyperlink" Target="https://podminky.urs.cz/item/CS_URS_2021_01/564861111" TargetMode="External" /><Relationship Id="rId25" Type="http://schemas.openxmlformats.org/officeDocument/2006/relationships/hyperlink" Target="https://podminky.urs.cz/item/CS_URS_2021_01/565166111" TargetMode="External" /><Relationship Id="rId26" Type="http://schemas.openxmlformats.org/officeDocument/2006/relationships/hyperlink" Target="https://podminky.urs.cz/item/CS_URS_2021_01/573231106" TargetMode="External" /><Relationship Id="rId27" Type="http://schemas.openxmlformats.org/officeDocument/2006/relationships/hyperlink" Target="https://podminky.urs.cz/item/CS_URS_2021_01/577134131" TargetMode="External" /><Relationship Id="rId28" Type="http://schemas.openxmlformats.org/officeDocument/2006/relationships/hyperlink" Target="https://podminky.urs.cz/item/CS_URS_2021_01/577155132" TargetMode="External" /><Relationship Id="rId29" Type="http://schemas.openxmlformats.org/officeDocument/2006/relationships/hyperlink" Target="https://podminky.urs.cz/item/CS_URS_2021_01/916131213" TargetMode="External" /><Relationship Id="rId30" Type="http://schemas.openxmlformats.org/officeDocument/2006/relationships/hyperlink" Target="https://podminky.urs.cz/item/CS_URS_2021_01/59217031" TargetMode="External" /><Relationship Id="rId31" Type="http://schemas.openxmlformats.org/officeDocument/2006/relationships/hyperlink" Target="https://podminky.urs.cz/item/CS_URS_2021_01/919732211" TargetMode="External" /><Relationship Id="rId32" Type="http://schemas.openxmlformats.org/officeDocument/2006/relationships/hyperlink" Target="https://podminky.urs.cz/item/CS_URS_2021_01/919735112" TargetMode="External" /><Relationship Id="rId33" Type="http://schemas.openxmlformats.org/officeDocument/2006/relationships/hyperlink" Target="https://podminky.urs.cz/item/CS_URS_2021_01/111625530" TargetMode="External" /><Relationship Id="rId34" Type="http://schemas.openxmlformats.org/officeDocument/2006/relationships/hyperlink" Target="https://podminky.urs.cz/item/CS_URS_2021_01/966071821" TargetMode="External" /><Relationship Id="rId35" Type="http://schemas.openxmlformats.org/officeDocument/2006/relationships/hyperlink" Target="https://podminky.urs.cz/item/CS_URS_2021_01/966073811" TargetMode="External" /><Relationship Id="rId36" Type="http://schemas.openxmlformats.org/officeDocument/2006/relationships/hyperlink" Target="https://podminky.urs.cz/item/CS_URS_2021_01/997002611" TargetMode="External" /><Relationship Id="rId37" Type="http://schemas.openxmlformats.org/officeDocument/2006/relationships/hyperlink" Target="https://podminky.urs.cz/item/CS_URS_2021_01/997006512" TargetMode="External" /><Relationship Id="rId38" Type="http://schemas.openxmlformats.org/officeDocument/2006/relationships/hyperlink" Target="https://podminky.urs.cz/item/CS_URS_2021_01/997006519" TargetMode="External" /><Relationship Id="rId39" Type="http://schemas.openxmlformats.org/officeDocument/2006/relationships/hyperlink" Target="https://podminky.urs.cz/item/CS_URS_2021_01/997013861" TargetMode="External" /><Relationship Id="rId40" Type="http://schemas.openxmlformats.org/officeDocument/2006/relationships/hyperlink" Target="https://podminky.urs.cz/item/CS_URS_2021_01/997013871" TargetMode="External" /><Relationship Id="rId41" Type="http://schemas.openxmlformats.org/officeDocument/2006/relationships/hyperlink" Target="https://podminky.urs.cz/item/CS_URS_2021_01/997013873" TargetMode="External" /><Relationship Id="rId42" Type="http://schemas.openxmlformats.org/officeDocument/2006/relationships/hyperlink" Target="https://podminky.urs.cz/item/CS_URS_2021_01/997013875" TargetMode="External" /><Relationship Id="rId43" Type="http://schemas.openxmlformats.org/officeDocument/2006/relationships/hyperlink" Target="https://podminky.urs.cz/item/CS_URS_2021_01/998225111" TargetMode="External" /><Relationship Id="rId44" Type="http://schemas.openxmlformats.org/officeDocument/2006/relationships/hyperlink" Target="https://podminky.urs.cz/item/CS_URS_2021_01/460791112" TargetMode="External" /><Relationship Id="rId45" Type="http://schemas.openxmlformats.org/officeDocument/2006/relationships/hyperlink" Target="https://podminky.urs.cz/item/CS_URS_2021_01/34571351" TargetMode="External" /><Relationship Id="rId46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741410021" TargetMode="External" /><Relationship Id="rId2" Type="http://schemas.openxmlformats.org/officeDocument/2006/relationships/hyperlink" Target="https://podminky.urs.cz/item/CS_URS_2021_01/35442062" TargetMode="External" /><Relationship Id="rId3" Type="http://schemas.openxmlformats.org/officeDocument/2006/relationships/hyperlink" Target="https://podminky.urs.cz/item/CS_URS_2021_01/741410041" TargetMode="External" /><Relationship Id="rId4" Type="http://schemas.openxmlformats.org/officeDocument/2006/relationships/hyperlink" Target="https://podminky.urs.cz/item/CS_URS_2021_01/35441073" TargetMode="External" /><Relationship Id="rId5" Type="http://schemas.openxmlformats.org/officeDocument/2006/relationships/hyperlink" Target="https://podminky.urs.cz/item/CS_URS_2021_01/741420022" TargetMode="External" /><Relationship Id="rId6" Type="http://schemas.openxmlformats.org/officeDocument/2006/relationships/hyperlink" Target="https://podminky.urs.cz/item/CS_URS_2021_01/741440031" TargetMode="External" /><Relationship Id="rId7" Type="http://schemas.openxmlformats.org/officeDocument/2006/relationships/hyperlink" Target="https://podminky.urs.cz/item/CS_URS_2021_01/35442134" TargetMode="External" /><Relationship Id="rId8" Type="http://schemas.openxmlformats.org/officeDocument/2006/relationships/hyperlink" Target="https://podminky.urs.cz/item/CS_URS_2021_01/741820001" TargetMode="External" /><Relationship Id="rId9" Type="http://schemas.openxmlformats.org/officeDocument/2006/relationships/hyperlink" Target="https://podminky.urs.cz/item/CS_URS_2021_01/998741101" TargetMode="External" /><Relationship Id="rId10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741122122" TargetMode="External" /><Relationship Id="rId2" Type="http://schemas.openxmlformats.org/officeDocument/2006/relationships/hyperlink" Target="https://podminky.urs.cz/item/CS_URS_2021_01/34111036" TargetMode="External" /><Relationship Id="rId3" Type="http://schemas.openxmlformats.org/officeDocument/2006/relationships/hyperlink" Target="https://podminky.urs.cz/item/CS_URS_2021_01/741122134" TargetMode="External" /><Relationship Id="rId4" Type="http://schemas.openxmlformats.org/officeDocument/2006/relationships/hyperlink" Target="https://podminky.urs.cz/item/CS_URS_2021_01/34111080" TargetMode="External" /><Relationship Id="rId5" Type="http://schemas.openxmlformats.org/officeDocument/2006/relationships/hyperlink" Target="https://podminky.urs.cz/item/CS_URS_2021_01/741122142" TargetMode="External" /><Relationship Id="rId6" Type="http://schemas.openxmlformats.org/officeDocument/2006/relationships/hyperlink" Target="https://podminky.urs.cz/item/CS_URS_2021_01/34111094" TargetMode="External" /><Relationship Id="rId7" Type="http://schemas.openxmlformats.org/officeDocument/2006/relationships/hyperlink" Target="https://podminky.urs.cz/item/CS_URS_2021_01/741122143" TargetMode="External" /><Relationship Id="rId8" Type="http://schemas.openxmlformats.org/officeDocument/2006/relationships/hyperlink" Target="https://podminky.urs.cz/item/CS_URS_2021_01/34111100" TargetMode="External" /><Relationship Id="rId9" Type="http://schemas.openxmlformats.org/officeDocument/2006/relationships/hyperlink" Target="https://podminky.urs.cz/item/CS_URS_2021_01/741210001" TargetMode="External" /><Relationship Id="rId10" Type="http://schemas.openxmlformats.org/officeDocument/2006/relationships/hyperlink" Target="https://podminky.urs.cz/item/CS_URS_2021_01/741311004" TargetMode="External" /><Relationship Id="rId11" Type="http://schemas.openxmlformats.org/officeDocument/2006/relationships/hyperlink" Target="https://podminky.urs.cz/item/CS_URS_2021_01/741373002" TargetMode="External" /><Relationship Id="rId12" Type="http://schemas.openxmlformats.org/officeDocument/2006/relationships/hyperlink" Target="https://podminky.urs.cz/item/CS_URS_2021_01/741410041" TargetMode="External" /><Relationship Id="rId13" Type="http://schemas.openxmlformats.org/officeDocument/2006/relationships/hyperlink" Target="https://podminky.urs.cz/item/CS_URS_2021_01/35441073" TargetMode="External" /><Relationship Id="rId14" Type="http://schemas.openxmlformats.org/officeDocument/2006/relationships/hyperlink" Target="https://podminky.urs.cz/item/CS_URS_2021_01/741440031" TargetMode="External" /><Relationship Id="rId15" Type="http://schemas.openxmlformats.org/officeDocument/2006/relationships/hyperlink" Target="https://podminky.urs.cz/item/CS_URS_2021_01/35442134" TargetMode="External" /><Relationship Id="rId16" Type="http://schemas.openxmlformats.org/officeDocument/2006/relationships/hyperlink" Target="https://podminky.urs.cz/item/CS_URS_2021_01/998741101" TargetMode="External" /><Relationship Id="rId17" Type="http://schemas.openxmlformats.org/officeDocument/2006/relationships/hyperlink" Target="https://podminky.urs.cz/item/CS_URS_2021_01/210021012" TargetMode="External" /><Relationship Id="rId18" Type="http://schemas.openxmlformats.org/officeDocument/2006/relationships/hyperlink" Target="https://podminky.urs.cz/item/CS_URS_2021_01/210070131" TargetMode="External" /><Relationship Id="rId19" Type="http://schemas.openxmlformats.org/officeDocument/2006/relationships/hyperlink" Target="https://podminky.urs.cz/item/CS_URS_2021_01/741211813" TargetMode="External" /><Relationship Id="rId20" Type="http://schemas.openxmlformats.org/officeDocument/2006/relationships/hyperlink" Target="https://podminky.urs.cz/item/CS_URS_2021_01/210192652" TargetMode="External" /><Relationship Id="rId21" Type="http://schemas.openxmlformats.org/officeDocument/2006/relationships/hyperlink" Target="https://podminky.urs.cz/item/CS_URS_2021_01/460161171" TargetMode="External" /><Relationship Id="rId22" Type="http://schemas.openxmlformats.org/officeDocument/2006/relationships/hyperlink" Target="https://podminky.urs.cz/item/CS_URS_2021_01/460161301" TargetMode="External" /><Relationship Id="rId23" Type="http://schemas.openxmlformats.org/officeDocument/2006/relationships/hyperlink" Target="https://podminky.urs.cz/item/CS_URS_2021_01/460431181" TargetMode="External" /><Relationship Id="rId24" Type="http://schemas.openxmlformats.org/officeDocument/2006/relationships/hyperlink" Target="https://podminky.urs.cz/item/CS_URS_2021_01/460431321" TargetMode="External" /><Relationship Id="rId25" Type="http://schemas.openxmlformats.org/officeDocument/2006/relationships/hyperlink" Target="https://podminky.urs.cz/item/CS_URS_2021_01/460661512" TargetMode="External" /><Relationship Id="rId26" Type="http://schemas.openxmlformats.org/officeDocument/2006/relationships/hyperlink" Target="https://podminky.urs.cz/item/CS_URS_2021_01/460791212" TargetMode="External" /><Relationship Id="rId27" Type="http://schemas.openxmlformats.org/officeDocument/2006/relationships/hyperlink" Target="https://podminky.urs.cz/item/CS_URS_2021_01/34571350" TargetMode="External" /><Relationship Id="rId28" Type="http://schemas.openxmlformats.org/officeDocument/2006/relationships/hyperlink" Target="https://podminky.urs.cz/item/CS_URS_2021_01/580101001" TargetMode="External" /><Relationship Id="rId29" Type="http://schemas.openxmlformats.org/officeDocument/2006/relationships/hyperlink" Target="https://podminky.urs.cz/item/CS_URS_2021_01/091003000" TargetMode="External" /><Relationship Id="rId30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997013813" TargetMode="External" /><Relationship Id="rId2" Type="http://schemas.openxmlformats.org/officeDocument/2006/relationships/hyperlink" Target="https://podminky.urs.cz/item/CS_URS_2021_01/741110001" TargetMode="External" /><Relationship Id="rId3" Type="http://schemas.openxmlformats.org/officeDocument/2006/relationships/hyperlink" Target="https://podminky.urs.cz/item/CS_URS_2021_01/741110002" TargetMode="External" /><Relationship Id="rId4" Type="http://schemas.openxmlformats.org/officeDocument/2006/relationships/hyperlink" Target="https://podminky.urs.cz/item/CS_URS_2021_01/741110003" TargetMode="External" /><Relationship Id="rId5" Type="http://schemas.openxmlformats.org/officeDocument/2006/relationships/hyperlink" Target="https://podminky.urs.cz/item/CS_URS_2021_01/741112111" TargetMode="External" /><Relationship Id="rId6" Type="http://schemas.openxmlformats.org/officeDocument/2006/relationships/hyperlink" Target="https://podminky.urs.cz/item/CS_URS_2021_01/741120201" TargetMode="External" /><Relationship Id="rId7" Type="http://schemas.openxmlformats.org/officeDocument/2006/relationships/hyperlink" Target="https://podminky.urs.cz/item/CS_URS_2021_01/34140826" TargetMode="External" /><Relationship Id="rId8" Type="http://schemas.openxmlformats.org/officeDocument/2006/relationships/hyperlink" Target="https://podminky.urs.cz/item/CS_URS_2021_01/741122122" TargetMode="External" /><Relationship Id="rId9" Type="http://schemas.openxmlformats.org/officeDocument/2006/relationships/hyperlink" Target="https://podminky.urs.cz/item/CS_URS_2021_01/34111030" TargetMode="External" /><Relationship Id="rId10" Type="http://schemas.openxmlformats.org/officeDocument/2006/relationships/hyperlink" Target="https://podminky.urs.cz/item/CS_URS_2021_01/34111036" TargetMode="External" /><Relationship Id="rId11" Type="http://schemas.openxmlformats.org/officeDocument/2006/relationships/hyperlink" Target="https://podminky.urs.cz/item/CS_URS_2021_01/741122133" TargetMode="External" /><Relationship Id="rId12" Type="http://schemas.openxmlformats.org/officeDocument/2006/relationships/hyperlink" Target="https://podminky.urs.cz/item/CS_URS_2021_01/34111076" TargetMode="External" /><Relationship Id="rId13" Type="http://schemas.openxmlformats.org/officeDocument/2006/relationships/hyperlink" Target="https://podminky.urs.cz/item/CS_URS_2021_01/741122143" TargetMode="External" /><Relationship Id="rId14" Type="http://schemas.openxmlformats.org/officeDocument/2006/relationships/hyperlink" Target="https://podminky.urs.cz/item/CS_URS_2021_01/34111100" TargetMode="External" /><Relationship Id="rId15" Type="http://schemas.openxmlformats.org/officeDocument/2006/relationships/hyperlink" Target="https://podminky.urs.cz/item/CS_URS_2021_01/741231012" TargetMode="External" /><Relationship Id="rId16" Type="http://schemas.openxmlformats.org/officeDocument/2006/relationships/hyperlink" Target="https://podminky.urs.cz/item/CS_URS_2021_01/741310001" TargetMode="External" /><Relationship Id="rId17" Type="http://schemas.openxmlformats.org/officeDocument/2006/relationships/hyperlink" Target="https://podminky.urs.cz/item/CS_URS_2021_01/741310021" TargetMode="External" /><Relationship Id="rId18" Type="http://schemas.openxmlformats.org/officeDocument/2006/relationships/hyperlink" Target="https://podminky.urs.cz/item/CS_URS_2021_01/741313012" TargetMode="External" /><Relationship Id="rId19" Type="http://schemas.openxmlformats.org/officeDocument/2006/relationships/hyperlink" Target="https://podminky.urs.cz/item/CS_URS_2021_01/741313052" TargetMode="External" /><Relationship Id="rId20" Type="http://schemas.openxmlformats.org/officeDocument/2006/relationships/hyperlink" Target="https://podminky.urs.cz/item/CS_URS_2021_01/741370034" TargetMode="External" /><Relationship Id="rId21" Type="http://schemas.openxmlformats.org/officeDocument/2006/relationships/hyperlink" Target="https://podminky.urs.cz/item/CS_URS_2021_01/741372151" TargetMode="External" /><Relationship Id="rId22" Type="http://schemas.openxmlformats.org/officeDocument/2006/relationships/hyperlink" Target="https://podminky.urs.cz/item/CS_URS_2021_01/741910412" TargetMode="External" /><Relationship Id="rId23" Type="http://schemas.openxmlformats.org/officeDocument/2006/relationships/hyperlink" Target="https://podminky.urs.cz/item/CS_URS_2021_01/998741101" TargetMode="External" /><Relationship Id="rId24" Type="http://schemas.openxmlformats.org/officeDocument/2006/relationships/hyperlink" Target="https://podminky.urs.cz/item/CS_URS_2021_01/741810001" TargetMode="External" /><Relationship Id="rId25" Type="http://schemas.openxmlformats.org/officeDocument/2006/relationships/hyperlink" Target="https://podminky.urs.cz/item/CS_URS_2021_01/091104000" TargetMode="External" /><Relationship Id="rId26" Type="http://schemas.openxmlformats.org/officeDocument/2006/relationships/hyperlink" Target="https://podminky.urs.cz/item/CS_URS_2021_01/094002000" TargetMode="External" /><Relationship Id="rId27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741120401" TargetMode="External" /><Relationship Id="rId2" Type="http://schemas.openxmlformats.org/officeDocument/2006/relationships/hyperlink" Target="https://podminky.urs.cz/item/CS_URS_2021_01/34141039" TargetMode="External" /><Relationship Id="rId3" Type="http://schemas.openxmlformats.org/officeDocument/2006/relationships/hyperlink" Target="https://podminky.urs.cz/item/CS_URS_2021_01/34140824" TargetMode="External" /><Relationship Id="rId4" Type="http://schemas.openxmlformats.org/officeDocument/2006/relationships/hyperlink" Target="https://podminky.urs.cz/item/CS_URS_2021_01/34140826" TargetMode="External" /><Relationship Id="rId5" Type="http://schemas.openxmlformats.org/officeDocument/2006/relationships/hyperlink" Target="https://podminky.urs.cz/item/CS_URS_2021_01/741120403" TargetMode="External" /><Relationship Id="rId6" Type="http://schemas.openxmlformats.org/officeDocument/2006/relationships/hyperlink" Target="https://podminky.urs.cz/item/CS_URS_2021_01/34141040" TargetMode="External" /><Relationship Id="rId7" Type="http://schemas.openxmlformats.org/officeDocument/2006/relationships/hyperlink" Target="https://podminky.urs.cz/item/CS_URS_2021_01/741130001" TargetMode="External" /><Relationship Id="rId8" Type="http://schemas.openxmlformats.org/officeDocument/2006/relationships/hyperlink" Target="https://podminky.urs.cz/item/CS_URS_2021_01/741130004" TargetMode="External" /><Relationship Id="rId9" Type="http://schemas.openxmlformats.org/officeDocument/2006/relationships/hyperlink" Target="https://podminky.urs.cz/item/CS_URS_2021_01/741130005" TargetMode="External" /><Relationship Id="rId10" Type="http://schemas.openxmlformats.org/officeDocument/2006/relationships/hyperlink" Target="https://podminky.urs.cz/item/CS_URS_2021_01/741130006" TargetMode="External" /><Relationship Id="rId11" Type="http://schemas.openxmlformats.org/officeDocument/2006/relationships/hyperlink" Target="https://podminky.urs.cz/item/CS_URS_2021_01/741210002" TargetMode="External" /><Relationship Id="rId12" Type="http://schemas.openxmlformats.org/officeDocument/2006/relationships/hyperlink" Target="https://podminky.urs.cz/item/CS_URS_2021_01/741231002" TargetMode="External" /><Relationship Id="rId13" Type="http://schemas.openxmlformats.org/officeDocument/2006/relationships/hyperlink" Target="https://podminky.urs.cz/item/CS_URS_2021_01/34562148" TargetMode="External" /><Relationship Id="rId14" Type="http://schemas.openxmlformats.org/officeDocument/2006/relationships/hyperlink" Target="https://podminky.urs.cz/item/CS_URS_2021_01/34562174" TargetMode="External" /><Relationship Id="rId15" Type="http://schemas.openxmlformats.org/officeDocument/2006/relationships/hyperlink" Target="https://podminky.urs.cz/item/CS_URS_2021_01/34562265" TargetMode="External" /><Relationship Id="rId16" Type="http://schemas.openxmlformats.org/officeDocument/2006/relationships/hyperlink" Target="https://podminky.urs.cz/item/CS_URS_2021_01/34562162" TargetMode="External" /><Relationship Id="rId17" Type="http://schemas.openxmlformats.org/officeDocument/2006/relationships/hyperlink" Target="https://podminky.urs.cz/item/CS_URS_2021_01/34562188" TargetMode="External" /><Relationship Id="rId18" Type="http://schemas.openxmlformats.org/officeDocument/2006/relationships/hyperlink" Target="https://podminky.urs.cz/item/CS_URS_2021_01/34562169" TargetMode="External" /><Relationship Id="rId19" Type="http://schemas.openxmlformats.org/officeDocument/2006/relationships/hyperlink" Target="https://podminky.urs.cz/item/CS_URS_2021_01/34562194" TargetMode="External" /><Relationship Id="rId20" Type="http://schemas.openxmlformats.org/officeDocument/2006/relationships/hyperlink" Target="https://podminky.urs.cz/item/CS_URS_2021_01/741310452" TargetMode="External" /><Relationship Id="rId21" Type="http://schemas.openxmlformats.org/officeDocument/2006/relationships/hyperlink" Target="https://podminky.urs.cz/item/CS_URS_2021_01/741311002" TargetMode="External" /><Relationship Id="rId22" Type="http://schemas.openxmlformats.org/officeDocument/2006/relationships/hyperlink" Target="https://podminky.urs.cz/item/CS_URS_2021_01/741312501" TargetMode="External" /><Relationship Id="rId23" Type="http://schemas.openxmlformats.org/officeDocument/2006/relationships/hyperlink" Target="https://podminky.urs.cz/item/CS_URS_2021_01/741320101" TargetMode="External" /><Relationship Id="rId24" Type="http://schemas.openxmlformats.org/officeDocument/2006/relationships/hyperlink" Target="https://podminky.urs.cz/item/CS_URS_2021_01/741320161" TargetMode="External" /><Relationship Id="rId25" Type="http://schemas.openxmlformats.org/officeDocument/2006/relationships/hyperlink" Target="https://podminky.urs.cz/item/CS_URS_2021_01/741320171" TargetMode="External" /><Relationship Id="rId26" Type="http://schemas.openxmlformats.org/officeDocument/2006/relationships/hyperlink" Target="https://podminky.urs.cz/item/CS_URS_2021_01/741321001" TargetMode="External" /><Relationship Id="rId27" Type="http://schemas.openxmlformats.org/officeDocument/2006/relationships/hyperlink" Target="https://podminky.urs.cz/item/CS_URS_2021_01/741321011" TargetMode="External" /><Relationship Id="rId28" Type="http://schemas.openxmlformats.org/officeDocument/2006/relationships/hyperlink" Target="https://podminky.urs.cz/item/CS_URS_2021_01/741321041" TargetMode="External" /><Relationship Id="rId29" Type="http://schemas.openxmlformats.org/officeDocument/2006/relationships/hyperlink" Target="https://podminky.urs.cz/item/CS_URS_2021_01/741322011" TargetMode="External" /><Relationship Id="rId30" Type="http://schemas.openxmlformats.org/officeDocument/2006/relationships/hyperlink" Target="https://podminky.urs.cz/item/CS_URS_2021_01/741330032" TargetMode="External" /><Relationship Id="rId31" Type="http://schemas.openxmlformats.org/officeDocument/2006/relationships/hyperlink" Target="https://podminky.urs.cz/item/CS_URS_2021_01/998741101" TargetMode="External" /><Relationship Id="rId32" Type="http://schemas.openxmlformats.org/officeDocument/2006/relationships/hyperlink" Target="https://podminky.urs.cz/item/CS_URS_2021_01/580101003" TargetMode="External" /><Relationship Id="rId33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741420001" TargetMode="External" /><Relationship Id="rId2" Type="http://schemas.openxmlformats.org/officeDocument/2006/relationships/hyperlink" Target="https://podminky.urs.cz/item/CS_URS_2021_01/35441077" TargetMode="External" /><Relationship Id="rId3" Type="http://schemas.openxmlformats.org/officeDocument/2006/relationships/hyperlink" Target="https://podminky.urs.cz/item/CS_URS_2021_01/741420021" TargetMode="External" /><Relationship Id="rId4" Type="http://schemas.openxmlformats.org/officeDocument/2006/relationships/hyperlink" Target="https://podminky.urs.cz/item/CS_URS_2021_01/741420051" TargetMode="External" /><Relationship Id="rId5" Type="http://schemas.openxmlformats.org/officeDocument/2006/relationships/hyperlink" Target="https://podminky.urs.cz/item/CS_URS_2021_01/741420083" TargetMode="External" /><Relationship Id="rId6" Type="http://schemas.openxmlformats.org/officeDocument/2006/relationships/hyperlink" Target="https://podminky.urs.cz/item/CS_URS_2021_01/35442110" TargetMode="External" /><Relationship Id="rId7" Type="http://schemas.openxmlformats.org/officeDocument/2006/relationships/hyperlink" Target="https://podminky.urs.cz/item/CS_URS_2021_01/741430005" TargetMode="External" /><Relationship Id="rId8" Type="http://schemas.openxmlformats.org/officeDocument/2006/relationships/hyperlink" Target="https://podminky.urs.cz/item/CS_URS_2021_01/998741101" TargetMode="External" /><Relationship Id="rId9" Type="http://schemas.openxmlformats.org/officeDocument/2006/relationships/hyperlink" Target="https://podminky.urs.cz/item/CS_URS_2021_01/580105021" TargetMode="External" /><Relationship Id="rId10" Type="http://schemas.openxmlformats.org/officeDocument/2006/relationships/hyperlink" Target="https://podminky.urs.cz/item/CS_URS_2021_01/580105022" TargetMode="External" /><Relationship Id="rId11" Type="http://schemas.openxmlformats.org/officeDocument/2006/relationships/hyperlink" Target="https://podminky.urs.cz/item/CS_URS_2021_01/580105062" TargetMode="External" /><Relationship Id="rId12" Type="http://schemas.openxmlformats.org/officeDocument/2006/relationships/hyperlink" Target="https://podminky.urs.cz/item/CS_URS_2021_01/580107015" TargetMode="External" /><Relationship Id="rId13" Type="http://schemas.openxmlformats.org/officeDocument/2006/relationships/hyperlink" Target="https://podminky.urs.cz/item/CS_URS_2021_01/094002000" TargetMode="External" /><Relationship Id="rId14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013244000" TargetMode="External" /><Relationship Id="rId2" Type="http://schemas.openxmlformats.org/officeDocument/2006/relationships/hyperlink" Target="https://podminky.urs.cz/item/CS_URS_2021_01/013254000" TargetMode="External" /><Relationship Id="rId3" Type="http://schemas.openxmlformats.org/officeDocument/2006/relationships/hyperlink" Target="https://podminky.urs.cz/item/CS_URS_2021_01/013294000" TargetMode="External" /><Relationship Id="rId4" Type="http://schemas.openxmlformats.org/officeDocument/2006/relationships/hyperlink" Target="https://podminky.urs.cz/item/CS_URS_2021_01/020001000" TargetMode="External" /><Relationship Id="rId5" Type="http://schemas.openxmlformats.org/officeDocument/2006/relationships/hyperlink" Target="https://podminky.urs.cz/item/CS_URS_2021_01/030001000" TargetMode="External" /><Relationship Id="rId6" Type="http://schemas.openxmlformats.org/officeDocument/2006/relationships/hyperlink" Target="https://podminky.urs.cz/item/CS_URS_2021_01/034103000" TargetMode="External" /><Relationship Id="rId7" Type="http://schemas.openxmlformats.org/officeDocument/2006/relationships/hyperlink" Target="https://podminky.urs.cz/item/CS_URS_2021_01/043154000" TargetMode="External" /><Relationship Id="rId8" Type="http://schemas.openxmlformats.org/officeDocument/2006/relationships/hyperlink" Target="https://podminky.urs.cz/item/CS_URS_2021_01/090001000" TargetMode="External" /><Relationship Id="rId9" Type="http://schemas.openxmlformats.org/officeDocument/2006/relationships/drawing" Target="../drawings/drawing16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12101101" TargetMode="External" /><Relationship Id="rId2" Type="http://schemas.openxmlformats.org/officeDocument/2006/relationships/hyperlink" Target="https://podminky.urs.cz/item/CS_URS_2021_01/112101121" TargetMode="External" /><Relationship Id="rId3" Type="http://schemas.openxmlformats.org/officeDocument/2006/relationships/hyperlink" Target="https://podminky.urs.cz/item/CS_URS_2021_01/112251101" TargetMode="External" /><Relationship Id="rId4" Type="http://schemas.openxmlformats.org/officeDocument/2006/relationships/hyperlink" Target="https://podminky.urs.cz/item/CS_URS_2021_01/113107311" TargetMode="External" /><Relationship Id="rId5" Type="http://schemas.openxmlformats.org/officeDocument/2006/relationships/hyperlink" Target="https://podminky.urs.cz/item/CS_URS_2021_01/113154111" TargetMode="External" /><Relationship Id="rId6" Type="http://schemas.openxmlformats.org/officeDocument/2006/relationships/hyperlink" Target="https://podminky.urs.cz/item/CS_URS_2021_01/132154102" TargetMode="External" /><Relationship Id="rId7" Type="http://schemas.openxmlformats.org/officeDocument/2006/relationships/hyperlink" Target="https://podminky.urs.cz/item/CS_URS_2021_01/162651111" TargetMode="External" /><Relationship Id="rId8" Type="http://schemas.openxmlformats.org/officeDocument/2006/relationships/hyperlink" Target="https://podminky.urs.cz/item/CS_URS_2021_01/167151101" TargetMode="External" /><Relationship Id="rId9" Type="http://schemas.openxmlformats.org/officeDocument/2006/relationships/hyperlink" Target="https://podminky.urs.cz/item/CS_URS_2021_01/171201201" TargetMode="External" /><Relationship Id="rId10" Type="http://schemas.openxmlformats.org/officeDocument/2006/relationships/hyperlink" Target="https://podminky.urs.cz/item/CS_URS_2021_01/171201231" TargetMode="External" /><Relationship Id="rId11" Type="http://schemas.openxmlformats.org/officeDocument/2006/relationships/hyperlink" Target="https://podminky.urs.cz/item/CS_URS_2021_01/239111111" TargetMode="External" /><Relationship Id="rId12" Type="http://schemas.openxmlformats.org/officeDocument/2006/relationships/hyperlink" Target="https://podminky.urs.cz/item/CS_URS_2021_01/271562211" TargetMode="External" /><Relationship Id="rId13" Type="http://schemas.openxmlformats.org/officeDocument/2006/relationships/hyperlink" Target="https://podminky.urs.cz/item/CS_URS_2021_01/273322511" TargetMode="External" /><Relationship Id="rId14" Type="http://schemas.openxmlformats.org/officeDocument/2006/relationships/hyperlink" Target="https://podminky.urs.cz/item/CS_URS_2021_01/274322511" TargetMode="External" /><Relationship Id="rId15" Type="http://schemas.openxmlformats.org/officeDocument/2006/relationships/hyperlink" Target="https://podminky.urs.cz/item/CS_URS_2021_01/35442062" TargetMode="External" /><Relationship Id="rId16" Type="http://schemas.openxmlformats.org/officeDocument/2006/relationships/hyperlink" Target="https://podminky.urs.cz/item/CS_URS_2021_01/274351121" TargetMode="External" /><Relationship Id="rId17" Type="http://schemas.openxmlformats.org/officeDocument/2006/relationships/hyperlink" Target="https://podminky.urs.cz/item/CS_URS_2021_01/274351122" TargetMode="External" /><Relationship Id="rId18" Type="http://schemas.openxmlformats.org/officeDocument/2006/relationships/hyperlink" Target="https://podminky.urs.cz/item/CS_URS_2021_01/274362021" TargetMode="External" /><Relationship Id="rId19" Type="http://schemas.openxmlformats.org/officeDocument/2006/relationships/hyperlink" Target="https://podminky.urs.cz/item/CS_URS_2021_01/337171410" TargetMode="External" /><Relationship Id="rId20" Type="http://schemas.openxmlformats.org/officeDocument/2006/relationships/hyperlink" Target="https://podminky.urs.cz/item/CS_URS_2021_01/342151111" TargetMode="External" /><Relationship Id="rId21" Type="http://schemas.openxmlformats.org/officeDocument/2006/relationships/hyperlink" Target="https://podminky.urs.cz/item/CS_URS_2021_01/342171111" TargetMode="External" /><Relationship Id="rId22" Type="http://schemas.openxmlformats.org/officeDocument/2006/relationships/hyperlink" Target="https://podminky.urs.cz/item/CS_URS_2021_01/342191111" TargetMode="External" /><Relationship Id="rId23" Type="http://schemas.openxmlformats.org/officeDocument/2006/relationships/hyperlink" Target="https://podminky.urs.cz/item/CS_URS_2021_01/444171111" TargetMode="External" /><Relationship Id="rId24" Type="http://schemas.openxmlformats.org/officeDocument/2006/relationships/hyperlink" Target="https://podminky.urs.cz/item/CS_URS_2021_01/564201111" TargetMode="External" /><Relationship Id="rId25" Type="http://schemas.openxmlformats.org/officeDocument/2006/relationships/hyperlink" Target="https://podminky.urs.cz/item/CS_URS_2021_01/564251111" TargetMode="External" /><Relationship Id="rId26" Type="http://schemas.openxmlformats.org/officeDocument/2006/relationships/hyperlink" Target="https://podminky.urs.cz/item/CS_URS_2021_01/631311121" TargetMode="External" /><Relationship Id="rId27" Type="http://schemas.openxmlformats.org/officeDocument/2006/relationships/hyperlink" Target="https://podminky.urs.cz/item/CS_URS_2021_01/633992111" TargetMode="External" /><Relationship Id="rId28" Type="http://schemas.openxmlformats.org/officeDocument/2006/relationships/hyperlink" Target="https://podminky.urs.cz/item/CS_URS_2021_01/637211122" TargetMode="External" /><Relationship Id="rId29" Type="http://schemas.openxmlformats.org/officeDocument/2006/relationships/hyperlink" Target="https://podminky.urs.cz/item/CS_URS_2021_01/941311111" TargetMode="External" /><Relationship Id="rId30" Type="http://schemas.openxmlformats.org/officeDocument/2006/relationships/hyperlink" Target="https://podminky.urs.cz/item/CS_URS_2021_01/941311211" TargetMode="External" /><Relationship Id="rId31" Type="http://schemas.openxmlformats.org/officeDocument/2006/relationships/hyperlink" Target="https://podminky.urs.cz/item/CS_URS_2021_01/941311811" TargetMode="External" /><Relationship Id="rId32" Type="http://schemas.openxmlformats.org/officeDocument/2006/relationships/hyperlink" Target="https://podminky.urs.cz/item/CS_URS_2021_01/953946111" TargetMode="External" /><Relationship Id="rId33" Type="http://schemas.openxmlformats.org/officeDocument/2006/relationships/hyperlink" Target="https://podminky.urs.cz/item/CS_URS_2021_01/13814201" TargetMode="External" /><Relationship Id="rId34" Type="http://schemas.openxmlformats.org/officeDocument/2006/relationships/hyperlink" Target="https://podminky.urs.cz/item/CS_URS_2021_01/966071821" TargetMode="External" /><Relationship Id="rId35" Type="http://schemas.openxmlformats.org/officeDocument/2006/relationships/hyperlink" Target="https://podminky.urs.cz/item/CS_URS_2021_01/966073811" TargetMode="External" /><Relationship Id="rId36" Type="http://schemas.openxmlformats.org/officeDocument/2006/relationships/hyperlink" Target="https://podminky.urs.cz/item/CS_URS_2021_01/997002611" TargetMode="External" /><Relationship Id="rId37" Type="http://schemas.openxmlformats.org/officeDocument/2006/relationships/hyperlink" Target="https://podminky.urs.cz/item/CS_URS_2021_01/997006512" TargetMode="External" /><Relationship Id="rId38" Type="http://schemas.openxmlformats.org/officeDocument/2006/relationships/hyperlink" Target="https://podminky.urs.cz/item/CS_URS_2021_01/997006519" TargetMode="External" /><Relationship Id="rId39" Type="http://schemas.openxmlformats.org/officeDocument/2006/relationships/hyperlink" Target="https://podminky.urs.cz/item/CS_URS_2021_01/997013871" TargetMode="External" /><Relationship Id="rId40" Type="http://schemas.openxmlformats.org/officeDocument/2006/relationships/hyperlink" Target="https://podminky.urs.cz/item/CS_URS_2021_01/998014211" TargetMode="External" /><Relationship Id="rId41" Type="http://schemas.openxmlformats.org/officeDocument/2006/relationships/hyperlink" Target="https://podminky.urs.cz/item/CS_URS_2021_01/713131151" TargetMode="External" /><Relationship Id="rId42" Type="http://schemas.openxmlformats.org/officeDocument/2006/relationships/hyperlink" Target="https://podminky.urs.cz/item/CS_URS_2021_01/28376352" TargetMode="External" /><Relationship Id="rId43" Type="http://schemas.openxmlformats.org/officeDocument/2006/relationships/hyperlink" Target="https://podminky.urs.cz/item/CS_URS_2021_01/764211626" TargetMode="External" /><Relationship Id="rId44" Type="http://schemas.openxmlformats.org/officeDocument/2006/relationships/hyperlink" Target="https://podminky.urs.cz/item/CS_URS_2021_01/764214606" TargetMode="External" /><Relationship Id="rId45" Type="http://schemas.openxmlformats.org/officeDocument/2006/relationships/hyperlink" Target="https://podminky.urs.cz/item/CS_URS_2021_01/764311603" TargetMode="External" /><Relationship Id="rId46" Type="http://schemas.openxmlformats.org/officeDocument/2006/relationships/hyperlink" Target="https://podminky.urs.cz/item/CS_URS_2021_01/764311604" TargetMode="External" /><Relationship Id="rId47" Type="http://schemas.openxmlformats.org/officeDocument/2006/relationships/hyperlink" Target="https://podminky.urs.cz/item/CS_URS_2021_01/764511603" TargetMode="External" /><Relationship Id="rId48" Type="http://schemas.openxmlformats.org/officeDocument/2006/relationships/hyperlink" Target="https://podminky.urs.cz/item/CS_URS_2021_01/764511623" TargetMode="External" /><Relationship Id="rId49" Type="http://schemas.openxmlformats.org/officeDocument/2006/relationships/hyperlink" Target="https://podminky.urs.cz/item/CS_URS_2021_01/764511644" TargetMode="External" /><Relationship Id="rId50" Type="http://schemas.openxmlformats.org/officeDocument/2006/relationships/hyperlink" Target="https://podminky.urs.cz/item/CS_URS_2021_01/764518623" TargetMode="External" /><Relationship Id="rId51" Type="http://schemas.openxmlformats.org/officeDocument/2006/relationships/hyperlink" Target="https://podminky.urs.cz/item/CS_URS_2021_01/998764101" TargetMode="External" /><Relationship Id="rId52" Type="http://schemas.openxmlformats.org/officeDocument/2006/relationships/hyperlink" Target="https://podminky.urs.cz/item/CS_URS_2021_01/767640111" TargetMode="External" /><Relationship Id="rId53" Type="http://schemas.openxmlformats.org/officeDocument/2006/relationships/hyperlink" Target="https://podminky.urs.cz/item/CS_URS_2021_01/767652240" TargetMode="External" /><Relationship Id="rId54" Type="http://schemas.openxmlformats.org/officeDocument/2006/relationships/hyperlink" Target="https://podminky.urs.cz/item/CS_URS_2021_01/998767101" TargetMode="External" /><Relationship Id="rId55" Type="http://schemas.openxmlformats.org/officeDocument/2006/relationships/hyperlink" Target="https://podminky.urs.cz/item/CS_URS_2021_01/777611121" TargetMode="External" /><Relationship Id="rId56" Type="http://schemas.openxmlformats.org/officeDocument/2006/relationships/hyperlink" Target="https://podminky.urs.cz/item/CS_URS_2021_01/783301303" TargetMode="External" /><Relationship Id="rId57" Type="http://schemas.openxmlformats.org/officeDocument/2006/relationships/hyperlink" Target="https://podminky.urs.cz/item/CS_URS_2021_01/783334201" TargetMode="External" /><Relationship Id="rId58" Type="http://schemas.openxmlformats.org/officeDocument/2006/relationships/hyperlink" Target="https://podminky.urs.cz/item/CS_URS_2021_01/783335101" TargetMode="External" /><Relationship Id="rId59" Type="http://schemas.openxmlformats.org/officeDocument/2006/relationships/hyperlink" Target="https://podminky.urs.cz/item/CS_URS_2021_01/783337101" TargetMode="External" /><Relationship Id="rId60" Type="http://schemas.openxmlformats.org/officeDocument/2006/relationships/hyperlink" Target="https://podminky.urs.cz/item/CS_URS_2021_01/468041113" TargetMode="External" /><Relationship Id="rId6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32154102" TargetMode="External" /><Relationship Id="rId2" Type="http://schemas.openxmlformats.org/officeDocument/2006/relationships/hyperlink" Target="https://podminky.urs.cz/item/CS_URS_2021_01/162651111" TargetMode="External" /><Relationship Id="rId3" Type="http://schemas.openxmlformats.org/officeDocument/2006/relationships/hyperlink" Target="https://podminky.urs.cz/item/CS_URS_2021_01/167151101" TargetMode="External" /><Relationship Id="rId4" Type="http://schemas.openxmlformats.org/officeDocument/2006/relationships/hyperlink" Target="https://podminky.urs.cz/item/CS_URS_2021_01/171201201" TargetMode="External" /><Relationship Id="rId5" Type="http://schemas.openxmlformats.org/officeDocument/2006/relationships/hyperlink" Target="https://podminky.urs.cz/item/CS_URS_2021_01/171201231" TargetMode="External" /><Relationship Id="rId6" Type="http://schemas.openxmlformats.org/officeDocument/2006/relationships/hyperlink" Target="https://podminky.urs.cz/item/CS_URS_2021_01/239111111" TargetMode="External" /><Relationship Id="rId7" Type="http://schemas.openxmlformats.org/officeDocument/2006/relationships/hyperlink" Target="https://podminky.urs.cz/item/CS_URS_2021_01/271562211" TargetMode="External" /><Relationship Id="rId8" Type="http://schemas.openxmlformats.org/officeDocument/2006/relationships/hyperlink" Target="https://podminky.urs.cz/item/CS_URS_2021_01/273322511" TargetMode="External" /><Relationship Id="rId9" Type="http://schemas.openxmlformats.org/officeDocument/2006/relationships/hyperlink" Target="https://podminky.urs.cz/item/CS_URS_2021_01/274322511" TargetMode="External" /><Relationship Id="rId10" Type="http://schemas.openxmlformats.org/officeDocument/2006/relationships/hyperlink" Target="https://podminky.urs.cz/item/CS_URS_2021_01/35442062" TargetMode="External" /><Relationship Id="rId11" Type="http://schemas.openxmlformats.org/officeDocument/2006/relationships/hyperlink" Target="https://podminky.urs.cz/item/CS_URS_2021_01/274351121" TargetMode="External" /><Relationship Id="rId12" Type="http://schemas.openxmlformats.org/officeDocument/2006/relationships/hyperlink" Target="https://podminky.urs.cz/item/CS_URS_2021_01/274351122" TargetMode="External" /><Relationship Id="rId13" Type="http://schemas.openxmlformats.org/officeDocument/2006/relationships/hyperlink" Target="https://podminky.urs.cz/item/CS_URS_2021_01/274362021" TargetMode="External" /><Relationship Id="rId14" Type="http://schemas.openxmlformats.org/officeDocument/2006/relationships/hyperlink" Target="https://podminky.urs.cz/item/CS_URS_2021_01/337171410" TargetMode="External" /><Relationship Id="rId15" Type="http://schemas.openxmlformats.org/officeDocument/2006/relationships/hyperlink" Target="https://podminky.urs.cz/item/CS_URS_2021_01/342171111" TargetMode="External" /><Relationship Id="rId16" Type="http://schemas.openxmlformats.org/officeDocument/2006/relationships/hyperlink" Target="https://podminky.urs.cz/item/CS_URS_2021_01/444171111" TargetMode="External" /><Relationship Id="rId17" Type="http://schemas.openxmlformats.org/officeDocument/2006/relationships/hyperlink" Target="https://podminky.urs.cz/item/CS_URS_2021_01/564201111" TargetMode="External" /><Relationship Id="rId18" Type="http://schemas.openxmlformats.org/officeDocument/2006/relationships/hyperlink" Target="https://podminky.urs.cz/item/CS_URS_2021_01/564251111" TargetMode="External" /><Relationship Id="rId19" Type="http://schemas.openxmlformats.org/officeDocument/2006/relationships/hyperlink" Target="https://podminky.urs.cz/item/CS_URS_2021_01/631311121" TargetMode="External" /><Relationship Id="rId20" Type="http://schemas.openxmlformats.org/officeDocument/2006/relationships/hyperlink" Target="https://podminky.urs.cz/item/CS_URS_2021_01/633992111" TargetMode="External" /><Relationship Id="rId21" Type="http://schemas.openxmlformats.org/officeDocument/2006/relationships/hyperlink" Target="https://podminky.urs.cz/item/CS_URS_2021_01/637211122" TargetMode="External" /><Relationship Id="rId22" Type="http://schemas.openxmlformats.org/officeDocument/2006/relationships/hyperlink" Target="https://podminky.urs.cz/item/CS_URS_2021_01/941311111" TargetMode="External" /><Relationship Id="rId23" Type="http://schemas.openxmlformats.org/officeDocument/2006/relationships/hyperlink" Target="https://podminky.urs.cz/item/CS_URS_2021_01/941311211" TargetMode="External" /><Relationship Id="rId24" Type="http://schemas.openxmlformats.org/officeDocument/2006/relationships/hyperlink" Target="https://podminky.urs.cz/item/CS_URS_2021_01/941311811" TargetMode="External" /><Relationship Id="rId25" Type="http://schemas.openxmlformats.org/officeDocument/2006/relationships/hyperlink" Target="https://podminky.urs.cz/item/CS_URS_2021_01/953946111" TargetMode="External" /><Relationship Id="rId26" Type="http://schemas.openxmlformats.org/officeDocument/2006/relationships/hyperlink" Target="https://podminky.urs.cz/item/CS_URS_2021_01/997002611" TargetMode="External" /><Relationship Id="rId27" Type="http://schemas.openxmlformats.org/officeDocument/2006/relationships/hyperlink" Target="https://podminky.urs.cz/item/CS_URS_2021_01/997006512" TargetMode="External" /><Relationship Id="rId28" Type="http://schemas.openxmlformats.org/officeDocument/2006/relationships/hyperlink" Target="https://podminky.urs.cz/item/CS_URS_2021_01/997006519" TargetMode="External" /><Relationship Id="rId29" Type="http://schemas.openxmlformats.org/officeDocument/2006/relationships/hyperlink" Target="https://podminky.urs.cz/item/CS_URS_2021_01/997013871" TargetMode="External" /><Relationship Id="rId30" Type="http://schemas.openxmlformats.org/officeDocument/2006/relationships/hyperlink" Target="https://podminky.urs.cz/item/CS_URS_2021_01/998014211" TargetMode="External" /><Relationship Id="rId31" Type="http://schemas.openxmlformats.org/officeDocument/2006/relationships/hyperlink" Target="https://podminky.urs.cz/item/CS_URS_2021_01/764214606" TargetMode="External" /><Relationship Id="rId32" Type="http://schemas.openxmlformats.org/officeDocument/2006/relationships/hyperlink" Target="https://podminky.urs.cz/item/CS_URS_2021_01/764311603" TargetMode="External" /><Relationship Id="rId33" Type="http://schemas.openxmlformats.org/officeDocument/2006/relationships/hyperlink" Target="https://podminky.urs.cz/item/CS_URS_2021_01/764311604" TargetMode="External" /><Relationship Id="rId34" Type="http://schemas.openxmlformats.org/officeDocument/2006/relationships/hyperlink" Target="https://podminky.urs.cz/item/CS_URS_2021_01/764511603" TargetMode="External" /><Relationship Id="rId35" Type="http://schemas.openxmlformats.org/officeDocument/2006/relationships/hyperlink" Target="https://podminky.urs.cz/item/CS_URS_2021_01/764511644" TargetMode="External" /><Relationship Id="rId36" Type="http://schemas.openxmlformats.org/officeDocument/2006/relationships/hyperlink" Target="https://podminky.urs.cz/item/CS_URS_2021_01/764518623" TargetMode="External" /><Relationship Id="rId37" Type="http://schemas.openxmlformats.org/officeDocument/2006/relationships/hyperlink" Target="https://podminky.urs.cz/item/CS_URS_2021_01/998764101" TargetMode="External" /><Relationship Id="rId38" Type="http://schemas.openxmlformats.org/officeDocument/2006/relationships/hyperlink" Target="https://podminky.urs.cz/item/CS_URS_2021_01/777611121" TargetMode="External" /><Relationship Id="rId39" Type="http://schemas.openxmlformats.org/officeDocument/2006/relationships/hyperlink" Target="https://podminky.urs.cz/item/CS_URS_2021_01/783301303" TargetMode="External" /><Relationship Id="rId40" Type="http://schemas.openxmlformats.org/officeDocument/2006/relationships/hyperlink" Target="https://podminky.urs.cz/item/CS_URS_2021_01/783334201" TargetMode="External" /><Relationship Id="rId41" Type="http://schemas.openxmlformats.org/officeDocument/2006/relationships/hyperlink" Target="https://podminky.urs.cz/item/CS_URS_2021_01/783335101" TargetMode="External" /><Relationship Id="rId42" Type="http://schemas.openxmlformats.org/officeDocument/2006/relationships/hyperlink" Target="https://podminky.urs.cz/item/CS_URS_2021_01/783337101" TargetMode="External" /><Relationship Id="rId43" Type="http://schemas.openxmlformats.org/officeDocument/2006/relationships/hyperlink" Target="https://podminky.urs.cz/item/CS_URS_2021_01/468041113" TargetMode="External" /><Relationship Id="rId44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32154102" TargetMode="External" /><Relationship Id="rId2" Type="http://schemas.openxmlformats.org/officeDocument/2006/relationships/hyperlink" Target="https://podminky.urs.cz/item/CS_URS_2021_01/162651111" TargetMode="External" /><Relationship Id="rId3" Type="http://schemas.openxmlformats.org/officeDocument/2006/relationships/hyperlink" Target="https://podminky.urs.cz/item/CS_URS_2021_01/167151101" TargetMode="External" /><Relationship Id="rId4" Type="http://schemas.openxmlformats.org/officeDocument/2006/relationships/hyperlink" Target="https://podminky.urs.cz/item/CS_URS_2021_01/171201201" TargetMode="External" /><Relationship Id="rId5" Type="http://schemas.openxmlformats.org/officeDocument/2006/relationships/hyperlink" Target="https://podminky.urs.cz/item/CS_URS_2021_01/171201231" TargetMode="External" /><Relationship Id="rId6" Type="http://schemas.openxmlformats.org/officeDocument/2006/relationships/hyperlink" Target="https://podminky.urs.cz/item/CS_URS_2021_01/239111111" TargetMode="External" /><Relationship Id="rId7" Type="http://schemas.openxmlformats.org/officeDocument/2006/relationships/hyperlink" Target="https://podminky.urs.cz/item/CS_URS_2021_01/271562211" TargetMode="External" /><Relationship Id="rId8" Type="http://schemas.openxmlformats.org/officeDocument/2006/relationships/hyperlink" Target="https://podminky.urs.cz/item/CS_URS_2021_01/273322511" TargetMode="External" /><Relationship Id="rId9" Type="http://schemas.openxmlformats.org/officeDocument/2006/relationships/hyperlink" Target="https://podminky.urs.cz/item/CS_URS_2021_01/274322511" TargetMode="External" /><Relationship Id="rId10" Type="http://schemas.openxmlformats.org/officeDocument/2006/relationships/hyperlink" Target="https://podminky.urs.cz/item/CS_URS_2021_01/35442062" TargetMode="External" /><Relationship Id="rId11" Type="http://schemas.openxmlformats.org/officeDocument/2006/relationships/hyperlink" Target="https://podminky.urs.cz/item/CS_URS_2021_01/274351121" TargetMode="External" /><Relationship Id="rId12" Type="http://schemas.openxmlformats.org/officeDocument/2006/relationships/hyperlink" Target="https://podminky.urs.cz/item/CS_URS_2021_01/274351122" TargetMode="External" /><Relationship Id="rId13" Type="http://schemas.openxmlformats.org/officeDocument/2006/relationships/hyperlink" Target="https://podminky.urs.cz/item/CS_URS_2021_01/274362021" TargetMode="External" /><Relationship Id="rId14" Type="http://schemas.openxmlformats.org/officeDocument/2006/relationships/hyperlink" Target="https://podminky.urs.cz/item/CS_URS_2021_01/337171410" TargetMode="External" /><Relationship Id="rId15" Type="http://schemas.openxmlformats.org/officeDocument/2006/relationships/hyperlink" Target="https://podminky.urs.cz/item/CS_URS_2021_01/342151111" TargetMode="External" /><Relationship Id="rId16" Type="http://schemas.openxmlformats.org/officeDocument/2006/relationships/hyperlink" Target="https://podminky.urs.cz/item/CS_URS_2021_01/342171111" TargetMode="External" /><Relationship Id="rId17" Type="http://schemas.openxmlformats.org/officeDocument/2006/relationships/hyperlink" Target="https://podminky.urs.cz/item/CS_URS_2021_01/342191111" TargetMode="External" /><Relationship Id="rId18" Type="http://schemas.openxmlformats.org/officeDocument/2006/relationships/hyperlink" Target="https://podminky.urs.cz/item/CS_URS_2021_01/444171111" TargetMode="External" /><Relationship Id="rId19" Type="http://schemas.openxmlformats.org/officeDocument/2006/relationships/hyperlink" Target="https://podminky.urs.cz/item/CS_URS_2021_01/631311121" TargetMode="External" /><Relationship Id="rId20" Type="http://schemas.openxmlformats.org/officeDocument/2006/relationships/hyperlink" Target="https://podminky.urs.cz/item/CS_URS_2021_01/633992111" TargetMode="External" /><Relationship Id="rId21" Type="http://schemas.openxmlformats.org/officeDocument/2006/relationships/hyperlink" Target="https://podminky.urs.cz/item/CS_URS_2021_01/941311111" TargetMode="External" /><Relationship Id="rId22" Type="http://schemas.openxmlformats.org/officeDocument/2006/relationships/hyperlink" Target="https://podminky.urs.cz/item/CS_URS_2021_01/941311211" TargetMode="External" /><Relationship Id="rId23" Type="http://schemas.openxmlformats.org/officeDocument/2006/relationships/hyperlink" Target="https://podminky.urs.cz/item/CS_URS_2021_01/941311811" TargetMode="External" /><Relationship Id="rId24" Type="http://schemas.openxmlformats.org/officeDocument/2006/relationships/hyperlink" Target="https://podminky.urs.cz/item/CS_URS_2021_01/953946111" TargetMode="External" /><Relationship Id="rId25" Type="http://schemas.openxmlformats.org/officeDocument/2006/relationships/hyperlink" Target="https://podminky.urs.cz/item/CS_URS_2021_01/13814201" TargetMode="External" /><Relationship Id="rId26" Type="http://schemas.openxmlformats.org/officeDocument/2006/relationships/hyperlink" Target="https://podminky.urs.cz/item/CS_URS_2021_01/966073121" TargetMode="External" /><Relationship Id="rId27" Type="http://schemas.openxmlformats.org/officeDocument/2006/relationships/hyperlink" Target="https://podminky.urs.cz/item/CS_URS_2021_01/997002611" TargetMode="External" /><Relationship Id="rId28" Type="http://schemas.openxmlformats.org/officeDocument/2006/relationships/hyperlink" Target="https://podminky.urs.cz/item/CS_URS_2021_01/997006512" TargetMode="External" /><Relationship Id="rId29" Type="http://schemas.openxmlformats.org/officeDocument/2006/relationships/hyperlink" Target="https://podminky.urs.cz/item/CS_URS_2021_01/997006519" TargetMode="External" /><Relationship Id="rId30" Type="http://schemas.openxmlformats.org/officeDocument/2006/relationships/hyperlink" Target="https://podminky.urs.cz/item/CS_URS_2021_01/997013871" TargetMode="External" /><Relationship Id="rId31" Type="http://schemas.openxmlformats.org/officeDocument/2006/relationships/hyperlink" Target="https://podminky.urs.cz/item/CS_URS_2021_01/998014211" TargetMode="External" /><Relationship Id="rId32" Type="http://schemas.openxmlformats.org/officeDocument/2006/relationships/hyperlink" Target="https://podminky.urs.cz/item/CS_URS_2021_01/713131151" TargetMode="External" /><Relationship Id="rId33" Type="http://schemas.openxmlformats.org/officeDocument/2006/relationships/hyperlink" Target="https://podminky.urs.cz/item/CS_URS_2021_01/28376352" TargetMode="External" /><Relationship Id="rId34" Type="http://schemas.openxmlformats.org/officeDocument/2006/relationships/hyperlink" Target="https://podminky.urs.cz/item/CS_URS_2021_01/764214606" TargetMode="External" /><Relationship Id="rId35" Type="http://schemas.openxmlformats.org/officeDocument/2006/relationships/hyperlink" Target="https://podminky.urs.cz/item/CS_URS_2021_01/764311603" TargetMode="External" /><Relationship Id="rId36" Type="http://schemas.openxmlformats.org/officeDocument/2006/relationships/hyperlink" Target="https://podminky.urs.cz/item/CS_URS_2021_01/764311604" TargetMode="External" /><Relationship Id="rId37" Type="http://schemas.openxmlformats.org/officeDocument/2006/relationships/hyperlink" Target="https://podminky.urs.cz/item/CS_URS_2021_01/764311605" TargetMode="External" /><Relationship Id="rId38" Type="http://schemas.openxmlformats.org/officeDocument/2006/relationships/hyperlink" Target="https://podminky.urs.cz/item/CS_URS_2021_01/764511601" TargetMode="External" /><Relationship Id="rId39" Type="http://schemas.openxmlformats.org/officeDocument/2006/relationships/hyperlink" Target="https://podminky.urs.cz/item/CS_URS_2021_01/764511621" TargetMode="External" /><Relationship Id="rId40" Type="http://schemas.openxmlformats.org/officeDocument/2006/relationships/hyperlink" Target="https://podminky.urs.cz/item/CS_URS_2021_01/764518621" TargetMode="External" /><Relationship Id="rId41" Type="http://schemas.openxmlformats.org/officeDocument/2006/relationships/hyperlink" Target="https://podminky.urs.cz/item/CS_URS_2021_01/998764101" TargetMode="External" /><Relationship Id="rId42" Type="http://schemas.openxmlformats.org/officeDocument/2006/relationships/hyperlink" Target="https://podminky.urs.cz/item/CS_URS_2021_01/767640111" TargetMode="External" /><Relationship Id="rId43" Type="http://schemas.openxmlformats.org/officeDocument/2006/relationships/hyperlink" Target="https://podminky.urs.cz/item/CS_URS_2021_01/767652240" TargetMode="External" /><Relationship Id="rId44" Type="http://schemas.openxmlformats.org/officeDocument/2006/relationships/hyperlink" Target="https://podminky.urs.cz/item/CS_URS_2021_01/998767101" TargetMode="External" /><Relationship Id="rId45" Type="http://schemas.openxmlformats.org/officeDocument/2006/relationships/hyperlink" Target="https://podminky.urs.cz/item/CS_URS_2021_01/777611121" TargetMode="External" /><Relationship Id="rId46" Type="http://schemas.openxmlformats.org/officeDocument/2006/relationships/hyperlink" Target="https://podminky.urs.cz/item/CS_URS_2021_01/783301303" TargetMode="External" /><Relationship Id="rId47" Type="http://schemas.openxmlformats.org/officeDocument/2006/relationships/hyperlink" Target="https://podminky.urs.cz/item/CS_URS_2021_01/783334201" TargetMode="External" /><Relationship Id="rId48" Type="http://schemas.openxmlformats.org/officeDocument/2006/relationships/hyperlink" Target="https://podminky.urs.cz/item/CS_URS_2021_01/783335101" TargetMode="External" /><Relationship Id="rId49" Type="http://schemas.openxmlformats.org/officeDocument/2006/relationships/hyperlink" Target="https://podminky.urs.cz/item/CS_URS_2021_01/783337101" TargetMode="External" /><Relationship Id="rId50" Type="http://schemas.openxmlformats.org/officeDocument/2006/relationships/hyperlink" Target="https://podminky.urs.cz/item/CS_URS_2021_01/468041113" TargetMode="External" /><Relationship Id="rId5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13106192" TargetMode="External" /><Relationship Id="rId2" Type="http://schemas.openxmlformats.org/officeDocument/2006/relationships/hyperlink" Target="https://podminky.urs.cz/item/CS_URS_2021_01/113107213" TargetMode="External" /><Relationship Id="rId3" Type="http://schemas.openxmlformats.org/officeDocument/2006/relationships/hyperlink" Target="https://podminky.urs.cz/item/CS_URS_2021_01/113202111" TargetMode="External" /><Relationship Id="rId4" Type="http://schemas.openxmlformats.org/officeDocument/2006/relationships/hyperlink" Target="https://podminky.urs.cz/item/CS_URS_2021_01/122252204" TargetMode="External" /><Relationship Id="rId5" Type="http://schemas.openxmlformats.org/officeDocument/2006/relationships/hyperlink" Target="https://podminky.urs.cz/item/CS_URS_2021_01/132151103" TargetMode="External" /><Relationship Id="rId6" Type="http://schemas.openxmlformats.org/officeDocument/2006/relationships/hyperlink" Target="https://podminky.urs.cz/item/CS_URS_2021_01/162651111" TargetMode="External" /><Relationship Id="rId7" Type="http://schemas.openxmlformats.org/officeDocument/2006/relationships/hyperlink" Target="https://podminky.urs.cz/item/CS_URS_2021_01/167151101" TargetMode="External" /><Relationship Id="rId8" Type="http://schemas.openxmlformats.org/officeDocument/2006/relationships/hyperlink" Target="https://podminky.urs.cz/item/CS_URS_2021_01/171201201" TargetMode="External" /><Relationship Id="rId9" Type="http://schemas.openxmlformats.org/officeDocument/2006/relationships/hyperlink" Target="https://podminky.urs.cz/item/CS_URS_2021_01/171201231" TargetMode="External" /><Relationship Id="rId10" Type="http://schemas.openxmlformats.org/officeDocument/2006/relationships/hyperlink" Target="https://podminky.urs.cz/item/CS_URS_2021_01/174101101" TargetMode="External" /><Relationship Id="rId11" Type="http://schemas.openxmlformats.org/officeDocument/2006/relationships/hyperlink" Target="https://podminky.urs.cz/item/CS_URS_2021_01/58344197" TargetMode="External" /><Relationship Id="rId12" Type="http://schemas.openxmlformats.org/officeDocument/2006/relationships/hyperlink" Target="https://podminky.urs.cz/item/CS_URS_2021_01/174151101" TargetMode="External" /><Relationship Id="rId13" Type="http://schemas.openxmlformats.org/officeDocument/2006/relationships/hyperlink" Target="https://podminky.urs.cz/item/CS_URS_2021_01/10364100" TargetMode="External" /><Relationship Id="rId14" Type="http://schemas.openxmlformats.org/officeDocument/2006/relationships/hyperlink" Target="https://podminky.urs.cz/item/CS_URS_2021_01/175111101" TargetMode="External" /><Relationship Id="rId15" Type="http://schemas.openxmlformats.org/officeDocument/2006/relationships/hyperlink" Target="https://podminky.urs.cz/item/CS_URS_2021_01/58344121" TargetMode="External" /><Relationship Id="rId16" Type="http://schemas.openxmlformats.org/officeDocument/2006/relationships/hyperlink" Target="https://podminky.urs.cz/item/CS_URS_2021_01/181202305" TargetMode="External" /><Relationship Id="rId17" Type="http://schemas.openxmlformats.org/officeDocument/2006/relationships/hyperlink" Target="https://podminky.urs.cz/item/CS_URS_2021_01/181411121" TargetMode="External" /><Relationship Id="rId18" Type="http://schemas.openxmlformats.org/officeDocument/2006/relationships/hyperlink" Target="https://podminky.urs.cz/item/CS_URS_2021_01/00572100" TargetMode="External" /><Relationship Id="rId19" Type="http://schemas.openxmlformats.org/officeDocument/2006/relationships/hyperlink" Target="https://podminky.urs.cz/item/CS_URS_2021_01/182303111" TargetMode="External" /><Relationship Id="rId20" Type="http://schemas.openxmlformats.org/officeDocument/2006/relationships/hyperlink" Target="https://podminky.urs.cz/item/CS_URS_2021_01/10371500" TargetMode="External" /><Relationship Id="rId21" Type="http://schemas.openxmlformats.org/officeDocument/2006/relationships/hyperlink" Target="https://podminky.urs.cz/item/CS_URS_2021_01/185803111" TargetMode="External" /><Relationship Id="rId22" Type="http://schemas.openxmlformats.org/officeDocument/2006/relationships/hyperlink" Target="https://podminky.urs.cz/item/CS_URS_2021_01/185803211" TargetMode="External" /><Relationship Id="rId23" Type="http://schemas.openxmlformats.org/officeDocument/2006/relationships/hyperlink" Target="https://podminky.urs.cz/item/CS_URS_2021_01/212751105" TargetMode="External" /><Relationship Id="rId24" Type="http://schemas.openxmlformats.org/officeDocument/2006/relationships/hyperlink" Target="https://podminky.urs.cz/item/CS_URS_2021_01/274313611" TargetMode="External" /><Relationship Id="rId25" Type="http://schemas.openxmlformats.org/officeDocument/2006/relationships/hyperlink" Target="https://podminky.urs.cz/item/CS_URS_2021_01/451573111" TargetMode="External" /><Relationship Id="rId26" Type="http://schemas.openxmlformats.org/officeDocument/2006/relationships/hyperlink" Target="https://podminky.urs.cz/item/CS_URS_2021_01/564851111" TargetMode="External" /><Relationship Id="rId27" Type="http://schemas.openxmlformats.org/officeDocument/2006/relationships/hyperlink" Target="https://podminky.urs.cz/item/CS_URS_2021_01/564861111" TargetMode="External" /><Relationship Id="rId28" Type="http://schemas.openxmlformats.org/officeDocument/2006/relationships/hyperlink" Target="https://podminky.urs.cz/item/CS_URS_2021_01/565166122" TargetMode="External" /><Relationship Id="rId29" Type="http://schemas.openxmlformats.org/officeDocument/2006/relationships/hyperlink" Target="https://podminky.urs.cz/item/CS_URS_2021_01/573211107" TargetMode="External" /><Relationship Id="rId30" Type="http://schemas.openxmlformats.org/officeDocument/2006/relationships/hyperlink" Target="https://podminky.urs.cz/item/CS_URS_2021_01/577134141" TargetMode="External" /><Relationship Id="rId31" Type="http://schemas.openxmlformats.org/officeDocument/2006/relationships/hyperlink" Target="https://podminky.urs.cz/item/CS_URS_2021_01/577155142" TargetMode="External" /><Relationship Id="rId32" Type="http://schemas.openxmlformats.org/officeDocument/2006/relationships/hyperlink" Target="https://podminky.urs.cz/item/CS_URS_2021_01/871355221" TargetMode="External" /><Relationship Id="rId33" Type="http://schemas.openxmlformats.org/officeDocument/2006/relationships/hyperlink" Target="https://podminky.urs.cz/item/CS_URS_2021_01/892351111" TargetMode="External" /><Relationship Id="rId34" Type="http://schemas.openxmlformats.org/officeDocument/2006/relationships/hyperlink" Target="https://podminky.urs.cz/item/CS_URS_2021_01/894812205" TargetMode="External" /><Relationship Id="rId35" Type="http://schemas.openxmlformats.org/officeDocument/2006/relationships/hyperlink" Target="https://podminky.urs.cz/item/CS_URS_2021_01/894812235" TargetMode="External" /><Relationship Id="rId36" Type="http://schemas.openxmlformats.org/officeDocument/2006/relationships/hyperlink" Target="https://podminky.urs.cz/item/CS_URS_2021_01/894812249" TargetMode="External" /><Relationship Id="rId37" Type="http://schemas.openxmlformats.org/officeDocument/2006/relationships/hyperlink" Target="https://podminky.urs.cz/item/CS_URS_2021_01/894812262" TargetMode="External" /><Relationship Id="rId38" Type="http://schemas.openxmlformats.org/officeDocument/2006/relationships/hyperlink" Target="https://podminky.urs.cz/item/CS_URS_2021_01/899721112" TargetMode="External" /><Relationship Id="rId39" Type="http://schemas.openxmlformats.org/officeDocument/2006/relationships/hyperlink" Target="https://podminky.urs.cz/item/CS_URS_2021_01/899722114" TargetMode="External" /><Relationship Id="rId40" Type="http://schemas.openxmlformats.org/officeDocument/2006/relationships/hyperlink" Target="https://podminky.urs.cz/item/CS_URS_2021_01/916131213" TargetMode="External" /><Relationship Id="rId41" Type="http://schemas.openxmlformats.org/officeDocument/2006/relationships/hyperlink" Target="https://podminky.urs.cz/item/CS_URS_2021_01/59217032" TargetMode="External" /><Relationship Id="rId42" Type="http://schemas.openxmlformats.org/officeDocument/2006/relationships/hyperlink" Target="https://podminky.urs.cz/item/CS_URS_2021_01/919732211" TargetMode="External" /><Relationship Id="rId43" Type="http://schemas.openxmlformats.org/officeDocument/2006/relationships/hyperlink" Target="https://podminky.urs.cz/item/CS_URS_2021_01/919735112" TargetMode="External" /><Relationship Id="rId44" Type="http://schemas.openxmlformats.org/officeDocument/2006/relationships/hyperlink" Target="https://podminky.urs.cz/item/CS_URS_2021_01/111625530" TargetMode="External" /><Relationship Id="rId45" Type="http://schemas.openxmlformats.org/officeDocument/2006/relationships/hyperlink" Target="https://podminky.urs.cz/item/CS_URS_2021_01/935114112" TargetMode="External" /><Relationship Id="rId46" Type="http://schemas.openxmlformats.org/officeDocument/2006/relationships/hyperlink" Target="https://podminky.urs.cz/item/CS_URS_2021_01/961044111" TargetMode="External" /><Relationship Id="rId47" Type="http://schemas.openxmlformats.org/officeDocument/2006/relationships/hyperlink" Target="https://podminky.urs.cz/item/CS_URS_2021_01/997002611" TargetMode="External" /><Relationship Id="rId48" Type="http://schemas.openxmlformats.org/officeDocument/2006/relationships/hyperlink" Target="https://podminky.urs.cz/item/CS_URS_2021_01/997006512" TargetMode="External" /><Relationship Id="rId49" Type="http://schemas.openxmlformats.org/officeDocument/2006/relationships/hyperlink" Target="https://podminky.urs.cz/item/CS_URS_2021_01/997006519" TargetMode="External" /><Relationship Id="rId50" Type="http://schemas.openxmlformats.org/officeDocument/2006/relationships/hyperlink" Target="https://podminky.urs.cz/item/CS_URS_2021_01/997013861" TargetMode="External" /><Relationship Id="rId51" Type="http://schemas.openxmlformats.org/officeDocument/2006/relationships/hyperlink" Target="https://podminky.urs.cz/item/CS_URS_2021_01/997013871" TargetMode="External" /><Relationship Id="rId52" Type="http://schemas.openxmlformats.org/officeDocument/2006/relationships/hyperlink" Target="https://podminky.urs.cz/item/CS_URS_2021_01/997013873" TargetMode="External" /><Relationship Id="rId53" Type="http://schemas.openxmlformats.org/officeDocument/2006/relationships/hyperlink" Target="https://podminky.urs.cz/item/CS_URS_2021_01/998225111" TargetMode="External" /><Relationship Id="rId54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22252204" TargetMode="External" /><Relationship Id="rId2" Type="http://schemas.openxmlformats.org/officeDocument/2006/relationships/hyperlink" Target="https://podminky.urs.cz/item/CS_URS_2021_01/162651111" TargetMode="External" /><Relationship Id="rId3" Type="http://schemas.openxmlformats.org/officeDocument/2006/relationships/hyperlink" Target="https://podminky.urs.cz/item/CS_URS_2021_01/167151101" TargetMode="External" /><Relationship Id="rId4" Type="http://schemas.openxmlformats.org/officeDocument/2006/relationships/hyperlink" Target="https://podminky.urs.cz/item/CS_URS_2021_01/171201201" TargetMode="External" /><Relationship Id="rId5" Type="http://schemas.openxmlformats.org/officeDocument/2006/relationships/hyperlink" Target="https://podminky.urs.cz/item/CS_URS_2021_01/171201231" TargetMode="External" /><Relationship Id="rId6" Type="http://schemas.openxmlformats.org/officeDocument/2006/relationships/hyperlink" Target="https://podminky.urs.cz/item/CS_URS_2021_01/564281111" TargetMode="External" /><Relationship Id="rId7" Type="http://schemas.openxmlformats.org/officeDocument/2006/relationships/hyperlink" Target="https://podminky.urs.cz/item/CS_URS_2021_01/919726122" TargetMode="External" /><Relationship Id="rId8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32112111" TargetMode="External" /><Relationship Id="rId2" Type="http://schemas.openxmlformats.org/officeDocument/2006/relationships/hyperlink" Target="https://podminky.urs.cz/item/CS_URS_2021_01/162651111" TargetMode="External" /><Relationship Id="rId3" Type="http://schemas.openxmlformats.org/officeDocument/2006/relationships/hyperlink" Target="https://podminky.urs.cz/item/CS_URS_2021_01/167151101" TargetMode="External" /><Relationship Id="rId4" Type="http://schemas.openxmlformats.org/officeDocument/2006/relationships/hyperlink" Target="https://podminky.urs.cz/item/CS_URS_2021_01/171201201" TargetMode="External" /><Relationship Id="rId5" Type="http://schemas.openxmlformats.org/officeDocument/2006/relationships/hyperlink" Target="https://podminky.urs.cz/item/CS_URS_2021_01/171201231" TargetMode="External" /><Relationship Id="rId6" Type="http://schemas.openxmlformats.org/officeDocument/2006/relationships/hyperlink" Target="https://podminky.urs.cz/item/CS_URS_2021_01/174101101" TargetMode="External" /><Relationship Id="rId7" Type="http://schemas.openxmlformats.org/officeDocument/2006/relationships/hyperlink" Target="https://podminky.urs.cz/item/CS_URS_2021_01/58344197" TargetMode="External" /><Relationship Id="rId8" Type="http://schemas.openxmlformats.org/officeDocument/2006/relationships/hyperlink" Target="https://podminky.urs.cz/item/CS_URS_2021_01/220182022" TargetMode="External" /><Relationship Id="rId9" Type="http://schemas.openxmlformats.org/officeDocument/2006/relationships/hyperlink" Target="https://podminky.urs.cz/item/CS_URS_2021_01/460010024" TargetMode="External" /><Relationship Id="rId10" Type="http://schemas.openxmlformats.org/officeDocument/2006/relationships/hyperlink" Target="https://podminky.urs.cz/item/CS_URS_2021_01/460421082" TargetMode="External" /><Relationship Id="rId11" Type="http://schemas.openxmlformats.org/officeDocument/2006/relationships/hyperlink" Target="https://podminky.urs.cz/item/CS_URS_2021_01/460528111" TargetMode="External" /><Relationship Id="rId12" Type="http://schemas.openxmlformats.org/officeDocument/2006/relationships/hyperlink" Target="https://podminky.urs.cz/item/CS_URS_2021_01/460751112" TargetMode="External" /><Relationship Id="rId13" Type="http://schemas.openxmlformats.org/officeDocument/2006/relationships/hyperlink" Target="https://podminky.urs.cz/item/CS_URS_2021_01/59213011" TargetMode="External" /><Relationship Id="rId14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31151100" TargetMode="External" /><Relationship Id="rId2" Type="http://schemas.openxmlformats.org/officeDocument/2006/relationships/hyperlink" Target="https://podminky.urs.cz/item/CS_URS_2021_01/132151103" TargetMode="External" /><Relationship Id="rId3" Type="http://schemas.openxmlformats.org/officeDocument/2006/relationships/hyperlink" Target="https://podminky.urs.cz/item/CS_URS_2021_01/162651111" TargetMode="External" /><Relationship Id="rId4" Type="http://schemas.openxmlformats.org/officeDocument/2006/relationships/hyperlink" Target="https://podminky.urs.cz/item/CS_URS_2021_01/167151101" TargetMode="External" /><Relationship Id="rId5" Type="http://schemas.openxmlformats.org/officeDocument/2006/relationships/hyperlink" Target="https://podminky.urs.cz/item/CS_URS_2021_01/171201231" TargetMode="External" /><Relationship Id="rId6" Type="http://schemas.openxmlformats.org/officeDocument/2006/relationships/hyperlink" Target="https://podminky.urs.cz/item/CS_URS_2021_01/171251201" TargetMode="External" /><Relationship Id="rId7" Type="http://schemas.openxmlformats.org/officeDocument/2006/relationships/hyperlink" Target="https://podminky.urs.cz/item/CS_URS_2021_01/174101101" TargetMode="External" /><Relationship Id="rId8" Type="http://schemas.openxmlformats.org/officeDocument/2006/relationships/hyperlink" Target="https://podminky.urs.cz/item/CS_URS_2021_01/58344197" TargetMode="External" /><Relationship Id="rId9" Type="http://schemas.openxmlformats.org/officeDocument/2006/relationships/hyperlink" Target="https://podminky.urs.cz/item/CS_URS_2021_01/175111101" TargetMode="External" /><Relationship Id="rId10" Type="http://schemas.openxmlformats.org/officeDocument/2006/relationships/hyperlink" Target="https://podminky.urs.cz/item/CS_URS_2021_01/58344121" TargetMode="External" /><Relationship Id="rId11" Type="http://schemas.openxmlformats.org/officeDocument/2006/relationships/hyperlink" Target="https://podminky.urs.cz/item/CS_URS_2021_01/275313611" TargetMode="External" /><Relationship Id="rId12" Type="http://schemas.openxmlformats.org/officeDocument/2006/relationships/hyperlink" Target="https://podminky.urs.cz/item/CS_URS_2021_01/348172113" TargetMode="External" /><Relationship Id="rId13" Type="http://schemas.openxmlformats.org/officeDocument/2006/relationships/hyperlink" Target="https://podminky.urs.cz/item/CS_URS_2021_01/348172911" TargetMode="External" /><Relationship Id="rId14" Type="http://schemas.openxmlformats.org/officeDocument/2006/relationships/hyperlink" Target="https://podminky.urs.cz/item/CS_URS_2021_01/998225111" TargetMode="External" /><Relationship Id="rId15" Type="http://schemas.openxmlformats.org/officeDocument/2006/relationships/hyperlink" Target="https://podminky.urs.cz/item/CS_URS_2021_01/460791112" TargetMode="External" /><Relationship Id="rId16" Type="http://schemas.openxmlformats.org/officeDocument/2006/relationships/hyperlink" Target="https://podminky.urs.cz/item/CS_URS_2021_01/34571351" TargetMode="External" /><Relationship Id="rId17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1/119001401" TargetMode="External" /><Relationship Id="rId2" Type="http://schemas.openxmlformats.org/officeDocument/2006/relationships/hyperlink" Target="https://podminky.urs.cz/item/CS_URS_2021_01/119001421" TargetMode="External" /><Relationship Id="rId3" Type="http://schemas.openxmlformats.org/officeDocument/2006/relationships/hyperlink" Target="https://podminky.urs.cz/item/CS_URS_2021_01/131251204" TargetMode="External" /><Relationship Id="rId4" Type="http://schemas.openxmlformats.org/officeDocument/2006/relationships/hyperlink" Target="https://podminky.urs.cz/item/CS_URS_2021_01/132254204" TargetMode="External" /><Relationship Id="rId5" Type="http://schemas.openxmlformats.org/officeDocument/2006/relationships/hyperlink" Target="https://podminky.urs.cz/item/CS_URS_2021_01/133254101" TargetMode="External" /><Relationship Id="rId6" Type="http://schemas.openxmlformats.org/officeDocument/2006/relationships/hyperlink" Target="https://podminky.urs.cz/item/CS_URS_2021_01/151811143" TargetMode="External" /><Relationship Id="rId7" Type="http://schemas.openxmlformats.org/officeDocument/2006/relationships/hyperlink" Target="https://podminky.urs.cz/item/CS_URS_2021_01/151811243" TargetMode="External" /><Relationship Id="rId8" Type="http://schemas.openxmlformats.org/officeDocument/2006/relationships/hyperlink" Target="https://podminky.urs.cz/item/CS_URS_2021_01/162651111" TargetMode="External" /><Relationship Id="rId9" Type="http://schemas.openxmlformats.org/officeDocument/2006/relationships/hyperlink" Target="https://podminky.urs.cz/item/CS_URS_2021_01/167151101" TargetMode="External" /><Relationship Id="rId10" Type="http://schemas.openxmlformats.org/officeDocument/2006/relationships/hyperlink" Target="https://podminky.urs.cz/item/CS_URS_2021_01/171201201" TargetMode="External" /><Relationship Id="rId11" Type="http://schemas.openxmlformats.org/officeDocument/2006/relationships/hyperlink" Target="https://podminky.urs.cz/item/CS_URS_2021_01/171201231" TargetMode="External" /><Relationship Id="rId12" Type="http://schemas.openxmlformats.org/officeDocument/2006/relationships/hyperlink" Target="https://podminky.urs.cz/item/CS_URS_2021_01/174101101" TargetMode="External" /><Relationship Id="rId13" Type="http://schemas.openxmlformats.org/officeDocument/2006/relationships/hyperlink" Target="https://podminky.urs.cz/item/CS_URS_2021_01/58333674" TargetMode="External" /><Relationship Id="rId14" Type="http://schemas.openxmlformats.org/officeDocument/2006/relationships/hyperlink" Target="https://podminky.urs.cz/item/CS_URS_2021_01/175111101" TargetMode="External" /><Relationship Id="rId15" Type="http://schemas.openxmlformats.org/officeDocument/2006/relationships/hyperlink" Target="https://podminky.urs.cz/item/CS_URS_2021_01/58337303" TargetMode="External" /><Relationship Id="rId16" Type="http://schemas.openxmlformats.org/officeDocument/2006/relationships/hyperlink" Target="https://podminky.urs.cz/item/CS_URS_2021_01/359901211" TargetMode="External" /><Relationship Id="rId17" Type="http://schemas.openxmlformats.org/officeDocument/2006/relationships/hyperlink" Target="https://podminky.urs.cz/item/CS_URS_2021_01/451541111" TargetMode="External" /><Relationship Id="rId18" Type="http://schemas.openxmlformats.org/officeDocument/2006/relationships/hyperlink" Target="https://podminky.urs.cz/item/CS_URS_2021_01/451572111" TargetMode="External" /><Relationship Id="rId19" Type="http://schemas.openxmlformats.org/officeDocument/2006/relationships/hyperlink" Target="https://podminky.urs.cz/item/CS_URS_2021_01/452311141" TargetMode="External" /><Relationship Id="rId20" Type="http://schemas.openxmlformats.org/officeDocument/2006/relationships/hyperlink" Target="https://podminky.urs.cz/item/CS_URS_2021_01/452313141" TargetMode="External" /><Relationship Id="rId21" Type="http://schemas.openxmlformats.org/officeDocument/2006/relationships/hyperlink" Target="https://podminky.urs.cz/item/CS_URS_2021_01/871265211" TargetMode="External" /><Relationship Id="rId22" Type="http://schemas.openxmlformats.org/officeDocument/2006/relationships/hyperlink" Target="https://podminky.urs.cz/item/CS_URS_2021_01/871275211" TargetMode="External" /><Relationship Id="rId23" Type="http://schemas.openxmlformats.org/officeDocument/2006/relationships/hyperlink" Target="https://podminky.urs.cz/item/CS_URS_2021_01/871315221" TargetMode="External" /><Relationship Id="rId24" Type="http://schemas.openxmlformats.org/officeDocument/2006/relationships/hyperlink" Target="https://podminky.urs.cz/item/CS_URS_2021_01/871355221" TargetMode="External" /><Relationship Id="rId25" Type="http://schemas.openxmlformats.org/officeDocument/2006/relationships/hyperlink" Target="https://podminky.urs.cz/item/CS_URS_2021_01/871365811" TargetMode="External" /><Relationship Id="rId26" Type="http://schemas.openxmlformats.org/officeDocument/2006/relationships/hyperlink" Target="https://podminky.urs.cz/item/CS_URS_2021_01/877265271" TargetMode="External" /><Relationship Id="rId27" Type="http://schemas.openxmlformats.org/officeDocument/2006/relationships/hyperlink" Target="https://podminky.urs.cz/item/CS_URS_2021_01/28341110" TargetMode="External" /><Relationship Id="rId28" Type="http://schemas.openxmlformats.org/officeDocument/2006/relationships/hyperlink" Target="https://podminky.urs.cz/item/CS_URS_2021_01/877355121" TargetMode="External" /><Relationship Id="rId29" Type="http://schemas.openxmlformats.org/officeDocument/2006/relationships/hyperlink" Target="https://podminky.urs.cz/item/CS_URS_2021_01/890311851" TargetMode="External" /><Relationship Id="rId30" Type="http://schemas.openxmlformats.org/officeDocument/2006/relationships/hyperlink" Target="https://podminky.urs.cz/item/CS_URS_2021_01/892351111" TargetMode="External" /><Relationship Id="rId31" Type="http://schemas.openxmlformats.org/officeDocument/2006/relationships/hyperlink" Target="https://podminky.urs.cz/item/CS_URS_2021_01/894812205" TargetMode="External" /><Relationship Id="rId32" Type="http://schemas.openxmlformats.org/officeDocument/2006/relationships/hyperlink" Target="https://podminky.urs.cz/item/CS_URS_2021_01/894812235" TargetMode="External" /><Relationship Id="rId33" Type="http://schemas.openxmlformats.org/officeDocument/2006/relationships/hyperlink" Target="https://podminky.urs.cz/item/CS_URS_2021_01/894812249" TargetMode="External" /><Relationship Id="rId34" Type="http://schemas.openxmlformats.org/officeDocument/2006/relationships/hyperlink" Target="https://podminky.urs.cz/item/CS_URS_2021_01/894812262" TargetMode="External" /><Relationship Id="rId35" Type="http://schemas.openxmlformats.org/officeDocument/2006/relationships/hyperlink" Target="https://podminky.urs.cz/item/CS_URS_2021_01/899721112" TargetMode="External" /><Relationship Id="rId36" Type="http://schemas.openxmlformats.org/officeDocument/2006/relationships/hyperlink" Target="https://podminky.urs.cz/item/CS_URS_2021_01/899722114" TargetMode="External" /><Relationship Id="rId37" Type="http://schemas.openxmlformats.org/officeDocument/2006/relationships/hyperlink" Target="https://podminky.urs.cz/item/CS_URS_2021_01/997002611" TargetMode="External" /><Relationship Id="rId38" Type="http://schemas.openxmlformats.org/officeDocument/2006/relationships/hyperlink" Target="https://podminky.urs.cz/item/CS_URS_2021_01/997006512" TargetMode="External" /><Relationship Id="rId39" Type="http://schemas.openxmlformats.org/officeDocument/2006/relationships/hyperlink" Target="https://podminky.urs.cz/item/CS_URS_2021_01/997006519" TargetMode="External" /><Relationship Id="rId40" Type="http://schemas.openxmlformats.org/officeDocument/2006/relationships/hyperlink" Target="https://podminky.urs.cz/item/CS_URS_2021_01/997013631" TargetMode="External" /><Relationship Id="rId41" Type="http://schemas.openxmlformats.org/officeDocument/2006/relationships/hyperlink" Target="https://podminky.urs.cz/item/CS_URS_2021_01/998276101" TargetMode="External" /><Relationship Id="rId42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21_b_03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Projektová dokumentace revitalizace střediska Veřejná zeleň na ul. Palackého 29, Nový Jičín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par. č. 589/3 v k.ú. Nový Jičín-Horní Předměstí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26. 3. 2021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Technické služby města Nového Jičína, p. o.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BENEPRO, a.s.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BENEPRO, a.s.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ROUND(AG55+SUM(AG56:AG58)+SUM(AG62:AG65)+AG71,2)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ROUND(AS55+SUM(AS56:AS58)+SUM(AS62:AS65)+AS71,2)</f>
        <v>0</v>
      </c>
      <c r="AT54" s="107">
        <f>ROUND(SUM(AV54:AW54),2)</f>
        <v>0</v>
      </c>
      <c r="AU54" s="108">
        <f>ROUND(AU55+SUM(AU56:AU58)+SUM(AU62:AU65)+AU71,5)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ROUND(AZ55+SUM(AZ56:AZ58)+SUM(AZ62:AZ65)+AZ71,2)</f>
        <v>0</v>
      </c>
      <c r="BA54" s="107">
        <f>ROUND(BA55+SUM(BA56:BA58)+SUM(BA62:BA65)+BA71,2)</f>
        <v>0</v>
      </c>
      <c r="BB54" s="107">
        <f>ROUND(BB55+SUM(BB56:BB58)+SUM(BB62:BB65)+BB71,2)</f>
        <v>0</v>
      </c>
      <c r="BC54" s="107">
        <f>ROUND(BC55+SUM(BC56:BC58)+SUM(BC62:BC65)+BC71,2)</f>
        <v>0</v>
      </c>
      <c r="BD54" s="109">
        <f>ROUND(BD55+SUM(BD56:BD58)+SUM(BD62:BD65)+BD71,2)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 01 - Skladovací hala u...'!J30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'SO 01 - Skladovací hala u...'!P97</f>
        <v>0</v>
      </c>
      <c r="AV55" s="121">
        <f>'SO 01 - Skladovací hala u...'!J33</f>
        <v>0</v>
      </c>
      <c r="AW55" s="121">
        <f>'SO 01 - Skladovací hala u...'!J34</f>
        <v>0</v>
      </c>
      <c r="AX55" s="121">
        <f>'SO 01 - Skladovací hala u...'!J35</f>
        <v>0</v>
      </c>
      <c r="AY55" s="121">
        <f>'SO 01 - Skladovací hala u...'!J36</f>
        <v>0</v>
      </c>
      <c r="AZ55" s="121">
        <f>'SO 01 - Skladovací hala u...'!F33</f>
        <v>0</v>
      </c>
      <c r="BA55" s="121">
        <f>'SO 01 - Skladovací hala u...'!F34</f>
        <v>0</v>
      </c>
      <c r="BB55" s="121">
        <f>'SO 01 - Skladovací hala u...'!F35</f>
        <v>0</v>
      </c>
      <c r="BC55" s="121">
        <f>'SO 01 - Skladovací hala u...'!F36</f>
        <v>0</v>
      </c>
      <c r="BD55" s="123">
        <f>'SO 01 - Skladovací hala u...'!F37</f>
        <v>0</v>
      </c>
      <c r="BE55" s="7"/>
      <c r="BT55" s="124" t="s">
        <v>79</v>
      </c>
      <c r="BV55" s="124" t="s">
        <v>73</v>
      </c>
      <c r="BW55" s="124" t="s">
        <v>80</v>
      </c>
      <c r="BX55" s="124" t="s">
        <v>5</v>
      </c>
      <c r="CL55" s="124" t="s">
        <v>19</v>
      </c>
      <c r="CM55" s="124" t="s">
        <v>81</v>
      </c>
    </row>
    <row r="56" s="7" customFormat="1" ht="16.5" customHeight="1">
      <c r="A56" s="112" t="s">
        <v>75</v>
      </c>
      <c r="B56" s="113"/>
      <c r="C56" s="114"/>
      <c r="D56" s="115" t="s">
        <v>82</v>
      </c>
      <c r="E56" s="115"/>
      <c r="F56" s="115"/>
      <c r="G56" s="115"/>
      <c r="H56" s="115"/>
      <c r="I56" s="116"/>
      <c r="J56" s="115" t="s">
        <v>83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 02 - Skladovací hala o...'!J30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78</v>
      </c>
      <c r="AR56" s="119"/>
      <c r="AS56" s="120">
        <v>0</v>
      </c>
      <c r="AT56" s="121">
        <f>ROUND(SUM(AV56:AW56),2)</f>
        <v>0</v>
      </c>
      <c r="AU56" s="122">
        <f>'SO 02 - Skladovací hala o...'!P95</f>
        <v>0</v>
      </c>
      <c r="AV56" s="121">
        <f>'SO 02 - Skladovací hala o...'!J33</f>
        <v>0</v>
      </c>
      <c r="AW56" s="121">
        <f>'SO 02 - Skladovací hala o...'!J34</f>
        <v>0</v>
      </c>
      <c r="AX56" s="121">
        <f>'SO 02 - Skladovací hala o...'!J35</f>
        <v>0</v>
      </c>
      <c r="AY56" s="121">
        <f>'SO 02 - Skladovací hala o...'!J36</f>
        <v>0</v>
      </c>
      <c r="AZ56" s="121">
        <f>'SO 02 - Skladovací hala o...'!F33</f>
        <v>0</v>
      </c>
      <c r="BA56" s="121">
        <f>'SO 02 - Skladovací hala o...'!F34</f>
        <v>0</v>
      </c>
      <c r="BB56" s="121">
        <f>'SO 02 - Skladovací hala o...'!F35</f>
        <v>0</v>
      </c>
      <c r="BC56" s="121">
        <f>'SO 02 - Skladovací hala o...'!F36</f>
        <v>0</v>
      </c>
      <c r="BD56" s="123">
        <f>'SO 02 - Skladovací hala o...'!F37</f>
        <v>0</v>
      </c>
      <c r="BE56" s="7"/>
      <c r="BT56" s="124" t="s">
        <v>79</v>
      </c>
      <c r="BV56" s="124" t="s">
        <v>73</v>
      </c>
      <c r="BW56" s="124" t="s">
        <v>84</v>
      </c>
      <c r="BX56" s="124" t="s">
        <v>5</v>
      </c>
      <c r="CL56" s="124" t="s">
        <v>19</v>
      </c>
      <c r="CM56" s="124" t="s">
        <v>81</v>
      </c>
    </row>
    <row r="57" s="7" customFormat="1" ht="16.5" customHeight="1">
      <c r="A57" s="112" t="s">
        <v>75</v>
      </c>
      <c r="B57" s="113"/>
      <c r="C57" s="114"/>
      <c r="D57" s="115" t="s">
        <v>85</v>
      </c>
      <c r="E57" s="115"/>
      <c r="F57" s="115"/>
      <c r="G57" s="115"/>
      <c r="H57" s="115"/>
      <c r="I57" s="116"/>
      <c r="J57" s="115" t="s">
        <v>77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 03 - Skladovací hala u...'!J30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78</v>
      </c>
      <c r="AR57" s="119"/>
      <c r="AS57" s="120">
        <v>0</v>
      </c>
      <c r="AT57" s="121">
        <f>ROUND(SUM(AV57:AW57),2)</f>
        <v>0</v>
      </c>
      <c r="AU57" s="122">
        <f>'SO 03 - Skladovací hala u...'!P97</f>
        <v>0</v>
      </c>
      <c r="AV57" s="121">
        <f>'SO 03 - Skladovací hala u...'!J33</f>
        <v>0</v>
      </c>
      <c r="AW57" s="121">
        <f>'SO 03 - Skladovací hala u...'!J34</f>
        <v>0</v>
      </c>
      <c r="AX57" s="121">
        <f>'SO 03 - Skladovací hala u...'!J35</f>
        <v>0</v>
      </c>
      <c r="AY57" s="121">
        <f>'SO 03 - Skladovací hala u...'!J36</f>
        <v>0</v>
      </c>
      <c r="AZ57" s="121">
        <f>'SO 03 - Skladovací hala u...'!F33</f>
        <v>0</v>
      </c>
      <c r="BA57" s="121">
        <f>'SO 03 - Skladovací hala u...'!F34</f>
        <v>0</v>
      </c>
      <c r="BB57" s="121">
        <f>'SO 03 - Skladovací hala u...'!F35</f>
        <v>0</v>
      </c>
      <c r="BC57" s="121">
        <f>'SO 03 - Skladovací hala u...'!F36</f>
        <v>0</v>
      </c>
      <c r="BD57" s="123">
        <f>'SO 03 - Skladovací hala u...'!F37</f>
        <v>0</v>
      </c>
      <c r="BE57" s="7"/>
      <c r="BT57" s="124" t="s">
        <v>79</v>
      </c>
      <c r="BV57" s="124" t="s">
        <v>73</v>
      </c>
      <c r="BW57" s="124" t="s">
        <v>86</v>
      </c>
      <c r="BX57" s="124" t="s">
        <v>5</v>
      </c>
      <c r="CL57" s="124" t="s">
        <v>19</v>
      </c>
      <c r="CM57" s="124" t="s">
        <v>81</v>
      </c>
    </row>
    <row r="58" s="7" customFormat="1" ht="24.75" customHeight="1">
      <c r="A58" s="7"/>
      <c r="B58" s="113"/>
      <c r="C58" s="114"/>
      <c r="D58" s="115" t="s">
        <v>87</v>
      </c>
      <c r="E58" s="115"/>
      <c r="F58" s="115"/>
      <c r="G58" s="115"/>
      <c r="H58" s="115"/>
      <c r="I58" s="116"/>
      <c r="J58" s="115" t="s">
        <v>88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25">
        <f>ROUND(SUM(AG59:AG61),2)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78</v>
      </c>
      <c r="AR58" s="119"/>
      <c r="AS58" s="120">
        <f>ROUND(SUM(AS59:AS61),2)</f>
        <v>0</v>
      </c>
      <c r="AT58" s="121">
        <f>ROUND(SUM(AV58:AW58),2)</f>
        <v>0</v>
      </c>
      <c r="AU58" s="122">
        <f>ROUND(SUM(AU59:AU61),5)</f>
        <v>0</v>
      </c>
      <c r="AV58" s="121">
        <f>ROUND(AZ58*L29,2)</f>
        <v>0</v>
      </c>
      <c r="AW58" s="121">
        <f>ROUND(BA58*L30,2)</f>
        <v>0</v>
      </c>
      <c r="AX58" s="121">
        <f>ROUND(BB58*L29,2)</f>
        <v>0</v>
      </c>
      <c r="AY58" s="121">
        <f>ROUND(BC58*L30,2)</f>
        <v>0</v>
      </c>
      <c r="AZ58" s="121">
        <f>ROUND(SUM(AZ59:AZ61),2)</f>
        <v>0</v>
      </c>
      <c r="BA58" s="121">
        <f>ROUND(SUM(BA59:BA61),2)</f>
        <v>0</v>
      </c>
      <c r="BB58" s="121">
        <f>ROUND(SUM(BB59:BB61),2)</f>
        <v>0</v>
      </c>
      <c r="BC58" s="121">
        <f>ROUND(SUM(BC59:BC61),2)</f>
        <v>0</v>
      </c>
      <c r="BD58" s="123">
        <f>ROUND(SUM(BD59:BD61),2)</f>
        <v>0</v>
      </c>
      <c r="BE58" s="7"/>
      <c r="BS58" s="124" t="s">
        <v>70</v>
      </c>
      <c r="BT58" s="124" t="s">
        <v>79</v>
      </c>
      <c r="BU58" s="124" t="s">
        <v>72</v>
      </c>
      <c r="BV58" s="124" t="s">
        <v>73</v>
      </c>
      <c r="BW58" s="124" t="s">
        <v>89</v>
      </c>
      <c r="BX58" s="124" t="s">
        <v>5</v>
      </c>
      <c r="CL58" s="124" t="s">
        <v>19</v>
      </c>
      <c r="CM58" s="124" t="s">
        <v>81</v>
      </c>
    </row>
    <row r="59" s="4" customFormat="1" ht="16.5" customHeight="1">
      <c r="A59" s="112" t="s">
        <v>75</v>
      </c>
      <c r="B59" s="64"/>
      <c r="C59" s="126"/>
      <c r="D59" s="126"/>
      <c r="E59" s="127" t="s">
        <v>90</v>
      </c>
      <c r="F59" s="127"/>
      <c r="G59" s="127"/>
      <c r="H59" s="127"/>
      <c r="I59" s="127"/>
      <c r="J59" s="126"/>
      <c r="K59" s="127" t="s">
        <v>91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'SO 04.1 - Vjezd a zpevněn...'!J32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92</v>
      </c>
      <c r="AR59" s="66"/>
      <c r="AS59" s="130">
        <v>0</v>
      </c>
      <c r="AT59" s="131">
        <f>ROUND(SUM(AV59:AW59),2)</f>
        <v>0</v>
      </c>
      <c r="AU59" s="132">
        <f>'SO 04.1 - Vjezd a zpevněn...'!P94</f>
        <v>0</v>
      </c>
      <c r="AV59" s="131">
        <f>'SO 04.1 - Vjezd a zpevněn...'!J35</f>
        <v>0</v>
      </c>
      <c r="AW59" s="131">
        <f>'SO 04.1 - Vjezd a zpevněn...'!J36</f>
        <v>0</v>
      </c>
      <c r="AX59" s="131">
        <f>'SO 04.1 - Vjezd a zpevněn...'!J37</f>
        <v>0</v>
      </c>
      <c r="AY59" s="131">
        <f>'SO 04.1 - Vjezd a zpevněn...'!J38</f>
        <v>0</v>
      </c>
      <c r="AZ59" s="131">
        <f>'SO 04.1 - Vjezd a zpevněn...'!F35</f>
        <v>0</v>
      </c>
      <c r="BA59" s="131">
        <f>'SO 04.1 - Vjezd a zpevněn...'!F36</f>
        <v>0</v>
      </c>
      <c r="BB59" s="131">
        <f>'SO 04.1 - Vjezd a zpevněn...'!F37</f>
        <v>0</v>
      </c>
      <c r="BC59" s="131">
        <f>'SO 04.1 - Vjezd a zpevněn...'!F38</f>
        <v>0</v>
      </c>
      <c r="BD59" s="133">
        <f>'SO 04.1 - Vjezd a zpevněn...'!F39</f>
        <v>0</v>
      </c>
      <c r="BE59" s="4"/>
      <c r="BT59" s="134" t="s">
        <v>81</v>
      </c>
      <c r="BV59" s="134" t="s">
        <v>73</v>
      </c>
      <c r="BW59" s="134" t="s">
        <v>93</v>
      </c>
      <c r="BX59" s="134" t="s">
        <v>89</v>
      </c>
      <c r="CL59" s="134" t="s">
        <v>19</v>
      </c>
    </row>
    <row r="60" s="4" customFormat="1" ht="16.5" customHeight="1">
      <c r="A60" s="112" t="s">
        <v>75</v>
      </c>
      <c r="B60" s="64"/>
      <c r="C60" s="126"/>
      <c r="D60" s="126"/>
      <c r="E60" s="127" t="s">
        <v>94</v>
      </c>
      <c r="F60" s="127"/>
      <c r="G60" s="127"/>
      <c r="H60" s="127"/>
      <c r="I60" s="127"/>
      <c r="J60" s="126"/>
      <c r="K60" s="127" t="s">
        <v>95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'SO 04.2 - Sanace podloží'!J32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92</v>
      </c>
      <c r="AR60" s="66"/>
      <c r="AS60" s="130">
        <v>0</v>
      </c>
      <c r="AT60" s="131">
        <f>ROUND(SUM(AV60:AW60),2)</f>
        <v>0</v>
      </c>
      <c r="AU60" s="132">
        <f>'SO 04.2 - Sanace podloží'!P89</f>
        <v>0</v>
      </c>
      <c r="AV60" s="131">
        <f>'SO 04.2 - Sanace podloží'!J35</f>
        <v>0</v>
      </c>
      <c r="AW60" s="131">
        <f>'SO 04.2 - Sanace podloží'!J36</f>
        <v>0</v>
      </c>
      <c r="AX60" s="131">
        <f>'SO 04.2 - Sanace podloží'!J37</f>
        <v>0</v>
      </c>
      <c r="AY60" s="131">
        <f>'SO 04.2 - Sanace podloží'!J38</f>
        <v>0</v>
      </c>
      <c r="AZ60" s="131">
        <f>'SO 04.2 - Sanace podloží'!F35</f>
        <v>0</v>
      </c>
      <c r="BA60" s="131">
        <f>'SO 04.2 - Sanace podloží'!F36</f>
        <v>0</v>
      </c>
      <c r="BB60" s="131">
        <f>'SO 04.2 - Sanace podloží'!F37</f>
        <v>0</v>
      </c>
      <c r="BC60" s="131">
        <f>'SO 04.2 - Sanace podloží'!F38</f>
        <v>0</v>
      </c>
      <c r="BD60" s="133">
        <f>'SO 04.2 - Sanace podloží'!F39</f>
        <v>0</v>
      </c>
      <c r="BE60" s="4"/>
      <c r="BT60" s="134" t="s">
        <v>81</v>
      </c>
      <c r="BV60" s="134" t="s">
        <v>73</v>
      </c>
      <c r="BW60" s="134" t="s">
        <v>96</v>
      </c>
      <c r="BX60" s="134" t="s">
        <v>89</v>
      </c>
      <c r="CL60" s="134" t="s">
        <v>19</v>
      </c>
    </row>
    <row r="61" s="4" customFormat="1" ht="16.5" customHeight="1">
      <c r="A61" s="112" t="s">
        <v>75</v>
      </c>
      <c r="B61" s="64"/>
      <c r="C61" s="126"/>
      <c r="D61" s="126"/>
      <c r="E61" s="127" t="s">
        <v>97</v>
      </c>
      <c r="F61" s="127"/>
      <c r="G61" s="127"/>
      <c r="H61" s="127"/>
      <c r="I61" s="127"/>
      <c r="J61" s="126"/>
      <c r="K61" s="127" t="s">
        <v>98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'SO 04.3 - Ochrana vedení'!J32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92</v>
      </c>
      <c r="AR61" s="66"/>
      <c r="AS61" s="130">
        <v>0</v>
      </c>
      <c r="AT61" s="131">
        <f>ROUND(SUM(AV61:AW61),2)</f>
        <v>0</v>
      </c>
      <c r="AU61" s="132">
        <f>'SO 04.3 - Ochrana vedení'!P90</f>
        <v>0</v>
      </c>
      <c r="AV61" s="131">
        <f>'SO 04.3 - Ochrana vedení'!J35</f>
        <v>0</v>
      </c>
      <c r="AW61" s="131">
        <f>'SO 04.3 - Ochrana vedení'!J36</f>
        <v>0</v>
      </c>
      <c r="AX61" s="131">
        <f>'SO 04.3 - Ochrana vedení'!J37</f>
        <v>0</v>
      </c>
      <c r="AY61" s="131">
        <f>'SO 04.3 - Ochrana vedení'!J38</f>
        <v>0</v>
      </c>
      <c r="AZ61" s="131">
        <f>'SO 04.3 - Ochrana vedení'!F35</f>
        <v>0</v>
      </c>
      <c r="BA61" s="131">
        <f>'SO 04.3 - Ochrana vedení'!F36</f>
        <v>0</v>
      </c>
      <c r="BB61" s="131">
        <f>'SO 04.3 - Ochrana vedení'!F37</f>
        <v>0</v>
      </c>
      <c r="BC61" s="131">
        <f>'SO 04.3 - Ochrana vedení'!F38</f>
        <v>0</v>
      </c>
      <c r="BD61" s="133">
        <f>'SO 04.3 - Ochrana vedení'!F39</f>
        <v>0</v>
      </c>
      <c r="BE61" s="4"/>
      <c r="BT61" s="134" t="s">
        <v>81</v>
      </c>
      <c r="BV61" s="134" t="s">
        <v>73</v>
      </c>
      <c r="BW61" s="134" t="s">
        <v>99</v>
      </c>
      <c r="BX61" s="134" t="s">
        <v>89</v>
      </c>
      <c r="CL61" s="134" t="s">
        <v>19</v>
      </c>
    </row>
    <row r="62" s="7" customFormat="1" ht="16.5" customHeight="1">
      <c r="A62" s="112" t="s">
        <v>75</v>
      </c>
      <c r="B62" s="113"/>
      <c r="C62" s="114"/>
      <c r="D62" s="115" t="s">
        <v>100</v>
      </c>
      <c r="E62" s="115"/>
      <c r="F62" s="115"/>
      <c r="G62" s="115"/>
      <c r="H62" s="115"/>
      <c r="I62" s="116"/>
      <c r="J62" s="115" t="s">
        <v>101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7">
        <f>'SO 05 - Vjezdová brána'!J30</f>
        <v>0</v>
      </c>
      <c r="AH62" s="116"/>
      <c r="AI62" s="116"/>
      <c r="AJ62" s="116"/>
      <c r="AK62" s="116"/>
      <c r="AL62" s="116"/>
      <c r="AM62" s="116"/>
      <c r="AN62" s="117">
        <f>SUM(AG62,AT62)</f>
        <v>0</v>
      </c>
      <c r="AO62" s="116"/>
      <c r="AP62" s="116"/>
      <c r="AQ62" s="118" t="s">
        <v>78</v>
      </c>
      <c r="AR62" s="119"/>
      <c r="AS62" s="120">
        <v>0</v>
      </c>
      <c r="AT62" s="121">
        <f>ROUND(SUM(AV62:AW62),2)</f>
        <v>0</v>
      </c>
      <c r="AU62" s="122">
        <f>'SO 05 - Vjezdová brána'!P86</f>
        <v>0</v>
      </c>
      <c r="AV62" s="121">
        <f>'SO 05 - Vjezdová brána'!J33</f>
        <v>0</v>
      </c>
      <c r="AW62" s="121">
        <f>'SO 05 - Vjezdová brána'!J34</f>
        <v>0</v>
      </c>
      <c r="AX62" s="121">
        <f>'SO 05 - Vjezdová brána'!J35</f>
        <v>0</v>
      </c>
      <c r="AY62" s="121">
        <f>'SO 05 - Vjezdová brána'!J36</f>
        <v>0</v>
      </c>
      <c r="AZ62" s="121">
        <f>'SO 05 - Vjezdová brána'!F33</f>
        <v>0</v>
      </c>
      <c r="BA62" s="121">
        <f>'SO 05 - Vjezdová brána'!F34</f>
        <v>0</v>
      </c>
      <c r="BB62" s="121">
        <f>'SO 05 - Vjezdová brána'!F35</f>
        <v>0</v>
      </c>
      <c r="BC62" s="121">
        <f>'SO 05 - Vjezdová brána'!F36</f>
        <v>0</v>
      </c>
      <c r="BD62" s="123">
        <f>'SO 05 - Vjezdová brána'!F37</f>
        <v>0</v>
      </c>
      <c r="BE62" s="7"/>
      <c r="BT62" s="124" t="s">
        <v>79</v>
      </c>
      <c r="BV62" s="124" t="s">
        <v>73</v>
      </c>
      <c r="BW62" s="124" t="s">
        <v>102</v>
      </c>
      <c r="BX62" s="124" t="s">
        <v>5</v>
      </c>
      <c r="CL62" s="124" t="s">
        <v>19</v>
      </c>
      <c r="CM62" s="124" t="s">
        <v>81</v>
      </c>
    </row>
    <row r="63" s="7" customFormat="1" ht="16.5" customHeight="1">
      <c r="A63" s="112" t="s">
        <v>75</v>
      </c>
      <c r="B63" s="113"/>
      <c r="C63" s="114"/>
      <c r="D63" s="115" t="s">
        <v>103</v>
      </c>
      <c r="E63" s="115"/>
      <c r="F63" s="115"/>
      <c r="G63" s="115"/>
      <c r="H63" s="115"/>
      <c r="I63" s="116"/>
      <c r="J63" s="115" t="s">
        <v>104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7">
        <f>'SO 06 - Dešťová kanalizace'!J30</f>
        <v>0</v>
      </c>
      <c r="AH63" s="116"/>
      <c r="AI63" s="116"/>
      <c r="AJ63" s="116"/>
      <c r="AK63" s="116"/>
      <c r="AL63" s="116"/>
      <c r="AM63" s="116"/>
      <c r="AN63" s="117">
        <f>SUM(AG63,AT63)</f>
        <v>0</v>
      </c>
      <c r="AO63" s="116"/>
      <c r="AP63" s="116"/>
      <c r="AQ63" s="118" t="s">
        <v>78</v>
      </c>
      <c r="AR63" s="119"/>
      <c r="AS63" s="120">
        <v>0</v>
      </c>
      <c r="AT63" s="121">
        <f>ROUND(SUM(AV63:AW63),2)</f>
        <v>0</v>
      </c>
      <c r="AU63" s="122">
        <f>'SO 06 - Dešťová kanalizace'!P86</f>
        <v>0</v>
      </c>
      <c r="AV63" s="121">
        <f>'SO 06 - Dešťová kanalizace'!J33</f>
        <v>0</v>
      </c>
      <c r="AW63" s="121">
        <f>'SO 06 - Dešťová kanalizace'!J34</f>
        <v>0</v>
      </c>
      <c r="AX63" s="121">
        <f>'SO 06 - Dešťová kanalizace'!J35</f>
        <v>0</v>
      </c>
      <c r="AY63" s="121">
        <f>'SO 06 - Dešťová kanalizace'!J36</f>
        <v>0</v>
      </c>
      <c r="AZ63" s="121">
        <f>'SO 06 - Dešťová kanalizace'!F33</f>
        <v>0</v>
      </c>
      <c r="BA63" s="121">
        <f>'SO 06 - Dešťová kanalizace'!F34</f>
        <v>0</v>
      </c>
      <c r="BB63" s="121">
        <f>'SO 06 - Dešťová kanalizace'!F35</f>
        <v>0</v>
      </c>
      <c r="BC63" s="121">
        <f>'SO 06 - Dešťová kanalizace'!F36</f>
        <v>0</v>
      </c>
      <c r="BD63" s="123">
        <f>'SO 06 - Dešťová kanalizace'!F37</f>
        <v>0</v>
      </c>
      <c r="BE63" s="7"/>
      <c r="BT63" s="124" t="s">
        <v>79</v>
      </c>
      <c r="BV63" s="124" t="s">
        <v>73</v>
      </c>
      <c r="BW63" s="124" t="s">
        <v>105</v>
      </c>
      <c r="BX63" s="124" t="s">
        <v>5</v>
      </c>
      <c r="CL63" s="124" t="s">
        <v>19</v>
      </c>
      <c r="CM63" s="124" t="s">
        <v>81</v>
      </c>
    </row>
    <row r="64" s="7" customFormat="1" ht="16.5" customHeight="1">
      <c r="A64" s="112" t="s">
        <v>75</v>
      </c>
      <c r="B64" s="113"/>
      <c r="C64" s="114"/>
      <c r="D64" s="115" t="s">
        <v>106</v>
      </c>
      <c r="E64" s="115"/>
      <c r="F64" s="115"/>
      <c r="G64" s="115"/>
      <c r="H64" s="115"/>
      <c r="I64" s="116"/>
      <c r="J64" s="115" t="s">
        <v>107</v>
      </c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7">
        <f>'SO 07 - Zpevněné plochy a...'!J30</f>
        <v>0</v>
      </c>
      <c r="AH64" s="116"/>
      <c r="AI64" s="116"/>
      <c r="AJ64" s="116"/>
      <c r="AK64" s="116"/>
      <c r="AL64" s="116"/>
      <c r="AM64" s="116"/>
      <c r="AN64" s="117">
        <f>SUM(AG64,AT64)</f>
        <v>0</v>
      </c>
      <c r="AO64" s="116"/>
      <c r="AP64" s="116"/>
      <c r="AQ64" s="118" t="s">
        <v>78</v>
      </c>
      <c r="AR64" s="119"/>
      <c r="AS64" s="120">
        <v>0</v>
      </c>
      <c r="AT64" s="121">
        <f>ROUND(SUM(AV64:AW64),2)</f>
        <v>0</v>
      </c>
      <c r="AU64" s="122">
        <f>'SO 07 - Zpevněné plochy a...'!P89</f>
        <v>0</v>
      </c>
      <c r="AV64" s="121">
        <f>'SO 07 - Zpevněné plochy a...'!J33</f>
        <v>0</v>
      </c>
      <c r="AW64" s="121">
        <f>'SO 07 - Zpevněné plochy a...'!J34</f>
        <v>0</v>
      </c>
      <c r="AX64" s="121">
        <f>'SO 07 - Zpevněné plochy a...'!J35</f>
        <v>0</v>
      </c>
      <c r="AY64" s="121">
        <f>'SO 07 - Zpevněné plochy a...'!J36</f>
        <v>0</v>
      </c>
      <c r="AZ64" s="121">
        <f>'SO 07 - Zpevněné plochy a...'!F33</f>
        <v>0</v>
      </c>
      <c r="BA64" s="121">
        <f>'SO 07 - Zpevněné plochy a...'!F34</f>
        <v>0</v>
      </c>
      <c r="BB64" s="121">
        <f>'SO 07 - Zpevněné plochy a...'!F35</f>
        <v>0</v>
      </c>
      <c r="BC64" s="121">
        <f>'SO 07 - Zpevněné plochy a...'!F36</f>
        <v>0</v>
      </c>
      <c r="BD64" s="123">
        <f>'SO 07 - Zpevněné plochy a...'!F37</f>
        <v>0</v>
      </c>
      <c r="BE64" s="7"/>
      <c r="BT64" s="124" t="s">
        <v>79</v>
      </c>
      <c r="BV64" s="124" t="s">
        <v>73</v>
      </c>
      <c r="BW64" s="124" t="s">
        <v>108</v>
      </c>
      <c r="BX64" s="124" t="s">
        <v>5</v>
      </c>
      <c r="CL64" s="124" t="s">
        <v>19</v>
      </c>
      <c r="CM64" s="124" t="s">
        <v>81</v>
      </c>
    </row>
    <row r="65" s="7" customFormat="1" ht="16.5" customHeight="1">
      <c r="A65" s="7"/>
      <c r="B65" s="113"/>
      <c r="C65" s="114"/>
      <c r="D65" s="115" t="s">
        <v>109</v>
      </c>
      <c r="E65" s="115"/>
      <c r="F65" s="115"/>
      <c r="G65" s="115"/>
      <c r="H65" s="115"/>
      <c r="I65" s="116"/>
      <c r="J65" s="115" t="s">
        <v>110</v>
      </c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25">
        <f>ROUND(SUM(AG66:AG70),2)</f>
        <v>0</v>
      </c>
      <c r="AH65" s="116"/>
      <c r="AI65" s="116"/>
      <c r="AJ65" s="116"/>
      <c r="AK65" s="116"/>
      <c r="AL65" s="116"/>
      <c r="AM65" s="116"/>
      <c r="AN65" s="117">
        <f>SUM(AG65,AT65)</f>
        <v>0</v>
      </c>
      <c r="AO65" s="116"/>
      <c r="AP65" s="116"/>
      <c r="AQ65" s="118" t="s">
        <v>78</v>
      </c>
      <c r="AR65" s="119"/>
      <c r="AS65" s="120">
        <f>ROUND(SUM(AS66:AS70),2)</f>
        <v>0</v>
      </c>
      <c r="AT65" s="121">
        <f>ROUND(SUM(AV65:AW65),2)</f>
        <v>0</v>
      </c>
      <c r="AU65" s="122">
        <f>ROUND(SUM(AU66:AU70),5)</f>
        <v>0</v>
      </c>
      <c r="AV65" s="121">
        <f>ROUND(AZ65*L29,2)</f>
        <v>0</v>
      </c>
      <c r="AW65" s="121">
        <f>ROUND(BA65*L30,2)</f>
        <v>0</v>
      </c>
      <c r="AX65" s="121">
        <f>ROUND(BB65*L29,2)</f>
        <v>0</v>
      </c>
      <c r="AY65" s="121">
        <f>ROUND(BC65*L30,2)</f>
        <v>0</v>
      </c>
      <c r="AZ65" s="121">
        <f>ROUND(SUM(AZ66:AZ70),2)</f>
        <v>0</v>
      </c>
      <c r="BA65" s="121">
        <f>ROUND(SUM(BA66:BA70),2)</f>
        <v>0</v>
      </c>
      <c r="BB65" s="121">
        <f>ROUND(SUM(BB66:BB70),2)</f>
        <v>0</v>
      </c>
      <c r="BC65" s="121">
        <f>ROUND(SUM(BC66:BC70),2)</f>
        <v>0</v>
      </c>
      <c r="BD65" s="123">
        <f>ROUND(SUM(BD66:BD70),2)</f>
        <v>0</v>
      </c>
      <c r="BE65" s="7"/>
      <c r="BS65" s="124" t="s">
        <v>70</v>
      </c>
      <c r="BT65" s="124" t="s">
        <v>79</v>
      </c>
      <c r="BU65" s="124" t="s">
        <v>72</v>
      </c>
      <c r="BV65" s="124" t="s">
        <v>73</v>
      </c>
      <c r="BW65" s="124" t="s">
        <v>111</v>
      </c>
      <c r="BX65" s="124" t="s">
        <v>5</v>
      </c>
      <c r="CL65" s="124" t="s">
        <v>19</v>
      </c>
      <c r="CM65" s="124" t="s">
        <v>81</v>
      </c>
    </row>
    <row r="66" s="4" customFormat="1" ht="23.25" customHeight="1">
      <c r="A66" s="112" t="s">
        <v>75</v>
      </c>
      <c r="B66" s="64"/>
      <c r="C66" s="126"/>
      <c r="D66" s="126"/>
      <c r="E66" s="127" t="s">
        <v>112</v>
      </c>
      <c r="F66" s="127"/>
      <c r="G66" s="127"/>
      <c r="H66" s="127"/>
      <c r="I66" s="127"/>
      <c r="J66" s="126"/>
      <c r="K66" s="127" t="s">
        <v>113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>
        <f>'25K2021_1 - Uzemňovací so...'!J32</f>
        <v>0</v>
      </c>
      <c r="AH66" s="126"/>
      <c r="AI66" s="126"/>
      <c r="AJ66" s="126"/>
      <c r="AK66" s="126"/>
      <c r="AL66" s="126"/>
      <c r="AM66" s="126"/>
      <c r="AN66" s="128">
        <f>SUM(AG66,AT66)</f>
        <v>0</v>
      </c>
      <c r="AO66" s="126"/>
      <c r="AP66" s="126"/>
      <c r="AQ66" s="129" t="s">
        <v>92</v>
      </c>
      <c r="AR66" s="66"/>
      <c r="AS66" s="130">
        <v>0</v>
      </c>
      <c r="AT66" s="131">
        <f>ROUND(SUM(AV66:AW66),2)</f>
        <v>0</v>
      </c>
      <c r="AU66" s="132">
        <f>'25K2021_1 - Uzemňovací so...'!P87</f>
        <v>0</v>
      </c>
      <c r="AV66" s="131">
        <f>'25K2021_1 - Uzemňovací so...'!J35</f>
        <v>0</v>
      </c>
      <c r="AW66" s="131">
        <f>'25K2021_1 - Uzemňovací so...'!J36</f>
        <v>0</v>
      </c>
      <c r="AX66" s="131">
        <f>'25K2021_1 - Uzemňovací so...'!J37</f>
        <v>0</v>
      </c>
      <c r="AY66" s="131">
        <f>'25K2021_1 - Uzemňovací so...'!J38</f>
        <v>0</v>
      </c>
      <c r="AZ66" s="131">
        <f>'25K2021_1 - Uzemňovací so...'!F35</f>
        <v>0</v>
      </c>
      <c r="BA66" s="131">
        <f>'25K2021_1 - Uzemňovací so...'!F36</f>
        <v>0</v>
      </c>
      <c r="BB66" s="131">
        <f>'25K2021_1 - Uzemňovací so...'!F37</f>
        <v>0</v>
      </c>
      <c r="BC66" s="131">
        <f>'25K2021_1 - Uzemňovací so...'!F38</f>
        <v>0</v>
      </c>
      <c r="BD66" s="133">
        <f>'25K2021_1 - Uzemňovací so...'!F39</f>
        <v>0</v>
      </c>
      <c r="BE66" s="4"/>
      <c r="BT66" s="134" t="s">
        <v>81</v>
      </c>
      <c r="BV66" s="134" t="s">
        <v>73</v>
      </c>
      <c r="BW66" s="134" t="s">
        <v>114</v>
      </c>
      <c r="BX66" s="134" t="s">
        <v>111</v>
      </c>
      <c r="CL66" s="134" t="s">
        <v>19</v>
      </c>
    </row>
    <row r="67" s="4" customFormat="1" ht="23.25" customHeight="1">
      <c r="A67" s="112" t="s">
        <v>75</v>
      </c>
      <c r="B67" s="64"/>
      <c r="C67" s="126"/>
      <c r="D67" s="126"/>
      <c r="E67" s="127" t="s">
        <v>115</v>
      </c>
      <c r="F67" s="127"/>
      <c r="G67" s="127"/>
      <c r="H67" s="127"/>
      <c r="I67" s="127"/>
      <c r="J67" s="126"/>
      <c r="K67" s="127" t="s">
        <v>116</v>
      </c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8">
        <f>'25K2021_2 - Venkovní elek...'!J32</f>
        <v>0</v>
      </c>
      <c r="AH67" s="126"/>
      <c r="AI67" s="126"/>
      <c r="AJ67" s="126"/>
      <c r="AK67" s="126"/>
      <c r="AL67" s="126"/>
      <c r="AM67" s="126"/>
      <c r="AN67" s="128">
        <f>SUM(AG67,AT67)</f>
        <v>0</v>
      </c>
      <c r="AO67" s="126"/>
      <c r="AP67" s="126"/>
      <c r="AQ67" s="129" t="s">
        <v>92</v>
      </c>
      <c r="AR67" s="66"/>
      <c r="AS67" s="130">
        <v>0</v>
      </c>
      <c r="AT67" s="131">
        <f>ROUND(SUM(AV67:AW67),2)</f>
        <v>0</v>
      </c>
      <c r="AU67" s="132">
        <f>'25K2021_2 - Venkovní elek...'!P93</f>
        <v>0</v>
      </c>
      <c r="AV67" s="131">
        <f>'25K2021_2 - Venkovní elek...'!J35</f>
        <v>0</v>
      </c>
      <c r="AW67" s="131">
        <f>'25K2021_2 - Venkovní elek...'!J36</f>
        <v>0</v>
      </c>
      <c r="AX67" s="131">
        <f>'25K2021_2 - Venkovní elek...'!J37</f>
        <v>0</v>
      </c>
      <c r="AY67" s="131">
        <f>'25K2021_2 - Venkovní elek...'!J38</f>
        <v>0</v>
      </c>
      <c r="AZ67" s="131">
        <f>'25K2021_2 - Venkovní elek...'!F35</f>
        <v>0</v>
      </c>
      <c r="BA67" s="131">
        <f>'25K2021_2 - Venkovní elek...'!F36</f>
        <v>0</v>
      </c>
      <c r="BB67" s="131">
        <f>'25K2021_2 - Venkovní elek...'!F37</f>
        <v>0</v>
      </c>
      <c r="BC67" s="131">
        <f>'25K2021_2 - Venkovní elek...'!F38</f>
        <v>0</v>
      </c>
      <c r="BD67" s="133">
        <f>'25K2021_2 - Venkovní elek...'!F39</f>
        <v>0</v>
      </c>
      <c r="BE67" s="4"/>
      <c r="BT67" s="134" t="s">
        <v>81</v>
      </c>
      <c r="BV67" s="134" t="s">
        <v>73</v>
      </c>
      <c r="BW67" s="134" t="s">
        <v>117</v>
      </c>
      <c r="BX67" s="134" t="s">
        <v>111</v>
      </c>
      <c r="CL67" s="134" t="s">
        <v>19</v>
      </c>
    </row>
    <row r="68" s="4" customFormat="1" ht="23.25" customHeight="1">
      <c r="A68" s="112" t="s">
        <v>75</v>
      </c>
      <c r="B68" s="64"/>
      <c r="C68" s="126"/>
      <c r="D68" s="126"/>
      <c r="E68" s="127" t="s">
        <v>118</v>
      </c>
      <c r="F68" s="127"/>
      <c r="G68" s="127"/>
      <c r="H68" s="127"/>
      <c r="I68" s="127"/>
      <c r="J68" s="126"/>
      <c r="K68" s="127" t="s">
        <v>119</v>
      </c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8">
        <f>'25K2021_3 - Vnitřní elekt...'!J32</f>
        <v>0</v>
      </c>
      <c r="AH68" s="126"/>
      <c r="AI68" s="126"/>
      <c r="AJ68" s="126"/>
      <c r="AK68" s="126"/>
      <c r="AL68" s="126"/>
      <c r="AM68" s="126"/>
      <c r="AN68" s="128">
        <f>SUM(AG68,AT68)</f>
        <v>0</v>
      </c>
      <c r="AO68" s="126"/>
      <c r="AP68" s="126"/>
      <c r="AQ68" s="129" t="s">
        <v>92</v>
      </c>
      <c r="AR68" s="66"/>
      <c r="AS68" s="130">
        <v>0</v>
      </c>
      <c r="AT68" s="131">
        <f>ROUND(SUM(AV68:AW68),2)</f>
        <v>0</v>
      </c>
      <c r="AU68" s="132">
        <f>'25K2021_3 - Vnitřní elekt...'!P91</f>
        <v>0</v>
      </c>
      <c r="AV68" s="131">
        <f>'25K2021_3 - Vnitřní elekt...'!J35</f>
        <v>0</v>
      </c>
      <c r="AW68" s="131">
        <f>'25K2021_3 - Vnitřní elekt...'!J36</f>
        <v>0</v>
      </c>
      <c r="AX68" s="131">
        <f>'25K2021_3 - Vnitřní elekt...'!J37</f>
        <v>0</v>
      </c>
      <c r="AY68" s="131">
        <f>'25K2021_3 - Vnitřní elekt...'!J38</f>
        <v>0</v>
      </c>
      <c r="AZ68" s="131">
        <f>'25K2021_3 - Vnitřní elekt...'!F35</f>
        <v>0</v>
      </c>
      <c r="BA68" s="131">
        <f>'25K2021_3 - Vnitřní elekt...'!F36</f>
        <v>0</v>
      </c>
      <c r="BB68" s="131">
        <f>'25K2021_3 - Vnitřní elekt...'!F37</f>
        <v>0</v>
      </c>
      <c r="BC68" s="131">
        <f>'25K2021_3 - Vnitřní elekt...'!F38</f>
        <v>0</v>
      </c>
      <c r="BD68" s="133">
        <f>'25K2021_3 - Vnitřní elekt...'!F39</f>
        <v>0</v>
      </c>
      <c r="BE68" s="4"/>
      <c r="BT68" s="134" t="s">
        <v>81</v>
      </c>
      <c r="BV68" s="134" t="s">
        <v>73</v>
      </c>
      <c r="BW68" s="134" t="s">
        <v>120</v>
      </c>
      <c r="BX68" s="134" t="s">
        <v>111</v>
      </c>
      <c r="CL68" s="134" t="s">
        <v>19</v>
      </c>
    </row>
    <row r="69" s="4" customFormat="1" ht="23.25" customHeight="1">
      <c r="A69" s="112" t="s">
        <v>75</v>
      </c>
      <c r="B69" s="64"/>
      <c r="C69" s="126"/>
      <c r="D69" s="126"/>
      <c r="E69" s="127" t="s">
        <v>121</v>
      </c>
      <c r="F69" s="127"/>
      <c r="G69" s="127"/>
      <c r="H69" s="127"/>
      <c r="I69" s="127"/>
      <c r="J69" s="126"/>
      <c r="K69" s="127" t="s">
        <v>122</v>
      </c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8">
        <f>'25K2021_4 - Rozvaděče'!J32</f>
        <v>0</v>
      </c>
      <c r="AH69" s="126"/>
      <c r="AI69" s="126"/>
      <c r="AJ69" s="126"/>
      <c r="AK69" s="126"/>
      <c r="AL69" s="126"/>
      <c r="AM69" s="126"/>
      <c r="AN69" s="128">
        <f>SUM(AG69,AT69)</f>
        <v>0</v>
      </c>
      <c r="AO69" s="126"/>
      <c r="AP69" s="126"/>
      <c r="AQ69" s="129" t="s">
        <v>92</v>
      </c>
      <c r="AR69" s="66"/>
      <c r="AS69" s="130">
        <v>0</v>
      </c>
      <c r="AT69" s="131">
        <f>ROUND(SUM(AV69:AW69),2)</f>
        <v>0</v>
      </c>
      <c r="AU69" s="132">
        <f>'25K2021_4 - Rozvaděče'!P89</f>
        <v>0</v>
      </c>
      <c r="AV69" s="131">
        <f>'25K2021_4 - Rozvaděče'!J35</f>
        <v>0</v>
      </c>
      <c r="AW69" s="131">
        <f>'25K2021_4 - Rozvaděče'!J36</f>
        <v>0</v>
      </c>
      <c r="AX69" s="131">
        <f>'25K2021_4 - Rozvaděče'!J37</f>
        <v>0</v>
      </c>
      <c r="AY69" s="131">
        <f>'25K2021_4 - Rozvaděče'!J38</f>
        <v>0</v>
      </c>
      <c r="AZ69" s="131">
        <f>'25K2021_4 - Rozvaděče'!F35</f>
        <v>0</v>
      </c>
      <c r="BA69" s="131">
        <f>'25K2021_4 - Rozvaděče'!F36</f>
        <v>0</v>
      </c>
      <c r="BB69" s="131">
        <f>'25K2021_4 - Rozvaděče'!F37</f>
        <v>0</v>
      </c>
      <c r="BC69" s="131">
        <f>'25K2021_4 - Rozvaděče'!F38</f>
        <v>0</v>
      </c>
      <c r="BD69" s="133">
        <f>'25K2021_4 - Rozvaděče'!F39</f>
        <v>0</v>
      </c>
      <c r="BE69" s="4"/>
      <c r="BT69" s="134" t="s">
        <v>81</v>
      </c>
      <c r="BV69" s="134" t="s">
        <v>73</v>
      </c>
      <c r="BW69" s="134" t="s">
        <v>123</v>
      </c>
      <c r="BX69" s="134" t="s">
        <v>111</v>
      </c>
      <c r="CL69" s="134" t="s">
        <v>19</v>
      </c>
    </row>
    <row r="70" s="4" customFormat="1" ht="23.25" customHeight="1">
      <c r="A70" s="112" t="s">
        <v>75</v>
      </c>
      <c r="B70" s="64"/>
      <c r="C70" s="126"/>
      <c r="D70" s="126"/>
      <c r="E70" s="127" t="s">
        <v>124</v>
      </c>
      <c r="F70" s="127"/>
      <c r="G70" s="127"/>
      <c r="H70" s="127"/>
      <c r="I70" s="127"/>
      <c r="J70" s="126"/>
      <c r="K70" s="127" t="s">
        <v>125</v>
      </c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8">
        <f>'25K2021_5 - Soustava ochr...'!J32</f>
        <v>0</v>
      </c>
      <c r="AH70" s="126"/>
      <c r="AI70" s="126"/>
      <c r="AJ70" s="126"/>
      <c r="AK70" s="126"/>
      <c r="AL70" s="126"/>
      <c r="AM70" s="126"/>
      <c r="AN70" s="128">
        <f>SUM(AG70,AT70)</f>
        <v>0</v>
      </c>
      <c r="AO70" s="126"/>
      <c r="AP70" s="126"/>
      <c r="AQ70" s="129" t="s">
        <v>92</v>
      </c>
      <c r="AR70" s="66"/>
      <c r="AS70" s="130">
        <v>0</v>
      </c>
      <c r="AT70" s="131">
        <f>ROUND(SUM(AV70:AW70),2)</f>
        <v>0</v>
      </c>
      <c r="AU70" s="132">
        <f>'25K2021_5 - Soustava ochr...'!P91</f>
        <v>0</v>
      </c>
      <c r="AV70" s="131">
        <f>'25K2021_5 - Soustava ochr...'!J35</f>
        <v>0</v>
      </c>
      <c r="AW70" s="131">
        <f>'25K2021_5 - Soustava ochr...'!J36</f>
        <v>0</v>
      </c>
      <c r="AX70" s="131">
        <f>'25K2021_5 - Soustava ochr...'!J37</f>
        <v>0</v>
      </c>
      <c r="AY70" s="131">
        <f>'25K2021_5 - Soustava ochr...'!J38</f>
        <v>0</v>
      </c>
      <c r="AZ70" s="131">
        <f>'25K2021_5 - Soustava ochr...'!F35</f>
        <v>0</v>
      </c>
      <c r="BA70" s="131">
        <f>'25K2021_5 - Soustava ochr...'!F36</f>
        <v>0</v>
      </c>
      <c r="BB70" s="131">
        <f>'25K2021_5 - Soustava ochr...'!F37</f>
        <v>0</v>
      </c>
      <c r="BC70" s="131">
        <f>'25K2021_5 - Soustava ochr...'!F38</f>
        <v>0</v>
      </c>
      <c r="BD70" s="133">
        <f>'25K2021_5 - Soustava ochr...'!F39</f>
        <v>0</v>
      </c>
      <c r="BE70" s="4"/>
      <c r="BT70" s="134" t="s">
        <v>81</v>
      </c>
      <c r="BV70" s="134" t="s">
        <v>73</v>
      </c>
      <c r="BW70" s="134" t="s">
        <v>126</v>
      </c>
      <c r="BX70" s="134" t="s">
        <v>111</v>
      </c>
      <c r="CL70" s="134" t="s">
        <v>19</v>
      </c>
    </row>
    <row r="71" s="7" customFormat="1" ht="16.5" customHeight="1">
      <c r="A71" s="112" t="s">
        <v>75</v>
      </c>
      <c r="B71" s="113"/>
      <c r="C71" s="114"/>
      <c r="D71" s="115" t="s">
        <v>127</v>
      </c>
      <c r="E71" s="115"/>
      <c r="F71" s="115"/>
      <c r="G71" s="115"/>
      <c r="H71" s="115"/>
      <c r="I71" s="116"/>
      <c r="J71" s="115" t="s">
        <v>128</v>
      </c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7">
        <f>'VRN - Vedlejší rozpočtové...'!J30</f>
        <v>0</v>
      </c>
      <c r="AH71" s="116"/>
      <c r="AI71" s="116"/>
      <c r="AJ71" s="116"/>
      <c r="AK71" s="116"/>
      <c r="AL71" s="116"/>
      <c r="AM71" s="116"/>
      <c r="AN71" s="117">
        <f>SUM(AG71,AT71)</f>
        <v>0</v>
      </c>
      <c r="AO71" s="116"/>
      <c r="AP71" s="116"/>
      <c r="AQ71" s="118" t="s">
        <v>78</v>
      </c>
      <c r="AR71" s="119"/>
      <c r="AS71" s="135">
        <v>0</v>
      </c>
      <c r="AT71" s="136">
        <f>ROUND(SUM(AV71:AW71),2)</f>
        <v>0</v>
      </c>
      <c r="AU71" s="137">
        <f>'VRN - Vedlejší rozpočtové...'!P90</f>
        <v>0</v>
      </c>
      <c r="AV71" s="136">
        <f>'VRN - Vedlejší rozpočtové...'!J33</f>
        <v>0</v>
      </c>
      <c r="AW71" s="136">
        <f>'VRN - Vedlejší rozpočtové...'!J34</f>
        <v>0</v>
      </c>
      <c r="AX71" s="136">
        <f>'VRN - Vedlejší rozpočtové...'!J35</f>
        <v>0</v>
      </c>
      <c r="AY71" s="136">
        <f>'VRN - Vedlejší rozpočtové...'!J36</f>
        <v>0</v>
      </c>
      <c r="AZ71" s="136">
        <f>'VRN - Vedlejší rozpočtové...'!F33</f>
        <v>0</v>
      </c>
      <c r="BA71" s="136">
        <f>'VRN - Vedlejší rozpočtové...'!F34</f>
        <v>0</v>
      </c>
      <c r="BB71" s="136">
        <f>'VRN - Vedlejší rozpočtové...'!F35</f>
        <v>0</v>
      </c>
      <c r="BC71" s="136">
        <f>'VRN - Vedlejší rozpočtové...'!F36</f>
        <v>0</v>
      </c>
      <c r="BD71" s="138">
        <f>'VRN - Vedlejší rozpočtové...'!F37</f>
        <v>0</v>
      </c>
      <c r="BE71" s="7"/>
      <c r="BT71" s="124" t="s">
        <v>79</v>
      </c>
      <c r="BV71" s="124" t="s">
        <v>73</v>
      </c>
      <c r="BW71" s="124" t="s">
        <v>129</v>
      </c>
      <c r="BX71" s="124" t="s">
        <v>5</v>
      </c>
      <c r="CL71" s="124" t="s">
        <v>19</v>
      </c>
      <c r="CM71" s="124" t="s">
        <v>81</v>
      </c>
    </row>
    <row r="72" s="2" customFormat="1" ht="30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5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45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</sheetData>
  <sheetProtection sheet="1" formatColumns="0" formatRows="0" objects="1" scenarios="1" spinCount="100000" saltValue="NyjCIQLlG9iOw4lF3z/NeN2ERriDF6VBo8AsF+5rJgLh/3YIjL2ZfHDn9doIo/3m/Y4bojOFNISqpaye6kxfrw==" hashValue="nM/hW55Hjb3Xnf2DuhjHhdK1s4EK4nrERwuk05agKVzTYfdCmH5rGeBLVEQjoxV0xlRdn1fpCt+oK/jMJZ7Bpg==" algorithmName="SHA-512" password="CC35"/>
  <mergeCells count="106">
    <mergeCell ref="C52:G52"/>
    <mergeCell ref="D64:H64"/>
    <mergeCell ref="D58:H58"/>
    <mergeCell ref="D63:H63"/>
    <mergeCell ref="D62:H62"/>
    <mergeCell ref="D57:H57"/>
    <mergeCell ref="D55:H55"/>
    <mergeCell ref="D56:H56"/>
    <mergeCell ref="E59:I59"/>
    <mergeCell ref="E61:I61"/>
    <mergeCell ref="E60:I60"/>
    <mergeCell ref="I52:AF52"/>
    <mergeCell ref="J58:AF58"/>
    <mergeCell ref="J57:AF57"/>
    <mergeCell ref="J56:AF56"/>
    <mergeCell ref="J55:AF55"/>
    <mergeCell ref="J64:AF64"/>
    <mergeCell ref="J62:AF62"/>
    <mergeCell ref="J63:AF63"/>
    <mergeCell ref="K61:AF61"/>
    <mergeCell ref="K59:AF59"/>
    <mergeCell ref="K60:AF60"/>
    <mergeCell ref="L45:AO45"/>
    <mergeCell ref="D65:H65"/>
    <mergeCell ref="J65:AF65"/>
    <mergeCell ref="E66:I66"/>
    <mergeCell ref="K66:AF66"/>
    <mergeCell ref="E67:I67"/>
    <mergeCell ref="K67:AF67"/>
    <mergeCell ref="E68:I68"/>
    <mergeCell ref="K68:AF68"/>
    <mergeCell ref="E69:I69"/>
    <mergeCell ref="K69:AF69"/>
    <mergeCell ref="E70:I70"/>
    <mergeCell ref="K70:AF70"/>
    <mergeCell ref="D71:H71"/>
    <mergeCell ref="J71:AF71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1:AM61"/>
    <mergeCell ref="AG60:AM60"/>
    <mergeCell ref="AG62:AM62"/>
    <mergeCell ref="AG63:AM63"/>
    <mergeCell ref="AG64:AM64"/>
    <mergeCell ref="AG58:AM58"/>
    <mergeCell ref="AG57:AM57"/>
    <mergeCell ref="AG56:AM56"/>
    <mergeCell ref="AG55:AM55"/>
    <mergeCell ref="AG52:AM52"/>
    <mergeCell ref="AG59:AM59"/>
    <mergeCell ref="AM47:AN47"/>
    <mergeCell ref="AM49:AP49"/>
    <mergeCell ref="AM50:AP50"/>
    <mergeCell ref="AN64:AP64"/>
    <mergeCell ref="AN63:AP63"/>
    <mergeCell ref="AN52:AP52"/>
    <mergeCell ref="AN59:AP59"/>
    <mergeCell ref="AN61:AP61"/>
    <mergeCell ref="AN55:AP55"/>
    <mergeCell ref="AN56:AP56"/>
    <mergeCell ref="AN60:AP60"/>
    <mergeCell ref="AN57:AP57"/>
    <mergeCell ref="AN62:AP6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54:AP54"/>
  </mergeCells>
  <hyperlinks>
    <hyperlink ref="A55" location="'SO 01 - Skladovací hala u...'!C2" display="/"/>
    <hyperlink ref="A56" location="'SO 02 - Skladovací hala o...'!C2" display="/"/>
    <hyperlink ref="A57" location="'SO 03 - Skladovací hala u...'!C2" display="/"/>
    <hyperlink ref="A59" location="'SO 04.1 - Vjezd a zpevněn...'!C2" display="/"/>
    <hyperlink ref="A60" location="'SO 04.2 - Sanace podloží'!C2" display="/"/>
    <hyperlink ref="A61" location="'SO 04.3 - Ochrana vedení'!C2" display="/"/>
    <hyperlink ref="A62" location="'SO 05 - Vjezdová brána'!C2" display="/"/>
    <hyperlink ref="A63" location="'SO 06 - Dešťová kanalizace'!C2" display="/"/>
    <hyperlink ref="A64" location="'SO 07 - Zpevněné plochy a...'!C2" display="/"/>
    <hyperlink ref="A66" location="'25K2021_1 - Uzemňovací so...'!C2" display="/"/>
    <hyperlink ref="A67" location="'25K2021_2 - Venkovní elek...'!C2" display="/"/>
    <hyperlink ref="A68" location="'25K2021_3 - Vnitřní elekt...'!C2" display="/"/>
    <hyperlink ref="A69" location="'25K2021_4 - Rozvaděče'!C2" display="/"/>
    <hyperlink ref="A70" location="'25K2021_5 - Soustava ochr...'!C2" display="/"/>
    <hyperlink ref="A71" location="'VRN - Vedlejší rozpočt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2" customFormat="1" ht="12" customHeight="1">
      <c r="A8" s="39"/>
      <c r="B8" s="45"/>
      <c r="C8" s="39"/>
      <c r="D8" s="143" t="s">
        <v>131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hidden="1" s="2" customFormat="1" ht="16.5" customHeight="1">
      <c r="A9" s="39"/>
      <c r="B9" s="45"/>
      <c r="C9" s="39"/>
      <c r="D9" s="39"/>
      <c r="E9" s="146" t="s">
        <v>1522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26. 3. 2021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18" customHeight="1">
      <c r="A24" s="39"/>
      <c r="B24" s="45"/>
      <c r="C24" s="39"/>
      <c r="D24" s="39"/>
      <c r="E24" s="134" t="s">
        <v>32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2" customHeight="1">
      <c r="A26" s="39"/>
      <c r="B26" s="45"/>
      <c r="C26" s="39"/>
      <c r="D26" s="143" t="s">
        <v>35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hidden="1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idden="1" s="2" customFormat="1" ht="25.44" customHeight="1">
      <c r="A30" s="39"/>
      <c r="B30" s="45"/>
      <c r="C30" s="39"/>
      <c r="D30" s="153" t="s">
        <v>37</v>
      </c>
      <c r="E30" s="39"/>
      <c r="F30" s="39"/>
      <c r="G30" s="39"/>
      <c r="H30" s="39"/>
      <c r="I30" s="39"/>
      <c r="J30" s="154">
        <f>ROUND(J89,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14.4" customHeight="1">
      <c r="A32" s="39"/>
      <c r="B32" s="45"/>
      <c r="C32" s="39"/>
      <c r="D32" s="39"/>
      <c r="E32" s="39"/>
      <c r="F32" s="155" t="s">
        <v>39</v>
      </c>
      <c r="G32" s="39"/>
      <c r="H32" s="39"/>
      <c r="I32" s="155" t="s">
        <v>38</v>
      </c>
      <c r="J32" s="155" t="s">
        <v>40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156" t="s">
        <v>41</v>
      </c>
      <c r="E33" s="143" t="s">
        <v>42</v>
      </c>
      <c r="F33" s="157">
        <f>ROUND((SUM(BE89:BE251)),  2)</f>
        <v>0</v>
      </c>
      <c r="G33" s="39"/>
      <c r="H33" s="39"/>
      <c r="I33" s="158">
        <v>0.20999999999999999</v>
      </c>
      <c r="J33" s="157">
        <f>ROUND(((SUM(BE89:BE251))*I33),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43" t="s">
        <v>43</v>
      </c>
      <c r="F34" s="157">
        <f>ROUND((SUM(BF89:BF251)),  2)</f>
        <v>0</v>
      </c>
      <c r="G34" s="39"/>
      <c r="H34" s="39"/>
      <c r="I34" s="158">
        <v>0.14999999999999999</v>
      </c>
      <c r="J34" s="157">
        <f>ROUND(((SUM(BF89:BF251))*I34),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44</v>
      </c>
      <c r="F35" s="157">
        <f>ROUND((SUM(BG89:BG251)),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45</v>
      </c>
      <c r="F36" s="157">
        <f>ROUND((SUM(BH89:BH251)),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46</v>
      </c>
      <c r="F37" s="157">
        <f>ROUND((SUM(BI89:BI251)),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25.44" customHeight="1">
      <c r="A39" s="39"/>
      <c r="B39" s="45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/>
    <row r="42" hidden="1"/>
    <row r="43" hidden="1"/>
    <row r="44" hidden="1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hidden="1" s="2" customFormat="1" ht="24.96" customHeight="1">
      <c r="A45" s="39"/>
      <c r="B45" s="40"/>
      <c r="C45" s="24" t="s">
        <v>133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hidden="1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26.25" customHeight="1">
      <c r="A48" s="39"/>
      <c r="B48" s="40"/>
      <c r="C48" s="41"/>
      <c r="D48" s="41"/>
      <c r="E48" s="170" t="str">
        <f>E7</f>
        <v>Projektová dokumentace revitalizace střediska Veřejná zeleň na ul. Palackého 29, Nový Jičín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131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16.5" customHeight="1">
      <c r="A50" s="39"/>
      <c r="B50" s="40"/>
      <c r="C50" s="41"/>
      <c r="D50" s="41"/>
      <c r="E50" s="70" t="str">
        <f>E9</f>
        <v>SO 07 - Zpevněné plochy a vjezdová brána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hidden="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par. č. 589/3 v k.ú. Nový Jičín-Horní Předměstí</v>
      </c>
      <c r="G52" s="41"/>
      <c r="H52" s="41"/>
      <c r="I52" s="33" t="s">
        <v>23</v>
      </c>
      <c r="J52" s="73" t="str">
        <f>IF(J12="","",J12)</f>
        <v>26. 3. 2021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Technické služby města Nového Jičína, p. o.</v>
      </c>
      <c r="G54" s="41"/>
      <c r="H54" s="41"/>
      <c r="I54" s="33" t="s">
        <v>31</v>
      </c>
      <c r="J54" s="37" t="str">
        <f>E21</f>
        <v>BENEPRO, a.s.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BENEPRO, a.s.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29.28" customHeight="1">
      <c r="A57" s="39"/>
      <c r="B57" s="40"/>
      <c r="C57" s="171" t="s">
        <v>134</v>
      </c>
      <c r="D57" s="172"/>
      <c r="E57" s="172"/>
      <c r="F57" s="172"/>
      <c r="G57" s="172"/>
      <c r="H57" s="172"/>
      <c r="I57" s="172"/>
      <c r="J57" s="173" t="s">
        <v>135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22.8" customHeight="1">
      <c r="A59" s="39"/>
      <c r="B59" s="40"/>
      <c r="C59" s="174" t="s">
        <v>69</v>
      </c>
      <c r="D59" s="41"/>
      <c r="E59" s="41"/>
      <c r="F59" s="41"/>
      <c r="G59" s="41"/>
      <c r="H59" s="41"/>
      <c r="I59" s="41"/>
      <c r="J59" s="103">
        <f>J89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136</v>
      </c>
    </row>
    <row r="60" hidden="1" s="9" customFormat="1" ht="24.96" customHeight="1">
      <c r="A60" s="9"/>
      <c r="B60" s="175"/>
      <c r="C60" s="176"/>
      <c r="D60" s="177" t="s">
        <v>137</v>
      </c>
      <c r="E60" s="178"/>
      <c r="F60" s="178"/>
      <c r="G60" s="178"/>
      <c r="H60" s="178"/>
      <c r="I60" s="178"/>
      <c r="J60" s="179">
        <f>J90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81"/>
      <c r="C61" s="126"/>
      <c r="D61" s="182" t="s">
        <v>138</v>
      </c>
      <c r="E61" s="183"/>
      <c r="F61" s="183"/>
      <c r="G61" s="183"/>
      <c r="H61" s="183"/>
      <c r="I61" s="183"/>
      <c r="J61" s="184">
        <f>J91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81"/>
      <c r="C62" s="126"/>
      <c r="D62" s="182" t="s">
        <v>139</v>
      </c>
      <c r="E62" s="183"/>
      <c r="F62" s="183"/>
      <c r="G62" s="183"/>
      <c r="H62" s="183"/>
      <c r="I62" s="183"/>
      <c r="J62" s="184">
        <f>J157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81"/>
      <c r="C63" s="126"/>
      <c r="D63" s="182" t="s">
        <v>140</v>
      </c>
      <c r="E63" s="183"/>
      <c r="F63" s="183"/>
      <c r="G63" s="183"/>
      <c r="H63" s="183"/>
      <c r="I63" s="183"/>
      <c r="J63" s="184">
        <f>J166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81"/>
      <c r="C64" s="126"/>
      <c r="D64" s="182" t="s">
        <v>142</v>
      </c>
      <c r="E64" s="183"/>
      <c r="F64" s="183"/>
      <c r="G64" s="183"/>
      <c r="H64" s="183"/>
      <c r="I64" s="183"/>
      <c r="J64" s="184">
        <f>J180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10" customFormat="1" ht="19.92" customHeight="1">
      <c r="A65" s="10"/>
      <c r="B65" s="181"/>
      <c r="C65" s="126"/>
      <c r="D65" s="182" t="s">
        <v>144</v>
      </c>
      <c r="E65" s="183"/>
      <c r="F65" s="183"/>
      <c r="G65" s="183"/>
      <c r="H65" s="183"/>
      <c r="I65" s="183"/>
      <c r="J65" s="184">
        <f>J199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10" customFormat="1" ht="19.92" customHeight="1">
      <c r="A66" s="10"/>
      <c r="B66" s="181"/>
      <c r="C66" s="126"/>
      <c r="D66" s="182" t="s">
        <v>145</v>
      </c>
      <c r="E66" s="183"/>
      <c r="F66" s="183"/>
      <c r="G66" s="183"/>
      <c r="H66" s="183"/>
      <c r="I66" s="183"/>
      <c r="J66" s="184">
        <f>J220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hidden="1" s="10" customFormat="1" ht="19.92" customHeight="1">
      <c r="A67" s="10"/>
      <c r="B67" s="181"/>
      <c r="C67" s="126"/>
      <c r="D67" s="182" t="s">
        <v>146</v>
      </c>
      <c r="E67" s="183"/>
      <c r="F67" s="183"/>
      <c r="G67" s="183"/>
      <c r="H67" s="183"/>
      <c r="I67" s="183"/>
      <c r="J67" s="184">
        <f>J237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hidden="1" s="9" customFormat="1" ht="24.96" customHeight="1">
      <c r="A68" s="9"/>
      <c r="B68" s="175"/>
      <c r="C68" s="176"/>
      <c r="D68" s="177" t="s">
        <v>153</v>
      </c>
      <c r="E68" s="178"/>
      <c r="F68" s="178"/>
      <c r="G68" s="178"/>
      <c r="H68" s="178"/>
      <c r="I68" s="178"/>
      <c r="J68" s="179">
        <f>J240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hidden="1" s="10" customFormat="1" ht="19.92" customHeight="1">
      <c r="A69" s="10"/>
      <c r="B69" s="181"/>
      <c r="C69" s="126"/>
      <c r="D69" s="182" t="s">
        <v>154</v>
      </c>
      <c r="E69" s="183"/>
      <c r="F69" s="183"/>
      <c r="G69" s="183"/>
      <c r="H69" s="183"/>
      <c r="I69" s="183"/>
      <c r="J69" s="184">
        <f>J241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hidden="1" s="2" customFormat="1" ht="21.84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hidden="1" s="2" customFormat="1" ht="6.96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hidden="1"/>
    <row r="73" hidden="1"/>
    <row r="74" hidden="1"/>
    <row r="75" s="2" customFormat="1" ht="6.96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4.96" customHeight="1">
      <c r="A76" s="39"/>
      <c r="B76" s="40"/>
      <c r="C76" s="24" t="s">
        <v>155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6.25" customHeight="1">
      <c r="A79" s="39"/>
      <c r="B79" s="40"/>
      <c r="C79" s="41"/>
      <c r="D79" s="41"/>
      <c r="E79" s="170" t="str">
        <f>E7</f>
        <v>Projektová dokumentace revitalizace střediska Veřejná zeleň na ul. Palackého 29, Nový Jičín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131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70" t="str">
        <f>E9</f>
        <v>SO 07 - Zpevněné plochy a vjezdová brána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21</v>
      </c>
      <c r="D83" s="41"/>
      <c r="E83" s="41"/>
      <c r="F83" s="28" t="str">
        <f>F12</f>
        <v>par. č. 589/3 v k.ú. Nový Jičín-Horní Předměstí</v>
      </c>
      <c r="G83" s="41"/>
      <c r="H83" s="41"/>
      <c r="I83" s="33" t="s">
        <v>23</v>
      </c>
      <c r="J83" s="73" t="str">
        <f>IF(J12="","",J12)</f>
        <v>26. 3. 2021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15" customHeight="1">
      <c r="A85" s="39"/>
      <c r="B85" s="40"/>
      <c r="C85" s="33" t="s">
        <v>25</v>
      </c>
      <c r="D85" s="41"/>
      <c r="E85" s="41"/>
      <c r="F85" s="28" t="str">
        <f>E15</f>
        <v>Technické služby města Nového Jičína, p. o.</v>
      </c>
      <c r="G85" s="41"/>
      <c r="H85" s="41"/>
      <c r="I85" s="33" t="s">
        <v>31</v>
      </c>
      <c r="J85" s="37" t="str">
        <f>E21</f>
        <v>BENEPRO, a.s.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29</v>
      </c>
      <c r="D86" s="41"/>
      <c r="E86" s="41"/>
      <c r="F86" s="28" t="str">
        <f>IF(E18="","",E18)</f>
        <v>Vyplň údaj</v>
      </c>
      <c r="G86" s="41"/>
      <c r="H86" s="41"/>
      <c r="I86" s="33" t="s">
        <v>34</v>
      </c>
      <c r="J86" s="37" t="str">
        <f>E24</f>
        <v>BENEPRO, a.s.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0.32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11" customFormat="1" ht="29.28" customHeight="1">
      <c r="A88" s="186"/>
      <c r="B88" s="187"/>
      <c r="C88" s="188" t="s">
        <v>156</v>
      </c>
      <c r="D88" s="189" t="s">
        <v>56</v>
      </c>
      <c r="E88" s="189" t="s">
        <v>52</v>
      </c>
      <c r="F88" s="189" t="s">
        <v>53</v>
      </c>
      <c r="G88" s="189" t="s">
        <v>157</v>
      </c>
      <c r="H88" s="189" t="s">
        <v>158</v>
      </c>
      <c r="I88" s="189" t="s">
        <v>159</v>
      </c>
      <c r="J88" s="189" t="s">
        <v>135</v>
      </c>
      <c r="K88" s="190" t="s">
        <v>160</v>
      </c>
      <c r="L88" s="191"/>
      <c r="M88" s="93" t="s">
        <v>19</v>
      </c>
      <c r="N88" s="94" t="s">
        <v>41</v>
      </c>
      <c r="O88" s="94" t="s">
        <v>161</v>
      </c>
      <c r="P88" s="94" t="s">
        <v>162</v>
      </c>
      <c r="Q88" s="94" t="s">
        <v>163</v>
      </c>
      <c r="R88" s="94" t="s">
        <v>164</v>
      </c>
      <c r="S88" s="94" t="s">
        <v>165</v>
      </c>
      <c r="T88" s="95" t="s">
        <v>166</v>
      </c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</row>
    <row r="89" s="2" customFormat="1" ht="22.8" customHeight="1">
      <c r="A89" s="39"/>
      <c r="B89" s="40"/>
      <c r="C89" s="100" t="s">
        <v>167</v>
      </c>
      <c r="D89" s="41"/>
      <c r="E89" s="41"/>
      <c r="F89" s="41"/>
      <c r="G89" s="41"/>
      <c r="H89" s="41"/>
      <c r="I89" s="41"/>
      <c r="J89" s="192">
        <f>BK89</f>
        <v>0</v>
      </c>
      <c r="K89" s="41"/>
      <c r="L89" s="45"/>
      <c r="M89" s="96"/>
      <c r="N89" s="193"/>
      <c r="O89" s="97"/>
      <c r="P89" s="194">
        <f>P90+P240</f>
        <v>0</v>
      </c>
      <c r="Q89" s="97"/>
      <c r="R89" s="194">
        <f>R90+R240</f>
        <v>4.8258684294559995</v>
      </c>
      <c r="S89" s="97"/>
      <c r="T89" s="195">
        <f>T90+T240</f>
        <v>12.373219999999998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70</v>
      </c>
      <c r="AU89" s="18" t="s">
        <v>136</v>
      </c>
      <c r="BK89" s="196">
        <f>BK90+BK240</f>
        <v>0</v>
      </c>
    </row>
    <row r="90" s="12" customFormat="1" ht="25.92" customHeight="1">
      <c r="A90" s="12"/>
      <c r="B90" s="197"/>
      <c r="C90" s="198"/>
      <c r="D90" s="199" t="s">
        <v>70</v>
      </c>
      <c r="E90" s="200" t="s">
        <v>168</v>
      </c>
      <c r="F90" s="200" t="s">
        <v>169</v>
      </c>
      <c r="G90" s="198"/>
      <c r="H90" s="198"/>
      <c r="I90" s="201"/>
      <c r="J90" s="202">
        <f>BK90</f>
        <v>0</v>
      </c>
      <c r="K90" s="198"/>
      <c r="L90" s="203"/>
      <c r="M90" s="204"/>
      <c r="N90" s="205"/>
      <c r="O90" s="205"/>
      <c r="P90" s="206">
        <f>P91+P157+P166+P180+P199+P220+P237</f>
        <v>0</v>
      </c>
      <c r="Q90" s="205"/>
      <c r="R90" s="206">
        <f>R91+R157+R166+R180+R199+R220+R237</f>
        <v>4.8092154294559997</v>
      </c>
      <c r="S90" s="205"/>
      <c r="T90" s="207">
        <f>T91+T157+T166+T180+T199+T220+T237</f>
        <v>12.373219999999998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79</v>
      </c>
      <c r="AT90" s="209" t="s">
        <v>70</v>
      </c>
      <c r="AU90" s="209" t="s">
        <v>71</v>
      </c>
      <c r="AY90" s="208" t="s">
        <v>170</v>
      </c>
      <c r="BK90" s="210">
        <f>BK91+BK157+BK166+BK180+BK199+BK220+BK237</f>
        <v>0</v>
      </c>
    </row>
    <row r="91" s="12" customFormat="1" ht="22.8" customHeight="1">
      <c r="A91" s="12"/>
      <c r="B91" s="197"/>
      <c r="C91" s="198"/>
      <c r="D91" s="199" t="s">
        <v>70</v>
      </c>
      <c r="E91" s="211" t="s">
        <v>79</v>
      </c>
      <c r="F91" s="211" t="s">
        <v>171</v>
      </c>
      <c r="G91" s="198"/>
      <c r="H91" s="198"/>
      <c r="I91" s="201"/>
      <c r="J91" s="212">
        <f>BK91</f>
        <v>0</v>
      </c>
      <c r="K91" s="198"/>
      <c r="L91" s="203"/>
      <c r="M91" s="204"/>
      <c r="N91" s="205"/>
      <c r="O91" s="205"/>
      <c r="P91" s="206">
        <f>SUM(P92:P156)</f>
        <v>0</v>
      </c>
      <c r="Q91" s="205"/>
      <c r="R91" s="206">
        <f>SUM(R92:R156)</f>
        <v>0.00064083936000000001</v>
      </c>
      <c r="S91" s="205"/>
      <c r="T91" s="207">
        <f>SUM(T92:T156)</f>
        <v>12.133519999999999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79</v>
      </c>
      <c r="AT91" s="209" t="s">
        <v>70</v>
      </c>
      <c r="AU91" s="209" t="s">
        <v>79</v>
      </c>
      <c r="AY91" s="208" t="s">
        <v>170</v>
      </c>
      <c r="BK91" s="210">
        <f>SUM(BK92:BK156)</f>
        <v>0</v>
      </c>
    </row>
    <row r="92" s="2" customFormat="1" ht="44.25" customHeight="1">
      <c r="A92" s="39"/>
      <c r="B92" s="40"/>
      <c r="C92" s="213" t="s">
        <v>79</v>
      </c>
      <c r="D92" s="213" t="s">
        <v>172</v>
      </c>
      <c r="E92" s="214" t="s">
        <v>1523</v>
      </c>
      <c r="F92" s="215" t="s">
        <v>1524</v>
      </c>
      <c r="G92" s="216" t="s">
        <v>192</v>
      </c>
      <c r="H92" s="217">
        <v>24.609000000000002</v>
      </c>
      <c r="I92" s="218"/>
      <c r="J92" s="219">
        <f>ROUND(I92*H92,2)</f>
        <v>0</v>
      </c>
      <c r="K92" s="215" t="s">
        <v>176</v>
      </c>
      <c r="L92" s="45"/>
      <c r="M92" s="220" t="s">
        <v>19</v>
      </c>
      <c r="N92" s="221" t="s">
        <v>42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177</v>
      </c>
      <c r="AT92" s="224" t="s">
        <v>172</v>
      </c>
      <c r="AU92" s="224" t="s">
        <v>81</v>
      </c>
      <c r="AY92" s="18" t="s">
        <v>170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177</v>
      </c>
      <c r="BM92" s="224" t="s">
        <v>1525</v>
      </c>
    </row>
    <row r="93" s="2" customFormat="1">
      <c r="A93" s="39"/>
      <c r="B93" s="40"/>
      <c r="C93" s="41"/>
      <c r="D93" s="226" t="s">
        <v>179</v>
      </c>
      <c r="E93" s="41"/>
      <c r="F93" s="227" t="s">
        <v>1526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179</v>
      </c>
      <c r="AU93" s="18" t="s">
        <v>81</v>
      </c>
    </row>
    <row r="94" s="13" customFormat="1">
      <c r="A94" s="13"/>
      <c r="B94" s="231"/>
      <c r="C94" s="232"/>
      <c r="D94" s="233" t="s">
        <v>195</v>
      </c>
      <c r="E94" s="234" t="s">
        <v>19</v>
      </c>
      <c r="F94" s="235" t="s">
        <v>1527</v>
      </c>
      <c r="G94" s="232"/>
      <c r="H94" s="234" t="s">
        <v>19</v>
      </c>
      <c r="I94" s="236"/>
      <c r="J94" s="232"/>
      <c r="K94" s="232"/>
      <c r="L94" s="237"/>
      <c r="M94" s="238"/>
      <c r="N94" s="239"/>
      <c r="O94" s="239"/>
      <c r="P94" s="239"/>
      <c r="Q94" s="239"/>
      <c r="R94" s="239"/>
      <c r="S94" s="239"/>
      <c r="T94" s="24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1" t="s">
        <v>195</v>
      </c>
      <c r="AU94" s="241" t="s">
        <v>81</v>
      </c>
      <c r="AV94" s="13" t="s">
        <v>79</v>
      </c>
      <c r="AW94" s="13" t="s">
        <v>33</v>
      </c>
      <c r="AX94" s="13" t="s">
        <v>71</v>
      </c>
      <c r="AY94" s="241" t="s">
        <v>170</v>
      </c>
    </row>
    <row r="95" s="14" customFormat="1">
      <c r="A95" s="14"/>
      <c r="B95" s="242"/>
      <c r="C95" s="243"/>
      <c r="D95" s="233" t="s">
        <v>195</v>
      </c>
      <c r="E95" s="244" t="s">
        <v>19</v>
      </c>
      <c r="F95" s="245" t="s">
        <v>1528</v>
      </c>
      <c r="G95" s="243"/>
      <c r="H95" s="246">
        <v>24.609000000000002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2" t="s">
        <v>195</v>
      </c>
      <c r="AU95" s="252" t="s">
        <v>81</v>
      </c>
      <c r="AV95" s="14" t="s">
        <v>81</v>
      </c>
      <c r="AW95" s="14" t="s">
        <v>33</v>
      </c>
      <c r="AX95" s="14" t="s">
        <v>79</v>
      </c>
      <c r="AY95" s="252" t="s">
        <v>170</v>
      </c>
    </row>
    <row r="96" s="2" customFormat="1" ht="62.7" customHeight="1">
      <c r="A96" s="39"/>
      <c r="B96" s="40"/>
      <c r="C96" s="213" t="s">
        <v>81</v>
      </c>
      <c r="D96" s="213" t="s">
        <v>172</v>
      </c>
      <c r="E96" s="214" t="s">
        <v>1529</v>
      </c>
      <c r="F96" s="215" t="s">
        <v>1530</v>
      </c>
      <c r="G96" s="216" t="s">
        <v>192</v>
      </c>
      <c r="H96" s="217">
        <v>15.792</v>
      </c>
      <c r="I96" s="218"/>
      <c r="J96" s="219">
        <f>ROUND(I96*H96,2)</f>
        <v>0</v>
      </c>
      <c r="K96" s="215" t="s">
        <v>176</v>
      </c>
      <c r="L96" s="45"/>
      <c r="M96" s="220" t="s">
        <v>19</v>
      </c>
      <c r="N96" s="221" t="s">
        <v>42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0.17000000000000001</v>
      </c>
      <c r="T96" s="223">
        <f>S96*H96</f>
        <v>2.6846400000000004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177</v>
      </c>
      <c r="AT96" s="224" t="s">
        <v>172</v>
      </c>
      <c r="AU96" s="224" t="s">
        <v>81</v>
      </c>
      <c r="AY96" s="18" t="s">
        <v>170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177</v>
      </c>
      <c r="BM96" s="224" t="s">
        <v>1531</v>
      </c>
    </row>
    <row r="97" s="2" customFormat="1">
      <c r="A97" s="39"/>
      <c r="B97" s="40"/>
      <c r="C97" s="41"/>
      <c r="D97" s="226" t="s">
        <v>179</v>
      </c>
      <c r="E97" s="41"/>
      <c r="F97" s="227" t="s">
        <v>1532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179</v>
      </c>
      <c r="AU97" s="18" t="s">
        <v>81</v>
      </c>
    </row>
    <row r="98" s="13" customFormat="1">
      <c r="A98" s="13"/>
      <c r="B98" s="231"/>
      <c r="C98" s="232"/>
      <c r="D98" s="233" t="s">
        <v>195</v>
      </c>
      <c r="E98" s="234" t="s">
        <v>19</v>
      </c>
      <c r="F98" s="235" t="s">
        <v>1533</v>
      </c>
      <c r="G98" s="232"/>
      <c r="H98" s="234" t="s">
        <v>19</v>
      </c>
      <c r="I98" s="236"/>
      <c r="J98" s="232"/>
      <c r="K98" s="232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195</v>
      </c>
      <c r="AU98" s="241" t="s">
        <v>81</v>
      </c>
      <c r="AV98" s="13" t="s">
        <v>79</v>
      </c>
      <c r="AW98" s="13" t="s">
        <v>33</v>
      </c>
      <c r="AX98" s="13" t="s">
        <v>71</v>
      </c>
      <c r="AY98" s="241" t="s">
        <v>170</v>
      </c>
    </row>
    <row r="99" s="14" customFormat="1">
      <c r="A99" s="14"/>
      <c r="B99" s="242"/>
      <c r="C99" s="243"/>
      <c r="D99" s="233" t="s">
        <v>195</v>
      </c>
      <c r="E99" s="244" t="s">
        <v>19</v>
      </c>
      <c r="F99" s="245" t="s">
        <v>1534</v>
      </c>
      <c r="G99" s="243"/>
      <c r="H99" s="246">
        <v>15.792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2" t="s">
        <v>195</v>
      </c>
      <c r="AU99" s="252" t="s">
        <v>81</v>
      </c>
      <c r="AV99" s="14" t="s">
        <v>81</v>
      </c>
      <c r="AW99" s="14" t="s">
        <v>33</v>
      </c>
      <c r="AX99" s="14" t="s">
        <v>79</v>
      </c>
      <c r="AY99" s="252" t="s">
        <v>170</v>
      </c>
    </row>
    <row r="100" s="2" customFormat="1" ht="44.25" customHeight="1">
      <c r="A100" s="39"/>
      <c r="B100" s="40"/>
      <c r="C100" s="213" t="s">
        <v>185</v>
      </c>
      <c r="D100" s="213" t="s">
        <v>172</v>
      </c>
      <c r="E100" s="214" t="s">
        <v>1535</v>
      </c>
      <c r="F100" s="215" t="s">
        <v>1536</v>
      </c>
      <c r="G100" s="216" t="s">
        <v>192</v>
      </c>
      <c r="H100" s="217">
        <v>15.792</v>
      </c>
      <c r="I100" s="218"/>
      <c r="J100" s="219">
        <f>ROUND(I100*H100,2)</f>
        <v>0</v>
      </c>
      <c r="K100" s="215" t="s">
        <v>176</v>
      </c>
      <c r="L100" s="45"/>
      <c r="M100" s="220" t="s">
        <v>19</v>
      </c>
      <c r="N100" s="221" t="s">
        <v>42</v>
      </c>
      <c r="O100" s="85"/>
      <c r="P100" s="222">
        <f>O100*H100</f>
        <v>0</v>
      </c>
      <c r="Q100" s="222">
        <v>4.0580000000000001E-05</v>
      </c>
      <c r="R100" s="222">
        <f>Q100*H100</f>
        <v>0.00064083936000000001</v>
      </c>
      <c r="S100" s="222">
        <v>0.11500000000000001</v>
      </c>
      <c r="T100" s="223">
        <f>S100*H100</f>
        <v>1.8160800000000001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177</v>
      </c>
      <c r="AT100" s="224" t="s">
        <v>172</v>
      </c>
      <c r="AU100" s="224" t="s">
        <v>81</v>
      </c>
      <c r="AY100" s="18" t="s">
        <v>170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177</v>
      </c>
      <c r="BM100" s="224" t="s">
        <v>1537</v>
      </c>
    </row>
    <row r="101" s="2" customFormat="1">
      <c r="A101" s="39"/>
      <c r="B101" s="40"/>
      <c r="C101" s="41"/>
      <c r="D101" s="226" t="s">
        <v>179</v>
      </c>
      <c r="E101" s="41"/>
      <c r="F101" s="227" t="s">
        <v>1538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179</v>
      </c>
      <c r="AU101" s="18" t="s">
        <v>81</v>
      </c>
    </row>
    <row r="102" s="13" customFormat="1">
      <c r="A102" s="13"/>
      <c r="B102" s="231"/>
      <c r="C102" s="232"/>
      <c r="D102" s="233" t="s">
        <v>195</v>
      </c>
      <c r="E102" s="234" t="s">
        <v>19</v>
      </c>
      <c r="F102" s="235" t="s">
        <v>1533</v>
      </c>
      <c r="G102" s="232"/>
      <c r="H102" s="234" t="s">
        <v>19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195</v>
      </c>
      <c r="AU102" s="241" t="s">
        <v>81</v>
      </c>
      <c r="AV102" s="13" t="s">
        <v>79</v>
      </c>
      <c r="AW102" s="13" t="s">
        <v>33</v>
      </c>
      <c r="AX102" s="13" t="s">
        <v>71</v>
      </c>
      <c r="AY102" s="241" t="s">
        <v>170</v>
      </c>
    </row>
    <row r="103" s="14" customFormat="1">
      <c r="A103" s="14"/>
      <c r="B103" s="242"/>
      <c r="C103" s="243"/>
      <c r="D103" s="233" t="s">
        <v>195</v>
      </c>
      <c r="E103" s="244" t="s">
        <v>19</v>
      </c>
      <c r="F103" s="245" t="s">
        <v>1534</v>
      </c>
      <c r="G103" s="243"/>
      <c r="H103" s="246">
        <v>15.792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195</v>
      </c>
      <c r="AU103" s="252" t="s">
        <v>81</v>
      </c>
      <c r="AV103" s="14" t="s">
        <v>81</v>
      </c>
      <c r="AW103" s="14" t="s">
        <v>33</v>
      </c>
      <c r="AX103" s="14" t="s">
        <v>79</v>
      </c>
      <c r="AY103" s="252" t="s">
        <v>170</v>
      </c>
    </row>
    <row r="104" s="2" customFormat="1" ht="44.25" customHeight="1">
      <c r="A104" s="39"/>
      <c r="B104" s="40"/>
      <c r="C104" s="213" t="s">
        <v>177</v>
      </c>
      <c r="D104" s="213" t="s">
        <v>172</v>
      </c>
      <c r="E104" s="214" t="s">
        <v>1539</v>
      </c>
      <c r="F104" s="215" t="s">
        <v>1540</v>
      </c>
      <c r="G104" s="216" t="s">
        <v>237</v>
      </c>
      <c r="H104" s="217">
        <v>26.32</v>
      </c>
      <c r="I104" s="218"/>
      <c r="J104" s="219">
        <f>ROUND(I104*H104,2)</f>
        <v>0</v>
      </c>
      <c r="K104" s="215" t="s">
        <v>176</v>
      </c>
      <c r="L104" s="45"/>
      <c r="M104" s="220" t="s">
        <v>19</v>
      </c>
      <c r="N104" s="221" t="s">
        <v>42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0.28999999999999998</v>
      </c>
      <c r="T104" s="223">
        <f>S104*H104</f>
        <v>7.6327999999999996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177</v>
      </c>
      <c r="AT104" s="224" t="s">
        <v>172</v>
      </c>
      <c r="AU104" s="224" t="s">
        <v>81</v>
      </c>
      <c r="AY104" s="18" t="s">
        <v>170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177</v>
      </c>
      <c r="BM104" s="224" t="s">
        <v>1541</v>
      </c>
    </row>
    <row r="105" s="2" customFormat="1">
      <c r="A105" s="39"/>
      <c r="B105" s="40"/>
      <c r="C105" s="41"/>
      <c r="D105" s="226" t="s">
        <v>179</v>
      </c>
      <c r="E105" s="41"/>
      <c r="F105" s="227" t="s">
        <v>1542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179</v>
      </c>
      <c r="AU105" s="18" t="s">
        <v>81</v>
      </c>
    </row>
    <row r="106" s="13" customFormat="1">
      <c r="A106" s="13"/>
      <c r="B106" s="231"/>
      <c r="C106" s="232"/>
      <c r="D106" s="233" t="s">
        <v>195</v>
      </c>
      <c r="E106" s="234" t="s">
        <v>19</v>
      </c>
      <c r="F106" s="235" t="s">
        <v>1543</v>
      </c>
      <c r="G106" s="232"/>
      <c r="H106" s="234" t="s">
        <v>19</v>
      </c>
      <c r="I106" s="236"/>
      <c r="J106" s="232"/>
      <c r="K106" s="232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195</v>
      </c>
      <c r="AU106" s="241" t="s">
        <v>81</v>
      </c>
      <c r="AV106" s="13" t="s">
        <v>79</v>
      </c>
      <c r="AW106" s="13" t="s">
        <v>33</v>
      </c>
      <c r="AX106" s="13" t="s">
        <v>71</v>
      </c>
      <c r="AY106" s="241" t="s">
        <v>170</v>
      </c>
    </row>
    <row r="107" s="14" customFormat="1">
      <c r="A107" s="14"/>
      <c r="B107" s="242"/>
      <c r="C107" s="243"/>
      <c r="D107" s="233" t="s">
        <v>195</v>
      </c>
      <c r="E107" s="244" t="s">
        <v>19</v>
      </c>
      <c r="F107" s="245" t="s">
        <v>1544</v>
      </c>
      <c r="G107" s="243"/>
      <c r="H107" s="246">
        <v>26.32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195</v>
      </c>
      <c r="AU107" s="252" t="s">
        <v>81</v>
      </c>
      <c r="AV107" s="14" t="s">
        <v>81</v>
      </c>
      <c r="AW107" s="14" t="s">
        <v>33</v>
      </c>
      <c r="AX107" s="14" t="s">
        <v>79</v>
      </c>
      <c r="AY107" s="252" t="s">
        <v>170</v>
      </c>
    </row>
    <row r="108" s="2" customFormat="1" ht="24.15" customHeight="1">
      <c r="A108" s="39"/>
      <c r="B108" s="40"/>
      <c r="C108" s="213" t="s">
        <v>198</v>
      </c>
      <c r="D108" s="213" t="s">
        <v>172</v>
      </c>
      <c r="E108" s="214" t="s">
        <v>1545</v>
      </c>
      <c r="F108" s="215" t="s">
        <v>1546</v>
      </c>
      <c r="G108" s="216" t="s">
        <v>192</v>
      </c>
      <c r="H108" s="217">
        <v>24.609000000000002</v>
      </c>
      <c r="I108" s="218"/>
      <c r="J108" s="219">
        <f>ROUND(I108*H108,2)</f>
        <v>0</v>
      </c>
      <c r="K108" s="215" t="s">
        <v>176</v>
      </c>
      <c r="L108" s="45"/>
      <c r="M108" s="220" t="s">
        <v>19</v>
      </c>
      <c r="N108" s="221" t="s">
        <v>42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177</v>
      </c>
      <c r="AT108" s="224" t="s">
        <v>172</v>
      </c>
      <c r="AU108" s="224" t="s">
        <v>81</v>
      </c>
      <c r="AY108" s="18" t="s">
        <v>170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177</v>
      </c>
      <c r="BM108" s="224" t="s">
        <v>1547</v>
      </c>
    </row>
    <row r="109" s="2" customFormat="1">
      <c r="A109" s="39"/>
      <c r="B109" s="40"/>
      <c r="C109" s="41"/>
      <c r="D109" s="226" t="s">
        <v>179</v>
      </c>
      <c r="E109" s="41"/>
      <c r="F109" s="227" t="s">
        <v>1548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179</v>
      </c>
      <c r="AU109" s="18" t="s">
        <v>81</v>
      </c>
    </row>
    <row r="110" s="14" customFormat="1">
      <c r="A110" s="14"/>
      <c r="B110" s="242"/>
      <c r="C110" s="243"/>
      <c r="D110" s="233" t="s">
        <v>195</v>
      </c>
      <c r="E110" s="244" t="s">
        <v>19</v>
      </c>
      <c r="F110" s="245" t="s">
        <v>1528</v>
      </c>
      <c r="G110" s="243"/>
      <c r="H110" s="246">
        <v>24.609000000000002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2" t="s">
        <v>195</v>
      </c>
      <c r="AU110" s="252" t="s">
        <v>81</v>
      </c>
      <c r="AV110" s="14" t="s">
        <v>81</v>
      </c>
      <c r="AW110" s="14" t="s">
        <v>33</v>
      </c>
      <c r="AX110" s="14" t="s">
        <v>79</v>
      </c>
      <c r="AY110" s="252" t="s">
        <v>170</v>
      </c>
    </row>
    <row r="111" s="2" customFormat="1" ht="37.8" customHeight="1">
      <c r="A111" s="39"/>
      <c r="B111" s="40"/>
      <c r="C111" s="213" t="s">
        <v>203</v>
      </c>
      <c r="D111" s="213" t="s">
        <v>172</v>
      </c>
      <c r="E111" s="214" t="s">
        <v>1549</v>
      </c>
      <c r="F111" s="215" t="s">
        <v>1550</v>
      </c>
      <c r="G111" s="216" t="s">
        <v>206</v>
      </c>
      <c r="H111" s="217">
        <v>8.3670000000000009</v>
      </c>
      <c r="I111" s="218"/>
      <c r="J111" s="219">
        <f>ROUND(I111*H111,2)</f>
        <v>0</v>
      </c>
      <c r="K111" s="215" t="s">
        <v>176</v>
      </c>
      <c r="L111" s="45"/>
      <c r="M111" s="220" t="s">
        <v>19</v>
      </c>
      <c r="N111" s="221" t="s">
        <v>42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177</v>
      </c>
      <c r="AT111" s="224" t="s">
        <v>172</v>
      </c>
      <c r="AU111" s="224" t="s">
        <v>81</v>
      </c>
      <c r="AY111" s="18" t="s">
        <v>170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177</v>
      </c>
      <c r="BM111" s="224" t="s">
        <v>1551</v>
      </c>
    </row>
    <row r="112" s="2" customFormat="1">
      <c r="A112" s="39"/>
      <c r="B112" s="40"/>
      <c r="C112" s="41"/>
      <c r="D112" s="226" t="s">
        <v>179</v>
      </c>
      <c r="E112" s="41"/>
      <c r="F112" s="227" t="s">
        <v>1552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179</v>
      </c>
      <c r="AU112" s="18" t="s">
        <v>81</v>
      </c>
    </row>
    <row r="113" s="14" customFormat="1">
      <c r="A113" s="14"/>
      <c r="B113" s="242"/>
      <c r="C113" s="243"/>
      <c r="D113" s="233" t="s">
        <v>195</v>
      </c>
      <c r="E113" s="244" t="s">
        <v>19</v>
      </c>
      <c r="F113" s="245" t="s">
        <v>1553</v>
      </c>
      <c r="G113" s="243"/>
      <c r="H113" s="246">
        <v>8.3670000000000009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195</v>
      </c>
      <c r="AU113" s="252" t="s">
        <v>81</v>
      </c>
      <c r="AV113" s="14" t="s">
        <v>81</v>
      </c>
      <c r="AW113" s="14" t="s">
        <v>33</v>
      </c>
      <c r="AX113" s="14" t="s">
        <v>79</v>
      </c>
      <c r="AY113" s="252" t="s">
        <v>170</v>
      </c>
    </row>
    <row r="114" s="2" customFormat="1" ht="44.25" customHeight="1">
      <c r="A114" s="39"/>
      <c r="B114" s="40"/>
      <c r="C114" s="213" t="s">
        <v>211</v>
      </c>
      <c r="D114" s="213" t="s">
        <v>172</v>
      </c>
      <c r="E114" s="214" t="s">
        <v>1241</v>
      </c>
      <c r="F114" s="215" t="s">
        <v>1242</v>
      </c>
      <c r="G114" s="216" t="s">
        <v>206</v>
      </c>
      <c r="H114" s="217">
        <v>1.25</v>
      </c>
      <c r="I114" s="218"/>
      <c r="J114" s="219">
        <f>ROUND(I114*H114,2)</f>
        <v>0</v>
      </c>
      <c r="K114" s="215" t="s">
        <v>176</v>
      </c>
      <c r="L114" s="45"/>
      <c r="M114" s="220" t="s">
        <v>19</v>
      </c>
      <c r="N114" s="221" t="s">
        <v>42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177</v>
      </c>
      <c r="AT114" s="224" t="s">
        <v>172</v>
      </c>
      <c r="AU114" s="224" t="s">
        <v>81</v>
      </c>
      <c r="AY114" s="18" t="s">
        <v>170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177</v>
      </c>
      <c r="BM114" s="224" t="s">
        <v>1554</v>
      </c>
    </row>
    <row r="115" s="2" customFormat="1">
      <c r="A115" s="39"/>
      <c r="B115" s="40"/>
      <c r="C115" s="41"/>
      <c r="D115" s="226" t="s">
        <v>179</v>
      </c>
      <c r="E115" s="41"/>
      <c r="F115" s="227" t="s">
        <v>1244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179</v>
      </c>
      <c r="AU115" s="18" t="s">
        <v>81</v>
      </c>
    </row>
    <row r="116" s="13" customFormat="1">
      <c r="A116" s="13"/>
      <c r="B116" s="231"/>
      <c r="C116" s="232"/>
      <c r="D116" s="233" t="s">
        <v>195</v>
      </c>
      <c r="E116" s="234" t="s">
        <v>19</v>
      </c>
      <c r="F116" s="235" t="s">
        <v>1245</v>
      </c>
      <c r="G116" s="232"/>
      <c r="H116" s="234" t="s">
        <v>19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195</v>
      </c>
      <c r="AU116" s="241" t="s">
        <v>81</v>
      </c>
      <c r="AV116" s="13" t="s">
        <v>79</v>
      </c>
      <c r="AW116" s="13" t="s">
        <v>33</v>
      </c>
      <c r="AX116" s="13" t="s">
        <v>71</v>
      </c>
      <c r="AY116" s="241" t="s">
        <v>170</v>
      </c>
    </row>
    <row r="117" s="14" customFormat="1">
      <c r="A117" s="14"/>
      <c r="B117" s="242"/>
      <c r="C117" s="243"/>
      <c r="D117" s="233" t="s">
        <v>195</v>
      </c>
      <c r="E117" s="244" t="s">
        <v>19</v>
      </c>
      <c r="F117" s="245" t="s">
        <v>1246</v>
      </c>
      <c r="G117" s="243"/>
      <c r="H117" s="246">
        <v>1.25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195</v>
      </c>
      <c r="AU117" s="252" t="s">
        <v>81</v>
      </c>
      <c r="AV117" s="14" t="s">
        <v>81</v>
      </c>
      <c r="AW117" s="14" t="s">
        <v>33</v>
      </c>
      <c r="AX117" s="14" t="s">
        <v>79</v>
      </c>
      <c r="AY117" s="252" t="s">
        <v>170</v>
      </c>
    </row>
    <row r="118" s="2" customFormat="1" ht="49.05" customHeight="1">
      <c r="A118" s="39"/>
      <c r="B118" s="40"/>
      <c r="C118" s="213" t="s">
        <v>216</v>
      </c>
      <c r="D118" s="213" t="s">
        <v>172</v>
      </c>
      <c r="E118" s="214" t="s">
        <v>965</v>
      </c>
      <c r="F118" s="215" t="s">
        <v>966</v>
      </c>
      <c r="G118" s="216" t="s">
        <v>206</v>
      </c>
      <c r="H118" s="217">
        <v>25.620000000000001</v>
      </c>
      <c r="I118" s="218"/>
      <c r="J118" s="219">
        <f>ROUND(I118*H118,2)</f>
        <v>0</v>
      </c>
      <c r="K118" s="215" t="s">
        <v>176</v>
      </c>
      <c r="L118" s="45"/>
      <c r="M118" s="220" t="s">
        <v>19</v>
      </c>
      <c r="N118" s="221" t="s">
        <v>42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177</v>
      </c>
      <c r="AT118" s="224" t="s">
        <v>172</v>
      </c>
      <c r="AU118" s="224" t="s">
        <v>81</v>
      </c>
      <c r="AY118" s="18" t="s">
        <v>170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177</v>
      </c>
      <c r="BM118" s="224" t="s">
        <v>1555</v>
      </c>
    </row>
    <row r="119" s="2" customFormat="1">
      <c r="A119" s="39"/>
      <c r="B119" s="40"/>
      <c r="C119" s="41"/>
      <c r="D119" s="226" t="s">
        <v>179</v>
      </c>
      <c r="E119" s="41"/>
      <c r="F119" s="227" t="s">
        <v>968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179</v>
      </c>
      <c r="AU119" s="18" t="s">
        <v>81</v>
      </c>
    </row>
    <row r="120" s="13" customFormat="1">
      <c r="A120" s="13"/>
      <c r="B120" s="231"/>
      <c r="C120" s="232"/>
      <c r="D120" s="233" t="s">
        <v>195</v>
      </c>
      <c r="E120" s="234" t="s">
        <v>19</v>
      </c>
      <c r="F120" s="235" t="s">
        <v>1248</v>
      </c>
      <c r="G120" s="232"/>
      <c r="H120" s="234" t="s">
        <v>19</v>
      </c>
      <c r="I120" s="236"/>
      <c r="J120" s="232"/>
      <c r="K120" s="232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195</v>
      </c>
      <c r="AU120" s="241" t="s">
        <v>81</v>
      </c>
      <c r="AV120" s="13" t="s">
        <v>79</v>
      </c>
      <c r="AW120" s="13" t="s">
        <v>33</v>
      </c>
      <c r="AX120" s="13" t="s">
        <v>71</v>
      </c>
      <c r="AY120" s="241" t="s">
        <v>170</v>
      </c>
    </row>
    <row r="121" s="14" customFormat="1">
      <c r="A121" s="14"/>
      <c r="B121" s="242"/>
      <c r="C121" s="243"/>
      <c r="D121" s="233" t="s">
        <v>195</v>
      </c>
      <c r="E121" s="244" t="s">
        <v>19</v>
      </c>
      <c r="F121" s="245" t="s">
        <v>1556</v>
      </c>
      <c r="G121" s="243"/>
      <c r="H121" s="246">
        <v>7.5599999999999996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195</v>
      </c>
      <c r="AU121" s="252" t="s">
        <v>81</v>
      </c>
      <c r="AV121" s="14" t="s">
        <v>81</v>
      </c>
      <c r="AW121" s="14" t="s">
        <v>33</v>
      </c>
      <c r="AX121" s="14" t="s">
        <v>71</v>
      </c>
      <c r="AY121" s="252" t="s">
        <v>170</v>
      </c>
    </row>
    <row r="122" s="13" customFormat="1">
      <c r="A122" s="13"/>
      <c r="B122" s="231"/>
      <c r="C122" s="232"/>
      <c r="D122" s="233" t="s">
        <v>195</v>
      </c>
      <c r="E122" s="234" t="s">
        <v>19</v>
      </c>
      <c r="F122" s="235" t="s">
        <v>1250</v>
      </c>
      <c r="G122" s="232"/>
      <c r="H122" s="234" t="s">
        <v>19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1" t="s">
        <v>195</v>
      </c>
      <c r="AU122" s="241" t="s">
        <v>81</v>
      </c>
      <c r="AV122" s="13" t="s">
        <v>79</v>
      </c>
      <c r="AW122" s="13" t="s">
        <v>33</v>
      </c>
      <c r="AX122" s="13" t="s">
        <v>71</v>
      </c>
      <c r="AY122" s="241" t="s">
        <v>170</v>
      </c>
    </row>
    <row r="123" s="14" customFormat="1">
      <c r="A123" s="14"/>
      <c r="B123" s="242"/>
      <c r="C123" s="243"/>
      <c r="D123" s="233" t="s">
        <v>195</v>
      </c>
      <c r="E123" s="244" t="s">
        <v>19</v>
      </c>
      <c r="F123" s="245" t="s">
        <v>1557</v>
      </c>
      <c r="G123" s="243"/>
      <c r="H123" s="246">
        <v>18.059999999999999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2" t="s">
        <v>195</v>
      </c>
      <c r="AU123" s="252" t="s">
        <v>81</v>
      </c>
      <c r="AV123" s="14" t="s">
        <v>81</v>
      </c>
      <c r="AW123" s="14" t="s">
        <v>33</v>
      </c>
      <c r="AX123" s="14" t="s">
        <v>71</v>
      </c>
      <c r="AY123" s="252" t="s">
        <v>170</v>
      </c>
    </row>
    <row r="124" s="15" customFormat="1">
      <c r="A124" s="15"/>
      <c r="B124" s="263"/>
      <c r="C124" s="264"/>
      <c r="D124" s="233" t="s">
        <v>195</v>
      </c>
      <c r="E124" s="265" t="s">
        <v>19</v>
      </c>
      <c r="F124" s="266" t="s">
        <v>261</v>
      </c>
      <c r="G124" s="264"/>
      <c r="H124" s="267">
        <v>25.620000000000001</v>
      </c>
      <c r="I124" s="268"/>
      <c r="J124" s="264"/>
      <c r="K124" s="264"/>
      <c r="L124" s="269"/>
      <c r="M124" s="270"/>
      <c r="N124" s="271"/>
      <c r="O124" s="271"/>
      <c r="P124" s="271"/>
      <c r="Q124" s="271"/>
      <c r="R124" s="271"/>
      <c r="S124" s="271"/>
      <c r="T124" s="272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73" t="s">
        <v>195</v>
      </c>
      <c r="AU124" s="273" t="s">
        <v>81</v>
      </c>
      <c r="AV124" s="15" t="s">
        <v>177</v>
      </c>
      <c r="AW124" s="15" t="s">
        <v>33</v>
      </c>
      <c r="AX124" s="15" t="s">
        <v>79</v>
      </c>
      <c r="AY124" s="273" t="s">
        <v>170</v>
      </c>
    </row>
    <row r="125" s="2" customFormat="1" ht="62.7" customHeight="1">
      <c r="A125" s="39"/>
      <c r="B125" s="40"/>
      <c r="C125" s="213" t="s">
        <v>221</v>
      </c>
      <c r="D125" s="213" t="s">
        <v>172</v>
      </c>
      <c r="E125" s="214" t="s">
        <v>212</v>
      </c>
      <c r="F125" s="215" t="s">
        <v>213</v>
      </c>
      <c r="G125" s="216" t="s">
        <v>206</v>
      </c>
      <c r="H125" s="217">
        <v>35.237000000000002</v>
      </c>
      <c r="I125" s="218"/>
      <c r="J125" s="219">
        <f>ROUND(I125*H125,2)</f>
        <v>0</v>
      </c>
      <c r="K125" s="215" t="s">
        <v>176</v>
      </c>
      <c r="L125" s="45"/>
      <c r="M125" s="220" t="s">
        <v>19</v>
      </c>
      <c r="N125" s="221" t="s">
        <v>42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177</v>
      </c>
      <c r="AT125" s="224" t="s">
        <v>172</v>
      </c>
      <c r="AU125" s="224" t="s">
        <v>81</v>
      </c>
      <c r="AY125" s="18" t="s">
        <v>170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177</v>
      </c>
      <c r="BM125" s="224" t="s">
        <v>1558</v>
      </c>
    </row>
    <row r="126" s="2" customFormat="1">
      <c r="A126" s="39"/>
      <c r="B126" s="40"/>
      <c r="C126" s="41"/>
      <c r="D126" s="226" t="s">
        <v>179</v>
      </c>
      <c r="E126" s="41"/>
      <c r="F126" s="227" t="s">
        <v>215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179</v>
      </c>
      <c r="AU126" s="18" t="s">
        <v>81</v>
      </c>
    </row>
    <row r="127" s="14" customFormat="1">
      <c r="A127" s="14"/>
      <c r="B127" s="242"/>
      <c r="C127" s="243"/>
      <c r="D127" s="233" t="s">
        <v>195</v>
      </c>
      <c r="E127" s="244" t="s">
        <v>19</v>
      </c>
      <c r="F127" s="245" t="s">
        <v>1559</v>
      </c>
      <c r="G127" s="243"/>
      <c r="H127" s="246">
        <v>35.237000000000002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195</v>
      </c>
      <c r="AU127" s="252" t="s">
        <v>81</v>
      </c>
      <c r="AV127" s="14" t="s">
        <v>81</v>
      </c>
      <c r="AW127" s="14" t="s">
        <v>33</v>
      </c>
      <c r="AX127" s="14" t="s">
        <v>79</v>
      </c>
      <c r="AY127" s="252" t="s">
        <v>170</v>
      </c>
    </row>
    <row r="128" s="2" customFormat="1" ht="44.25" customHeight="1">
      <c r="A128" s="39"/>
      <c r="B128" s="40"/>
      <c r="C128" s="213" t="s">
        <v>226</v>
      </c>
      <c r="D128" s="213" t="s">
        <v>172</v>
      </c>
      <c r="E128" s="214" t="s">
        <v>217</v>
      </c>
      <c r="F128" s="215" t="s">
        <v>218</v>
      </c>
      <c r="G128" s="216" t="s">
        <v>206</v>
      </c>
      <c r="H128" s="217">
        <v>35.237000000000002</v>
      </c>
      <c r="I128" s="218"/>
      <c r="J128" s="219">
        <f>ROUND(I128*H128,2)</f>
        <v>0</v>
      </c>
      <c r="K128" s="215" t="s">
        <v>176</v>
      </c>
      <c r="L128" s="45"/>
      <c r="M128" s="220" t="s">
        <v>19</v>
      </c>
      <c r="N128" s="221" t="s">
        <v>42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177</v>
      </c>
      <c r="AT128" s="224" t="s">
        <v>172</v>
      </c>
      <c r="AU128" s="224" t="s">
        <v>81</v>
      </c>
      <c r="AY128" s="18" t="s">
        <v>170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177</v>
      </c>
      <c r="BM128" s="224" t="s">
        <v>1560</v>
      </c>
    </row>
    <row r="129" s="2" customFormat="1">
      <c r="A129" s="39"/>
      <c r="B129" s="40"/>
      <c r="C129" s="41"/>
      <c r="D129" s="226" t="s">
        <v>179</v>
      </c>
      <c r="E129" s="41"/>
      <c r="F129" s="227" t="s">
        <v>220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179</v>
      </c>
      <c r="AU129" s="18" t="s">
        <v>81</v>
      </c>
    </row>
    <row r="130" s="2" customFormat="1" ht="44.25" customHeight="1">
      <c r="A130" s="39"/>
      <c r="B130" s="40"/>
      <c r="C130" s="213" t="s">
        <v>234</v>
      </c>
      <c r="D130" s="213" t="s">
        <v>172</v>
      </c>
      <c r="E130" s="214" t="s">
        <v>227</v>
      </c>
      <c r="F130" s="215" t="s">
        <v>228</v>
      </c>
      <c r="G130" s="216" t="s">
        <v>229</v>
      </c>
      <c r="H130" s="217">
        <v>68.712000000000003</v>
      </c>
      <c r="I130" s="218"/>
      <c r="J130" s="219">
        <f>ROUND(I130*H130,2)</f>
        <v>0</v>
      </c>
      <c r="K130" s="215" t="s">
        <v>176</v>
      </c>
      <c r="L130" s="45"/>
      <c r="M130" s="220" t="s">
        <v>19</v>
      </c>
      <c r="N130" s="221" t="s">
        <v>42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177</v>
      </c>
      <c r="AT130" s="224" t="s">
        <v>172</v>
      </c>
      <c r="AU130" s="224" t="s">
        <v>81</v>
      </c>
      <c r="AY130" s="18" t="s">
        <v>170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177</v>
      </c>
      <c r="BM130" s="224" t="s">
        <v>1561</v>
      </c>
    </row>
    <row r="131" s="2" customFormat="1">
      <c r="A131" s="39"/>
      <c r="B131" s="40"/>
      <c r="C131" s="41"/>
      <c r="D131" s="226" t="s">
        <v>179</v>
      </c>
      <c r="E131" s="41"/>
      <c r="F131" s="227" t="s">
        <v>231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179</v>
      </c>
      <c r="AU131" s="18" t="s">
        <v>81</v>
      </c>
    </row>
    <row r="132" s="14" customFormat="1">
      <c r="A132" s="14"/>
      <c r="B132" s="242"/>
      <c r="C132" s="243"/>
      <c r="D132" s="233" t="s">
        <v>195</v>
      </c>
      <c r="E132" s="244" t="s">
        <v>19</v>
      </c>
      <c r="F132" s="245" t="s">
        <v>1562</v>
      </c>
      <c r="G132" s="243"/>
      <c r="H132" s="246">
        <v>68.712000000000003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195</v>
      </c>
      <c r="AU132" s="252" t="s">
        <v>81</v>
      </c>
      <c r="AV132" s="14" t="s">
        <v>81</v>
      </c>
      <c r="AW132" s="14" t="s">
        <v>33</v>
      </c>
      <c r="AX132" s="14" t="s">
        <v>79</v>
      </c>
      <c r="AY132" s="252" t="s">
        <v>170</v>
      </c>
    </row>
    <row r="133" s="2" customFormat="1" ht="37.8" customHeight="1">
      <c r="A133" s="39"/>
      <c r="B133" s="40"/>
      <c r="C133" s="213" t="s">
        <v>241</v>
      </c>
      <c r="D133" s="213" t="s">
        <v>172</v>
      </c>
      <c r="E133" s="214" t="s">
        <v>1257</v>
      </c>
      <c r="F133" s="215" t="s">
        <v>223</v>
      </c>
      <c r="G133" s="216" t="s">
        <v>206</v>
      </c>
      <c r="H133" s="217">
        <v>35.237000000000002</v>
      </c>
      <c r="I133" s="218"/>
      <c r="J133" s="219">
        <f>ROUND(I133*H133,2)</f>
        <v>0</v>
      </c>
      <c r="K133" s="215" t="s">
        <v>176</v>
      </c>
      <c r="L133" s="45"/>
      <c r="M133" s="220" t="s">
        <v>19</v>
      </c>
      <c r="N133" s="221" t="s">
        <v>42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177</v>
      </c>
      <c r="AT133" s="224" t="s">
        <v>172</v>
      </c>
      <c r="AU133" s="224" t="s">
        <v>81</v>
      </c>
      <c r="AY133" s="18" t="s">
        <v>170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177</v>
      </c>
      <c r="BM133" s="224" t="s">
        <v>1563</v>
      </c>
    </row>
    <row r="134" s="2" customFormat="1">
      <c r="A134" s="39"/>
      <c r="B134" s="40"/>
      <c r="C134" s="41"/>
      <c r="D134" s="226" t="s">
        <v>179</v>
      </c>
      <c r="E134" s="41"/>
      <c r="F134" s="227" t="s">
        <v>1259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179</v>
      </c>
      <c r="AU134" s="18" t="s">
        <v>81</v>
      </c>
    </row>
    <row r="135" s="2" customFormat="1" ht="44.25" customHeight="1">
      <c r="A135" s="39"/>
      <c r="B135" s="40"/>
      <c r="C135" s="213" t="s">
        <v>247</v>
      </c>
      <c r="D135" s="213" t="s">
        <v>172</v>
      </c>
      <c r="E135" s="214" t="s">
        <v>983</v>
      </c>
      <c r="F135" s="215" t="s">
        <v>984</v>
      </c>
      <c r="G135" s="216" t="s">
        <v>206</v>
      </c>
      <c r="H135" s="217">
        <v>14.640000000000001</v>
      </c>
      <c r="I135" s="218"/>
      <c r="J135" s="219">
        <f>ROUND(I135*H135,2)</f>
        <v>0</v>
      </c>
      <c r="K135" s="215" t="s">
        <v>176</v>
      </c>
      <c r="L135" s="45"/>
      <c r="M135" s="220" t="s">
        <v>19</v>
      </c>
      <c r="N135" s="221" t="s">
        <v>42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177</v>
      </c>
      <c r="AT135" s="224" t="s">
        <v>172</v>
      </c>
      <c r="AU135" s="224" t="s">
        <v>81</v>
      </c>
      <c r="AY135" s="18" t="s">
        <v>170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177</v>
      </c>
      <c r="BM135" s="224" t="s">
        <v>1564</v>
      </c>
    </row>
    <row r="136" s="2" customFormat="1">
      <c r="A136" s="39"/>
      <c r="B136" s="40"/>
      <c r="C136" s="41"/>
      <c r="D136" s="226" t="s">
        <v>179</v>
      </c>
      <c r="E136" s="41"/>
      <c r="F136" s="227" t="s">
        <v>986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179</v>
      </c>
      <c r="AU136" s="18" t="s">
        <v>81</v>
      </c>
    </row>
    <row r="137" s="13" customFormat="1">
      <c r="A137" s="13"/>
      <c r="B137" s="231"/>
      <c r="C137" s="232"/>
      <c r="D137" s="233" t="s">
        <v>195</v>
      </c>
      <c r="E137" s="234" t="s">
        <v>19</v>
      </c>
      <c r="F137" s="235" t="s">
        <v>1248</v>
      </c>
      <c r="G137" s="232"/>
      <c r="H137" s="234" t="s">
        <v>19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195</v>
      </c>
      <c r="AU137" s="241" t="s">
        <v>81</v>
      </c>
      <c r="AV137" s="13" t="s">
        <v>79</v>
      </c>
      <c r="AW137" s="13" t="s">
        <v>33</v>
      </c>
      <c r="AX137" s="13" t="s">
        <v>71</v>
      </c>
      <c r="AY137" s="241" t="s">
        <v>170</v>
      </c>
    </row>
    <row r="138" s="14" customFormat="1">
      <c r="A138" s="14"/>
      <c r="B138" s="242"/>
      <c r="C138" s="243"/>
      <c r="D138" s="233" t="s">
        <v>195</v>
      </c>
      <c r="E138" s="244" t="s">
        <v>19</v>
      </c>
      <c r="F138" s="245" t="s">
        <v>1565</v>
      </c>
      <c r="G138" s="243"/>
      <c r="H138" s="246">
        <v>4.3200000000000003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195</v>
      </c>
      <c r="AU138" s="252" t="s">
        <v>81</v>
      </c>
      <c r="AV138" s="14" t="s">
        <v>81</v>
      </c>
      <c r="AW138" s="14" t="s">
        <v>33</v>
      </c>
      <c r="AX138" s="14" t="s">
        <v>71</v>
      </c>
      <c r="AY138" s="252" t="s">
        <v>170</v>
      </c>
    </row>
    <row r="139" s="13" customFormat="1">
      <c r="A139" s="13"/>
      <c r="B139" s="231"/>
      <c r="C139" s="232"/>
      <c r="D139" s="233" t="s">
        <v>195</v>
      </c>
      <c r="E139" s="234" t="s">
        <v>19</v>
      </c>
      <c r="F139" s="235" t="s">
        <v>1250</v>
      </c>
      <c r="G139" s="232"/>
      <c r="H139" s="234" t="s">
        <v>19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195</v>
      </c>
      <c r="AU139" s="241" t="s">
        <v>81</v>
      </c>
      <c r="AV139" s="13" t="s">
        <v>79</v>
      </c>
      <c r="AW139" s="13" t="s">
        <v>33</v>
      </c>
      <c r="AX139" s="13" t="s">
        <v>71</v>
      </c>
      <c r="AY139" s="241" t="s">
        <v>170</v>
      </c>
    </row>
    <row r="140" s="14" customFormat="1">
      <c r="A140" s="14"/>
      <c r="B140" s="242"/>
      <c r="C140" s="243"/>
      <c r="D140" s="233" t="s">
        <v>195</v>
      </c>
      <c r="E140" s="244" t="s">
        <v>19</v>
      </c>
      <c r="F140" s="245" t="s">
        <v>1566</v>
      </c>
      <c r="G140" s="243"/>
      <c r="H140" s="246">
        <v>10.32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195</v>
      </c>
      <c r="AU140" s="252" t="s">
        <v>81</v>
      </c>
      <c r="AV140" s="14" t="s">
        <v>81</v>
      </c>
      <c r="AW140" s="14" t="s">
        <v>33</v>
      </c>
      <c r="AX140" s="14" t="s">
        <v>71</v>
      </c>
      <c r="AY140" s="252" t="s">
        <v>170</v>
      </c>
    </row>
    <row r="141" s="15" customFormat="1">
      <c r="A141" s="15"/>
      <c r="B141" s="263"/>
      <c r="C141" s="264"/>
      <c r="D141" s="233" t="s">
        <v>195</v>
      </c>
      <c r="E141" s="265" t="s">
        <v>19</v>
      </c>
      <c r="F141" s="266" t="s">
        <v>261</v>
      </c>
      <c r="G141" s="264"/>
      <c r="H141" s="267">
        <v>14.640000000000001</v>
      </c>
      <c r="I141" s="268"/>
      <c r="J141" s="264"/>
      <c r="K141" s="264"/>
      <c r="L141" s="269"/>
      <c r="M141" s="270"/>
      <c r="N141" s="271"/>
      <c r="O141" s="271"/>
      <c r="P141" s="271"/>
      <c r="Q141" s="271"/>
      <c r="R141" s="271"/>
      <c r="S141" s="271"/>
      <c r="T141" s="27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3" t="s">
        <v>195</v>
      </c>
      <c r="AU141" s="273" t="s">
        <v>81</v>
      </c>
      <c r="AV141" s="15" t="s">
        <v>177</v>
      </c>
      <c r="AW141" s="15" t="s">
        <v>33</v>
      </c>
      <c r="AX141" s="15" t="s">
        <v>79</v>
      </c>
      <c r="AY141" s="273" t="s">
        <v>170</v>
      </c>
    </row>
    <row r="142" s="2" customFormat="1" ht="16.5" customHeight="1">
      <c r="A142" s="39"/>
      <c r="B142" s="40"/>
      <c r="C142" s="253" t="s">
        <v>252</v>
      </c>
      <c r="D142" s="253" t="s">
        <v>248</v>
      </c>
      <c r="E142" s="254" t="s">
        <v>988</v>
      </c>
      <c r="F142" s="255" t="s">
        <v>989</v>
      </c>
      <c r="G142" s="256" t="s">
        <v>229</v>
      </c>
      <c r="H142" s="257">
        <v>28.547999999999998</v>
      </c>
      <c r="I142" s="258"/>
      <c r="J142" s="259">
        <f>ROUND(I142*H142,2)</f>
        <v>0</v>
      </c>
      <c r="K142" s="255" t="s">
        <v>176</v>
      </c>
      <c r="L142" s="260"/>
      <c r="M142" s="261" t="s">
        <v>19</v>
      </c>
      <c r="N142" s="262" t="s">
        <v>42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216</v>
      </c>
      <c r="AT142" s="224" t="s">
        <v>248</v>
      </c>
      <c r="AU142" s="224" t="s">
        <v>81</v>
      </c>
      <c r="AY142" s="18" t="s">
        <v>170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177</v>
      </c>
      <c r="BM142" s="224" t="s">
        <v>1567</v>
      </c>
    </row>
    <row r="143" s="2" customFormat="1">
      <c r="A143" s="39"/>
      <c r="B143" s="40"/>
      <c r="C143" s="41"/>
      <c r="D143" s="226" t="s">
        <v>179</v>
      </c>
      <c r="E143" s="41"/>
      <c r="F143" s="227" t="s">
        <v>991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179</v>
      </c>
      <c r="AU143" s="18" t="s">
        <v>81</v>
      </c>
    </row>
    <row r="144" s="2" customFormat="1">
      <c r="A144" s="39"/>
      <c r="B144" s="40"/>
      <c r="C144" s="41"/>
      <c r="D144" s="233" t="s">
        <v>266</v>
      </c>
      <c r="E144" s="41"/>
      <c r="F144" s="274" t="s">
        <v>992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266</v>
      </c>
      <c r="AU144" s="18" t="s">
        <v>81</v>
      </c>
    </row>
    <row r="145" s="14" customFormat="1">
      <c r="A145" s="14"/>
      <c r="B145" s="242"/>
      <c r="C145" s="243"/>
      <c r="D145" s="233" t="s">
        <v>195</v>
      </c>
      <c r="E145" s="244" t="s">
        <v>19</v>
      </c>
      <c r="F145" s="245" t="s">
        <v>1568</v>
      </c>
      <c r="G145" s="243"/>
      <c r="H145" s="246">
        <v>28.547999999999998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195</v>
      </c>
      <c r="AU145" s="252" t="s">
        <v>81</v>
      </c>
      <c r="AV145" s="14" t="s">
        <v>81</v>
      </c>
      <c r="AW145" s="14" t="s">
        <v>33</v>
      </c>
      <c r="AX145" s="14" t="s">
        <v>79</v>
      </c>
      <c r="AY145" s="252" t="s">
        <v>170</v>
      </c>
    </row>
    <row r="146" s="2" customFormat="1" ht="66.75" customHeight="1">
      <c r="A146" s="39"/>
      <c r="B146" s="40"/>
      <c r="C146" s="213" t="s">
        <v>8</v>
      </c>
      <c r="D146" s="213" t="s">
        <v>172</v>
      </c>
      <c r="E146" s="214" t="s">
        <v>1005</v>
      </c>
      <c r="F146" s="215" t="s">
        <v>1006</v>
      </c>
      <c r="G146" s="216" t="s">
        <v>206</v>
      </c>
      <c r="H146" s="217">
        <v>10.98</v>
      </c>
      <c r="I146" s="218"/>
      <c r="J146" s="219">
        <f>ROUND(I146*H146,2)</f>
        <v>0</v>
      </c>
      <c r="K146" s="215" t="s">
        <v>176</v>
      </c>
      <c r="L146" s="45"/>
      <c r="M146" s="220" t="s">
        <v>19</v>
      </c>
      <c r="N146" s="221" t="s">
        <v>42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177</v>
      </c>
      <c r="AT146" s="224" t="s">
        <v>172</v>
      </c>
      <c r="AU146" s="224" t="s">
        <v>81</v>
      </c>
      <c r="AY146" s="18" t="s">
        <v>170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177</v>
      </c>
      <c r="BM146" s="224" t="s">
        <v>1569</v>
      </c>
    </row>
    <row r="147" s="2" customFormat="1">
      <c r="A147" s="39"/>
      <c r="B147" s="40"/>
      <c r="C147" s="41"/>
      <c r="D147" s="226" t="s">
        <v>179</v>
      </c>
      <c r="E147" s="41"/>
      <c r="F147" s="227" t="s">
        <v>1008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179</v>
      </c>
      <c r="AU147" s="18" t="s">
        <v>81</v>
      </c>
    </row>
    <row r="148" s="13" customFormat="1">
      <c r="A148" s="13"/>
      <c r="B148" s="231"/>
      <c r="C148" s="232"/>
      <c r="D148" s="233" t="s">
        <v>195</v>
      </c>
      <c r="E148" s="234" t="s">
        <v>19</v>
      </c>
      <c r="F148" s="235" t="s">
        <v>1248</v>
      </c>
      <c r="G148" s="232"/>
      <c r="H148" s="234" t="s">
        <v>19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195</v>
      </c>
      <c r="AU148" s="241" t="s">
        <v>81</v>
      </c>
      <c r="AV148" s="13" t="s">
        <v>79</v>
      </c>
      <c r="AW148" s="13" t="s">
        <v>33</v>
      </c>
      <c r="AX148" s="13" t="s">
        <v>71</v>
      </c>
      <c r="AY148" s="241" t="s">
        <v>170</v>
      </c>
    </row>
    <row r="149" s="14" customFormat="1">
      <c r="A149" s="14"/>
      <c r="B149" s="242"/>
      <c r="C149" s="243"/>
      <c r="D149" s="233" t="s">
        <v>195</v>
      </c>
      <c r="E149" s="244" t="s">
        <v>19</v>
      </c>
      <c r="F149" s="245" t="s">
        <v>1570</v>
      </c>
      <c r="G149" s="243"/>
      <c r="H149" s="246">
        <v>3.2400000000000002</v>
      </c>
      <c r="I149" s="247"/>
      <c r="J149" s="243"/>
      <c r="K149" s="243"/>
      <c r="L149" s="248"/>
      <c r="M149" s="249"/>
      <c r="N149" s="250"/>
      <c r="O149" s="250"/>
      <c r="P149" s="250"/>
      <c r="Q149" s="250"/>
      <c r="R149" s="250"/>
      <c r="S149" s="250"/>
      <c r="T149" s="25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2" t="s">
        <v>195</v>
      </c>
      <c r="AU149" s="252" t="s">
        <v>81</v>
      </c>
      <c r="AV149" s="14" t="s">
        <v>81</v>
      </c>
      <c r="AW149" s="14" t="s">
        <v>33</v>
      </c>
      <c r="AX149" s="14" t="s">
        <v>71</v>
      </c>
      <c r="AY149" s="252" t="s">
        <v>170</v>
      </c>
    </row>
    <row r="150" s="13" customFormat="1">
      <c r="A150" s="13"/>
      <c r="B150" s="231"/>
      <c r="C150" s="232"/>
      <c r="D150" s="233" t="s">
        <v>195</v>
      </c>
      <c r="E150" s="234" t="s">
        <v>19</v>
      </c>
      <c r="F150" s="235" t="s">
        <v>1250</v>
      </c>
      <c r="G150" s="232"/>
      <c r="H150" s="234" t="s">
        <v>19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195</v>
      </c>
      <c r="AU150" s="241" t="s">
        <v>81</v>
      </c>
      <c r="AV150" s="13" t="s">
        <v>79</v>
      </c>
      <c r="AW150" s="13" t="s">
        <v>33</v>
      </c>
      <c r="AX150" s="13" t="s">
        <v>71</v>
      </c>
      <c r="AY150" s="241" t="s">
        <v>170</v>
      </c>
    </row>
    <row r="151" s="14" customFormat="1">
      <c r="A151" s="14"/>
      <c r="B151" s="242"/>
      <c r="C151" s="243"/>
      <c r="D151" s="233" t="s">
        <v>195</v>
      </c>
      <c r="E151" s="244" t="s">
        <v>19</v>
      </c>
      <c r="F151" s="245" t="s">
        <v>1571</v>
      </c>
      <c r="G151" s="243"/>
      <c r="H151" s="246">
        <v>7.7400000000000002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195</v>
      </c>
      <c r="AU151" s="252" t="s">
        <v>81</v>
      </c>
      <c r="AV151" s="14" t="s">
        <v>81</v>
      </c>
      <c r="AW151" s="14" t="s">
        <v>33</v>
      </c>
      <c r="AX151" s="14" t="s">
        <v>71</v>
      </c>
      <c r="AY151" s="252" t="s">
        <v>170</v>
      </c>
    </row>
    <row r="152" s="15" customFormat="1">
      <c r="A152" s="15"/>
      <c r="B152" s="263"/>
      <c r="C152" s="264"/>
      <c r="D152" s="233" t="s">
        <v>195</v>
      </c>
      <c r="E152" s="265" t="s">
        <v>19</v>
      </c>
      <c r="F152" s="266" t="s">
        <v>261</v>
      </c>
      <c r="G152" s="264"/>
      <c r="H152" s="267">
        <v>10.98</v>
      </c>
      <c r="I152" s="268"/>
      <c r="J152" s="264"/>
      <c r="K152" s="264"/>
      <c r="L152" s="269"/>
      <c r="M152" s="270"/>
      <c r="N152" s="271"/>
      <c r="O152" s="271"/>
      <c r="P152" s="271"/>
      <c r="Q152" s="271"/>
      <c r="R152" s="271"/>
      <c r="S152" s="271"/>
      <c r="T152" s="272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3" t="s">
        <v>195</v>
      </c>
      <c r="AU152" s="273" t="s">
        <v>81</v>
      </c>
      <c r="AV152" s="15" t="s">
        <v>177</v>
      </c>
      <c r="AW152" s="15" t="s">
        <v>33</v>
      </c>
      <c r="AX152" s="15" t="s">
        <v>79</v>
      </c>
      <c r="AY152" s="273" t="s">
        <v>170</v>
      </c>
    </row>
    <row r="153" s="2" customFormat="1" ht="16.5" customHeight="1">
      <c r="A153" s="39"/>
      <c r="B153" s="40"/>
      <c r="C153" s="253" t="s">
        <v>270</v>
      </c>
      <c r="D153" s="253" t="s">
        <v>248</v>
      </c>
      <c r="E153" s="254" t="s">
        <v>1010</v>
      </c>
      <c r="F153" s="255" t="s">
        <v>1011</v>
      </c>
      <c r="G153" s="256" t="s">
        <v>229</v>
      </c>
      <c r="H153" s="257">
        <v>21.411000000000001</v>
      </c>
      <c r="I153" s="258"/>
      <c r="J153" s="259">
        <f>ROUND(I153*H153,2)</f>
        <v>0</v>
      </c>
      <c r="K153" s="255" t="s">
        <v>176</v>
      </c>
      <c r="L153" s="260"/>
      <c r="M153" s="261" t="s">
        <v>19</v>
      </c>
      <c r="N153" s="262" t="s">
        <v>42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216</v>
      </c>
      <c r="AT153" s="224" t="s">
        <v>248</v>
      </c>
      <c r="AU153" s="224" t="s">
        <v>81</v>
      </c>
      <c r="AY153" s="18" t="s">
        <v>170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177</v>
      </c>
      <c r="BM153" s="224" t="s">
        <v>1572</v>
      </c>
    </row>
    <row r="154" s="2" customFormat="1">
      <c r="A154" s="39"/>
      <c r="B154" s="40"/>
      <c r="C154" s="41"/>
      <c r="D154" s="226" t="s">
        <v>179</v>
      </c>
      <c r="E154" s="41"/>
      <c r="F154" s="227" t="s">
        <v>1013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179</v>
      </c>
      <c r="AU154" s="18" t="s">
        <v>81</v>
      </c>
    </row>
    <row r="155" s="2" customFormat="1">
      <c r="A155" s="39"/>
      <c r="B155" s="40"/>
      <c r="C155" s="41"/>
      <c r="D155" s="233" t="s">
        <v>266</v>
      </c>
      <c r="E155" s="41"/>
      <c r="F155" s="274" t="s">
        <v>1014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266</v>
      </c>
      <c r="AU155" s="18" t="s">
        <v>81</v>
      </c>
    </row>
    <row r="156" s="14" customFormat="1">
      <c r="A156" s="14"/>
      <c r="B156" s="242"/>
      <c r="C156" s="243"/>
      <c r="D156" s="233" t="s">
        <v>195</v>
      </c>
      <c r="E156" s="244" t="s">
        <v>19</v>
      </c>
      <c r="F156" s="245" t="s">
        <v>1573</v>
      </c>
      <c r="G156" s="243"/>
      <c r="H156" s="246">
        <v>21.411000000000001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195</v>
      </c>
      <c r="AU156" s="252" t="s">
        <v>81</v>
      </c>
      <c r="AV156" s="14" t="s">
        <v>81</v>
      </c>
      <c r="AW156" s="14" t="s">
        <v>33</v>
      </c>
      <c r="AX156" s="14" t="s">
        <v>79</v>
      </c>
      <c r="AY156" s="252" t="s">
        <v>170</v>
      </c>
    </row>
    <row r="157" s="12" customFormat="1" ht="22.8" customHeight="1">
      <c r="A157" s="12"/>
      <c r="B157" s="197"/>
      <c r="C157" s="198"/>
      <c r="D157" s="199" t="s">
        <v>70</v>
      </c>
      <c r="E157" s="211" t="s">
        <v>81</v>
      </c>
      <c r="F157" s="211" t="s">
        <v>233</v>
      </c>
      <c r="G157" s="198"/>
      <c r="H157" s="198"/>
      <c r="I157" s="201"/>
      <c r="J157" s="212">
        <f>BK157</f>
        <v>0</v>
      </c>
      <c r="K157" s="198"/>
      <c r="L157" s="203"/>
      <c r="M157" s="204"/>
      <c r="N157" s="205"/>
      <c r="O157" s="205"/>
      <c r="P157" s="206">
        <f>SUM(P158:P165)</f>
        <v>0</v>
      </c>
      <c r="Q157" s="205"/>
      <c r="R157" s="206">
        <f>SUM(R158:R165)</f>
        <v>3.348411830736</v>
      </c>
      <c r="S157" s="205"/>
      <c r="T157" s="207">
        <f>SUM(T158:T165)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8" t="s">
        <v>79</v>
      </c>
      <c r="AT157" s="209" t="s">
        <v>70</v>
      </c>
      <c r="AU157" s="209" t="s">
        <v>79</v>
      </c>
      <c r="AY157" s="208" t="s">
        <v>170</v>
      </c>
      <c r="BK157" s="210">
        <f>SUM(BK158:BK165)</f>
        <v>0</v>
      </c>
    </row>
    <row r="158" s="2" customFormat="1" ht="24.15" customHeight="1">
      <c r="A158" s="39"/>
      <c r="B158" s="40"/>
      <c r="C158" s="213" t="s">
        <v>276</v>
      </c>
      <c r="D158" s="213" t="s">
        <v>172</v>
      </c>
      <c r="E158" s="214" t="s">
        <v>1050</v>
      </c>
      <c r="F158" s="215" t="s">
        <v>1051</v>
      </c>
      <c r="G158" s="216" t="s">
        <v>206</v>
      </c>
      <c r="H158" s="217">
        <v>0.23400000000000001</v>
      </c>
      <c r="I158" s="218"/>
      <c r="J158" s="219">
        <f>ROUND(I158*H158,2)</f>
        <v>0</v>
      </c>
      <c r="K158" s="215" t="s">
        <v>176</v>
      </c>
      <c r="L158" s="45"/>
      <c r="M158" s="220" t="s">
        <v>19</v>
      </c>
      <c r="N158" s="221" t="s">
        <v>42</v>
      </c>
      <c r="O158" s="85"/>
      <c r="P158" s="222">
        <f>O158*H158</f>
        <v>0</v>
      </c>
      <c r="Q158" s="222">
        <v>2.2563422040000001</v>
      </c>
      <c r="R158" s="222">
        <f>Q158*H158</f>
        <v>0.52798407573600004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177</v>
      </c>
      <c r="AT158" s="224" t="s">
        <v>172</v>
      </c>
      <c r="AU158" s="224" t="s">
        <v>81</v>
      </c>
      <c r="AY158" s="18" t="s">
        <v>170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177</v>
      </c>
      <c r="BM158" s="224" t="s">
        <v>1574</v>
      </c>
    </row>
    <row r="159" s="2" customFormat="1">
      <c r="A159" s="39"/>
      <c r="B159" s="40"/>
      <c r="C159" s="41"/>
      <c r="D159" s="226" t="s">
        <v>179</v>
      </c>
      <c r="E159" s="41"/>
      <c r="F159" s="227" t="s">
        <v>1053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179</v>
      </c>
      <c r="AU159" s="18" t="s">
        <v>81</v>
      </c>
    </row>
    <row r="160" s="13" customFormat="1">
      <c r="A160" s="13"/>
      <c r="B160" s="231"/>
      <c r="C160" s="232"/>
      <c r="D160" s="233" t="s">
        <v>195</v>
      </c>
      <c r="E160" s="234" t="s">
        <v>19</v>
      </c>
      <c r="F160" s="235" t="s">
        <v>1575</v>
      </c>
      <c r="G160" s="232"/>
      <c r="H160" s="234" t="s">
        <v>19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195</v>
      </c>
      <c r="AU160" s="241" t="s">
        <v>81</v>
      </c>
      <c r="AV160" s="13" t="s">
        <v>79</v>
      </c>
      <c r="AW160" s="13" t="s">
        <v>33</v>
      </c>
      <c r="AX160" s="13" t="s">
        <v>71</v>
      </c>
      <c r="AY160" s="241" t="s">
        <v>170</v>
      </c>
    </row>
    <row r="161" s="14" customFormat="1">
      <c r="A161" s="14"/>
      <c r="B161" s="242"/>
      <c r="C161" s="243"/>
      <c r="D161" s="233" t="s">
        <v>195</v>
      </c>
      <c r="E161" s="244" t="s">
        <v>19</v>
      </c>
      <c r="F161" s="245" t="s">
        <v>1576</v>
      </c>
      <c r="G161" s="243"/>
      <c r="H161" s="246">
        <v>0.23400000000000001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195</v>
      </c>
      <c r="AU161" s="252" t="s">
        <v>81</v>
      </c>
      <c r="AV161" s="14" t="s">
        <v>81</v>
      </c>
      <c r="AW161" s="14" t="s">
        <v>33</v>
      </c>
      <c r="AX161" s="14" t="s">
        <v>79</v>
      </c>
      <c r="AY161" s="252" t="s">
        <v>170</v>
      </c>
    </row>
    <row r="162" s="2" customFormat="1" ht="24.15" customHeight="1">
      <c r="A162" s="39"/>
      <c r="B162" s="40"/>
      <c r="C162" s="213" t="s">
        <v>283</v>
      </c>
      <c r="D162" s="213" t="s">
        <v>172</v>
      </c>
      <c r="E162" s="214" t="s">
        <v>1270</v>
      </c>
      <c r="F162" s="215" t="s">
        <v>1271</v>
      </c>
      <c r="G162" s="216" t="s">
        <v>206</v>
      </c>
      <c r="H162" s="217">
        <v>1.25</v>
      </c>
      <c r="I162" s="218"/>
      <c r="J162" s="219">
        <f>ROUND(I162*H162,2)</f>
        <v>0</v>
      </c>
      <c r="K162" s="215" t="s">
        <v>176</v>
      </c>
      <c r="L162" s="45"/>
      <c r="M162" s="220" t="s">
        <v>19</v>
      </c>
      <c r="N162" s="221" t="s">
        <v>42</v>
      </c>
      <c r="O162" s="85"/>
      <c r="P162" s="222">
        <f>O162*H162</f>
        <v>0</v>
      </c>
      <c r="Q162" s="222">
        <v>2.2563422040000001</v>
      </c>
      <c r="R162" s="222">
        <f>Q162*H162</f>
        <v>2.8204277549999999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177</v>
      </c>
      <c r="AT162" s="224" t="s">
        <v>172</v>
      </c>
      <c r="AU162" s="224" t="s">
        <v>81</v>
      </c>
      <c r="AY162" s="18" t="s">
        <v>170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177</v>
      </c>
      <c r="BM162" s="224" t="s">
        <v>1577</v>
      </c>
    </row>
    <row r="163" s="2" customFormat="1">
      <c r="A163" s="39"/>
      <c r="B163" s="40"/>
      <c r="C163" s="41"/>
      <c r="D163" s="226" t="s">
        <v>179</v>
      </c>
      <c r="E163" s="41"/>
      <c r="F163" s="227" t="s">
        <v>1273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179</v>
      </c>
      <c r="AU163" s="18" t="s">
        <v>81</v>
      </c>
    </row>
    <row r="164" s="13" customFormat="1">
      <c r="A164" s="13"/>
      <c r="B164" s="231"/>
      <c r="C164" s="232"/>
      <c r="D164" s="233" t="s">
        <v>195</v>
      </c>
      <c r="E164" s="234" t="s">
        <v>19</v>
      </c>
      <c r="F164" s="235" t="s">
        <v>1245</v>
      </c>
      <c r="G164" s="232"/>
      <c r="H164" s="234" t="s">
        <v>19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195</v>
      </c>
      <c r="AU164" s="241" t="s">
        <v>81</v>
      </c>
      <c r="AV164" s="13" t="s">
        <v>79</v>
      </c>
      <c r="AW164" s="13" t="s">
        <v>33</v>
      </c>
      <c r="AX164" s="13" t="s">
        <v>71</v>
      </c>
      <c r="AY164" s="241" t="s">
        <v>170</v>
      </c>
    </row>
    <row r="165" s="14" customFormat="1">
      <c r="A165" s="14"/>
      <c r="B165" s="242"/>
      <c r="C165" s="243"/>
      <c r="D165" s="233" t="s">
        <v>195</v>
      </c>
      <c r="E165" s="244" t="s">
        <v>19</v>
      </c>
      <c r="F165" s="245" t="s">
        <v>1246</v>
      </c>
      <c r="G165" s="243"/>
      <c r="H165" s="246">
        <v>1.25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195</v>
      </c>
      <c r="AU165" s="252" t="s">
        <v>81</v>
      </c>
      <c r="AV165" s="14" t="s">
        <v>81</v>
      </c>
      <c r="AW165" s="14" t="s">
        <v>33</v>
      </c>
      <c r="AX165" s="14" t="s">
        <v>79</v>
      </c>
      <c r="AY165" s="252" t="s">
        <v>170</v>
      </c>
    </row>
    <row r="166" s="12" customFormat="1" ht="22.8" customHeight="1">
      <c r="A166" s="12"/>
      <c r="B166" s="197"/>
      <c r="C166" s="198"/>
      <c r="D166" s="199" t="s">
        <v>70</v>
      </c>
      <c r="E166" s="211" t="s">
        <v>185</v>
      </c>
      <c r="F166" s="211" t="s">
        <v>315</v>
      </c>
      <c r="G166" s="198"/>
      <c r="H166" s="198"/>
      <c r="I166" s="201"/>
      <c r="J166" s="212">
        <f>BK166</f>
        <v>0</v>
      </c>
      <c r="K166" s="198"/>
      <c r="L166" s="203"/>
      <c r="M166" s="204"/>
      <c r="N166" s="205"/>
      <c r="O166" s="205"/>
      <c r="P166" s="206">
        <f>SUM(P167:P179)</f>
        <v>0</v>
      </c>
      <c r="Q166" s="205"/>
      <c r="R166" s="206">
        <f>SUM(R167:R179)</f>
        <v>0.28584000000000004</v>
      </c>
      <c r="S166" s="205"/>
      <c r="T166" s="207">
        <f>SUM(T167:T179)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8" t="s">
        <v>79</v>
      </c>
      <c r="AT166" s="209" t="s">
        <v>70</v>
      </c>
      <c r="AU166" s="209" t="s">
        <v>79</v>
      </c>
      <c r="AY166" s="208" t="s">
        <v>170</v>
      </c>
      <c r="BK166" s="210">
        <f>SUM(BK167:BK179)</f>
        <v>0</v>
      </c>
    </row>
    <row r="167" s="2" customFormat="1" ht="24.15" customHeight="1">
      <c r="A167" s="39"/>
      <c r="B167" s="40"/>
      <c r="C167" s="213" t="s">
        <v>291</v>
      </c>
      <c r="D167" s="213" t="s">
        <v>172</v>
      </c>
      <c r="E167" s="214" t="s">
        <v>1274</v>
      </c>
      <c r="F167" s="215" t="s">
        <v>1275</v>
      </c>
      <c r="G167" s="216" t="s">
        <v>175</v>
      </c>
      <c r="H167" s="217">
        <v>1</v>
      </c>
      <c r="I167" s="218"/>
      <c r="J167" s="219">
        <f>ROUND(I167*H167,2)</f>
        <v>0</v>
      </c>
      <c r="K167" s="215" t="s">
        <v>176</v>
      </c>
      <c r="L167" s="45"/>
      <c r="M167" s="220" t="s">
        <v>19</v>
      </c>
      <c r="N167" s="221" t="s">
        <v>42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177</v>
      </c>
      <c r="AT167" s="224" t="s">
        <v>172</v>
      </c>
      <c r="AU167" s="224" t="s">
        <v>81</v>
      </c>
      <c r="AY167" s="18" t="s">
        <v>170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177</v>
      </c>
      <c r="BM167" s="224" t="s">
        <v>1578</v>
      </c>
    </row>
    <row r="168" s="2" customFormat="1">
      <c r="A168" s="39"/>
      <c r="B168" s="40"/>
      <c r="C168" s="41"/>
      <c r="D168" s="226" t="s">
        <v>179</v>
      </c>
      <c r="E168" s="41"/>
      <c r="F168" s="227" t="s">
        <v>1277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179</v>
      </c>
      <c r="AU168" s="18" t="s">
        <v>81</v>
      </c>
    </row>
    <row r="169" s="2" customFormat="1" ht="16.5" customHeight="1">
      <c r="A169" s="39"/>
      <c r="B169" s="40"/>
      <c r="C169" s="253" t="s">
        <v>297</v>
      </c>
      <c r="D169" s="253" t="s">
        <v>248</v>
      </c>
      <c r="E169" s="254" t="s">
        <v>1278</v>
      </c>
      <c r="F169" s="255" t="s">
        <v>1279</v>
      </c>
      <c r="G169" s="256" t="s">
        <v>175</v>
      </c>
      <c r="H169" s="257">
        <v>1</v>
      </c>
      <c r="I169" s="258"/>
      <c r="J169" s="259">
        <f>ROUND(I169*H169,2)</f>
        <v>0</v>
      </c>
      <c r="K169" s="255" t="s">
        <v>244</v>
      </c>
      <c r="L169" s="260"/>
      <c r="M169" s="261" t="s">
        <v>19</v>
      </c>
      <c r="N169" s="262" t="s">
        <v>42</v>
      </c>
      <c r="O169" s="85"/>
      <c r="P169" s="222">
        <f>O169*H169</f>
        <v>0</v>
      </c>
      <c r="Q169" s="222">
        <v>0.25800000000000001</v>
      </c>
      <c r="R169" s="222">
        <f>Q169*H169</f>
        <v>0.25800000000000001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216</v>
      </c>
      <c r="AT169" s="224" t="s">
        <v>248</v>
      </c>
      <c r="AU169" s="224" t="s">
        <v>81</v>
      </c>
      <c r="AY169" s="18" t="s">
        <v>170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177</v>
      </c>
      <c r="BM169" s="224" t="s">
        <v>1579</v>
      </c>
    </row>
    <row r="170" s="2" customFormat="1">
      <c r="A170" s="39"/>
      <c r="B170" s="40"/>
      <c r="C170" s="41"/>
      <c r="D170" s="233" t="s">
        <v>266</v>
      </c>
      <c r="E170" s="41"/>
      <c r="F170" s="274" t="s">
        <v>1281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266</v>
      </c>
      <c r="AU170" s="18" t="s">
        <v>81</v>
      </c>
    </row>
    <row r="171" s="2" customFormat="1" ht="21.75" customHeight="1">
      <c r="A171" s="39"/>
      <c r="B171" s="40"/>
      <c r="C171" s="213" t="s">
        <v>7</v>
      </c>
      <c r="D171" s="213" t="s">
        <v>172</v>
      </c>
      <c r="E171" s="214" t="s">
        <v>1282</v>
      </c>
      <c r="F171" s="215" t="s">
        <v>1283</v>
      </c>
      <c r="G171" s="216" t="s">
        <v>175</v>
      </c>
      <c r="H171" s="217">
        <v>1</v>
      </c>
      <c r="I171" s="218"/>
      <c r="J171" s="219">
        <f>ROUND(I171*H171,2)</f>
        <v>0</v>
      </c>
      <c r="K171" s="215" t="s">
        <v>176</v>
      </c>
      <c r="L171" s="45"/>
      <c r="M171" s="220" t="s">
        <v>19</v>
      </c>
      <c r="N171" s="221" t="s">
        <v>42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177</v>
      </c>
      <c r="AT171" s="224" t="s">
        <v>172</v>
      </c>
      <c r="AU171" s="224" t="s">
        <v>81</v>
      </c>
      <c r="AY171" s="18" t="s">
        <v>170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177</v>
      </c>
      <c r="BM171" s="224" t="s">
        <v>1580</v>
      </c>
    </row>
    <row r="172" s="2" customFormat="1">
      <c r="A172" s="39"/>
      <c r="B172" s="40"/>
      <c r="C172" s="41"/>
      <c r="D172" s="226" t="s">
        <v>179</v>
      </c>
      <c r="E172" s="41"/>
      <c r="F172" s="227" t="s">
        <v>1285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179</v>
      </c>
      <c r="AU172" s="18" t="s">
        <v>81</v>
      </c>
    </row>
    <row r="173" s="2" customFormat="1" ht="33" customHeight="1">
      <c r="A173" s="39"/>
      <c r="B173" s="40"/>
      <c r="C173" s="253" t="s">
        <v>308</v>
      </c>
      <c r="D173" s="253" t="s">
        <v>248</v>
      </c>
      <c r="E173" s="254" t="s">
        <v>1286</v>
      </c>
      <c r="F173" s="255" t="s">
        <v>1287</v>
      </c>
      <c r="G173" s="256" t="s">
        <v>175</v>
      </c>
      <c r="H173" s="257">
        <v>1</v>
      </c>
      <c r="I173" s="258"/>
      <c r="J173" s="259">
        <f>ROUND(I173*H173,2)</f>
        <v>0</v>
      </c>
      <c r="K173" s="255" t="s">
        <v>1213</v>
      </c>
      <c r="L173" s="260"/>
      <c r="M173" s="261" t="s">
        <v>19</v>
      </c>
      <c r="N173" s="262" t="s">
        <v>42</v>
      </c>
      <c r="O173" s="85"/>
      <c r="P173" s="222">
        <f>O173*H173</f>
        <v>0</v>
      </c>
      <c r="Q173" s="222">
        <v>0.012</v>
      </c>
      <c r="R173" s="222">
        <f>Q173*H173</f>
        <v>0.012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216</v>
      </c>
      <c r="AT173" s="224" t="s">
        <v>248</v>
      </c>
      <c r="AU173" s="224" t="s">
        <v>81</v>
      </c>
      <c r="AY173" s="18" t="s">
        <v>170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177</v>
      </c>
      <c r="BM173" s="224" t="s">
        <v>1581</v>
      </c>
    </row>
    <row r="174" s="2" customFormat="1" ht="24.15" customHeight="1">
      <c r="A174" s="39"/>
      <c r="B174" s="40"/>
      <c r="C174" s="213" t="s">
        <v>316</v>
      </c>
      <c r="D174" s="213" t="s">
        <v>172</v>
      </c>
      <c r="E174" s="214" t="s">
        <v>1582</v>
      </c>
      <c r="F174" s="215" t="s">
        <v>1583</v>
      </c>
      <c r="G174" s="216" t="s">
        <v>237</v>
      </c>
      <c r="H174" s="217">
        <v>8</v>
      </c>
      <c r="I174" s="218"/>
      <c r="J174" s="219">
        <f>ROUND(I174*H174,2)</f>
        <v>0</v>
      </c>
      <c r="K174" s="215" t="s">
        <v>176</v>
      </c>
      <c r="L174" s="45"/>
      <c r="M174" s="220" t="s">
        <v>19</v>
      </c>
      <c r="N174" s="221" t="s">
        <v>42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177</v>
      </c>
      <c r="AT174" s="224" t="s">
        <v>172</v>
      </c>
      <c r="AU174" s="224" t="s">
        <v>81</v>
      </c>
      <c r="AY174" s="18" t="s">
        <v>170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177</v>
      </c>
      <c r="BM174" s="224" t="s">
        <v>1584</v>
      </c>
    </row>
    <row r="175" s="2" customFormat="1">
      <c r="A175" s="39"/>
      <c r="B175" s="40"/>
      <c r="C175" s="41"/>
      <c r="D175" s="226" t="s">
        <v>179</v>
      </c>
      <c r="E175" s="41"/>
      <c r="F175" s="227" t="s">
        <v>1585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179</v>
      </c>
      <c r="AU175" s="18" t="s">
        <v>81</v>
      </c>
    </row>
    <row r="176" s="13" customFormat="1">
      <c r="A176" s="13"/>
      <c r="B176" s="231"/>
      <c r="C176" s="232"/>
      <c r="D176" s="233" t="s">
        <v>195</v>
      </c>
      <c r="E176" s="234" t="s">
        <v>19</v>
      </c>
      <c r="F176" s="235" t="s">
        <v>1586</v>
      </c>
      <c r="G176" s="232"/>
      <c r="H176" s="234" t="s">
        <v>19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195</v>
      </c>
      <c r="AU176" s="241" t="s">
        <v>81</v>
      </c>
      <c r="AV176" s="13" t="s">
        <v>79</v>
      </c>
      <c r="AW176" s="13" t="s">
        <v>33</v>
      </c>
      <c r="AX176" s="13" t="s">
        <v>71</v>
      </c>
      <c r="AY176" s="241" t="s">
        <v>170</v>
      </c>
    </row>
    <row r="177" s="14" customFormat="1">
      <c r="A177" s="14"/>
      <c r="B177" s="242"/>
      <c r="C177" s="243"/>
      <c r="D177" s="233" t="s">
        <v>195</v>
      </c>
      <c r="E177" s="244" t="s">
        <v>19</v>
      </c>
      <c r="F177" s="245" t="s">
        <v>1587</v>
      </c>
      <c r="G177" s="243"/>
      <c r="H177" s="246">
        <v>8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195</v>
      </c>
      <c r="AU177" s="252" t="s">
        <v>81</v>
      </c>
      <c r="AV177" s="14" t="s">
        <v>81</v>
      </c>
      <c r="AW177" s="14" t="s">
        <v>33</v>
      </c>
      <c r="AX177" s="14" t="s">
        <v>79</v>
      </c>
      <c r="AY177" s="252" t="s">
        <v>170</v>
      </c>
    </row>
    <row r="178" s="2" customFormat="1" ht="24.15" customHeight="1">
      <c r="A178" s="39"/>
      <c r="B178" s="40"/>
      <c r="C178" s="253" t="s">
        <v>323</v>
      </c>
      <c r="D178" s="253" t="s">
        <v>248</v>
      </c>
      <c r="E178" s="254" t="s">
        <v>1588</v>
      </c>
      <c r="F178" s="255" t="s">
        <v>1589</v>
      </c>
      <c r="G178" s="256" t="s">
        <v>237</v>
      </c>
      <c r="H178" s="257">
        <v>8</v>
      </c>
      <c r="I178" s="258"/>
      <c r="J178" s="259">
        <f>ROUND(I178*H178,2)</f>
        <v>0</v>
      </c>
      <c r="K178" s="255" t="s">
        <v>176</v>
      </c>
      <c r="L178" s="260"/>
      <c r="M178" s="261" t="s">
        <v>19</v>
      </c>
      <c r="N178" s="262" t="s">
        <v>42</v>
      </c>
      <c r="O178" s="85"/>
      <c r="P178" s="222">
        <f>O178*H178</f>
        <v>0</v>
      </c>
      <c r="Q178" s="222">
        <v>0.00198</v>
      </c>
      <c r="R178" s="222">
        <f>Q178*H178</f>
        <v>0.01584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216</v>
      </c>
      <c r="AT178" s="224" t="s">
        <v>248</v>
      </c>
      <c r="AU178" s="224" t="s">
        <v>81</v>
      </c>
      <c r="AY178" s="18" t="s">
        <v>170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177</v>
      </c>
      <c r="BM178" s="224" t="s">
        <v>1590</v>
      </c>
    </row>
    <row r="179" s="2" customFormat="1">
      <c r="A179" s="39"/>
      <c r="B179" s="40"/>
      <c r="C179" s="41"/>
      <c r="D179" s="226" t="s">
        <v>179</v>
      </c>
      <c r="E179" s="41"/>
      <c r="F179" s="227" t="s">
        <v>1591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179</v>
      </c>
      <c r="AU179" s="18" t="s">
        <v>81</v>
      </c>
    </row>
    <row r="180" s="12" customFormat="1" ht="22.8" customHeight="1">
      <c r="A180" s="12"/>
      <c r="B180" s="197"/>
      <c r="C180" s="198"/>
      <c r="D180" s="199" t="s">
        <v>70</v>
      </c>
      <c r="E180" s="211" t="s">
        <v>198</v>
      </c>
      <c r="F180" s="211" t="s">
        <v>420</v>
      </c>
      <c r="G180" s="198"/>
      <c r="H180" s="198"/>
      <c r="I180" s="201"/>
      <c r="J180" s="212">
        <f>BK180</f>
        <v>0</v>
      </c>
      <c r="K180" s="198"/>
      <c r="L180" s="203"/>
      <c r="M180" s="204"/>
      <c r="N180" s="205"/>
      <c r="O180" s="205"/>
      <c r="P180" s="206">
        <f>SUM(P181:P198)</f>
        <v>0</v>
      </c>
      <c r="Q180" s="205"/>
      <c r="R180" s="206">
        <f>SUM(R181:R198)</f>
        <v>0</v>
      </c>
      <c r="S180" s="205"/>
      <c r="T180" s="207">
        <f>SUM(T181:T198)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8" t="s">
        <v>79</v>
      </c>
      <c r="AT180" s="209" t="s">
        <v>70</v>
      </c>
      <c r="AU180" s="209" t="s">
        <v>79</v>
      </c>
      <c r="AY180" s="208" t="s">
        <v>170</v>
      </c>
      <c r="BK180" s="210">
        <f>SUM(BK181:BK198)</f>
        <v>0</v>
      </c>
    </row>
    <row r="181" s="2" customFormat="1" ht="24.15" customHeight="1">
      <c r="A181" s="39"/>
      <c r="B181" s="40"/>
      <c r="C181" s="213" t="s">
        <v>197</v>
      </c>
      <c r="D181" s="213" t="s">
        <v>172</v>
      </c>
      <c r="E181" s="214" t="s">
        <v>1063</v>
      </c>
      <c r="F181" s="215" t="s">
        <v>1064</v>
      </c>
      <c r="G181" s="216" t="s">
        <v>192</v>
      </c>
      <c r="H181" s="217">
        <v>24.609000000000002</v>
      </c>
      <c r="I181" s="218"/>
      <c r="J181" s="219">
        <f>ROUND(I181*H181,2)</f>
        <v>0</v>
      </c>
      <c r="K181" s="215" t="s">
        <v>176</v>
      </c>
      <c r="L181" s="45"/>
      <c r="M181" s="220" t="s">
        <v>19</v>
      </c>
      <c r="N181" s="221" t="s">
        <v>42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177</v>
      </c>
      <c r="AT181" s="224" t="s">
        <v>172</v>
      </c>
      <c r="AU181" s="224" t="s">
        <v>81</v>
      </c>
      <c r="AY181" s="18" t="s">
        <v>170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177</v>
      </c>
      <c r="BM181" s="224" t="s">
        <v>1592</v>
      </c>
    </row>
    <row r="182" s="2" customFormat="1">
      <c r="A182" s="39"/>
      <c r="B182" s="40"/>
      <c r="C182" s="41"/>
      <c r="D182" s="226" t="s">
        <v>179</v>
      </c>
      <c r="E182" s="41"/>
      <c r="F182" s="227" t="s">
        <v>1066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179</v>
      </c>
      <c r="AU182" s="18" t="s">
        <v>81</v>
      </c>
    </row>
    <row r="183" s="13" customFormat="1">
      <c r="A183" s="13"/>
      <c r="B183" s="231"/>
      <c r="C183" s="232"/>
      <c r="D183" s="233" t="s">
        <v>195</v>
      </c>
      <c r="E183" s="234" t="s">
        <v>19</v>
      </c>
      <c r="F183" s="235" t="s">
        <v>1593</v>
      </c>
      <c r="G183" s="232"/>
      <c r="H183" s="234" t="s">
        <v>19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195</v>
      </c>
      <c r="AU183" s="241" t="s">
        <v>81</v>
      </c>
      <c r="AV183" s="13" t="s">
        <v>79</v>
      </c>
      <c r="AW183" s="13" t="s">
        <v>33</v>
      </c>
      <c r="AX183" s="13" t="s">
        <v>71</v>
      </c>
      <c r="AY183" s="241" t="s">
        <v>170</v>
      </c>
    </row>
    <row r="184" s="14" customFormat="1">
      <c r="A184" s="14"/>
      <c r="B184" s="242"/>
      <c r="C184" s="243"/>
      <c r="D184" s="233" t="s">
        <v>195</v>
      </c>
      <c r="E184" s="244" t="s">
        <v>19</v>
      </c>
      <c r="F184" s="245" t="s">
        <v>1528</v>
      </c>
      <c r="G184" s="243"/>
      <c r="H184" s="246">
        <v>24.609000000000002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195</v>
      </c>
      <c r="AU184" s="252" t="s">
        <v>81</v>
      </c>
      <c r="AV184" s="14" t="s">
        <v>81</v>
      </c>
      <c r="AW184" s="14" t="s">
        <v>33</v>
      </c>
      <c r="AX184" s="14" t="s">
        <v>79</v>
      </c>
      <c r="AY184" s="252" t="s">
        <v>170</v>
      </c>
    </row>
    <row r="185" s="2" customFormat="1" ht="24.15" customHeight="1">
      <c r="A185" s="39"/>
      <c r="B185" s="40"/>
      <c r="C185" s="213" t="s">
        <v>332</v>
      </c>
      <c r="D185" s="213" t="s">
        <v>172</v>
      </c>
      <c r="E185" s="214" t="s">
        <v>1068</v>
      </c>
      <c r="F185" s="215" t="s">
        <v>1069</v>
      </c>
      <c r="G185" s="216" t="s">
        <v>192</v>
      </c>
      <c r="H185" s="217">
        <v>24.609000000000002</v>
      </c>
      <c r="I185" s="218"/>
      <c r="J185" s="219">
        <f>ROUND(I185*H185,2)</f>
        <v>0</v>
      </c>
      <c r="K185" s="215" t="s">
        <v>176</v>
      </c>
      <c r="L185" s="45"/>
      <c r="M185" s="220" t="s">
        <v>19</v>
      </c>
      <c r="N185" s="221" t="s">
        <v>42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177</v>
      </c>
      <c r="AT185" s="224" t="s">
        <v>172</v>
      </c>
      <c r="AU185" s="224" t="s">
        <v>81</v>
      </c>
      <c r="AY185" s="18" t="s">
        <v>170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177</v>
      </c>
      <c r="BM185" s="224" t="s">
        <v>1594</v>
      </c>
    </row>
    <row r="186" s="2" customFormat="1">
      <c r="A186" s="39"/>
      <c r="B186" s="40"/>
      <c r="C186" s="41"/>
      <c r="D186" s="226" t="s">
        <v>179</v>
      </c>
      <c r="E186" s="41"/>
      <c r="F186" s="227" t="s">
        <v>1071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179</v>
      </c>
      <c r="AU186" s="18" t="s">
        <v>81</v>
      </c>
    </row>
    <row r="187" s="13" customFormat="1">
      <c r="A187" s="13"/>
      <c r="B187" s="231"/>
      <c r="C187" s="232"/>
      <c r="D187" s="233" t="s">
        <v>195</v>
      </c>
      <c r="E187" s="234" t="s">
        <v>19</v>
      </c>
      <c r="F187" s="235" t="s">
        <v>1595</v>
      </c>
      <c r="G187" s="232"/>
      <c r="H187" s="234" t="s">
        <v>19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195</v>
      </c>
      <c r="AU187" s="241" t="s">
        <v>81</v>
      </c>
      <c r="AV187" s="13" t="s">
        <v>79</v>
      </c>
      <c r="AW187" s="13" t="s">
        <v>33</v>
      </c>
      <c r="AX187" s="13" t="s">
        <v>71</v>
      </c>
      <c r="AY187" s="241" t="s">
        <v>170</v>
      </c>
    </row>
    <row r="188" s="14" customFormat="1">
      <c r="A188" s="14"/>
      <c r="B188" s="242"/>
      <c r="C188" s="243"/>
      <c r="D188" s="233" t="s">
        <v>195</v>
      </c>
      <c r="E188" s="244" t="s">
        <v>19</v>
      </c>
      <c r="F188" s="245" t="s">
        <v>1528</v>
      </c>
      <c r="G188" s="243"/>
      <c r="H188" s="246">
        <v>24.609000000000002</v>
      </c>
      <c r="I188" s="247"/>
      <c r="J188" s="243"/>
      <c r="K188" s="243"/>
      <c r="L188" s="248"/>
      <c r="M188" s="249"/>
      <c r="N188" s="250"/>
      <c r="O188" s="250"/>
      <c r="P188" s="250"/>
      <c r="Q188" s="250"/>
      <c r="R188" s="250"/>
      <c r="S188" s="250"/>
      <c r="T188" s="25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2" t="s">
        <v>195</v>
      </c>
      <c r="AU188" s="252" t="s">
        <v>81</v>
      </c>
      <c r="AV188" s="14" t="s">
        <v>81</v>
      </c>
      <c r="AW188" s="14" t="s">
        <v>33</v>
      </c>
      <c r="AX188" s="14" t="s">
        <v>79</v>
      </c>
      <c r="AY188" s="252" t="s">
        <v>170</v>
      </c>
    </row>
    <row r="189" s="2" customFormat="1" ht="49.05" customHeight="1">
      <c r="A189" s="39"/>
      <c r="B189" s="40"/>
      <c r="C189" s="213" t="s">
        <v>337</v>
      </c>
      <c r="D189" s="213" t="s">
        <v>172</v>
      </c>
      <c r="E189" s="214" t="s">
        <v>1596</v>
      </c>
      <c r="F189" s="215" t="s">
        <v>1597</v>
      </c>
      <c r="G189" s="216" t="s">
        <v>192</v>
      </c>
      <c r="H189" s="217">
        <v>24.609000000000002</v>
      </c>
      <c r="I189" s="218"/>
      <c r="J189" s="219">
        <f>ROUND(I189*H189,2)</f>
        <v>0</v>
      </c>
      <c r="K189" s="215" t="s">
        <v>176</v>
      </c>
      <c r="L189" s="45"/>
      <c r="M189" s="220" t="s">
        <v>19</v>
      </c>
      <c r="N189" s="221" t="s">
        <v>42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177</v>
      </c>
      <c r="AT189" s="224" t="s">
        <v>172</v>
      </c>
      <c r="AU189" s="224" t="s">
        <v>81</v>
      </c>
      <c r="AY189" s="18" t="s">
        <v>170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79</v>
      </c>
      <c r="BK189" s="225">
        <f>ROUND(I189*H189,2)</f>
        <v>0</v>
      </c>
      <c r="BL189" s="18" t="s">
        <v>177</v>
      </c>
      <c r="BM189" s="224" t="s">
        <v>1598</v>
      </c>
    </row>
    <row r="190" s="2" customFormat="1">
      <c r="A190" s="39"/>
      <c r="B190" s="40"/>
      <c r="C190" s="41"/>
      <c r="D190" s="226" t="s">
        <v>179</v>
      </c>
      <c r="E190" s="41"/>
      <c r="F190" s="227" t="s">
        <v>1599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179</v>
      </c>
      <c r="AU190" s="18" t="s">
        <v>81</v>
      </c>
    </row>
    <row r="191" s="2" customFormat="1" ht="24.15" customHeight="1">
      <c r="A191" s="39"/>
      <c r="B191" s="40"/>
      <c r="C191" s="213" t="s">
        <v>342</v>
      </c>
      <c r="D191" s="213" t="s">
        <v>172</v>
      </c>
      <c r="E191" s="214" t="s">
        <v>1600</v>
      </c>
      <c r="F191" s="215" t="s">
        <v>1601</v>
      </c>
      <c r="G191" s="216" t="s">
        <v>192</v>
      </c>
      <c r="H191" s="217">
        <v>33.987000000000002</v>
      </c>
      <c r="I191" s="218"/>
      <c r="J191" s="219">
        <f>ROUND(I191*H191,2)</f>
        <v>0</v>
      </c>
      <c r="K191" s="215" t="s">
        <v>176</v>
      </c>
      <c r="L191" s="45"/>
      <c r="M191" s="220" t="s">
        <v>19</v>
      </c>
      <c r="N191" s="221" t="s">
        <v>42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177</v>
      </c>
      <c r="AT191" s="224" t="s">
        <v>172</v>
      </c>
      <c r="AU191" s="224" t="s">
        <v>81</v>
      </c>
      <c r="AY191" s="18" t="s">
        <v>170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177</v>
      </c>
      <c r="BM191" s="224" t="s">
        <v>1602</v>
      </c>
    </row>
    <row r="192" s="2" customFormat="1">
      <c r="A192" s="39"/>
      <c r="B192" s="40"/>
      <c r="C192" s="41"/>
      <c r="D192" s="226" t="s">
        <v>179</v>
      </c>
      <c r="E192" s="41"/>
      <c r="F192" s="227" t="s">
        <v>1603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179</v>
      </c>
      <c r="AU192" s="18" t="s">
        <v>81</v>
      </c>
    </row>
    <row r="193" s="13" customFormat="1">
      <c r="A193" s="13"/>
      <c r="B193" s="231"/>
      <c r="C193" s="232"/>
      <c r="D193" s="233" t="s">
        <v>195</v>
      </c>
      <c r="E193" s="234" t="s">
        <v>19</v>
      </c>
      <c r="F193" s="235" t="s">
        <v>1604</v>
      </c>
      <c r="G193" s="232"/>
      <c r="H193" s="234" t="s">
        <v>19</v>
      </c>
      <c r="I193" s="236"/>
      <c r="J193" s="232"/>
      <c r="K193" s="232"/>
      <c r="L193" s="237"/>
      <c r="M193" s="238"/>
      <c r="N193" s="239"/>
      <c r="O193" s="239"/>
      <c r="P193" s="239"/>
      <c r="Q193" s="239"/>
      <c r="R193" s="239"/>
      <c r="S193" s="239"/>
      <c r="T193" s="24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1" t="s">
        <v>195</v>
      </c>
      <c r="AU193" s="241" t="s">
        <v>81</v>
      </c>
      <c r="AV193" s="13" t="s">
        <v>79</v>
      </c>
      <c r="AW193" s="13" t="s">
        <v>33</v>
      </c>
      <c r="AX193" s="13" t="s">
        <v>71</v>
      </c>
      <c r="AY193" s="241" t="s">
        <v>170</v>
      </c>
    </row>
    <row r="194" s="14" customFormat="1">
      <c r="A194" s="14"/>
      <c r="B194" s="242"/>
      <c r="C194" s="243"/>
      <c r="D194" s="233" t="s">
        <v>195</v>
      </c>
      <c r="E194" s="244" t="s">
        <v>19</v>
      </c>
      <c r="F194" s="245" t="s">
        <v>1605</v>
      </c>
      <c r="G194" s="243"/>
      <c r="H194" s="246">
        <v>33.987000000000002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2" t="s">
        <v>195</v>
      </c>
      <c r="AU194" s="252" t="s">
        <v>81</v>
      </c>
      <c r="AV194" s="14" t="s">
        <v>81</v>
      </c>
      <c r="AW194" s="14" t="s">
        <v>33</v>
      </c>
      <c r="AX194" s="14" t="s">
        <v>79</v>
      </c>
      <c r="AY194" s="252" t="s">
        <v>170</v>
      </c>
    </row>
    <row r="195" s="2" customFormat="1" ht="44.25" customHeight="1">
      <c r="A195" s="39"/>
      <c r="B195" s="40"/>
      <c r="C195" s="213" t="s">
        <v>347</v>
      </c>
      <c r="D195" s="213" t="s">
        <v>172</v>
      </c>
      <c r="E195" s="214" t="s">
        <v>1606</v>
      </c>
      <c r="F195" s="215" t="s">
        <v>1607</v>
      </c>
      <c r="G195" s="216" t="s">
        <v>192</v>
      </c>
      <c r="H195" s="217">
        <v>33.987000000000002</v>
      </c>
      <c r="I195" s="218"/>
      <c r="J195" s="219">
        <f>ROUND(I195*H195,2)</f>
        <v>0</v>
      </c>
      <c r="K195" s="215" t="s">
        <v>176</v>
      </c>
      <c r="L195" s="45"/>
      <c r="M195" s="220" t="s">
        <v>19</v>
      </c>
      <c r="N195" s="221" t="s">
        <v>42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177</v>
      </c>
      <c r="AT195" s="224" t="s">
        <v>172</v>
      </c>
      <c r="AU195" s="224" t="s">
        <v>81</v>
      </c>
      <c r="AY195" s="18" t="s">
        <v>170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79</v>
      </c>
      <c r="BK195" s="225">
        <f>ROUND(I195*H195,2)</f>
        <v>0</v>
      </c>
      <c r="BL195" s="18" t="s">
        <v>177</v>
      </c>
      <c r="BM195" s="224" t="s">
        <v>1608</v>
      </c>
    </row>
    <row r="196" s="2" customFormat="1">
      <c r="A196" s="39"/>
      <c r="B196" s="40"/>
      <c r="C196" s="41"/>
      <c r="D196" s="226" t="s">
        <v>179</v>
      </c>
      <c r="E196" s="41"/>
      <c r="F196" s="227" t="s">
        <v>1609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179</v>
      </c>
      <c r="AU196" s="18" t="s">
        <v>81</v>
      </c>
    </row>
    <row r="197" s="2" customFormat="1" ht="44.25" customHeight="1">
      <c r="A197" s="39"/>
      <c r="B197" s="40"/>
      <c r="C197" s="213" t="s">
        <v>352</v>
      </c>
      <c r="D197" s="213" t="s">
        <v>172</v>
      </c>
      <c r="E197" s="214" t="s">
        <v>1610</v>
      </c>
      <c r="F197" s="215" t="s">
        <v>1611</v>
      </c>
      <c r="G197" s="216" t="s">
        <v>192</v>
      </c>
      <c r="H197" s="217">
        <v>33.987000000000002</v>
      </c>
      <c r="I197" s="218"/>
      <c r="J197" s="219">
        <f>ROUND(I197*H197,2)</f>
        <v>0</v>
      </c>
      <c r="K197" s="215" t="s">
        <v>176</v>
      </c>
      <c r="L197" s="45"/>
      <c r="M197" s="220" t="s">
        <v>19</v>
      </c>
      <c r="N197" s="221" t="s">
        <v>42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177</v>
      </c>
      <c r="AT197" s="224" t="s">
        <v>172</v>
      </c>
      <c r="AU197" s="224" t="s">
        <v>81</v>
      </c>
      <c r="AY197" s="18" t="s">
        <v>170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177</v>
      </c>
      <c r="BM197" s="224" t="s">
        <v>1612</v>
      </c>
    </row>
    <row r="198" s="2" customFormat="1">
      <c r="A198" s="39"/>
      <c r="B198" s="40"/>
      <c r="C198" s="41"/>
      <c r="D198" s="226" t="s">
        <v>179</v>
      </c>
      <c r="E198" s="41"/>
      <c r="F198" s="227" t="s">
        <v>1613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179</v>
      </c>
      <c r="AU198" s="18" t="s">
        <v>81</v>
      </c>
    </row>
    <row r="199" s="12" customFormat="1" ht="22.8" customHeight="1">
      <c r="A199" s="12"/>
      <c r="B199" s="197"/>
      <c r="C199" s="198"/>
      <c r="D199" s="199" t="s">
        <v>70</v>
      </c>
      <c r="E199" s="211" t="s">
        <v>221</v>
      </c>
      <c r="F199" s="211" t="s">
        <v>451</v>
      </c>
      <c r="G199" s="198"/>
      <c r="H199" s="198"/>
      <c r="I199" s="201"/>
      <c r="J199" s="212">
        <f>BK199</f>
        <v>0</v>
      </c>
      <c r="K199" s="198"/>
      <c r="L199" s="203"/>
      <c r="M199" s="204"/>
      <c r="N199" s="205"/>
      <c r="O199" s="205"/>
      <c r="P199" s="206">
        <f>SUM(P200:P219)</f>
        <v>0</v>
      </c>
      <c r="Q199" s="205"/>
      <c r="R199" s="206">
        <f>SUM(R200:R219)</f>
        <v>1.1743227593600001</v>
      </c>
      <c r="S199" s="205"/>
      <c r="T199" s="207">
        <f>SUM(T200:T219)</f>
        <v>0.2397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8" t="s">
        <v>79</v>
      </c>
      <c r="AT199" s="209" t="s">
        <v>70</v>
      </c>
      <c r="AU199" s="209" t="s">
        <v>79</v>
      </c>
      <c r="AY199" s="208" t="s">
        <v>170</v>
      </c>
      <c r="BK199" s="210">
        <f>SUM(BK200:BK219)</f>
        <v>0</v>
      </c>
    </row>
    <row r="200" s="2" customFormat="1" ht="49.05" customHeight="1">
      <c r="A200" s="39"/>
      <c r="B200" s="40"/>
      <c r="C200" s="213" t="s">
        <v>358</v>
      </c>
      <c r="D200" s="213" t="s">
        <v>172</v>
      </c>
      <c r="E200" s="214" t="s">
        <v>1123</v>
      </c>
      <c r="F200" s="215" t="s">
        <v>1124</v>
      </c>
      <c r="G200" s="216" t="s">
        <v>237</v>
      </c>
      <c r="H200" s="217">
        <v>3.7400000000000002</v>
      </c>
      <c r="I200" s="218"/>
      <c r="J200" s="219">
        <f>ROUND(I200*H200,2)</f>
        <v>0</v>
      </c>
      <c r="K200" s="215" t="s">
        <v>176</v>
      </c>
      <c r="L200" s="45"/>
      <c r="M200" s="220" t="s">
        <v>19</v>
      </c>
      <c r="N200" s="221" t="s">
        <v>42</v>
      </c>
      <c r="O200" s="85"/>
      <c r="P200" s="222">
        <f>O200*H200</f>
        <v>0</v>
      </c>
      <c r="Q200" s="222">
        <v>0.15539952000000001</v>
      </c>
      <c r="R200" s="222">
        <f>Q200*H200</f>
        <v>0.58119420480000006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177</v>
      </c>
      <c r="AT200" s="224" t="s">
        <v>172</v>
      </c>
      <c r="AU200" s="224" t="s">
        <v>81</v>
      </c>
      <c r="AY200" s="18" t="s">
        <v>170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177</v>
      </c>
      <c r="BM200" s="224" t="s">
        <v>1614</v>
      </c>
    </row>
    <row r="201" s="2" customFormat="1">
      <c r="A201" s="39"/>
      <c r="B201" s="40"/>
      <c r="C201" s="41"/>
      <c r="D201" s="226" t="s">
        <v>179</v>
      </c>
      <c r="E201" s="41"/>
      <c r="F201" s="227" t="s">
        <v>1126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179</v>
      </c>
      <c r="AU201" s="18" t="s">
        <v>81</v>
      </c>
    </row>
    <row r="202" s="13" customFormat="1">
      <c r="A202" s="13"/>
      <c r="B202" s="231"/>
      <c r="C202" s="232"/>
      <c r="D202" s="233" t="s">
        <v>195</v>
      </c>
      <c r="E202" s="234" t="s">
        <v>19</v>
      </c>
      <c r="F202" s="235" t="s">
        <v>1575</v>
      </c>
      <c r="G202" s="232"/>
      <c r="H202" s="234" t="s">
        <v>19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195</v>
      </c>
      <c r="AU202" s="241" t="s">
        <v>81</v>
      </c>
      <c r="AV202" s="13" t="s">
        <v>79</v>
      </c>
      <c r="AW202" s="13" t="s">
        <v>33</v>
      </c>
      <c r="AX202" s="13" t="s">
        <v>71</v>
      </c>
      <c r="AY202" s="241" t="s">
        <v>170</v>
      </c>
    </row>
    <row r="203" s="14" customFormat="1">
      <c r="A203" s="14"/>
      <c r="B203" s="242"/>
      <c r="C203" s="243"/>
      <c r="D203" s="233" t="s">
        <v>195</v>
      </c>
      <c r="E203" s="244" t="s">
        <v>19</v>
      </c>
      <c r="F203" s="245" t="s">
        <v>1615</v>
      </c>
      <c r="G203" s="243"/>
      <c r="H203" s="246">
        <v>3.7400000000000002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195</v>
      </c>
      <c r="AU203" s="252" t="s">
        <v>81</v>
      </c>
      <c r="AV203" s="14" t="s">
        <v>81</v>
      </c>
      <c r="AW203" s="14" t="s">
        <v>33</v>
      </c>
      <c r="AX203" s="14" t="s">
        <v>79</v>
      </c>
      <c r="AY203" s="252" t="s">
        <v>170</v>
      </c>
    </row>
    <row r="204" s="2" customFormat="1" ht="16.5" customHeight="1">
      <c r="A204" s="39"/>
      <c r="B204" s="40"/>
      <c r="C204" s="253" t="s">
        <v>362</v>
      </c>
      <c r="D204" s="253" t="s">
        <v>248</v>
      </c>
      <c r="E204" s="254" t="s">
        <v>1616</v>
      </c>
      <c r="F204" s="255" t="s">
        <v>1617</v>
      </c>
      <c r="G204" s="256" t="s">
        <v>237</v>
      </c>
      <c r="H204" s="257">
        <v>3.927</v>
      </c>
      <c r="I204" s="258"/>
      <c r="J204" s="259">
        <f>ROUND(I204*H204,2)</f>
        <v>0</v>
      </c>
      <c r="K204" s="255" t="s">
        <v>176</v>
      </c>
      <c r="L204" s="260"/>
      <c r="M204" s="261" t="s">
        <v>19</v>
      </c>
      <c r="N204" s="262" t="s">
        <v>42</v>
      </c>
      <c r="O204" s="85"/>
      <c r="P204" s="222">
        <f>O204*H204</f>
        <v>0</v>
      </c>
      <c r="Q204" s="222">
        <v>0.080000000000000002</v>
      </c>
      <c r="R204" s="222">
        <f>Q204*H204</f>
        <v>0.31415999999999999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216</v>
      </c>
      <c r="AT204" s="224" t="s">
        <v>248</v>
      </c>
      <c r="AU204" s="224" t="s">
        <v>81</v>
      </c>
      <c r="AY204" s="18" t="s">
        <v>170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177</v>
      </c>
      <c r="BM204" s="224" t="s">
        <v>1618</v>
      </c>
    </row>
    <row r="205" s="2" customFormat="1">
      <c r="A205" s="39"/>
      <c r="B205" s="40"/>
      <c r="C205" s="41"/>
      <c r="D205" s="226" t="s">
        <v>179</v>
      </c>
      <c r="E205" s="41"/>
      <c r="F205" s="227" t="s">
        <v>1619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179</v>
      </c>
      <c r="AU205" s="18" t="s">
        <v>81</v>
      </c>
    </row>
    <row r="206" s="14" customFormat="1">
      <c r="A206" s="14"/>
      <c r="B206" s="242"/>
      <c r="C206" s="243"/>
      <c r="D206" s="233" t="s">
        <v>195</v>
      </c>
      <c r="E206" s="243"/>
      <c r="F206" s="245" t="s">
        <v>1620</v>
      </c>
      <c r="G206" s="243"/>
      <c r="H206" s="246">
        <v>3.927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2" t="s">
        <v>195</v>
      </c>
      <c r="AU206" s="252" t="s">
        <v>81</v>
      </c>
      <c r="AV206" s="14" t="s">
        <v>81</v>
      </c>
      <c r="AW206" s="14" t="s">
        <v>4</v>
      </c>
      <c r="AX206" s="14" t="s">
        <v>79</v>
      </c>
      <c r="AY206" s="252" t="s">
        <v>170</v>
      </c>
    </row>
    <row r="207" s="2" customFormat="1" ht="62.7" customHeight="1">
      <c r="A207" s="39"/>
      <c r="B207" s="40"/>
      <c r="C207" s="213" t="s">
        <v>370</v>
      </c>
      <c r="D207" s="213" t="s">
        <v>172</v>
      </c>
      <c r="E207" s="214" t="s">
        <v>1131</v>
      </c>
      <c r="F207" s="215" t="s">
        <v>1132</v>
      </c>
      <c r="G207" s="216" t="s">
        <v>237</v>
      </c>
      <c r="H207" s="217">
        <v>26.32</v>
      </c>
      <c r="I207" s="218"/>
      <c r="J207" s="219">
        <f>ROUND(I207*H207,2)</f>
        <v>0</v>
      </c>
      <c r="K207" s="215" t="s">
        <v>176</v>
      </c>
      <c r="L207" s="45"/>
      <c r="M207" s="220" t="s">
        <v>19</v>
      </c>
      <c r="N207" s="221" t="s">
        <v>42</v>
      </c>
      <c r="O207" s="85"/>
      <c r="P207" s="222">
        <f>O207*H207</f>
        <v>0</v>
      </c>
      <c r="Q207" s="222">
        <v>0.00060506299999999998</v>
      </c>
      <c r="R207" s="222">
        <f>Q207*H207</f>
        <v>0.015925258160000001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177</v>
      </c>
      <c r="AT207" s="224" t="s">
        <v>172</v>
      </c>
      <c r="AU207" s="224" t="s">
        <v>81</v>
      </c>
      <c r="AY207" s="18" t="s">
        <v>170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177</v>
      </c>
      <c r="BM207" s="224" t="s">
        <v>1621</v>
      </c>
    </row>
    <row r="208" s="2" customFormat="1">
      <c r="A208" s="39"/>
      <c r="B208" s="40"/>
      <c r="C208" s="41"/>
      <c r="D208" s="226" t="s">
        <v>179</v>
      </c>
      <c r="E208" s="41"/>
      <c r="F208" s="227" t="s">
        <v>1134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179</v>
      </c>
      <c r="AU208" s="18" t="s">
        <v>81</v>
      </c>
    </row>
    <row r="209" s="14" customFormat="1">
      <c r="A209" s="14"/>
      <c r="B209" s="242"/>
      <c r="C209" s="243"/>
      <c r="D209" s="233" t="s">
        <v>195</v>
      </c>
      <c r="E209" s="244" t="s">
        <v>19</v>
      </c>
      <c r="F209" s="245" t="s">
        <v>1544</v>
      </c>
      <c r="G209" s="243"/>
      <c r="H209" s="246">
        <v>26.32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195</v>
      </c>
      <c r="AU209" s="252" t="s">
        <v>81</v>
      </c>
      <c r="AV209" s="14" t="s">
        <v>81</v>
      </c>
      <c r="AW209" s="14" t="s">
        <v>33</v>
      </c>
      <c r="AX209" s="14" t="s">
        <v>79</v>
      </c>
      <c r="AY209" s="252" t="s">
        <v>170</v>
      </c>
    </row>
    <row r="210" s="2" customFormat="1" ht="24.15" customHeight="1">
      <c r="A210" s="39"/>
      <c r="B210" s="40"/>
      <c r="C210" s="213" t="s">
        <v>375</v>
      </c>
      <c r="D210" s="213" t="s">
        <v>172</v>
      </c>
      <c r="E210" s="214" t="s">
        <v>1135</v>
      </c>
      <c r="F210" s="215" t="s">
        <v>1136</v>
      </c>
      <c r="G210" s="216" t="s">
        <v>237</v>
      </c>
      <c r="H210" s="217">
        <v>26.32</v>
      </c>
      <c r="I210" s="218"/>
      <c r="J210" s="219">
        <f>ROUND(I210*H210,2)</f>
        <v>0</v>
      </c>
      <c r="K210" s="215" t="s">
        <v>176</v>
      </c>
      <c r="L210" s="45"/>
      <c r="M210" s="220" t="s">
        <v>19</v>
      </c>
      <c r="N210" s="221" t="s">
        <v>42</v>
      </c>
      <c r="O210" s="85"/>
      <c r="P210" s="222">
        <f>O210*H210</f>
        <v>0</v>
      </c>
      <c r="Q210" s="222">
        <v>1.6449999999999999E-06</v>
      </c>
      <c r="R210" s="222">
        <f>Q210*H210</f>
        <v>4.3296400000000001E-05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177</v>
      </c>
      <c r="AT210" s="224" t="s">
        <v>172</v>
      </c>
      <c r="AU210" s="224" t="s">
        <v>81</v>
      </c>
      <c r="AY210" s="18" t="s">
        <v>170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79</v>
      </c>
      <c r="BK210" s="225">
        <f>ROUND(I210*H210,2)</f>
        <v>0</v>
      </c>
      <c r="BL210" s="18" t="s">
        <v>177</v>
      </c>
      <c r="BM210" s="224" t="s">
        <v>1622</v>
      </c>
    </row>
    <row r="211" s="2" customFormat="1">
      <c r="A211" s="39"/>
      <c r="B211" s="40"/>
      <c r="C211" s="41"/>
      <c r="D211" s="226" t="s">
        <v>179</v>
      </c>
      <c r="E211" s="41"/>
      <c r="F211" s="227" t="s">
        <v>1138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179</v>
      </c>
      <c r="AU211" s="18" t="s">
        <v>81</v>
      </c>
    </row>
    <row r="212" s="2" customFormat="1" ht="21.75" customHeight="1">
      <c r="A212" s="39"/>
      <c r="B212" s="40"/>
      <c r="C212" s="253" t="s">
        <v>382</v>
      </c>
      <c r="D212" s="253" t="s">
        <v>248</v>
      </c>
      <c r="E212" s="254" t="s">
        <v>1139</v>
      </c>
      <c r="F212" s="255" t="s">
        <v>1140</v>
      </c>
      <c r="G212" s="256" t="s">
        <v>229</v>
      </c>
      <c r="H212" s="257">
        <v>0.26300000000000001</v>
      </c>
      <c r="I212" s="258"/>
      <c r="J212" s="259">
        <f>ROUND(I212*H212,2)</f>
        <v>0</v>
      </c>
      <c r="K212" s="255" t="s">
        <v>176</v>
      </c>
      <c r="L212" s="260"/>
      <c r="M212" s="261" t="s">
        <v>19</v>
      </c>
      <c r="N212" s="262" t="s">
        <v>42</v>
      </c>
      <c r="O212" s="85"/>
      <c r="P212" s="222">
        <f>O212*H212</f>
        <v>0</v>
      </c>
      <c r="Q212" s="222">
        <v>1</v>
      </c>
      <c r="R212" s="222">
        <f>Q212*H212</f>
        <v>0.26300000000000001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216</v>
      </c>
      <c r="AT212" s="224" t="s">
        <v>248</v>
      </c>
      <c r="AU212" s="224" t="s">
        <v>81</v>
      </c>
      <c r="AY212" s="18" t="s">
        <v>170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177</v>
      </c>
      <c r="BM212" s="224" t="s">
        <v>1623</v>
      </c>
    </row>
    <row r="213" s="2" customFormat="1">
      <c r="A213" s="39"/>
      <c r="B213" s="40"/>
      <c r="C213" s="41"/>
      <c r="D213" s="226" t="s">
        <v>179</v>
      </c>
      <c r="E213" s="41"/>
      <c r="F213" s="227" t="s">
        <v>1142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179</v>
      </c>
      <c r="AU213" s="18" t="s">
        <v>81</v>
      </c>
    </row>
    <row r="214" s="2" customFormat="1">
      <c r="A214" s="39"/>
      <c r="B214" s="40"/>
      <c r="C214" s="41"/>
      <c r="D214" s="233" t="s">
        <v>266</v>
      </c>
      <c r="E214" s="41"/>
      <c r="F214" s="274" t="s">
        <v>1143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266</v>
      </c>
      <c r="AU214" s="18" t="s">
        <v>81</v>
      </c>
    </row>
    <row r="215" s="14" customFormat="1">
      <c r="A215" s="14"/>
      <c r="B215" s="242"/>
      <c r="C215" s="243"/>
      <c r="D215" s="233" t="s">
        <v>195</v>
      </c>
      <c r="E215" s="244" t="s">
        <v>19</v>
      </c>
      <c r="F215" s="245" t="s">
        <v>1624</v>
      </c>
      <c r="G215" s="243"/>
      <c r="H215" s="246">
        <v>0.26300000000000001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2" t="s">
        <v>195</v>
      </c>
      <c r="AU215" s="252" t="s">
        <v>81</v>
      </c>
      <c r="AV215" s="14" t="s">
        <v>81</v>
      </c>
      <c r="AW215" s="14" t="s">
        <v>33</v>
      </c>
      <c r="AX215" s="14" t="s">
        <v>79</v>
      </c>
      <c r="AY215" s="252" t="s">
        <v>170</v>
      </c>
    </row>
    <row r="216" s="2" customFormat="1" ht="24.15" customHeight="1">
      <c r="A216" s="39"/>
      <c r="B216" s="40"/>
      <c r="C216" s="213" t="s">
        <v>387</v>
      </c>
      <c r="D216" s="213" t="s">
        <v>172</v>
      </c>
      <c r="E216" s="214" t="s">
        <v>491</v>
      </c>
      <c r="F216" s="215" t="s">
        <v>492</v>
      </c>
      <c r="G216" s="216" t="s">
        <v>237</v>
      </c>
      <c r="H216" s="217">
        <v>15</v>
      </c>
      <c r="I216" s="218"/>
      <c r="J216" s="219">
        <f>ROUND(I216*H216,2)</f>
        <v>0</v>
      </c>
      <c r="K216" s="215" t="s">
        <v>176</v>
      </c>
      <c r="L216" s="45"/>
      <c r="M216" s="220" t="s">
        <v>19</v>
      </c>
      <c r="N216" s="221" t="s">
        <v>42</v>
      </c>
      <c r="O216" s="85"/>
      <c r="P216" s="222">
        <f>O216*H216</f>
        <v>0</v>
      </c>
      <c r="Q216" s="222">
        <v>0</v>
      </c>
      <c r="R216" s="222">
        <f>Q216*H216</f>
        <v>0</v>
      </c>
      <c r="S216" s="222">
        <v>0.00198</v>
      </c>
      <c r="T216" s="223">
        <f>S216*H216</f>
        <v>0.029700000000000001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177</v>
      </c>
      <c r="AT216" s="224" t="s">
        <v>172</v>
      </c>
      <c r="AU216" s="224" t="s">
        <v>81</v>
      </c>
      <c r="AY216" s="18" t="s">
        <v>170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79</v>
      </c>
      <c r="BK216" s="225">
        <f>ROUND(I216*H216,2)</f>
        <v>0</v>
      </c>
      <c r="BL216" s="18" t="s">
        <v>177</v>
      </c>
      <c r="BM216" s="224" t="s">
        <v>1625</v>
      </c>
    </row>
    <row r="217" s="2" customFormat="1">
      <c r="A217" s="39"/>
      <c r="B217" s="40"/>
      <c r="C217" s="41"/>
      <c r="D217" s="226" t="s">
        <v>179</v>
      </c>
      <c r="E217" s="41"/>
      <c r="F217" s="227" t="s">
        <v>494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179</v>
      </c>
      <c r="AU217" s="18" t="s">
        <v>81</v>
      </c>
    </row>
    <row r="218" s="2" customFormat="1" ht="24.15" customHeight="1">
      <c r="A218" s="39"/>
      <c r="B218" s="40"/>
      <c r="C218" s="213" t="s">
        <v>395</v>
      </c>
      <c r="D218" s="213" t="s">
        <v>172</v>
      </c>
      <c r="E218" s="214" t="s">
        <v>496</v>
      </c>
      <c r="F218" s="215" t="s">
        <v>497</v>
      </c>
      <c r="G218" s="216" t="s">
        <v>175</v>
      </c>
      <c r="H218" s="217">
        <v>1</v>
      </c>
      <c r="I218" s="218"/>
      <c r="J218" s="219">
        <f>ROUND(I218*H218,2)</f>
        <v>0</v>
      </c>
      <c r="K218" s="215" t="s">
        <v>176</v>
      </c>
      <c r="L218" s="45"/>
      <c r="M218" s="220" t="s">
        <v>19</v>
      </c>
      <c r="N218" s="221" t="s">
        <v>42</v>
      </c>
      <c r="O218" s="85"/>
      <c r="P218" s="222">
        <f>O218*H218</f>
        <v>0</v>
      </c>
      <c r="Q218" s="222">
        <v>0</v>
      </c>
      <c r="R218" s="222">
        <f>Q218*H218</f>
        <v>0</v>
      </c>
      <c r="S218" s="222">
        <v>0.20999999999999999</v>
      </c>
      <c r="T218" s="223">
        <f>S218*H218</f>
        <v>0.20999999999999999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177</v>
      </c>
      <c r="AT218" s="224" t="s">
        <v>172</v>
      </c>
      <c r="AU218" s="224" t="s">
        <v>81</v>
      </c>
      <c r="AY218" s="18" t="s">
        <v>170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177</v>
      </c>
      <c r="BM218" s="224" t="s">
        <v>1626</v>
      </c>
    </row>
    <row r="219" s="2" customFormat="1">
      <c r="A219" s="39"/>
      <c r="B219" s="40"/>
      <c r="C219" s="41"/>
      <c r="D219" s="226" t="s">
        <v>179</v>
      </c>
      <c r="E219" s="41"/>
      <c r="F219" s="227" t="s">
        <v>499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179</v>
      </c>
      <c r="AU219" s="18" t="s">
        <v>81</v>
      </c>
    </row>
    <row r="220" s="12" customFormat="1" ht="22.8" customHeight="1">
      <c r="A220" s="12"/>
      <c r="B220" s="197"/>
      <c r="C220" s="198"/>
      <c r="D220" s="199" t="s">
        <v>70</v>
      </c>
      <c r="E220" s="211" t="s">
        <v>500</v>
      </c>
      <c r="F220" s="211" t="s">
        <v>501</v>
      </c>
      <c r="G220" s="198"/>
      <c r="H220" s="198"/>
      <c r="I220" s="201"/>
      <c r="J220" s="212">
        <f>BK220</f>
        <v>0</v>
      </c>
      <c r="K220" s="198"/>
      <c r="L220" s="203"/>
      <c r="M220" s="204"/>
      <c r="N220" s="205"/>
      <c r="O220" s="205"/>
      <c r="P220" s="206">
        <f>SUM(P221:P236)</f>
        <v>0</v>
      </c>
      <c r="Q220" s="205"/>
      <c r="R220" s="206">
        <f>SUM(R221:R236)</f>
        <v>0</v>
      </c>
      <c r="S220" s="205"/>
      <c r="T220" s="207">
        <f>SUM(T221:T236)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8" t="s">
        <v>79</v>
      </c>
      <c r="AT220" s="209" t="s">
        <v>70</v>
      </c>
      <c r="AU220" s="209" t="s">
        <v>79</v>
      </c>
      <c r="AY220" s="208" t="s">
        <v>170</v>
      </c>
      <c r="BK220" s="210">
        <f>SUM(BK221:BK236)</f>
        <v>0</v>
      </c>
    </row>
    <row r="221" s="2" customFormat="1" ht="24.15" customHeight="1">
      <c r="A221" s="39"/>
      <c r="B221" s="40"/>
      <c r="C221" s="213" t="s">
        <v>400</v>
      </c>
      <c r="D221" s="213" t="s">
        <v>172</v>
      </c>
      <c r="E221" s="214" t="s">
        <v>503</v>
      </c>
      <c r="F221" s="215" t="s">
        <v>504</v>
      </c>
      <c r="G221" s="216" t="s">
        <v>229</v>
      </c>
      <c r="H221" s="217">
        <v>12.372999999999999</v>
      </c>
      <c r="I221" s="218"/>
      <c r="J221" s="219">
        <f>ROUND(I221*H221,2)</f>
        <v>0</v>
      </c>
      <c r="K221" s="215" t="s">
        <v>176</v>
      </c>
      <c r="L221" s="45"/>
      <c r="M221" s="220" t="s">
        <v>19</v>
      </c>
      <c r="N221" s="221" t="s">
        <v>42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177</v>
      </c>
      <c r="AT221" s="224" t="s">
        <v>172</v>
      </c>
      <c r="AU221" s="224" t="s">
        <v>81</v>
      </c>
      <c r="AY221" s="18" t="s">
        <v>170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177</v>
      </c>
      <c r="BM221" s="224" t="s">
        <v>1627</v>
      </c>
    </row>
    <row r="222" s="2" customFormat="1">
      <c r="A222" s="39"/>
      <c r="B222" s="40"/>
      <c r="C222" s="41"/>
      <c r="D222" s="226" t="s">
        <v>179</v>
      </c>
      <c r="E222" s="41"/>
      <c r="F222" s="227" t="s">
        <v>506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179</v>
      </c>
      <c r="AU222" s="18" t="s">
        <v>81</v>
      </c>
    </row>
    <row r="223" s="2" customFormat="1" ht="33" customHeight="1">
      <c r="A223" s="39"/>
      <c r="B223" s="40"/>
      <c r="C223" s="213" t="s">
        <v>406</v>
      </c>
      <c r="D223" s="213" t="s">
        <v>172</v>
      </c>
      <c r="E223" s="214" t="s">
        <v>508</v>
      </c>
      <c r="F223" s="215" t="s">
        <v>509</v>
      </c>
      <c r="G223" s="216" t="s">
        <v>229</v>
      </c>
      <c r="H223" s="217">
        <v>12.372999999999999</v>
      </c>
      <c r="I223" s="218"/>
      <c r="J223" s="219">
        <f>ROUND(I223*H223,2)</f>
        <v>0</v>
      </c>
      <c r="K223" s="215" t="s">
        <v>176</v>
      </c>
      <c r="L223" s="45"/>
      <c r="M223" s="220" t="s">
        <v>19</v>
      </c>
      <c r="N223" s="221" t="s">
        <v>42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177</v>
      </c>
      <c r="AT223" s="224" t="s">
        <v>172</v>
      </c>
      <c r="AU223" s="224" t="s">
        <v>81</v>
      </c>
      <c r="AY223" s="18" t="s">
        <v>170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177</v>
      </c>
      <c r="BM223" s="224" t="s">
        <v>1628</v>
      </c>
    </row>
    <row r="224" s="2" customFormat="1">
      <c r="A224" s="39"/>
      <c r="B224" s="40"/>
      <c r="C224" s="41"/>
      <c r="D224" s="226" t="s">
        <v>179</v>
      </c>
      <c r="E224" s="41"/>
      <c r="F224" s="227" t="s">
        <v>511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179</v>
      </c>
      <c r="AU224" s="18" t="s">
        <v>81</v>
      </c>
    </row>
    <row r="225" s="2" customFormat="1" ht="37.8" customHeight="1">
      <c r="A225" s="39"/>
      <c r="B225" s="40"/>
      <c r="C225" s="213" t="s">
        <v>411</v>
      </c>
      <c r="D225" s="213" t="s">
        <v>172</v>
      </c>
      <c r="E225" s="214" t="s">
        <v>513</v>
      </c>
      <c r="F225" s="215" t="s">
        <v>514</v>
      </c>
      <c r="G225" s="216" t="s">
        <v>229</v>
      </c>
      <c r="H225" s="217">
        <v>37.119</v>
      </c>
      <c r="I225" s="218"/>
      <c r="J225" s="219">
        <f>ROUND(I225*H225,2)</f>
        <v>0</v>
      </c>
      <c r="K225" s="215" t="s">
        <v>176</v>
      </c>
      <c r="L225" s="45"/>
      <c r="M225" s="220" t="s">
        <v>19</v>
      </c>
      <c r="N225" s="221" t="s">
        <v>42</v>
      </c>
      <c r="O225" s="85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177</v>
      </c>
      <c r="AT225" s="224" t="s">
        <v>172</v>
      </c>
      <c r="AU225" s="224" t="s">
        <v>81</v>
      </c>
      <c r="AY225" s="18" t="s">
        <v>170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79</v>
      </c>
      <c r="BK225" s="225">
        <f>ROUND(I225*H225,2)</f>
        <v>0</v>
      </c>
      <c r="BL225" s="18" t="s">
        <v>177</v>
      </c>
      <c r="BM225" s="224" t="s">
        <v>1629</v>
      </c>
    </row>
    <row r="226" s="2" customFormat="1">
      <c r="A226" s="39"/>
      <c r="B226" s="40"/>
      <c r="C226" s="41"/>
      <c r="D226" s="226" t="s">
        <v>179</v>
      </c>
      <c r="E226" s="41"/>
      <c r="F226" s="227" t="s">
        <v>516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179</v>
      </c>
      <c r="AU226" s="18" t="s">
        <v>81</v>
      </c>
    </row>
    <row r="227" s="2" customFormat="1">
      <c r="A227" s="39"/>
      <c r="B227" s="40"/>
      <c r="C227" s="41"/>
      <c r="D227" s="233" t="s">
        <v>266</v>
      </c>
      <c r="E227" s="41"/>
      <c r="F227" s="274" t="s">
        <v>517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266</v>
      </c>
      <c r="AU227" s="18" t="s">
        <v>81</v>
      </c>
    </row>
    <row r="228" s="14" customFormat="1">
      <c r="A228" s="14"/>
      <c r="B228" s="242"/>
      <c r="C228" s="243"/>
      <c r="D228" s="233" t="s">
        <v>195</v>
      </c>
      <c r="E228" s="243"/>
      <c r="F228" s="245" t="s">
        <v>1630</v>
      </c>
      <c r="G228" s="243"/>
      <c r="H228" s="246">
        <v>37.119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2" t="s">
        <v>195</v>
      </c>
      <c r="AU228" s="252" t="s">
        <v>81</v>
      </c>
      <c r="AV228" s="14" t="s">
        <v>81</v>
      </c>
      <c r="AW228" s="14" t="s">
        <v>4</v>
      </c>
      <c r="AX228" s="14" t="s">
        <v>79</v>
      </c>
      <c r="AY228" s="252" t="s">
        <v>170</v>
      </c>
    </row>
    <row r="229" s="2" customFormat="1" ht="44.25" customHeight="1">
      <c r="A229" s="39"/>
      <c r="B229" s="40"/>
      <c r="C229" s="213" t="s">
        <v>416</v>
      </c>
      <c r="D229" s="213" t="s">
        <v>172</v>
      </c>
      <c r="E229" s="214" t="s">
        <v>1158</v>
      </c>
      <c r="F229" s="215" t="s">
        <v>1159</v>
      </c>
      <c r="G229" s="216" t="s">
        <v>229</v>
      </c>
      <c r="H229" s="217">
        <v>7.633</v>
      </c>
      <c r="I229" s="218"/>
      <c r="J229" s="219">
        <f>ROUND(I229*H229,2)</f>
        <v>0</v>
      </c>
      <c r="K229" s="215" t="s">
        <v>176</v>
      </c>
      <c r="L229" s="45"/>
      <c r="M229" s="220" t="s">
        <v>19</v>
      </c>
      <c r="N229" s="221" t="s">
        <v>42</v>
      </c>
      <c r="O229" s="85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177</v>
      </c>
      <c r="AT229" s="224" t="s">
        <v>172</v>
      </c>
      <c r="AU229" s="224" t="s">
        <v>81</v>
      </c>
      <c r="AY229" s="18" t="s">
        <v>170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177</v>
      </c>
      <c r="BM229" s="224" t="s">
        <v>1631</v>
      </c>
    </row>
    <row r="230" s="2" customFormat="1">
      <c r="A230" s="39"/>
      <c r="B230" s="40"/>
      <c r="C230" s="41"/>
      <c r="D230" s="226" t="s">
        <v>179</v>
      </c>
      <c r="E230" s="41"/>
      <c r="F230" s="227" t="s">
        <v>1161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179</v>
      </c>
      <c r="AU230" s="18" t="s">
        <v>81</v>
      </c>
    </row>
    <row r="231" s="2" customFormat="1" ht="49.05" customHeight="1">
      <c r="A231" s="39"/>
      <c r="B231" s="40"/>
      <c r="C231" s="213" t="s">
        <v>421</v>
      </c>
      <c r="D231" s="213" t="s">
        <v>172</v>
      </c>
      <c r="E231" s="214" t="s">
        <v>520</v>
      </c>
      <c r="F231" s="215" t="s">
        <v>521</v>
      </c>
      <c r="G231" s="216" t="s">
        <v>229</v>
      </c>
      <c r="H231" s="217">
        <v>0.23999999999999999</v>
      </c>
      <c r="I231" s="218"/>
      <c r="J231" s="219">
        <f>ROUND(I231*H231,2)</f>
        <v>0</v>
      </c>
      <c r="K231" s="215" t="s">
        <v>176</v>
      </c>
      <c r="L231" s="45"/>
      <c r="M231" s="220" t="s">
        <v>19</v>
      </c>
      <c r="N231" s="221" t="s">
        <v>42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177</v>
      </c>
      <c r="AT231" s="224" t="s">
        <v>172</v>
      </c>
      <c r="AU231" s="224" t="s">
        <v>81</v>
      </c>
      <c r="AY231" s="18" t="s">
        <v>170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79</v>
      </c>
      <c r="BK231" s="225">
        <f>ROUND(I231*H231,2)</f>
        <v>0</v>
      </c>
      <c r="BL231" s="18" t="s">
        <v>177</v>
      </c>
      <c r="BM231" s="224" t="s">
        <v>1632</v>
      </c>
    </row>
    <row r="232" s="2" customFormat="1">
      <c r="A232" s="39"/>
      <c r="B232" s="40"/>
      <c r="C232" s="41"/>
      <c r="D232" s="226" t="s">
        <v>179</v>
      </c>
      <c r="E232" s="41"/>
      <c r="F232" s="227" t="s">
        <v>523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179</v>
      </c>
      <c r="AU232" s="18" t="s">
        <v>81</v>
      </c>
    </row>
    <row r="233" s="2" customFormat="1" ht="44.25" customHeight="1">
      <c r="A233" s="39"/>
      <c r="B233" s="40"/>
      <c r="C233" s="213" t="s">
        <v>428</v>
      </c>
      <c r="D233" s="213" t="s">
        <v>172</v>
      </c>
      <c r="E233" s="214" t="s">
        <v>1163</v>
      </c>
      <c r="F233" s="215" t="s">
        <v>228</v>
      </c>
      <c r="G233" s="216" t="s">
        <v>229</v>
      </c>
      <c r="H233" s="217">
        <v>2.6850000000000001</v>
      </c>
      <c r="I233" s="218"/>
      <c r="J233" s="219">
        <f>ROUND(I233*H233,2)</f>
        <v>0</v>
      </c>
      <c r="K233" s="215" t="s">
        <v>176</v>
      </c>
      <c r="L233" s="45"/>
      <c r="M233" s="220" t="s">
        <v>19</v>
      </c>
      <c r="N233" s="221" t="s">
        <v>42</v>
      </c>
      <c r="O233" s="85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177</v>
      </c>
      <c r="AT233" s="224" t="s">
        <v>172</v>
      </c>
      <c r="AU233" s="224" t="s">
        <v>81</v>
      </c>
      <c r="AY233" s="18" t="s">
        <v>170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79</v>
      </c>
      <c r="BK233" s="225">
        <f>ROUND(I233*H233,2)</f>
        <v>0</v>
      </c>
      <c r="BL233" s="18" t="s">
        <v>177</v>
      </c>
      <c r="BM233" s="224" t="s">
        <v>1633</v>
      </c>
    </row>
    <row r="234" s="2" customFormat="1">
      <c r="A234" s="39"/>
      <c r="B234" s="40"/>
      <c r="C234" s="41"/>
      <c r="D234" s="226" t="s">
        <v>179</v>
      </c>
      <c r="E234" s="41"/>
      <c r="F234" s="227" t="s">
        <v>1165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179</v>
      </c>
      <c r="AU234" s="18" t="s">
        <v>81</v>
      </c>
    </row>
    <row r="235" s="2" customFormat="1" ht="44.25" customHeight="1">
      <c r="A235" s="39"/>
      <c r="B235" s="40"/>
      <c r="C235" s="213" t="s">
        <v>434</v>
      </c>
      <c r="D235" s="213" t="s">
        <v>172</v>
      </c>
      <c r="E235" s="214" t="s">
        <v>1634</v>
      </c>
      <c r="F235" s="215" t="s">
        <v>1635</v>
      </c>
      <c r="G235" s="216" t="s">
        <v>229</v>
      </c>
      <c r="H235" s="217">
        <v>1.8160000000000001</v>
      </c>
      <c r="I235" s="218"/>
      <c r="J235" s="219">
        <f>ROUND(I235*H235,2)</f>
        <v>0</v>
      </c>
      <c r="K235" s="215" t="s">
        <v>176</v>
      </c>
      <c r="L235" s="45"/>
      <c r="M235" s="220" t="s">
        <v>19</v>
      </c>
      <c r="N235" s="221" t="s">
        <v>42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177</v>
      </c>
      <c r="AT235" s="224" t="s">
        <v>172</v>
      </c>
      <c r="AU235" s="224" t="s">
        <v>81</v>
      </c>
      <c r="AY235" s="18" t="s">
        <v>170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79</v>
      </c>
      <c r="BK235" s="225">
        <f>ROUND(I235*H235,2)</f>
        <v>0</v>
      </c>
      <c r="BL235" s="18" t="s">
        <v>177</v>
      </c>
      <c r="BM235" s="224" t="s">
        <v>1636</v>
      </c>
    </row>
    <row r="236" s="2" customFormat="1">
      <c r="A236" s="39"/>
      <c r="B236" s="40"/>
      <c r="C236" s="41"/>
      <c r="D236" s="226" t="s">
        <v>179</v>
      </c>
      <c r="E236" s="41"/>
      <c r="F236" s="227" t="s">
        <v>1637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179</v>
      </c>
      <c r="AU236" s="18" t="s">
        <v>81</v>
      </c>
    </row>
    <row r="237" s="12" customFormat="1" ht="22.8" customHeight="1">
      <c r="A237" s="12"/>
      <c r="B237" s="197"/>
      <c r="C237" s="198"/>
      <c r="D237" s="199" t="s">
        <v>70</v>
      </c>
      <c r="E237" s="211" t="s">
        <v>524</v>
      </c>
      <c r="F237" s="211" t="s">
        <v>525</v>
      </c>
      <c r="G237" s="198"/>
      <c r="H237" s="198"/>
      <c r="I237" s="201"/>
      <c r="J237" s="212">
        <f>BK237</f>
        <v>0</v>
      </c>
      <c r="K237" s="198"/>
      <c r="L237" s="203"/>
      <c r="M237" s="204"/>
      <c r="N237" s="205"/>
      <c r="O237" s="205"/>
      <c r="P237" s="206">
        <f>SUM(P238:P239)</f>
        <v>0</v>
      </c>
      <c r="Q237" s="205"/>
      <c r="R237" s="206">
        <f>SUM(R238:R239)</f>
        <v>0</v>
      </c>
      <c r="S237" s="205"/>
      <c r="T237" s="207">
        <f>SUM(T238:T239)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8" t="s">
        <v>79</v>
      </c>
      <c r="AT237" s="209" t="s">
        <v>70</v>
      </c>
      <c r="AU237" s="209" t="s">
        <v>79</v>
      </c>
      <c r="AY237" s="208" t="s">
        <v>170</v>
      </c>
      <c r="BK237" s="210">
        <f>SUM(BK238:BK239)</f>
        <v>0</v>
      </c>
    </row>
    <row r="238" s="2" customFormat="1" ht="44.25" customHeight="1">
      <c r="A238" s="39"/>
      <c r="B238" s="40"/>
      <c r="C238" s="213" t="s">
        <v>441</v>
      </c>
      <c r="D238" s="213" t="s">
        <v>172</v>
      </c>
      <c r="E238" s="214" t="s">
        <v>1166</v>
      </c>
      <c r="F238" s="215" t="s">
        <v>1167</v>
      </c>
      <c r="G238" s="216" t="s">
        <v>229</v>
      </c>
      <c r="H238" s="217">
        <v>4.8090000000000002</v>
      </c>
      <c r="I238" s="218"/>
      <c r="J238" s="219">
        <f>ROUND(I238*H238,2)</f>
        <v>0</v>
      </c>
      <c r="K238" s="215" t="s">
        <v>176</v>
      </c>
      <c r="L238" s="45"/>
      <c r="M238" s="220" t="s">
        <v>19</v>
      </c>
      <c r="N238" s="221" t="s">
        <v>42</v>
      </c>
      <c r="O238" s="85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177</v>
      </c>
      <c r="AT238" s="224" t="s">
        <v>172</v>
      </c>
      <c r="AU238" s="224" t="s">
        <v>81</v>
      </c>
      <c r="AY238" s="18" t="s">
        <v>170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79</v>
      </c>
      <c r="BK238" s="225">
        <f>ROUND(I238*H238,2)</f>
        <v>0</v>
      </c>
      <c r="BL238" s="18" t="s">
        <v>177</v>
      </c>
      <c r="BM238" s="224" t="s">
        <v>1638</v>
      </c>
    </row>
    <row r="239" s="2" customFormat="1">
      <c r="A239" s="39"/>
      <c r="B239" s="40"/>
      <c r="C239" s="41"/>
      <c r="D239" s="226" t="s">
        <v>179</v>
      </c>
      <c r="E239" s="41"/>
      <c r="F239" s="227" t="s">
        <v>1169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179</v>
      </c>
      <c r="AU239" s="18" t="s">
        <v>81</v>
      </c>
    </row>
    <row r="240" s="12" customFormat="1" ht="25.92" customHeight="1">
      <c r="A240" s="12"/>
      <c r="B240" s="197"/>
      <c r="C240" s="198"/>
      <c r="D240" s="199" t="s">
        <v>70</v>
      </c>
      <c r="E240" s="200" t="s">
        <v>248</v>
      </c>
      <c r="F240" s="200" t="s">
        <v>666</v>
      </c>
      <c r="G240" s="198"/>
      <c r="H240" s="198"/>
      <c r="I240" s="201"/>
      <c r="J240" s="202">
        <f>BK240</f>
        <v>0</v>
      </c>
      <c r="K240" s="198"/>
      <c r="L240" s="203"/>
      <c r="M240" s="204"/>
      <c r="N240" s="205"/>
      <c r="O240" s="205"/>
      <c r="P240" s="206">
        <f>P241</f>
        <v>0</v>
      </c>
      <c r="Q240" s="205"/>
      <c r="R240" s="206">
        <f>R241</f>
        <v>0.016652999999999998</v>
      </c>
      <c r="S240" s="205"/>
      <c r="T240" s="207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8" t="s">
        <v>185</v>
      </c>
      <c r="AT240" s="209" t="s">
        <v>70</v>
      </c>
      <c r="AU240" s="209" t="s">
        <v>71</v>
      </c>
      <c r="AY240" s="208" t="s">
        <v>170</v>
      </c>
      <c r="BK240" s="210">
        <f>BK241</f>
        <v>0</v>
      </c>
    </row>
    <row r="241" s="12" customFormat="1" ht="22.8" customHeight="1">
      <c r="A241" s="12"/>
      <c r="B241" s="197"/>
      <c r="C241" s="198"/>
      <c r="D241" s="199" t="s">
        <v>70</v>
      </c>
      <c r="E241" s="211" t="s">
        <v>667</v>
      </c>
      <c r="F241" s="211" t="s">
        <v>668</v>
      </c>
      <c r="G241" s="198"/>
      <c r="H241" s="198"/>
      <c r="I241" s="201"/>
      <c r="J241" s="212">
        <f>BK241</f>
        <v>0</v>
      </c>
      <c r="K241" s="198"/>
      <c r="L241" s="203"/>
      <c r="M241" s="204"/>
      <c r="N241" s="205"/>
      <c r="O241" s="205"/>
      <c r="P241" s="206">
        <f>SUM(P242:P251)</f>
        <v>0</v>
      </c>
      <c r="Q241" s="205"/>
      <c r="R241" s="206">
        <f>SUM(R242:R251)</f>
        <v>0.016652999999999998</v>
      </c>
      <c r="S241" s="205"/>
      <c r="T241" s="207">
        <f>SUM(T242:T251)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8" t="s">
        <v>185</v>
      </c>
      <c r="AT241" s="209" t="s">
        <v>70</v>
      </c>
      <c r="AU241" s="209" t="s">
        <v>79</v>
      </c>
      <c r="AY241" s="208" t="s">
        <v>170</v>
      </c>
      <c r="BK241" s="210">
        <f>SUM(BK242:BK251)</f>
        <v>0</v>
      </c>
    </row>
    <row r="242" s="2" customFormat="1" ht="33" customHeight="1">
      <c r="A242" s="39"/>
      <c r="B242" s="40"/>
      <c r="C242" s="213" t="s">
        <v>446</v>
      </c>
      <c r="D242" s="213" t="s">
        <v>172</v>
      </c>
      <c r="E242" s="214" t="s">
        <v>1290</v>
      </c>
      <c r="F242" s="215" t="s">
        <v>1291</v>
      </c>
      <c r="G242" s="216" t="s">
        <v>237</v>
      </c>
      <c r="H242" s="217">
        <v>61</v>
      </c>
      <c r="I242" s="218"/>
      <c r="J242" s="219">
        <f>ROUND(I242*H242,2)</f>
        <v>0</v>
      </c>
      <c r="K242" s="215" t="s">
        <v>176</v>
      </c>
      <c r="L242" s="45"/>
      <c r="M242" s="220" t="s">
        <v>19</v>
      </c>
      <c r="N242" s="221" t="s">
        <v>42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563</v>
      </c>
      <c r="AT242" s="224" t="s">
        <v>172</v>
      </c>
      <c r="AU242" s="224" t="s">
        <v>81</v>
      </c>
      <c r="AY242" s="18" t="s">
        <v>170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79</v>
      </c>
      <c r="BK242" s="225">
        <f>ROUND(I242*H242,2)</f>
        <v>0</v>
      </c>
      <c r="BL242" s="18" t="s">
        <v>563</v>
      </c>
      <c r="BM242" s="224" t="s">
        <v>1639</v>
      </c>
    </row>
    <row r="243" s="2" customFormat="1">
      <c r="A243" s="39"/>
      <c r="B243" s="40"/>
      <c r="C243" s="41"/>
      <c r="D243" s="226" t="s">
        <v>179</v>
      </c>
      <c r="E243" s="41"/>
      <c r="F243" s="227" t="s">
        <v>1293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179</v>
      </c>
      <c r="AU243" s="18" t="s">
        <v>81</v>
      </c>
    </row>
    <row r="244" s="13" customFormat="1">
      <c r="A244" s="13"/>
      <c r="B244" s="231"/>
      <c r="C244" s="232"/>
      <c r="D244" s="233" t="s">
        <v>195</v>
      </c>
      <c r="E244" s="234" t="s">
        <v>19</v>
      </c>
      <c r="F244" s="235" t="s">
        <v>1248</v>
      </c>
      <c r="G244" s="232"/>
      <c r="H244" s="234" t="s">
        <v>19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1" t="s">
        <v>195</v>
      </c>
      <c r="AU244" s="241" t="s">
        <v>81</v>
      </c>
      <c r="AV244" s="13" t="s">
        <v>79</v>
      </c>
      <c r="AW244" s="13" t="s">
        <v>33</v>
      </c>
      <c r="AX244" s="13" t="s">
        <v>71</v>
      </c>
      <c r="AY244" s="241" t="s">
        <v>170</v>
      </c>
    </row>
    <row r="245" s="14" customFormat="1">
      <c r="A245" s="14"/>
      <c r="B245" s="242"/>
      <c r="C245" s="243"/>
      <c r="D245" s="233" t="s">
        <v>195</v>
      </c>
      <c r="E245" s="244" t="s">
        <v>19</v>
      </c>
      <c r="F245" s="245" t="s">
        <v>1640</v>
      </c>
      <c r="G245" s="243"/>
      <c r="H245" s="246">
        <v>18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2" t="s">
        <v>195</v>
      </c>
      <c r="AU245" s="252" t="s">
        <v>81</v>
      </c>
      <c r="AV245" s="14" t="s">
        <v>81</v>
      </c>
      <c r="AW245" s="14" t="s">
        <v>33</v>
      </c>
      <c r="AX245" s="14" t="s">
        <v>71</v>
      </c>
      <c r="AY245" s="252" t="s">
        <v>170</v>
      </c>
    </row>
    <row r="246" s="13" customFormat="1">
      <c r="A246" s="13"/>
      <c r="B246" s="231"/>
      <c r="C246" s="232"/>
      <c r="D246" s="233" t="s">
        <v>195</v>
      </c>
      <c r="E246" s="234" t="s">
        <v>19</v>
      </c>
      <c r="F246" s="235" t="s">
        <v>1250</v>
      </c>
      <c r="G246" s="232"/>
      <c r="H246" s="234" t="s">
        <v>19</v>
      </c>
      <c r="I246" s="236"/>
      <c r="J246" s="232"/>
      <c r="K246" s="232"/>
      <c r="L246" s="237"/>
      <c r="M246" s="238"/>
      <c r="N246" s="239"/>
      <c r="O246" s="239"/>
      <c r="P246" s="239"/>
      <c r="Q246" s="239"/>
      <c r="R246" s="239"/>
      <c r="S246" s="239"/>
      <c r="T246" s="24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1" t="s">
        <v>195</v>
      </c>
      <c r="AU246" s="241" t="s">
        <v>81</v>
      </c>
      <c r="AV246" s="13" t="s">
        <v>79</v>
      </c>
      <c r="AW246" s="13" t="s">
        <v>33</v>
      </c>
      <c r="AX246" s="13" t="s">
        <v>71</v>
      </c>
      <c r="AY246" s="241" t="s">
        <v>170</v>
      </c>
    </row>
    <row r="247" s="14" customFormat="1">
      <c r="A247" s="14"/>
      <c r="B247" s="242"/>
      <c r="C247" s="243"/>
      <c r="D247" s="233" t="s">
        <v>195</v>
      </c>
      <c r="E247" s="244" t="s">
        <v>19</v>
      </c>
      <c r="F247" s="245" t="s">
        <v>1641</v>
      </c>
      <c r="G247" s="243"/>
      <c r="H247" s="246">
        <v>43</v>
      </c>
      <c r="I247" s="247"/>
      <c r="J247" s="243"/>
      <c r="K247" s="243"/>
      <c r="L247" s="248"/>
      <c r="M247" s="249"/>
      <c r="N247" s="250"/>
      <c r="O247" s="250"/>
      <c r="P247" s="250"/>
      <c r="Q247" s="250"/>
      <c r="R247" s="250"/>
      <c r="S247" s="250"/>
      <c r="T247" s="251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2" t="s">
        <v>195</v>
      </c>
      <c r="AU247" s="252" t="s">
        <v>81</v>
      </c>
      <c r="AV247" s="14" t="s">
        <v>81</v>
      </c>
      <c r="AW247" s="14" t="s">
        <v>33</v>
      </c>
      <c r="AX247" s="14" t="s">
        <v>71</v>
      </c>
      <c r="AY247" s="252" t="s">
        <v>170</v>
      </c>
    </row>
    <row r="248" s="15" customFormat="1">
      <c r="A248" s="15"/>
      <c r="B248" s="263"/>
      <c r="C248" s="264"/>
      <c r="D248" s="233" t="s">
        <v>195</v>
      </c>
      <c r="E248" s="265" t="s">
        <v>19</v>
      </c>
      <c r="F248" s="266" t="s">
        <v>261</v>
      </c>
      <c r="G248" s="264"/>
      <c r="H248" s="267">
        <v>61</v>
      </c>
      <c r="I248" s="268"/>
      <c r="J248" s="264"/>
      <c r="K248" s="264"/>
      <c r="L248" s="269"/>
      <c r="M248" s="270"/>
      <c r="N248" s="271"/>
      <c r="O248" s="271"/>
      <c r="P248" s="271"/>
      <c r="Q248" s="271"/>
      <c r="R248" s="271"/>
      <c r="S248" s="271"/>
      <c r="T248" s="272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3" t="s">
        <v>195</v>
      </c>
      <c r="AU248" s="273" t="s">
        <v>81</v>
      </c>
      <c r="AV248" s="15" t="s">
        <v>177</v>
      </c>
      <c r="AW248" s="15" t="s">
        <v>33</v>
      </c>
      <c r="AX248" s="15" t="s">
        <v>79</v>
      </c>
      <c r="AY248" s="273" t="s">
        <v>170</v>
      </c>
    </row>
    <row r="249" s="2" customFormat="1" ht="24.15" customHeight="1">
      <c r="A249" s="39"/>
      <c r="B249" s="40"/>
      <c r="C249" s="253" t="s">
        <v>452</v>
      </c>
      <c r="D249" s="253" t="s">
        <v>248</v>
      </c>
      <c r="E249" s="254" t="s">
        <v>1296</v>
      </c>
      <c r="F249" s="255" t="s">
        <v>1297</v>
      </c>
      <c r="G249" s="256" t="s">
        <v>237</v>
      </c>
      <c r="H249" s="257">
        <v>64.049999999999997</v>
      </c>
      <c r="I249" s="258"/>
      <c r="J249" s="259">
        <f>ROUND(I249*H249,2)</f>
        <v>0</v>
      </c>
      <c r="K249" s="255" t="s">
        <v>176</v>
      </c>
      <c r="L249" s="260"/>
      <c r="M249" s="261" t="s">
        <v>19</v>
      </c>
      <c r="N249" s="262" t="s">
        <v>42</v>
      </c>
      <c r="O249" s="85"/>
      <c r="P249" s="222">
        <f>O249*H249</f>
        <v>0</v>
      </c>
      <c r="Q249" s="222">
        <v>0.00025999999999999998</v>
      </c>
      <c r="R249" s="222">
        <f>Q249*H249</f>
        <v>0.016652999999999998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1214</v>
      </c>
      <c r="AT249" s="224" t="s">
        <v>248</v>
      </c>
      <c r="AU249" s="224" t="s">
        <v>81</v>
      </c>
      <c r="AY249" s="18" t="s">
        <v>170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1214</v>
      </c>
      <c r="BM249" s="224" t="s">
        <v>1642</v>
      </c>
    </row>
    <row r="250" s="2" customFormat="1">
      <c r="A250" s="39"/>
      <c r="B250" s="40"/>
      <c r="C250" s="41"/>
      <c r="D250" s="226" t="s">
        <v>179</v>
      </c>
      <c r="E250" s="41"/>
      <c r="F250" s="227" t="s">
        <v>1299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179</v>
      </c>
      <c r="AU250" s="18" t="s">
        <v>81</v>
      </c>
    </row>
    <row r="251" s="14" customFormat="1">
      <c r="A251" s="14"/>
      <c r="B251" s="242"/>
      <c r="C251" s="243"/>
      <c r="D251" s="233" t="s">
        <v>195</v>
      </c>
      <c r="E251" s="243"/>
      <c r="F251" s="245" t="s">
        <v>1643</v>
      </c>
      <c r="G251" s="243"/>
      <c r="H251" s="246">
        <v>64.049999999999997</v>
      </c>
      <c r="I251" s="247"/>
      <c r="J251" s="243"/>
      <c r="K251" s="243"/>
      <c r="L251" s="248"/>
      <c r="M251" s="275"/>
      <c r="N251" s="276"/>
      <c r="O251" s="276"/>
      <c r="P251" s="276"/>
      <c r="Q251" s="276"/>
      <c r="R251" s="276"/>
      <c r="S251" s="276"/>
      <c r="T251" s="277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2" t="s">
        <v>195</v>
      </c>
      <c r="AU251" s="252" t="s">
        <v>81</v>
      </c>
      <c r="AV251" s="14" t="s">
        <v>81</v>
      </c>
      <c r="AW251" s="14" t="s">
        <v>4</v>
      </c>
      <c r="AX251" s="14" t="s">
        <v>79</v>
      </c>
      <c r="AY251" s="252" t="s">
        <v>170</v>
      </c>
    </row>
    <row r="252" s="2" customFormat="1" ht="6.96" customHeight="1">
      <c r="A252" s="39"/>
      <c r="B252" s="60"/>
      <c r="C252" s="61"/>
      <c r="D252" s="61"/>
      <c r="E252" s="61"/>
      <c r="F252" s="61"/>
      <c r="G252" s="61"/>
      <c r="H252" s="61"/>
      <c r="I252" s="61"/>
      <c r="J252" s="61"/>
      <c r="K252" s="61"/>
      <c r="L252" s="45"/>
      <c r="M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</sheetData>
  <sheetProtection sheet="1" autoFilter="0" formatColumns="0" formatRows="0" objects="1" scenarios="1" spinCount="100000" saltValue="csG06qInLuNBxLj3lSg4dqR9nTHtLb4/X/sHsWe5JogP2hv2wih2D2qY7d0kYuLq34ub8gwPcxB32DxsHu3xlA==" hashValue="GaC4Shy9hg2wNTSraYxvRKGM/xg/JgVDUMGvB1yczy45ScVF0nIva/TImHp3B+CmW1gx/PP51tZbXi7UfmkPPg==" algorithmName="SHA-512" password="CC35"/>
  <autoFilter ref="C88:K251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1_01/111212311"/>
    <hyperlink ref="F97" r:id="rId2" display="https://podminky.urs.cz/item/CS_URS_2021_01/113107221"/>
    <hyperlink ref="F101" r:id="rId3" display="https://podminky.urs.cz/item/CS_URS_2021_01/113154113"/>
    <hyperlink ref="F105" r:id="rId4" display="https://podminky.urs.cz/item/CS_URS_2021_01/113201112"/>
    <hyperlink ref="F109" r:id="rId5" display="https://podminky.urs.cz/item/CS_URS_2021_01/121151103"/>
    <hyperlink ref="F112" r:id="rId6" display="https://podminky.urs.cz/item/CS_URS_2021_01/122253501"/>
    <hyperlink ref="F115" r:id="rId7" display="https://podminky.urs.cz/item/CS_URS_2021_01/131151100"/>
    <hyperlink ref="F119" r:id="rId8" display="https://podminky.urs.cz/item/CS_URS_2021_01/132151103"/>
    <hyperlink ref="F126" r:id="rId9" display="https://podminky.urs.cz/item/CS_URS_2021_01/162651111"/>
    <hyperlink ref="F129" r:id="rId10" display="https://podminky.urs.cz/item/CS_URS_2021_01/167151101"/>
    <hyperlink ref="F131" r:id="rId11" display="https://podminky.urs.cz/item/CS_URS_2021_01/171201231"/>
    <hyperlink ref="F134" r:id="rId12" display="https://podminky.urs.cz/item/CS_URS_2021_01/171251201"/>
    <hyperlink ref="F136" r:id="rId13" display="https://podminky.urs.cz/item/CS_URS_2021_01/174101101"/>
    <hyperlink ref="F143" r:id="rId14" display="https://podminky.urs.cz/item/CS_URS_2021_01/58344197"/>
    <hyperlink ref="F147" r:id="rId15" display="https://podminky.urs.cz/item/CS_URS_2021_01/175111101"/>
    <hyperlink ref="F154" r:id="rId16" display="https://podminky.urs.cz/item/CS_URS_2021_01/58344121"/>
    <hyperlink ref="F159" r:id="rId17" display="https://podminky.urs.cz/item/CS_URS_2021_01/274313611"/>
    <hyperlink ref="F163" r:id="rId18" display="https://podminky.urs.cz/item/CS_URS_2021_01/275313611"/>
    <hyperlink ref="F168" r:id="rId19" display="https://podminky.urs.cz/item/CS_URS_2021_01/348172113"/>
    <hyperlink ref="F172" r:id="rId20" display="https://podminky.urs.cz/item/CS_URS_2021_01/348172911"/>
    <hyperlink ref="F175" r:id="rId21" display="https://podminky.urs.cz/item/CS_URS_2021_01/348401120"/>
    <hyperlink ref="F179" r:id="rId22" display="https://podminky.urs.cz/item/CS_URS_2021_01/31324756"/>
    <hyperlink ref="F182" r:id="rId23" display="https://podminky.urs.cz/item/CS_URS_2021_01/564851111"/>
    <hyperlink ref="F186" r:id="rId24" display="https://podminky.urs.cz/item/CS_URS_2021_01/564861111"/>
    <hyperlink ref="F190" r:id="rId25" display="https://podminky.urs.cz/item/CS_URS_2021_01/565166111"/>
    <hyperlink ref="F192" r:id="rId26" display="https://podminky.urs.cz/item/CS_URS_2021_01/573231106"/>
    <hyperlink ref="F196" r:id="rId27" display="https://podminky.urs.cz/item/CS_URS_2021_01/577134131"/>
    <hyperlink ref="F198" r:id="rId28" display="https://podminky.urs.cz/item/CS_URS_2021_01/577155132"/>
    <hyperlink ref="F201" r:id="rId29" display="https://podminky.urs.cz/item/CS_URS_2021_01/916131213"/>
    <hyperlink ref="F205" r:id="rId30" display="https://podminky.urs.cz/item/CS_URS_2021_01/59217031"/>
    <hyperlink ref="F208" r:id="rId31" display="https://podminky.urs.cz/item/CS_URS_2021_01/919732211"/>
    <hyperlink ref="F211" r:id="rId32" display="https://podminky.urs.cz/item/CS_URS_2021_01/919735112"/>
    <hyperlink ref="F213" r:id="rId33" display="https://podminky.urs.cz/item/CS_URS_2021_01/111625530"/>
    <hyperlink ref="F217" r:id="rId34" display="https://podminky.urs.cz/item/CS_URS_2021_01/966071821"/>
    <hyperlink ref="F219" r:id="rId35" display="https://podminky.urs.cz/item/CS_URS_2021_01/966073811"/>
    <hyperlink ref="F222" r:id="rId36" display="https://podminky.urs.cz/item/CS_URS_2021_01/997002611"/>
    <hyperlink ref="F224" r:id="rId37" display="https://podminky.urs.cz/item/CS_URS_2021_01/997006512"/>
    <hyperlink ref="F226" r:id="rId38" display="https://podminky.urs.cz/item/CS_URS_2021_01/997006519"/>
    <hyperlink ref="F230" r:id="rId39" display="https://podminky.urs.cz/item/CS_URS_2021_01/997013861"/>
    <hyperlink ref="F232" r:id="rId40" display="https://podminky.urs.cz/item/CS_URS_2021_01/997013871"/>
    <hyperlink ref="F234" r:id="rId41" display="https://podminky.urs.cz/item/CS_URS_2021_01/997013873"/>
    <hyperlink ref="F236" r:id="rId42" display="https://podminky.urs.cz/item/CS_URS_2021_01/997013875"/>
    <hyperlink ref="F239" r:id="rId43" display="https://podminky.urs.cz/item/CS_URS_2021_01/998225111"/>
    <hyperlink ref="F243" r:id="rId44" display="https://podminky.urs.cz/item/CS_URS_2021_01/460791112"/>
    <hyperlink ref="F250" r:id="rId45" display="https://podminky.urs.cz/item/CS_URS_2021_01/3457135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46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1" customFormat="1" ht="12" customHeight="1">
      <c r="B8" s="21"/>
      <c r="D8" s="143" t="s">
        <v>131</v>
      </c>
      <c r="L8" s="21"/>
    </row>
    <row r="9" hidden="1" s="2" customFormat="1" ht="16.5" customHeight="1">
      <c r="A9" s="39"/>
      <c r="B9" s="45"/>
      <c r="C9" s="39"/>
      <c r="D9" s="39"/>
      <c r="E9" s="144" t="s">
        <v>1644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 ht="12" customHeight="1">
      <c r="A10" s="39"/>
      <c r="B10" s="45"/>
      <c r="C10" s="39"/>
      <c r="D10" s="143" t="s">
        <v>942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6.5" customHeight="1">
      <c r="A11" s="39"/>
      <c r="B11" s="45"/>
      <c r="C11" s="39"/>
      <c r="D11" s="39"/>
      <c r="E11" s="146" t="s">
        <v>1645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21</v>
      </c>
      <c r="E14" s="39"/>
      <c r="F14" s="134" t="s">
        <v>1646</v>
      </c>
      <c r="G14" s="39"/>
      <c r="H14" s="39"/>
      <c r="I14" s="143" t="s">
        <v>23</v>
      </c>
      <c r="J14" s="147" t="str">
        <f>'Rekapitulace stavby'!AN8</f>
        <v>26. 3. 2021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8" customHeight="1">
      <c r="A17" s="39"/>
      <c r="B17" s="45"/>
      <c r="C17" s="39"/>
      <c r="D17" s="39"/>
      <c r="E17" s="134" t="s">
        <v>1646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1647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8" customHeight="1">
      <c r="A23" s="39"/>
      <c r="B23" s="45"/>
      <c r="C23" s="39"/>
      <c r="D23" s="39"/>
      <c r="E23" s="134" t="s">
        <v>1648</v>
      </c>
      <c r="F23" s="39"/>
      <c r="G23" s="39"/>
      <c r="H23" s="39"/>
      <c r="I23" s="143" t="s">
        <v>28</v>
      </c>
      <c r="J23" s="134" t="s">
        <v>1649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1647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8" customHeight="1">
      <c r="A26" s="39"/>
      <c r="B26" s="45"/>
      <c r="C26" s="39"/>
      <c r="D26" s="39"/>
      <c r="E26" s="134" t="s">
        <v>1648</v>
      </c>
      <c r="F26" s="39"/>
      <c r="G26" s="39"/>
      <c r="H26" s="39"/>
      <c r="I26" s="143" t="s">
        <v>28</v>
      </c>
      <c r="J26" s="134" t="s">
        <v>1649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idden="1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hidden="1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25.4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ROUND(J87,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ROUND((SUM(BE87:BE112)),  2)</f>
        <v>0</v>
      </c>
      <c r="G35" s="39"/>
      <c r="H35" s="39"/>
      <c r="I35" s="158">
        <v>0.20999999999999999</v>
      </c>
      <c r="J35" s="157">
        <f>ROUND(((SUM(BE87:BE112))*I35),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43</v>
      </c>
      <c r="F36" s="157">
        <f>ROUND((SUM(BF87:BF112)),  2)</f>
        <v>0</v>
      </c>
      <c r="G36" s="39"/>
      <c r="H36" s="39"/>
      <c r="I36" s="158">
        <v>0.14999999999999999</v>
      </c>
      <c r="J36" s="157">
        <f>ROUND(((SUM(BF87:BF112))*I36),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44</v>
      </c>
      <c r="F37" s="157">
        <f>ROUND((SUM(BG87:BG112)),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45</v>
      </c>
      <c r="F38" s="157">
        <f>ROUND((SUM(BH87:BH112)),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46</v>
      </c>
      <c r="F39" s="157">
        <f>ROUND((SUM(BI87:BI112)),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25.4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hidden="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hidden="1"/>
    <row r="44" hidden="1"/>
    <row r="45" hidden="1"/>
    <row r="46" hidden="1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24.96" customHeight="1">
      <c r="A47" s="39"/>
      <c r="B47" s="40"/>
      <c r="C47" s="24" t="s">
        <v>133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26.25" customHeight="1">
      <c r="A50" s="39"/>
      <c r="B50" s="40"/>
      <c r="C50" s="41"/>
      <c r="D50" s="41"/>
      <c r="E50" s="170" t="str">
        <f>E7</f>
        <v>Projektová dokumentace revitalizace střediska Veřejná zeleň na ul. Palackého 29, Nový Jičín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1" customFormat="1" ht="12" customHeight="1">
      <c r="B51" s="22"/>
      <c r="C51" s="33" t="s">
        <v>131</v>
      </c>
      <c r="D51" s="23"/>
      <c r="E51" s="23"/>
      <c r="F51" s="23"/>
      <c r="G51" s="23"/>
      <c r="H51" s="23"/>
      <c r="I51" s="23"/>
      <c r="J51" s="23"/>
      <c r="K51" s="23"/>
      <c r="L51" s="21"/>
    </row>
    <row r="52" hidden="1" s="2" customFormat="1" ht="16.5" customHeight="1">
      <c r="A52" s="39"/>
      <c r="B52" s="40"/>
      <c r="C52" s="41"/>
      <c r="D52" s="41"/>
      <c r="E52" s="170" t="s">
        <v>1644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12" customHeight="1">
      <c r="A53" s="39"/>
      <c r="B53" s="40"/>
      <c r="C53" s="33" t="s">
        <v>942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6.5" customHeight="1">
      <c r="A54" s="39"/>
      <c r="B54" s="40"/>
      <c r="C54" s="41"/>
      <c r="D54" s="41"/>
      <c r="E54" s="70" t="str">
        <f>E11</f>
        <v>25K2021_1 - Uzemňovací soustava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26. 3. 2021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31</v>
      </c>
      <c r="J58" s="37" t="str">
        <f>E23</f>
        <v>Petr Kubala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Petr Kubala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hidden="1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hidden="1" s="2" customFormat="1" ht="29.28" customHeight="1">
      <c r="A61" s="39"/>
      <c r="B61" s="40"/>
      <c r="C61" s="171" t="s">
        <v>134</v>
      </c>
      <c r="D61" s="172"/>
      <c r="E61" s="172"/>
      <c r="F61" s="172"/>
      <c r="G61" s="172"/>
      <c r="H61" s="172"/>
      <c r="I61" s="172"/>
      <c r="J61" s="173" t="s">
        <v>135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hidden="1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hidden="1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J87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136</v>
      </c>
    </row>
    <row r="64" hidden="1" s="9" customFormat="1" ht="24.96" customHeight="1">
      <c r="A64" s="9"/>
      <c r="B64" s="175"/>
      <c r="C64" s="176"/>
      <c r="D64" s="177" t="s">
        <v>147</v>
      </c>
      <c r="E64" s="178"/>
      <c r="F64" s="178"/>
      <c r="G64" s="178"/>
      <c r="H64" s="178"/>
      <c r="I64" s="178"/>
      <c r="J64" s="179">
        <f>J88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hidden="1" s="10" customFormat="1" ht="19.92" customHeight="1">
      <c r="A65" s="10"/>
      <c r="B65" s="181"/>
      <c r="C65" s="126"/>
      <c r="D65" s="182" t="s">
        <v>1650</v>
      </c>
      <c r="E65" s="183"/>
      <c r="F65" s="183"/>
      <c r="G65" s="183"/>
      <c r="H65" s="183"/>
      <c r="I65" s="183"/>
      <c r="J65" s="184">
        <f>J89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4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hidden="1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hidden="1"/>
    <row r="69" hidden="1"/>
    <row r="70" hidden="1"/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155</v>
      </c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6.25" customHeight="1">
      <c r="A75" s="39"/>
      <c r="B75" s="40"/>
      <c r="C75" s="41"/>
      <c r="D75" s="41"/>
      <c r="E75" s="170" t="str">
        <f>E7</f>
        <v>Projektová dokumentace revitalizace střediska Veřejná zeleň na ul. Palackého 29, Nový Jičín</v>
      </c>
      <c r="F75" s="33"/>
      <c r="G75" s="33"/>
      <c r="H75" s="33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1" customFormat="1" ht="12" customHeight="1">
      <c r="B76" s="22"/>
      <c r="C76" s="33" t="s">
        <v>131</v>
      </c>
      <c r="D76" s="23"/>
      <c r="E76" s="23"/>
      <c r="F76" s="23"/>
      <c r="G76" s="23"/>
      <c r="H76" s="23"/>
      <c r="I76" s="23"/>
      <c r="J76" s="23"/>
      <c r="K76" s="23"/>
      <c r="L76" s="21"/>
    </row>
    <row r="77" s="2" customFormat="1" ht="16.5" customHeight="1">
      <c r="A77" s="39"/>
      <c r="B77" s="40"/>
      <c r="C77" s="41"/>
      <c r="D77" s="41"/>
      <c r="E77" s="170" t="s">
        <v>1644</v>
      </c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942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70" t="str">
        <f>E11</f>
        <v>25K2021_1 - Uzemňovací soustava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21</v>
      </c>
      <c r="D81" s="41"/>
      <c r="E81" s="41"/>
      <c r="F81" s="28" t="str">
        <f>F14</f>
        <v xml:space="preserve"> </v>
      </c>
      <c r="G81" s="41"/>
      <c r="H81" s="41"/>
      <c r="I81" s="33" t="s">
        <v>23</v>
      </c>
      <c r="J81" s="73" t="str">
        <f>IF(J14="","",J14)</f>
        <v>26. 3. 2021</v>
      </c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25</v>
      </c>
      <c r="D83" s="41"/>
      <c r="E83" s="41"/>
      <c r="F83" s="28" t="str">
        <f>E17</f>
        <v xml:space="preserve"> </v>
      </c>
      <c r="G83" s="41"/>
      <c r="H83" s="41"/>
      <c r="I83" s="33" t="s">
        <v>31</v>
      </c>
      <c r="J83" s="37" t="str">
        <f>E23</f>
        <v>Petr Kubala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29</v>
      </c>
      <c r="D84" s="41"/>
      <c r="E84" s="41"/>
      <c r="F84" s="28" t="str">
        <f>IF(E20="","",E20)</f>
        <v>Vyplň údaj</v>
      </c>
      <c r="G84" s="41"/>
      <c r="H84" s="41"/>
      <c r="I84" s="33" t="s">
        <v>34</v>
      </c>
      <c r="J84" s="37" t="str">
        <f>E26</f>
        <v>Petr Kubala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0.32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1" customFormat="1" ht="29.28" customHeight="1">
      <c r="A86" s="186"/>
      <c r="B86" s="187"/>
      <c r="C86" s="188" t="s">
        <v>156</v>
      </c>
      <c r="D86" s="189" t="s">
        <v>56</v>
      </c>
      <c r="E86" s="189" t="s">
        <v>52</v>
      </c>
      <c r="F86" s="189" t="s">
        <v>53</v>
      </c>
      <c r="G86" s="189" t="s">
        <v>157</v>
      </c>
      <c r="H86" s="189" t="s">
        <v>158</v>
      </c>
      <c r="I86" s="189" t="s">
        <v>159</v>
      </c>
      <c r="J86" s="189" t="s">
        <v>135</v>
      </c>
      <c r="K86" s="190" t="s">
        <v>160</v>
      </c>
      <c r="L86" s="191"/>
      <c r="M86" s="93" t="s">
        <v>19</v>
      </c>
      <c r="N86" s="94" t="s">
        <v>41</v>
      </c>
      <c r="O86" s="94" t="s">
        <v>161</v>
      </c>
      <c r="P86" s="94" t="s">
        <v>162</v>
      </c>
      <c r="Q86" s="94" t="s">
        <v>163</v>
      </c>
      <c r="R86" s="94" t="s">
        <v>164</v>
      </c>
      <c r="S86" s="94" t="s">
        <v>165</v>
      </c>
      <c r="T86" s="95" t="s">
        <v>166</v>
      </c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</row>
    <row r="87" s="2" customFormat="1" ht="22.8" customHeight="1">
      <c r="A87" s="39"/>
      <c r="B87" s="40"/>
      <c r="C87" s="100" t="s">
        <v>167</v>
      </c>
      <c r="D87" s="41"/>
      <c r="E87" s="41"/>
      <c r="F87" s="41"/>
      <c r="G87" s="41"/>
      <c r="H87" s="41"/>
      <c r="I87" s="41"/>
      <c r="J87" s="192">
        <f>BK87</f>
        <v>0</v>
      </c>
      <c r="K87" s="41"/>
      <c r="L87" s="45"/>
      <c r="M87" s="96"/>
      <c r="N87" s="193"/>
      <c r="O87" s="97"/>
      <c r="P87" s="194">
        <f>P88</f>
        <v>0</v>
      </c>
      <c r="Q87" s="97"/>
      <c r="R87" s="194">
        <f>R88</f>
        <v>0.36192000000000002</v>
      </c>
      <c r="S87" s="97"/>
      <c r="T87" s="195">
        <f>T88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70</v>
      </c>
      <c r="AU87" s="18" t="s">
        <v>136</v>
      </c>
      <c r="BK87" s="196">
        <f>BK88</f>
        <v>0</v>
      </c>
    </row>
    <row r="88" s="12" customFormat="1" ht="25.92" customHeight="1">
      <c r="A88" s="12"/>
      <c r="B88" s="197"/>
      <c r="C88" s="198"/>
      <c r="D88" s="199" t="s">
        <v>70</v>
      </c>
      <c r="E88" s="200" t="s">
        <v>531</v>
      </c>
      <c r="F88" s="200" t="s">
        <v>532</v>
      </c>
      <c r="G88" s="198"/>
      <c r="H88" s="198"/>
      <c r="I88" s="201"/>
      <c r="J88" s="202">
        <f>BK88</f>
        <v>0</v>
      </c>
      <c r="K88" s="198"/>
      <c r="L88" s="203"/>
      <c r="M88" s="204"/>
      <c r="N88" s="205"/>
      <c r="O88" s="205"/>
      <c r="P88" s="206">
        <f>P89</f>
        <v>0</v>
      </c>
      <c r="Q88" s="205"/>
      <c r="R88" s="206">
        <f>R89</f>
        <v>0.36192000000000002</v>
      </c>
      <c r="S88" s="205"/>
      <c r="T88" s="207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81</v>
      </c>
      <c r="AT88" s="209" t="s">
        <v>70</v>
      </c>
      <c r="AU88" s="209" t="s">
        <v>71</v>
      </c>
      <c r="AY88" s="208" t="s">
        <v>170</v>
      </c>
      <c r="BK88" s="210">
        <f>BK89</f>
        <v>0</v>
      </c>
    </row>
    <row r="89" s="12" customFormat="1" ht="22.8" customHeight="1">
      <c r="A89" s="12"/>
      <c r="B89" s="197"/>
      <c r="C89" s="198"/>
      <c r="D89" s="199" t="s">
        <v>70</v>
      </c>
      <c r="E89" s="211" t="s">
        <v>1651</v>
      </c>
      <c r="F89" s="211" t="s">
        <v>1652</v>
      </c>
      <c r="G89" s="198"/>
      <c r="H89" s="198"/>
      <c r="I89" s="201"/>
      <c r="J89" s="212">
        <f>BK89</f>
        <v>0</v>
      </c>
      <c r="K89" s="198"/>
      <c r="L89" s="203"/>
      <c r="M89" s="204"/>
      <c r="N89" s="205"/>
      <c r="O89" s="205"/>
      <c r="P89" s="206">
        <f>SUM(P90:P112)</f>
        <v>0</v>
      </c>
      <c r="Q89" s="205"/>
      <c r="R89" s="206">
        <f>SUM(R90:R112)</f>
        <v>0.36192000000000002</v>
      </c>
      <c r="S89" s="205"/>
      <c r="T89" s="207">
        <f>SUM(T90:T112)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81</v>
      </c>
      <c r="AT89" s="209" t="s">
        <v>70</v>
      </c>
      <c r="AU89" s="209" t="s">
        <v>79</v>
      </c>
      <c r="AY89" s="208" t="s">
        <v>170</v>
      </c>
      <c r="BK89" s="210">
        <f>SUM(BK90:BK112)</f>
        <v>0</v>
      </c>
    </row>
    <row r="90" s="2" customFormat="1" ht="24.15" customHeight="1">
      <c r="A90" s="39"/>
      <c r="B90" s="40"/>
      <c r="C90" s="213" t="s">
        <v>79</v>
      </c>
      <c r="D90" s="213" t="s">
        <v>172</v>
      </c>
      <c r="E90" s="214" t="s">
        <v>1653</v>
      </c>
      <c r="F90" s="215" t="s">
        <v>1654</v>
      </c>
      <c r="G90" s="216" t="s">
        <v>237</v>
      </c>
      <c r="H90" s="217">
        <v>280</v>
      </c>
      <c r="I90" s="218"/>
      <c r="J90" s="219">
        <f>ROUND(I90*H90,2)</f>
        <v>0</v>
      </c>
      <c r="K90" s="215" t="s">
        <v>176</v>
      </c>
      <c r="L90" s="45"/>
      <c r="M90" s="220" t="s">
        <v>19</v>
      </c>
      <c r="N90" s="221" t="s">
        <v>42</v>
      </c>
      <c r="O90" s="85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24" t="s">
        <v>270</v>
      </c>
      <c r="AT90" s="224" t="s">
        <v>172</v>
      </c>
      <c r="AU90" s="224" t="s">
        <v>81</v>
      </c>
      <c r="AY90" s="18" t="s">
        <v>170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8" t="s">
        <v>79</v>
      </c>
      <c r="BK90" s="225">
        <f>ROUND(I90*H90,2)</f>
        <v>0</v>
      </c>
      <c r="BL90" s="18" t="s">
        <v>270</v>
      </c>
      <c r="BM90" s="224" t="s">
        <v>1655</v>
      </c>
    </row>
    <row r="91" s="2" customFormat="1">
      <c r="A91" s="39"/>
      <c r="B91" s="40"/>
      <c r="C91" s="41"/>
      <c r="D91" s="226" t="s">
        <v>179</v>
      </c>
      <c r="E91" s="41"/>
      <c r="F91" s="227" t="s">
        <v>1656</v>
      </c>
      <c r="G91" s="41"/>
      <c r="H91" s="41"/>
      <c r="I91" s="228"/>
      <c r="J91" s="41"/>
      <c r="K91" s="41"/>
      <c r="L91" s="45"/>
      <c r="M91" s="229"/>
      <c r="N91" s="230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179</v>
      </c>
      <c r="AU91" s="18" t="s">
        <v>81</v>
      </c>
    </row>
    <row r="92" s="2" customFormat="1" ht="16.5" customHeight="1">
      <c r="A92" s="39"/>
      <c r="B92" s="40"/>
      <c r="C92" s="253" t="s">
        <v>81</v>
      </c>
      <c r="D92" s="253" t="s">
        <v>248</v>
      </c>
      <c r="E92" s="254" t="s">
        <v>284</v>
      </c>
      <c r="F92" s="255" t="s">
        <v>285</v>
      </c>
      <c r="G92" s="256" t="s">
        <v>286</v>
      </c>
      <c r="H92" s="257">
        <v>266</v>
      </c>
      <c r="I92" s="258"/>
      <c r="J92" s="259">
        <f>ROUND(I92*H92,2)</f>
        <v>0</v>
      </c>
      <c r="K92" s="255" t="s">
        <v>176</v>
      </c>
      <c r="L92" s="260"/>
      <c r="M92" s="261" t="s">
        <v>19</v>
      </c>
      <c r="N92" s="262" t="s">
        <v>42</v>
      </c>
      <c r="O92" s="85"/>
      <c r="P92" s="222">
        <f>O92*H92</f>
        <v>0</v>
      </c>
      <c r="Q92" s="222">
        <v>0.001</v>
      </c>
      <c r="R92" s="222">
        <f>Q92*H92</f>
        <v>0.26600000000000001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362</v>
      </c>
      <c r="AT92" s="224" t="s">
        <v>248</v>
      </c>
      <c r="AU92" s="224" t="s">
        <v>81</v>
      </c>
      <c r="AY92" s="18" t="s">
        <v>170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270</v>
      </c>
      <c r="BM92" s="224" t="s">
        <v>1657</v>
      </c>
    </row>
    <row r="93" s="2" customFormat="1">
      <c r="A93" s="39"/>
      <c r="B93" s="40"/>
      <c r="C93" s="41"/>
      <c r="D93" s="226" t="s">
        <v>179</v>
      </c>
      <c r="E93" s="41"/>
      <c r="F93" s="227" t="s">
        <v>288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179</v>
      </c>
      <c r="AU93" s="18" t="s">
        <v>81</v>
      </c>
    </row>
    <row r="94" s="14" customFormat="1">
      <c r="A94" s="14"/>
      <c r="B94" s="242"/>
      <c r="C94" s="243"/>
      <c r="D94" s="233" t="s">
        <v>195</v>
      </c>
      <c r="E94" s="244" t="s">
        <v>19</v>
      </c>
      <c r="F94" s="245" t="s">
        <v>1658</v>
      </c>
      <c r="G94" s="243"/>
      <c r="H94" s="246">
        <v>266</v>
      </c>
      <c r="I94" s="247"/>
      <c r="J94" s="243"/>
      <c r="K94" s="243"/>
      <c r="L94" s="248"/>
      <c r="M94" s="249"/>
      <c r="N94" s="250"/>
      <c r="O94" s="250"/>
      <c r="P94" s="250"/>
      <c r="Q94" s="250"/>
      <c r="R94" s="250"/>
      <c r="S94" s="250"/>
      <c r="T94" s="251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52" t="s">
        <v>195</v>
      </c>
      <c r="AU94" s="252" t="s">
        <v>81</v>
      </c>
      <c r="AV94" s="14" t="s">
        <v>81</v>
      </c>
      <c r="AW94" s="14" t="s">
        <v>33</v>
      </c>
      <c r="AX94" s="14" t="s">
        <v>79</v>
      </c>
      <c r="AY94" s="252" t="s">
        <v>170</v>
      </c>
    </row>
    <row r="95" s="2" customFormat="1" ht="16.5" customHeight="1">
      <c r="A95" s="39"/>
      <c r="B95" s="40"/>
      <c r="C95" s="253" t="s">
        <v>185</v>
      </c>
      <c r="D95" s="253" t="s">
        <v>248</v>
      </c>
      <c r="E95" s="254" t="s">
        <v>1659</v>
      </c>
      <c r="F95" s="255" t="s">
        <v>1660</v>
      </c>
      <c r="G95" s="256" t="s">
        <v>175</v>
      </c>
      <c r="H95" s="257">
        <v>80</v>
      </c>
      <c r="I95" s="258"/>
      <c r="J95" s="259">
        <f>ROUND(I95*H95,2)</f>
        <v>0</v>
      </c>
      <c r="K95" s="255" t="s">
        <v>19</v>
      </c>
      <c r="L95" s="260"/>
      <c r="M95" s="261" t="s">
        <v>19</v>
      </c>
      <c r="N95" s="262" t="s">
        <v>42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362</v>
      </c>
      <c r="AT95" s="224" t="s">
        <v>248</v>
      </c>
      <c r="AU95" s="224" t="s">
        <v>81</v>
      </c>
      <c r="AY95" s="18" t="s">
        <v>170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270</v>
      </c>
      <c r="BM95" s="224" t="s">
        <v>1661</v>
      </c>
    </row>
    <row r="96" s="2" customFormat="1" ht="24.15" customHeight="1">
      <c r="A96" s="39"/>
      <c r="B96" s="40"/>
      <c r="C96" s="213" t="s">
        <v>177</v>
      </c>
      <c r="D96" s="213" t="s">
        <v>172</v>
      </c>
      <c r="E96" s="214" t="s">
        <v>1662</v>
      </c>
      <c r="F96" s="215" t="s">
        <v>1663</v>
      </c>
      <c r="G96" s="216" t="s">
        <v>237</v>
      </c>
      <c r="H96" s="217">
        <v>40</v>
      </c>
      <c r="I96" s="218"/>
      <c r="J96" s="219">
        <f>ROUND(I96*H96,2)</f>
        <v>0</v>
      </c>
      <c r="K96" s="215" t="s">
        <v>176</v>
      </c>
      <c r="L96" s="45"/>
      <c r="M96" s="220" t="s">
        <v>19</v>
      </c>
      <c r="N96" s="221" t="s">
        <v>42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270</v>
      </c>
      <c r="AT96" s="224" t="s">
        <v>172</v>
      </c>
      <c r="AU96" s="224" t="s">
        <v>81</v>
      </c>
      <c r="AY96" s="18" t="s">
        <v>170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270</v>
      </c>
      <c r="BM96" s="224" t="s">
        <v>1664</v>
      </c>
    </row>
    <row r="97" s="2" customFormat="1">
      <c r="A97" s="39"/>
      <c r="B97" s="40"/>
      <c r="C97" s="41"/>
      <c r="D97" s="226" t="s">
        <v>179</v>
      </c>
      <c r="E97" s="41"/>
      <c r="F97" s="227" t="s">
        <v>1665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179</v>
      </c>
      <c r="AU97" s="18" t="s">
        <v>81</v>
      </c>
    </row>
    <row r="98" s="2" customFormat="1" ht="16.5" customHeight="1">
      <c r="A98" s="39"/>
      <c r="B98" s="40"/>
      <c r="C98" s="253" t="s">
        <v>198</v>
      </c>
      <c r="D98" s="253" t="s">
        <v>248</v>
      </c>
      <c r="E98" s="254" t="s">
        <v>1666</v>
      </c>
      <c r="F98" s="255" t="s">
        <v>1667</v>
      </c>
      <c r="G98" s="256" t="s">
        <v>286</v>
      </c>
      <c r="H98" s="257">
        <v>24.800000000000001</v>
      </c>
      <c r="I98" s="258"/>
      <c r="J98" s="259">
        <f>ROUND(I98*H98,2)</f>
        <v>0</v>
      </c>
      <c r="K98" s="255" t="s">
        <v>176</v>
      </c>
      <c r="L98" s="260"/>
      <c r="M98" s="261" t="s">
        <v>19</v>
      </c>
      <c r="N98" s="262" t="s">
        <v>42</v>
      </c>
      <c r="O98" s="85"/>
      <c r="P98" s="222">
        <f>O98*H98</f>
        <v>0</v>
      </c>
      <c r="Q98" s="222">
        <v>0.001</v>
      </c>
      <c r="R98" s="222">
        <f>Q98*H98</f>
        <v>0.024800000000000003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362</v>
      </c>
      <c r="AT98" s="224" t="s">
        <v>248</v>
      </c>
      <c r="AU98" s="224" t="s">
        <v>81</v>
      </c>
      <c r="AY98" s="18" t="s">
        <v>170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270</v>
      </c>
      <c r="BM98" s="224" t="s">
        <v>1668</v>
      </c>
    </row>
    <row r="99" s="2" customFormat="1">
      <c r="A99" s="39"/>
      <c r="B99" s="40"/>
      <c r="C99" s="41"/>
      <c r="D99" s="226" t="s">
        <v>179</v>
      </c>
      <c r="E99" s="41"/>
      <c r="F99" s="227" t="s">
        <v>1669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179</v>
      </c>
      <c r="AU99" s="18" t="s">
        <v>81</v>
      </c>
    </row>
    <row r="100" s="14" customFormat="1">
      <c r="A100" s="14"/>
      <c r="B100" s="242"/>
      <c r="C100" s="243"/>
      <c r="D100" s="233" t="s">
        <v>195</v>
      </c>
      <c r="E100" s="244" t="s">
        <v>19</v>
      </c>
      <c r="F100" s="245" t="s">
        <v>1670</v>
      </c>
      <c r="G100" s="243"/>
      <c r="H100" s="246">
        <v>24.800000000000001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195</v>
      </c>
      <c r="AU100" s="252" t="s">
        <v>81</v>
      </c>
      <c r="AV100" s="14" t="s">
        <v>81</v>
      </c>
      <c r="AW100" s="14" t="s">
        <v>33</v>
      </c>
      <c r="AX100" s="14" t="s">
        <v>79</v>
      </c>
      <c r="AY100" s="252" t="s">
        <v>170</v>
      </c>
    </row>
    <row r="101" s="2" customFormat="1" ht="16.5" customHeight="1">
      <c r="A101" s="39"/>
      <c r="B101" s="40"/>
      <c r="C101" s="213" t="s">
        <v>203</v>
      </c>
      <c r="D101" s="213" t="s">
        <v>172</v>
      </c>
      <c r="E101" s="214" t="s">
        <v>1671</v>
      </c>
      <c r="F101" s="215" t="s">
        <v>1672</v>
      </c>
      <c r="G101" s="216" t="s">
        <v>175</v>
      </c>
      <c r="H101" s="217">
        <v>50</v>
      </c>
      <c r="I101" s="218"/>
      <c r="J101" s="219">
        <f>ROUND(I101*H101,2)</f>
        <v>0</v>
      </c>
      <c r="K101" s="215" t="s">
        <v>176</v>
      </c>
      <c r="L101" s="45"/>
      <c r="M101" s="220" t="s">
        <v>19</v>
      </c>
      <c r="N101" s="221" t="s">
        <v>42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270</v>
      </c>
      <c r="AT101" s="224" t="s">
        <v>172</v>
      </c>
      <c r="AU101" s="224" t="s">
        <v>81</v>
      </c>
      <c r="AY101" s="18" t="s">
        <v>170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270</v>
      </c>
      <c r="BM101" s="224" t="s">
        <v>1673</v>
      </c>
    </row>
    <row r="102" s="2" customFormat="1">
      <c r="A102" s="39"/>
      <c r="B102" s="40"/>
      <c r="C102" s="41"/>
      <c r="D102" s="226" t="s">
        <v>179</v>
      </c>
      <c r="E102" s="41"/>
      <c r="F102" s="227" t="s">
        <v>1674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179</v>
      </c>
      <c r="AU102" s="18" t="s">
        <v>81</v>
      </c>
    </row>
    <row r="103" s="2" customFormat="1" ht="16.5" customHeight="1">
      <c r="A103" s="39"/>
      <c r="B103" s="40"/>
      <c r="C103" s="253" t="s">
        <v>211</v>
      </c>
      <c r="D103" s="253" t="s">
        <v>248</v>
      </c>
      <c r="E103" s="254" t="s">
        <v>1675</v>
      </c>
      <c r="F103" s="255" t="s">
        <v>1676</v>
      </c>
      <c r="G103" s="256" t="s">
        <v>175</v>
      </c>
      <c r="H103" s="257">
        <v>50</v>
      </c>
      <c r="I103" s="258"/>
      <c r="J103" s="259">
        <f>ROUND(I103*H103,2)</f>
        <v>0</v>
      </c>
      <c r="K103" s="255" t="s">
        <v>19</v>
      </c>
      <c r="L103" s="260"/>
      <c r="M103" s="261" t="s">
        <v>19</v>
      </c>
      <c r="N103" s="262" t="s">
        <v>42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362</v>
      </c>
      <c r="AT103" s="224" t="s">
        <v>248</v>
      </c>
      <c r="AU103" s="224" t="s">
        <v>81</v>
      </c>
      <c r="AY103" s="18" t="s">
        <v>170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270</v>
      </c>
      <c r="BM103" s="224" t="s">
        <v>1677</v>
      </c>
    </row>
    <row r="104" s="2" customFormat="1" ht="16.5" customHeight="1">
      <c r="A104" s="39"/>
      <c r="B104" s="40"/>
      <c r="C104" s="253" t="s">
        <v>216</v>
      </c>
      <c r="D104" s="253" t="s">
        <v>248</v>
      </c>
      <c r="E104" s="254" t="s">
        <v>1678</v>
      </c>
      <c r="F104" s="255" t="s">
        <v>1679</v>
      </c>
      <c r="G104" s="256" t="s">
        <v>175</v>
      </c>
      <c r="H104" s="257">
        <v>3</v>
      </c>
      <c r="I104" s="258"/>
      <c r="J104" s="259">
        <f>ROUND(I104*H104,2)</f>
        <v>0</v>
      </c>
      <c r="K104" s="255" t="s">
        <v>19</v>
      </c>
      <c r="L104" s="260"/>
      <c r="M104" s="261" t="s">
        <v>19</v>
      </c>
      <c r="N104" s="262" t="s">
        <v>42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362</v>
      </c>
      <c r="AT104" s="224" t="s">
        <v>248</v>
      </c>
      <c r="AU104" s="224" t="s">
        <v>81</v>
      </c>
      <c r="AY104" s="18" t="s">
        <v>170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270</v>
      </c>
      <c r="BM104" s="224" t="s">
        <v>1680</v>
      </c>
    </row>
    <row r="105" s="2" customFormat="1" ht="16.5" customHeight="1">
      <c r="A105" s="39"/>
      <c r="B105" s="40"/>
      <c r="C105" s="213" t="s">
        <v>221</v>
      </c>
      <c r="D105" s="213" t="s">
        <v>172</v>
      </c>
      <c r="E105" s="214" t="s">
        <v>1681</v>
      </c>
      <c r="F105" s="215" t="s">
        <v>1682</v>
      </c>
      <c r="G105" s="216" t="s">
        <v>175</v>
      </c>
      <c r="H105" s="217">
        <v>14</v>
      </c>
      <c r="I105" s="218"/>
      <c r="J105" s="219">
        <f>ROUND(I105*H105,2)</f>
        <v>0</v>
      </c>
      <c r="K105" s="215" t="s">
        <v>176</v>
      </c>
      <c r="L105" s="45"/>
      <c r="M105" s="220" t="s">
        <v>19</v>
      </c>
      <c r="N105" s="221" t="s">
        <v>42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270</v>
      </c>
      <c r="AT105" s="224" t="s">
        <v>172</v>
      </c>
      <c r="AU105" s="224" t="s">
        <v>81</v>
      </c>
      <c r="AY105" s="18" t="s">
        <v>170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270</v>
      </c>
      <c r="BM105" s="224" t="s">
        <v>1683</v>
      </c>
    </row>
    <row r="106" s="2" customFormat="1">
      <c r="A106" s="39"/>
      <c r="B106" s="40"/>
      <c r="C106" s="41"/>
      <c r="D106" s="226" t="s">
        <v>179</v>
      </c>
      <c r="E106" s="41"/>
      <c r="F106" s="227" t="s">
        <v>1684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179</v>
      </c>
      <c r="AU106" s="18" t="s">
        <v>81</v>
      </c>
    </row>
    <row r="107" s="2" customFormat="1" ht="21.75" customHeight="1">
      <c r="A107" s="39"/>
      <c r="B107" s="40"/>
      <c r="C107" s="253" t="s">
        <v>226</v>
      </c>
      <c r="D107" s="253" t="s">
        <v>248</v>
      </c>
      <c r="E107" s="254" t="s">
        <v>1685</v>
      </c>
      <c r="F107" s="255" t="s">
        <v>1686</v>
      </c>
      <c r="G107" s="256" t="s">
        <v>175</v>
      </c>
      <c r="H107" s="257">
        <v>14</v>
      </c>
      <c r="I107" s="258"/>
      <c r="J107" s="259">
        <f>ROUND(I107*H107,2)</f>
        <v>0</v>
      </c>
      <c r="K107" s="255" t="s">
        <v>176</v>
      </c>
      <c r="L107" s="260"/>
      <c r="M107" s="261" t="s">
        <v>19</v>
      </c>
      <c r="N107" s="262" t="s">
        <v>42</v>
      </c>
      <c r="O107" s="85"/>
      <c r="P107" s="222">
        <f>O107*H107</f>
        <v>0</v>
      </c>
      <c r="Q107" s="222">
        <v>0.0050800000000000003</v>
      </c>
      <c r="R107" s="222">
        <f>Q107*H107</f>
        <v>0.071120000000000003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362</v>
      </c>
      <c r="AT107" s="224" t="s">
        <v>248</v>
      </c>
      <c r="AU107" s="224" t="s">
        <v>81</v>
      </c>
      <c r="AY107" s="18" t="s">
        <v>170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270</v>
      </c>
      <c r="BM107" s="224" t="s">
        <v>1687</v>
      </c>
    </row>
    <row r="108" s="2" customFormat="1">
      <c r="A108" s="39"/>
      <c r="B108" s="40"/>
      <c r="C108" s="41"/>
      <c r="D108" s="226" t="s">
        <v>179</v>
      </c>
      <c r="E108" s="41"/>
      <c r="F108" s="227" t="s">
        <v>1688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179</v>
      </c>
      <c r="AU108" s="18" t="s">
        <v>81</v>
      </c>
    </row>
    <row r="109" s="2" customFormat="1" ht="16.5" customHeight="1">
      <c r="A109" s="39"/>
      <c r="B109" s="40"/>
      <c r="C109" s="213" t="s">
        <v>234</v>
      </c>
      <c r="D109" s="213" t="s">
        <v>172</v>
      </c>
      <c r="E109" s="214" t="s">
        <v>1689</v>
      </c>
      <c r="F109" s="215" t="s">
        <v>1690</v>
      </c>
      <c r="G109" s="216" t="s">
        <v>175</v>
      </c>
      <c r="H109" s="217">
        <v>1</v>
      </c>
      <c r="I109" s="218"/>
      <c r="J109" s="219">
        <f>ROUND(I109*H109,2)</f>
        <v>0</v>
      </c>
      <c r="K109" s="215" t="s">
        <v>176</v>
      </c>
      <c r="L109" s="45"/>
      <c r="M109" s="220" t="s">
        <v>19</v>
      </c>
      <c r="N109" s="221" t="s">
        <v>42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270</v>
      </c>
      <c r="AT109" s="224" t="s">
        <v>172</v>
      </c>
      <c r="AU109" s="224" t="s">
        <v>81</v>
      </c>
      <c r="AY109" s="18" t="s">
        <v>170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270</v>
      </c>
      <c r="BM109" s="224" t="s">
        <v>1691</v>
      </c>
    </row>
    <row r="110" s="2" customFormat="1">
      <c r="A110" s="39"/>
      <c r="B110" s="40"/>
      <c r="C110" s="41"/>
      <c r="D110" s="226" t="s">
        <v>179</v>
      </c>
      <c r="E110" s="41"/>
      <c r="F110" s="227" t="s">
        <v>1692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179</v>
      </c>
      <c r="AU110" s="18" t="s">
        <v>81</v>
      </c>
    </row>
    <row r="111" s="2" customFormat="1" ht="24.15" customHeight="1">
      <c r="A111" s="39"/>
      <c r="B111" s="40"/>
      <c r="C111" s="213" t="s">
        <v>241</v>
      </c>
      <c r="D111" s="213" t="s">
        <v>172</v>
      </c>
      <c r="E111" s="214" t="s">
        <v>1693</v>
      </c>
      <c r="F111" s="215" t="s">
        <v>1694</v>
      </c>
      <c r="G111" s="216" t="s">
        <v>229</v>
      </c>
      <c r="H111" s="217">
        <v>0.36199999999999999</v>
      </c>
      <c r="I111" s="218"/>
      <c r="J111" s="219">
        <f>ROUND(I111*H111,2)</f>
        <v>0</v>
      </c>
      <c r="K111" s="215" t="s">
        <v>176</v>
      </c>
      <c r="L111" s="45"/>
      <c r="M111" s="220" t="s">
        <v>19</v>
      </c>
      <c r="N111" s="221" t="s">
        <v>42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270</v>
      </c>
      <c r="AT111" s="224" t="s">
        <v>172</v>
      </c>
      <c r="AU111" s="224" t="s">
        <v>81</v>
      </c>
      <c r="AY111" s="18" t="s">
        <v>170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270</v>
      </c>
      <c r="BM111" s="224" t="s">
        <v>1695</v>
      </c>
    </row>
    <row r="112" s="2" customFormat="1">
      <c r="A112" s="39"/>
      <c r="B112" s="40"/>
      <c r="C112" s="41"/>
      <c r="D112" s="226" t="s">
        <v>179</v>
      </c>
      <c r="E112" s="41"/>
      <c r="F112" s="227" t="s">
        <v>1696</v>
      </c>
      <c r="G112" s="41"/>
      <c r="H112" s="41"/>
      <c r="I112" s="228"/>
      <c r="J112" s="41"/>
      <c r="K112" s="41"/>
      <c r="L112" s="45"/>
      <c r="M112" s="278"/>
      <c r="N112" s="279"/>
      <c r="O112" s="280"/>
      <c r="P112" s="280"/>
      <c r="Q112" s="280"/>
      <c r="R112" s="280"/>
      <c r="S112" s="280"/>
      <c r="T112" s="281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179</v>
      </c>
      <c r="AU112" s="18" t="s">
        <v>81</v>
      </c>
    </row>
    <row r="113" s="2" customFormat="1" ht="6.96" customHeight="1">
      <c r="A113" s="39"/>
      <c r="B113" s="60"/>
      <c r="C113" s="61"/>
      <c r="D113" s="61"/>
      <c r="E113" s="61"/>
      <c r="F113" s="61"/>
      <c r="G113" s="61"/>
      <c r="H113" s="61"/>
      <c r="I113" s="61"/>
      <c r="J113" s="61"/>
      <c r="K113" s="61"/>
      <c r="L113" s="45"/>
      <c r="M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</sheetData>
  <sheetProtection sheet="1" autoFilter="0" formatColumns="0" formatRows="0" objects="1" scenarios="1" spinCount="100000" saltValue="POtYPboiQVM5TTwwaFUxMj7ErarCC2deMzMrpqvPGboblX8OkYyZ+Q7NUApqcvlIHQpvPvWTwN3SAWHWuWuW1g==" hashValue="e1ZQn3HusjO+XA9dua01miPNCkFuP2Wed07n6x3zjqIolZL9BsqeUVlsVG/l1wKn3KnhthV4OMkTasR64Hf4xA==" algorithmName="SHA-512" password="CC35"/>
  <autoFilter ref="C86:K11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hyperlinks>
    <hyperlink ref="F91" r:id="rId1" display="https://podminky.urs.cz/item/CS_URS_2021_01/741410021"/>
    <hyperlink ref="F93" r:id="rId2" display="https://podminky.urs.cz/item/CS_URS_2021_01/35442062"/>
    <hyperlink ref="F97" r:id="rId3" display="https://podminky.urs.cz/item/CS_URS_2021_01/741410041"/>
    <hyperlink ref="F99" r:id="rId4" display="https://podminky.urs.cz/item/CS_URS_2021_01/35441073"/>
    <hyperlink ref="F102" r:id="rId5" display="https://podminky.urs.cz/item/CS_URS_2021_01/741420022"/>
    <hyperlink ref="F106" r:id="rId6" display="https://podminky.urs.cz/item/CS_URS_2021_01/741440031"/>
    <hyperlink ref="F108" r:id="rId7" display="https://podminky.urs.cz/item/CS_URS_2021_01/35442134"/>
    <hyperlink ref="F110" r:id="rId8" display="https://podminky.urs.cz/item/CS_URS_2021_01/741820001"/>
    <hyperlink ref="F112" r:id="rId9" display="https://podminky.urs.cz/item/CS_URS_2021_01/99874110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0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1" customFormat="1" ht="12" customHeight="1">
      <c r="B8" s="21"/>
      <c r="D8" s="143" t="s">
        <v>131</v>
      </c>
      <c r="L8" s="21"/>
    </row>
    <row r="9" hidden="1" s="2" customFormat="1" ht="16.5" customHeight="1">
      <c r="A9" s="39"/>
      <c r="B9" s="45"/>
      <c r="C9" s="39"/>
      <c r="D9" s="39"/>
      <c r="E9" s="144" t="s">
        <v>1644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 ht="12" customHeight="1">
      <c r="A10" s="39"/>
      <c r="B10" s="45"/>
      <c r="C10" s="39"/>
      <c r="D10" s="143" t="s">
        <v>942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6.5" customHeight="1">
      <c r="A11" s="39"/>
      <c r="B11" s="45"/>
      <c r="C11" s="39"/>
      <c r="D11" s="39"/>
      <c r="E11" s="146" t="s">
        <v>1697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21</v>
      </c>
      <c r="E14" s="39"/>
      <c r="F14" s="134" t="s">
        <v>1646</v>
      </c>
      <c r="G14" s="39"/>
      <c r="H14" s="39"/>
      <c r="I14" s="143" t="s">
        <v>23</v>
      </c>
      <c r="J14" s="147" t="str">
        <f>'Rekapitulace stavby'!AN8</f>
        <v>26. 3. 2021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8" customHeight="1">
      <c r="A17" s="39"/>
      <c r="B17" s="45"/>
      <c r="C17" s="39"/>
      <c r="D17" s="39"/>
      <c r="E17" s="134" t="s">
        <v>1646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1647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8" customHeight="1">
      <c r="A23" s="39"/>
      <c r="B23" s="45"/>
      <c r="C23" s="39"/>
      <c r="D23" s="39"/>
      <c r="E23" s="134" t="s">
        <v>1648</v>
      </c>
      <c r="F23" s="39"/>
      <c r="G23" s="39"/>
      <c r="H23" s="39"/>
      <c r="I23" s="143" t="s">
        <v>28</v>
      </c>
      <c r="J23" s="134" t="s">
        <v>1649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1647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8" customHeight="1">
      <c r="A26" s="39"/>
      <c r="B26" s="45"/>
      <c r="C26" s="39"/>
      <c r="D26" s="39"/>
      <c r="E26" s="134" t="s">
        <v>1648</v>
      </c>
      <c r="F26" s="39"/>
      <c r="G26" s="39"/>
      <c r="H26" s="39"/>
      <c r="I26" s="143" t="s">
        <v>28</v>
      </c>
      <c r="J26" s="134" t="s">
        <v>1649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idden="1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hidden="1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25.4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ROUND(J93,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ROUND((SUM(BE93:BE180)),  2)</f>
        <v>0</v>
      </c>
      <c r="G35" s="39"/>
      <c r="H35" s="39"/>
      <c r="I35" s="158">
        <v>0.20999999999999999</v>
      </c>
      <c r="J35" s="157">
        <f>ROUND(((SUM(BE93:BE180))*I35),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43</v>
      </c>
      <c r="F36" s="157">
        <f>ROUND((SUM(BF93:BF180)),  2)</f>
        <v>0</v>
      </c>
      <c r="G36" s="39"/>
      <c r="H36" s="39"/>
      <c r="I36" s="158">
        <v>0.14999999999999999</v>
      </c>
      <c r="J36" s="157">
        <f>ROUND(((SUM(BF93:BF180))*I36),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44</v>
      </c>
      <c r="F37" s="157">
        <f>ROUND((SUM(BG93:BG180)),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45</v>
      </c>
      <c r="F38" s="157">
        <f>ROUND((SUM(BH93:BH180)),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46</v>
      </c>
      <c r="F39" s="157">
        <f>ROUND((SUM(BI93:BI180)),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25.4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hidden="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hidden="1"/>
    <row r="44" hidden="1"/>
    <row r="45" hidden="1"/>
    <row r="46" hidden="1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24.96" customHeight="1">
      <c r="A47" s="39"/>
      <c r="B47" s="40"/>
      <c r="C47" s="24" t="s">
        <v>133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26.25" customHeight="1">
      <c r="A50" s="39"/>
      <c r="B50" s="40"/>
      <c r="C50" s="41"/>
      <c r="D50" s="41"/>
      <c r="E50" s="170" t="str">
        <f>E7</f>
        <v>Projektová dokumentace revitalizace střediska Veřejná zeleň na ul. Palackého 29, Nový Jičín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1" customFormat="1" ht="12" customHeight="1">
      <c r="B51" s="22"/>
      <c r="C51" s="33" t="s">
        <v>131</v>
      </c>
      <c r="D51" s="23"/>
      <c r="E51" s="23"/>
      <c r="F51" s="23"/>
      <c r="G51" s="23"/>
      <c r="H51" s="23"/>
      <c r="I51" s="23"/>
      <c r="J51" s="23"/>
      <c r="K51" s="23"/>
      <c r="L51" s="21"/>
    </row>
    <row r="52" hidden="1" s="2" customFormat="1" ht="16.5" customHeight="1">
      <c r="A52" s="39"/>
      <c r="B52" s="40"/>
      <c r="C52" s="41"/>
      <c r="D52" s="41"/>
      <c r="E52" s="170" t="s">
        <v>1644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12" customHeight="1">
      <c r="A53" s="39"/>
      <c r="B53" s="40"/>
      <c r="C53" s="33" t="s">
        <v>942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6.5" customHeight="1">
      <c r="A54" s="39"/>
      <c r="B54" s="40"/>
      <c r="C54" s="41"/>
      <c r="D54" s="41"/>
      <c r="E54" s="70" t="str">
        <f>E11</f>
        <v>25K2021_2 - Venkovní elektroinstalace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26. 3. 2021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31</v>
      </c>
      <c r="J58" s="37" t="str">
        <f>E23</f>
        <v>Petr Kubala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Petr Kubala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hidden="1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hidden="1" s="2" customFormat="1" ht="29.28" customHeight="1">
      <c r="A61" s="39"/>
      <c r="B61" s="40"/>
      <c r="C61" s="171" t="s">
        <v>134</v>
      </c>
      <c r="D61" s="172"/>
      <c r="E61" s="172"/>
      <c r="F61" s="172"/>
      <c r="G61" s="172"/>
      <c r="H61" s="172"/>
      <c r="I61" s="172"/>
      <c r="J61" s="173" t="s">
        <v>135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hidden="1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hidden="1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136</v>
      </c>
    </row>
    <row r="64" hidden="1" s="9" customFormat="1" ht="24.96" customHeight="1">
      <c r="A64" s="9"/>
      <c r="B64" s="175"/>
      <c r="C64" s="176"/>
      <c r="D64" s="177" t="s">
        <v>147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hidden="1" s="10" customFormat="1" ht="19.92" customHeight="1">
      <c r="A65" s="10"/>
      <c r="B65" s="181"/>
      <c r="C65" s="126"/>
      <c r="D65" s="182" t="s">
        <v>1650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9" customFormat="1" ht="24.96" customHeight="1">
      <c r="A66" s="9"/>
      <c r="B66" s="175"/>
      <c r="C66" s="176"/>
      <c r="D66" s="177" t="s">
        <v>153</v>
      </c>
      <c r="E66" s="178"/>
      <c r="F66" s="178"/>
      <c r="G66" s="178"/>
      <c r="H66" s="178"/>
      <c r="I66" s="178"/>
      <c r="J66" s="179">
        <f>J136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hidden="1" s="10" customFormat="1" ht="19.92" customHeight="1">
      <c r="A67" s="10"/>
      <c r="B67" s="181"/>
      <c r="C67" s="126"/>
      <c r="D67" s="182" t="s">
        <v>1698</v>
      </c>
      <c r="E67" s="183"/>
      <c r="F67" s="183"/>
      <c r="G67" s="183"/>
      <c r="H67" s="183"/>
      <c r="I67" s="183"/>
      <c r="J67" s="184">
        <f>J137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hidden="1" s="10" customFormat="1" ht="19.92" customHeight="1">
      <c r="A68" s="10"/>
      <c r="B68" s="181"/>
      <c r="C68" s="126"/>
      <c r="D68" s="182" t="s">
        <v>154</v>
      </c>
      <c r="E68" s="183"/>
      <c r="F68" s="183"/>
      <c r="G68" s="183"/>
      <c r="H68" s="183"/>
      <c r="I68" s="183"/>
      <c r="J68" s="184">
        <f>J158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hidden="1" s="10" customFormat="1" ht="19.92" customHeight="1">
      <c r="A69" s="10"/>
      <c r="B69" s="181"/>
      <c r="C69" s="126"/>
      <c r="D69" s="182" t="s">
        <v>1699</v>
      </c>
      <c r="E69" s="183"/>
      <c r="F69" s="183"/>
      <c r="G69" s="183"/>
      <c r="H69" s="183"/>
      <c r="I69" s="183"/>
      <c r="J69" s="184">
        <f>J174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hidden="1" s="9" customFormat="1" ht="24.96" customHeight="1">
      <c r="A70" s="9"/>
      <c r="B70" s="175"/>
      <c r="C70" s="176"/>
      <c r="D70" s="177" t="s">
        <v>1700</v>
      </c>
      <c r="E70" s="178"/>
      <c r="F70" s="178"/>
      <c r="G70" s="178"/>
      <c r="H70" s="178"/>
      <c r="I70" s="178"/>
      <c r="J70" s="179">
        <f>J177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hidden="1" s="10" customFormat="1" ht="19.92" customHeight="1">
      <c r="A71" s="10"/>
      <c r="B71" s="181"/>
      <c r="C71" s="126"/>
      <c r="D71" s="182" t="s">
        <v>1701</v>
      </c>
      <c r="E71" s="183"/>
      <c r="F71" s="183"/>
      <c r="G71" s="183"/>
      <c r="H71" s="183"/>
      <c r="I71" s="183"/>
      <c r="J71" s="184">
        <f>J178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hidden="1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hidden="1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hidden="1"/>
    <row r="75" hidden="1"/>
    <row r="76" hidden="1"/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155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6.25" customHeight="1">
      <c r="A81" s="39"/>
      <c r="B81" s="40"/>
      <c r="C81" s="41"/>
      <c r="D81" s="41"/>
      <c r="E81" s="170" t="str">
        <f>E7</f>
        <v>Projektová dokumentace revitalizace střediska Veřejná zeleň na ul. Palackého 29, Nový Jičín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" customFormat="1" ht="12" customHeight="1">
      <c r="B82" s="22"/>
      <c r="C82" s="33" t="s">
        <v>131</v>
      </c>
      <c r="D82" s="23"/>
      <c r="E82" s="23"/>
      <c r="F82" s="23"/>
      <c r="G82" s="23"/>
      <c r="H82" s="23"/>
      <c r="I82" s="23"/>
      <c r="J82" s="23"/>
      <c r="K82" s="23"/>
      <c r="L82" s="21"/>
    </row>
    <row r="83" s="2" customFormat="1" ht="16.5" customHeight="1">
      <c r="A83" s="39"/>
      <c r="B83" s="40"/>
      <c r="C83" s="41"/>
      <c r="D83" s="41"/>
      <c r="E83" s="170" t="s">
        <v>1644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942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0" t="str">
        <f>E11</f>
        <v>25K2021_2 - Venkovní elektroinstalace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21</v>
      </c>
      <c r="D87" s="41"/>
      <c r="E87" s="41"/>
      <c r="F87" s="28" t="str">
        <f>F14</f>
        <v xml:space="preserve"> </v>
      </c>
      <c r="G87" s="41"/>
      <c r="H87" s="41"/>
      <c r="I87" s="33" t="s">
        <v>23</v>
      </c>
      <c r="J87" s="73" t="str">
        <f>IF(J14="","",J14)</f>
        <v>26. 3. 2021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5.15" customHeight="1">
      <c r="A89" s="39"/>
      <c r="B89" s="40"/>
      <c r="C89" s="33" t="s">
        <v>25</v>
      </c>
      <c r="D89" s="41"/>
      <c r="E89" s="41"/>
      <c r="F89" s="28" t="str">
        <f>E17</f>
        <v xml:space="preserve"> </v>
      </c>
      <c r="G89" s="41"/>
      <c r="H89" s="41"/>
      <c r="I89" s="33" t="s">
        <v>31</v>
      </c>
      <c r="J89" s="37" t="str">
        <f>E23</f>
        <v>Petr Kubala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29</v>
      </c>
      <c r="D90" s="41"/>
      <c r="E90" s="41"/>
      <c r="F90" s="28" t="str">
        <f>IF(E20="","",E20)</f>
        <v>Vyplň údaj</v>
      </c>
      <c r="G90" s="41"/>
      <c r="H90" s="41"/>
      <c r="I90" s="33" t="s">
        <v>34</v>
      </c>
      <c r="J90" s="37" t="str">
        <f>E26</f>
        <v>Petr Kubala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1" customFormat="1" ht="29.28" customHeight="1">
      <c r="A92" s="186"/>
      <c r="B92" s="187"/>
      <c r="C92" s="188" t="s">
        <v>156</v>
      </c>
      <c r="D92" s="189" t="s">
        <v>56</v>
      </c>
      <c r="E92" s="189" t="s">
        <v>52</v>
      </c>
      <c r="F92" s="189" t="s">
        <v>53</v>
      </c>
      <c r="G92" s="189" t="s">
        <v>157</v>
      </c>
      <c r="H92" s="189" t="s">
        <v>158</v>
      </c>
      <c r="I92" s="189" t="s">
        <v>159</v>
      </c>
      <c r="J92" s="189" t="s">
        <v>135</v>
      </c>
      <c r="K92" s="190" t="s">
        <v>160</v>
      </c>
      <c r="L92" s="191"/>
      <c r="M92" s="93" t="s">
        <v>19</v>
      </c>
      <c r="N92" s="94" t="s">
        <v>41</v>
      </c>
      <c r="O92" s="94" t="s">
        <v>161</v>
      </c>
      <c r="P92" s="94" t="s">
        <v>162</v>
      </c>
      <c r="Q92" s="94" t="s">
        <v>163</v>
      </c>
      <c r="R92" s="94" t="s">
        <v>164</v>
      </c>
      <c r="S92" s="94" t="s">
        <v>165</v>
      </c>
      <c r="T92" s="95" t="s">
        <v>166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="2" customFormat="1" ht="22.8" customHeight="1">
      <c r="A93" s="39"/>
      <c r="B93" s="40"/>
      <c r="C93" s="100" t="s">
        <v>167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P94+P136+P177</f>
        <v>0</v>
      </c>
      <c r="Q93" s="97"/>
      <c r="R93" s="194">
        <f>R94+R136+R177</f>
        <v>3.2596149999999993</v>
      </c>
      <c r="S93" s="97"/>
      <c r="T93" s="195">
        <f>T94+T136+T177</f>
        <v>0.02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70</v>
      </c>
      <c r="AU93" s="18" t="s">
        <v>136</v>
      </c>
      <c r="BK93" s="196">
        <f>BK94+BK136+BK177</f>
        <v>0</v>
      </c>
    </row>
    <row r="94" s="12" customFormat="1" ht="25.92" customHeight="1">
      <c r="A94" s="12"/>
      <c r="B94" s="197"/>
      <c r="C94" s="198"/>
      <c r="D94" s="199" t="s">
        <v>70</v>
      </c>
      <c r="E94" s="200" t="s">
        <v>531</v>
      </c>
      <c r="F94" s="200" t="s">
        <v>532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</f>
        <v>0</v>
      </c>
      <c r="Q94" s="205"/>
      <c r="R94" s="206">
        <f>R95</f>
        <v>0.085110000000000005</v>
      </c>
      <c r="S94" s="205"/>
      <c r="T94" s="207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81</v>
      </c>
      <c r="AT94" s="209" t="s">
        <v>70</v>
      </c>
      <c r="AU94" s="209" t="s">
        <v>71</v>
      </c>
      <c r="AY94" s="208" t="s">
        <v>170</v>
      </c>
      <c r="BK94" s="210">
        <f>BK95</f>
        <v>0</v>
      </c>
    </row>
    <row r="95" s="12" customFormat="1" ht="22.8" customHeight="1">
      <c r="A95" s="12"/>
      <c r="B95" s="197"/>
      <c r="C95" s="198"/>
      <c r="D95" s="199" t="s">
        <v>70</v>
      </c>
      <c r="E95" s="211" t="s">
        <v>1651</v>
      </c>
      <c r="F95" s="211" t="s">
        <v>1652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SUM(P96:P135)</f>
        <v>0</v>
      </c>
      <c r="Q95" s="205"/>
      <c r="R95" s="206">
        <f>SUM(R96:R135)</f>
        <v>0.085110000000000005</v>
      </c>
      <c r="S95" s="205"/>
      <c r="T95" s="207">
        <f>SUM(T96:T135)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81</v>
      </c>
      <c r="AT95" s="209" t="s">
        <v>70</v>
      </c>
      <c r="AU95" s="209" t="s">
        <v>79</v>
      </c>
      <c r="AY95" s="208" t="s">
        <v>170</v>
      </c>
      <c r="BK95" s="210">
        <f>SUM(BK96:BK135)</f>
        <v>0</v>
      </c>
    </row>
    <row r="96" s="2" customFormat="1" ht="24.15" customHeight="1">
      <c r="A96" s="39"/>
      <c r="B96" s="40"/>
      <c r="C96" s="213" t="s">
        <v>79</v>
      </c>
      <c r="D96" s="213" t="s">
        <v>172</v>
      </c>
      <c r="E96" s="214" t="s">
        <v>1702</v>
      </c>
      <c r="F96" s="215" t="s">
        <v>1703</v>
      </c>
      <c r="G96" s="216" t="s">
        <v>237</v>
      </c>
      <c r="H96" s="217">
        <v>70</v>
      </c>
      <c r="I96" s="218"/>
      <c r="J96" s="219">
        <f>ROUND(I96*H96,2)</f>
        <v>0</v>
      </c>
      <c r="K96" s="215" t="s">
        <v>176</v>
      </c>
      <c r="L96" s="45"/>
      <c r="M96" s="220" t="s">
        <v>19</v>
      </c>
      <c r="N96" s="221" t="s">
        <v>42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270</v>
      </c>
      <c r="AT96" s="224" t="s">
        <v>172</v>
      </c>
      <c r="AU96" s="224" t="s">
        <v>81</v>
      </c>
      <c r="AY96" s="18" t="s">
        <v>170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270</v>
      </c>
      <c r="BM96" s="224" t="s">
        <v>1704</v>
      </c>
    </row>
    <row r="97" s="2" customFormat="1">
      <c r="A97" s="39"/>
      <c r="B97" s="40"/>
      <c r="C97" s="41"/>
      <c r="D97" s="226" t="s">
        <v>179</v>
      </c>
      <c r="E97" s="41"/>
      <c r="F97" s="227" t="s">
        <v>1705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179</v>
      </c>
      <c r="AU97" s="18" t="s">
        <v>81</v>
      </c>
    </row>
    <row r="98" s="2" customFormat="1" ht="24.15" customHeight="1">
      <c r="A98" s="39"/>
      <c r="B98" s="40"/>
      <c r="C98" s="253" t="s">
        <v>81</v>
      </c>
      <c r="D98" s="253" t="s">
        <v>248</v>
      </c>
      <c r="E98" s="254" t="s">
        <v>1706</v>
      </c>
      <c r="F98" s="255" t="s">
        <v>1707</v>
      </c>
      <c r="G98" s="256" t="s">
        <v>237</v>
      </c>
      <c r="H98" s="257">
        <v>77</v>
      </c>
      <c r="I98" s="258"/>
      <c r="J98" s="259">
        <f>ROUND(I98*H98,2)</f>
        <v>0</v>
      </c>
      <c r="K98" s="255" t="s">
        <v>176</v>
      </c>
      <c r="L98" s="260"/>
      <c r="M98" s="261" t="s">
        <v>19</v>
      </c>
      <c r="N98" s="262" t="s">
        <v>42</v>
      </c>
      <c r="O98" s="85"/>
      <c r="P98" s="222">
        <f>O98*H98</f>
        <v>0</v>
      </c>
      <c r="Q98" s="222">
        <v>0.00017000000000000001</v>
      </c>
      <c r="R98" s="222">
        <f>Q98*H98</f>
        <v>0.013090000000000001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362</v>
      </c>
      <c r="AT98" s="224" t="s">
        <v>248</v>
      </c>
      <c r="AU98" s="224" t="s">
        <v>81</v>
      </c>
      <c r="AY98" s="18" t="s">
        <v>170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270</v>
      </c>
      <c r="BM98" s="224" t="s">
        <v>1708</v>
      </c>
    </row>
    <row r="99" s="2" customFormat="1">
      <c r="A99" s="39"/>
      <c r="B99" s="40"/>
      <c r="C99" s="41"/>
      <c r="D99" s="226" t="s">
        <v>179</v>
      </c>
      <c r="E99" s="41"/>
      <c r="F99" s="227" t="s">
        <v>1709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179</v>
      </c>
      <c r="AU99" s="18" t="s">
        <v>81</v>
      </c>
    </row>
    <row r="100" s="14" customFormat="1">
      <c r="A100" s="14"/>
      <c r="B100" s="242"/>
      <c r="C100" s="243"/>
      <c r="D100" s="233" t="s">
        <v>195</v>
      </c>
      <c r="E100" s="244" t="s">
        <v>19</v>
      </c>
      <c r="F100" s="245" t="s">
        <v>1710</v>
      </c>
      <c r="G100" s="243"/>
      <c r="H100" s="246">
        <v>77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195</v>
      </c>
      <c r="AU100" s="252" t="s">
        <v>81</v>
      </c>
      <c r="AV100" s="14" t="s">
        <v>81</v>
      </c>
      <c r="AW100" s="14" t="s">
        <v>33</v>
      </c>
      <c r="AX100" s="14" t="s">
        <v>79</v>
      </c>
      <c r="AY100" s="252" t="s">
        <v>170</v>
      </c>
    </row>
    <row r="101" s="2" customFormat="1" ht="24.15" customHeight="1">
      <c r="A101" s="39"/>
      <c r="B101" s="40"/>
      <c r="C101" s="213" t="s">
        <v>185</v>
      </c>
      <c r="D101" s="213" t="s">
        <v>172</v>
      </c>
      <c r="E101" s="214" t="s">
        <v>1711</v>
      </c>
      <c r="F101" s="215" t="s">
        <v>1712</v>
      </c>
      <c r="G101" s="216" t="s">
        <v>237</v>
      </c>
      <c r="H101" s="217">
        <v>40</v>
      </c>
      <c r="I101" s="218"/>
      <c r="J101" s="219">
        <f>ROUND(I101*H101,2)</f>
        <v>0</v>
      </c>
      <c r="K101" s="215" t="s">
        <v>176</v>
      </c>
      <c r="L101" s="45"/>
      <c r="M101" s="220" t="s">
        <v>19</v>
      </c>
      <c r="N101" s="221" t="s">
        <v>42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270</v>
      </c>
      <c r="AT101" s="224" t="s">
        <v>172</v>
      </c>
      <c r="AU101" s="224" t="s">
        <v>81</v>
      </c>
      <c r="AY101" s="18" t="s">
        <v>170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270</v>
      </c>
      <c r="BM101" s="224" t="s">
        <v>1713</v>
      </c>
    </row>
    <row r="102" s="2" customFormat="1">
      <c r="A102" s="39"/>
      <c r="B102" s="40"/>
      <c r="C102" s="41"/>
      <c r="D102" s="226" t="s">
        <v>179</v>
      </c>
      <c r="E102" s="41"/>
      <c r="F102" s="227" t="s">
        <v>1714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179</v>
      </c>
      <c r="AU102" s="18" t="s">
        <v>81</v>
      </c>
    </row>
    <row r="103" s="2" customFormat="1" ht="24.15" customHeight="1">
      <c r="A103" s="39"/>
      <c r="B103" s="40"/>
      <c r="C103" s="253" t="s">
        <v>177</v>
      </c>
      <c r="D103" s="253" t="s">
        <v>248</v>
      </c>
      <c r="E103" s="254" t="s">
        <v>1715</v>
      </c>
      <c r="F103" s="255" t="s">
        <v>1716</v>
      </c>
      <c r="G103" s="256" t="s">
        <v>237</v>
      </c>
      <c r="H103" s="257">
        <v>46</v>
      </c>
      <c r="I103" s="258"/>
      <c r="J103" s="259">
        <f>ROUND(I103*H103,2)</f>
        <v>0</v>
      </c>
      <c r="K103" s="255" t="s">
        <v>176</v>
      </c>
      <c r="L103" s="260"/>
      <c r="M103" s="261" t="s">
        <v>19</v>
      </c>
      <c r="N103" s="262" t="s">
        <v>42</v>
      </c>
      <c r="O103" s="85"/>
      <c r="P103" s="222">
        <f>O103*H103</f>
        <v>0</v>
      </c>
      <c r="Q103" s="222">
        <v>0.00089999999999999998</v>
      </c>
      <c r="R103" s="222">
        <f>Q103*H103</f>
        <v>0.041399999999999999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362</v>
      </c>
      <c r="AT103" s="224" t="s">
        <v>248</v>
      </c>
      <c r="AU103" s="224" t="s">
        <v>81</v>
      </c>
      <c r="AY103" s="18" t="s">
        <v>170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270</v>
      </c>
      <c r="BM103" s="224" t="s">
        <v>1717</v>
      </c>
    </row>
    <row r="104" s="2" customFormat="1">
      <c r="A104" s="39"/>
      <c r="B104" s="40"/>
      <c r="C104" s="41"/>
      <c r="D104" s="226" t="s">
        <v>179</v>
      </c>
      <c r="E104" s="41"/>
      <c r="F104" s="227" t="s">
        <v>1718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179</v>
      </c>
      <c r="AU104" s="18" t="s">
        <v>81</v>
      </c>
    </row>
    <row r="105" s="14" customFormat="1">
      <c r="A105" s="14"/>
      <c r="B105" s="242"/>
      <c r="C105" s="243"/>
      <c r="D105" s="233" t="s">
        <v>195</v>
      </c>
      <c r="E105" s="244" t="s">
        <v>19</v>
      </c>
      <c r="F105" s="245" t="s">
        <v>1719</v>
      </c>
      <c r="G105" s="243"/>
      <c r="H105" s="246">
        <v>46</v>
      </c>
      <c r="I105" s="247"/>
      <c r="J105" s="243"/>
      <c r="K105" s="243"/>
      <c r="L105" s="248"/>
      <c r="M105" s="249"/>
      <c r="N105" s="250"/>
      <c r="O105" s="250"/>
      <c r="P105" s="250"/>
      <c r="Q105" s="250"/>
      <c r="R105" s="250"/>
      <c r="S105" s="250"/>
      <c r="T105" s="251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2" t="s">
        <v>195</v>
      </c>
      <c r="AU105" s="252" t="s">
        <v>81</v>
      </c>
      <c r="AV105" s="14" t="s">
        <v>81</v>
      </c>
      <c r="AW105" s="14" t="s">
        <v>33</v>
      </c>
      <c r="AX105" s="14" t="s">
        <v>79</v>
      </c>
      <c r="AY105" s="252" t="s">
        <v>170</v>
      </c>
    </row>
    <row r="106" s="2" customFormat="1" ht="24.15" customHeight="1">
      <c r="A106" s="39"/>
      <c r="B106" s="40"/>
      <c r="C106" s="213" t="s">
        <v>198</v>
      </c>
      <c r="D106" s="213" t="s">
        <v>172</v>
      </c>
      <c r="E106" s="214" t="s">
        <v>1720</v>
      </c>
      <c r="F106" s="215" t="s">
        <v>1721</v>
      </c>
      <c r="G106" s="216" t="s">
        <v>237</v>
      </c>
      <c r="H106" s="217">
        <v>70</v>
      </c>
      <c r="I106" s="218"/>
      <c r="J106" s="219">
        <f>ROUND(I106*H106,2)</f>
        <v>0</v>
      </c>
      <c r="K106" s="215" t="s">
        <v>176</v>
      </c>
      <c r="L106" s="45"/>
      <c r="M106" s="220" t="s">
        <v>19</v>
      </c>
      <c r="N106" s="221" t="s">
        <v>42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270</v>
      </c>
      <c r="AT106" s="224" t="s">
        <v>172</v>
      </c>
      <c r="AU106" s="224" t="s">
        <v>81</v>
      </c>
      <c r="AY106" s="18" t="s">
        <v>170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270</v>
      </c>
      <c r="BM106" s="224" t="s">
        <v>1722</v>
      </c>
    </row>
    <row r="107" s="2" customFormat="1">
      <c r="A107" s="39"/>
      <c r="B107" s="40"/>
      <c r="C107" s="41"/>
      <c r="D107" s="226" t="s">
        <v>179</v>
      </c>
      <c r="E107" s="41"/>
      <c r="F107" s="227" t="s">
        <v>1723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179</v>
      </c>
      <c r="AU107" s="18" t="s">
        <v>81</v>
      </c>
    </row>
    <row r="108" s="2" customFormat="1" ht="24.15" customHeight="1">
      <c r="A108" s="39"/>
      <c r="B108" s="40"/>
      <c r="C108" s="253" t="s">
        <v>203</v>
      </c>
      <c r="D108" s="253" t="s">
        <v>248</v>
      </c>
      <c r="E108" s="254" t="s">
        <v>1724</v>
      </c>
      <c r="F108" s="255" t="s">
        <v>1725</v>
      </c>
      <c r="G108" s="256" t="s">
        <v>237</v>
      </c>
      <c r="H108" s="257">
        <v>77</v>
      </c>
      <c r="I108" s="258"/>
      <c r="J108" s="259">
        <f>ROUND(I108*H108,2)</f>
        <v>0</v>
      </c>
      <c r="K108" s="255" t="s">
        <v>176</v>
      </c>
      <c r="L108" s="260"/>
      <c r="M108" s="261" t="s">
        <v>19</v>
      </c>
      <c r="N108" s="262" t="s">
        <v>42</v>
      </c>
      <c r="O108" s="85"/>
      <c r="P108" s="222">
        <f>O108*H108</f>
        <v>0</v>
      </c>
      <c r="Q108" s="222">
        <v>0.00025000000000000001</v>
      </c>
      <c r="R108" s="222">
        <f>Q108*H108</f>
        <v>0.01925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362</v>
      </c>
      <c r="AT108" s="224" t="s">
        <v>248</v>
      </c>
      <c r="AU108" s="224" t="s">
        <v>81</v>
      </c>
      <c r="AY108" s="18" t="s">
        <v>170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270</v>
      </c>
      <c r="BM108" s="224" t="s">
        <v>1726</v>
      </c>
    </row>
    <row r="109" s="2" customFormat="1">
      <c r="A109" s="39"/>
      <c r="B109" s="40"/>
      <c r="C109" s="41"/>
      <c r="D109" s="226" t="s">
        <v>179</v>
      </c>
      <c r="E109" s="41"/>
      <c r="F109" s="227" t="s">
        <v>1727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179</v>
      </c>
      <c r="AU109" s="18" t="s">
        <v>81</v>
      </c>
    </row>
    <row r="110" s="14" customFormat="1">
      <c r="A110" s="14"/>
      <c r="B110" s="242"/>
      <c r="C110" s="243"/>
      <c r="D110" s="233" t="s">
        <v>195</v>
      </c>
      <c r="E110" s="244" t="s">
        <v>19</v>
      </c>
      <c r="F110" s="245" t="s">
        <v>1710</v>
      </c>
      <c r="G110" s="243"/>
      <c r="H110" s="246">
        <v>77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2" t="s">
        <v>195</v>
      </c>
      <c r="AU110" s="252" t="s">
        <v>81</v>
      </c>
      <c r="AV110" s="14" t="s">
        <v>81</v>
      </c>
      <c r="AW110" s="14" t="s">
        <v>33</v>
      </c>
      <c r="AX110" s="14" t="s">
        <v>79</v>
      </c>
      <c r="AY110" s="252" t="s">
        <v>170</v>
      </c>
    </row>
    <row r="111" s="2" customFormat="1" ht="24.15" customHeight="1">
      <c r="A111" s="39"/>
      <c r="B111" s="40"/>
      <c r="C111" s="213" t="s">
        <v>211</v>
      </c>
      <c r="D111" s="213" t="s">
        <v>172</v>
      </c>
      <c r="E111" s="214" t="s">
        <v>1728</v>
      </c>
      <c r="F111" s="215" t="s">
        <v>1729</v>
      </c>
      <c r="G111" s="216" t="s">
        <v>237</v>
      </c>
      <c r="H111" s="217">
        <v>5</v>
      </c>
      <c r="I111" s="218"/>
      <c r="J111" s="219">
        <f>ROUND(I111*H111,2)</f>
        <v>0</v>
      </c>
      <c r="K111" s="215" t="s">
        <v>176</v>
      </c>
      <c r="L111" s="45"/>
      <c r="M111" s="220" t="s">
        <v>19</v>
      </c>
      <c r="N111" s="221" t="s">
        <v>42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270</v>
      </c>
      <c r="AT111" s="224" t="s">
        <v>172</v>
      </c>
      <c r="AU111" s="224" t="s">
        <v>81</v>
      </c>
      <c r="AY111" s="18" t="s">
        <v>170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270</v>
      </c>
      <c r="BM111" s="224" t="s">
        <v>1730</v>
      </c>
    </row>
    <row r="112" s="2" customFormat="1">
      <c r="A112" s="39"/>
      <c r="B112" s="40"/>
      <c r="C112" s="41"/>
      <c r="D112" s="226" t="s">
        <v>179</v>
      </c>
      <c r="E112" s="41"/>
      <c r="F112" s="227" t="s">
        <v>1731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179</v>
      </c>
      <c r="AU112" s="18" t="s">
        <v>81</v>
      </c>
    </row>
    <row r="113" s="2" customFormat="1" ht="24.15" customHeight="1">
      <c r="A113" s="39"/>
      <c r="B113" s="40"/>
      <c r="C113" s="253" t="s">
        <v>216</v>
      </c>
      <c r="D113" s="253" t="s">
        <v>248</v>
      </c>
      <c r="E113" s="254" t="s">
        <v>1732</v>
      </c>
      <c r="F113" s="255" t="s">
        <v>1733</v>
      </c>
      <c r="G113" s="256" t="s">
        <v>237</v>
      </c>
      <c r="H113" s="257">
        <v>5</v>
      </c>
      <c r="I113" s="258"/>
      <c r="J113" s="259">
        <f>ROUND(I113*H113,2)</f>
        <v>0</v>
      </c>
      <c r="K113" s="255" t="s">
        <v>176</v>
      </c>
      <c r="L113" s="260"/>
      <c r="M113" s="261" t="s">
        <v>19</v>
      </c>
      <c r="N113" s="262" t="s">
        <v>42</v>
      </c>
      <c r="O113" s="85"/>
      <c r="P113" s="222">
        <f>O113*H113</f>
        <v>0</v>
      </c>
      <c r="Q113" s="222">
        <v>0.00052999999999999998</v>
      </c>
      <c r="R113" s="222">
        <f>Q113*H113</f>
        <v>0.00265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362</v>
      </c>
      <c r="AT113" s="224" t="s">
        <v>248</v>
      </c>
      <c r="AU113" s="224" t="s">
        <v>81</v>
      </c>
      <c r="AY113" s="18" t="s">
        <v>170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270</v>
      </c>
      <c r="BM113" s="224" t="s">
        <v>1734</v>
      </c>
    </row>
    <row r="114" s="2" customFormat="1">
      <c r="A114" s="39"/>
      <c r="B114" s="40"/>
      <c r="C114" s="41"/>
      <c r="D114" s="226" t="s">
        <v>179</v>
      </c>
      <c r="E114" s="41"/>
      <c r="F114" s="227" t="s">
        <v>1735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179</v>
      </c>
      <c r="AU114" s="18" t="s">
        <v>81</v>
      </c>
    </row>
    <row r="115" s="2" customFormat="1" ht="24.15" customHeight="1">
      <c r="A115" s="39"/>
      <c r="B115" s="40"/>
      <c r="C115" s="213" t="s">
        <v>221</v>
      </c>
      <c r="D115" s="213" t="s">
        <v>172</v>
      </c>
      <c r="E115" s="214" t="s">
        <v>1736</v>
      </c>
      <c r="F115" s="215" t="s">
        <v>1737</v>
      </c>
      <c r="G115" s="216" t="s">
        <v>175</v>
      </c>
      <c r="H115" s="217">
        <v>2</v>
      </c>
      <c r="I115" s="218"/>
      <c r="J115" s="219">
        <f>ROUND(I115*H115,2)</f>
        <v>0</v>
      </c>
      <c r="K115" s="215" t="s">
        <v>176</v>
      </c>
      <c r="L115" s="45"/>
      <c r="M115" s="220" t="s">
        <v>19</v>
      </c>
      <c r="N115" s="221" t="s">
        <v>42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270</v>
      </c>
      <c r="AT115" s="224" t="s">
        <v>172</v>
      </c>
      <c r="AU115" s="224" t="s">
        <v>81</v>
      </c>
      <c r="AY115" s="18" t="s">
        <v>170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270</v>
      </c>
      <c r="BM115" s="224" t="s">
        <v>1738</v>
      </c>
    </row>
    <row r="116" s="2" customFormat="1">
      <c r="A116" s="39"/>
      <c r="B116" s="40"/>
      <c r="C116" s="41"/>
      <c r="D116" s="226" t="s">
        <v>179</v>
      </c>
      <c r="E116" s="41"/>
      <c r="F116" s="227" t="s">
        <v>1739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179</v>
      </c>
      <c r="AU116" s="18" t="s">
        <v>81</v>
      </c>
    </row>
    <row r="117" s="2" customFormat="1" ht="16.5" customHeight="1">
      <c r="A117" s="39"/>
      <c r="B117" s="40"/>
      <c r="C117" s="253" t="s">
        <v>226</v>
      </c>
      <c r="D117" s="253" t="s">
        <v>248</v>
      </c>
      <c r="E117" s="254" t="s">
        <v>1740</v>
      </c>
      <c r="F117" s="255" t="s">
        <v>1741</v>
      </c>
      <c r="G117" s="256" t="s">
        <v>175</v>
      </c>
      <c r="H117" s="257">
        <v>2</v>
      </c>
      <c r="I117" s="258"/>
      <c r="J117" s="259">
        <f>ROUND(I117*H117,2)</f>
        <v>0</v>
      </c>
      <c r="K117" s="255" t="s">
        <v>19</v>
      </c>
      <c r="L117" s="260"/>
      <c r="M117" s="261" t="s">
        <v>19</v>
      </c>
      <c r="N117" s="262" t="s">
        <v>42</v>
      </c>
      <c r="O117" s="85"/>
      <c r="P117" s="222">
        <f>O117*H117</f>
        <v>0</v>
      </c>
      <c r="Q117" s="222">
        <v>0.0011999999999999999</v>
      </c>
      <c r="R117" s="222">
        <f>Q117*H117</f>
        <v>0.0023999999999999998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362</v>
      </c>
      <c r="AT117" s="224" t="s">
        <v>248</v>
      </c>
      <c r="AU117" s="224" t="s">
        <v>81</v>
      </c>
      <c r="AY117" s="18" t="s">
        <v>170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270</v>
      </c>
      <c r="BM117" s="224" t="s">
        <v>1742</v>
      </c>
    </row>
    <row r="118" s="2" customFormat="1" ht="21.75" customHeight="1">
      <c r="A118" s="39"/>
      <c r="B118" s="40"/>
      <c r="C118" s="213" t="s">
        <v>234</v>
      </c>
      <c r="D118" s="213" t="s">
        <v>172</v>
      </c>
      <c r="E118" s="214" t="s">
        <v>1743</v>
      </c>
      <c r="F118" s="215" t="s">
        <v>1744</v>
      </c>
      <c r="G118" s="216" t="s">
        <v>175</v>
      </c>
      <c r="H118" s="217">
        <v>1</v>
      </c>
      <c r="I118" s="218"/>
      <c r="J118" s="219">
        <f>ROUND(I118*H118,2)</f>
        <v>0</v>
      </c>
      <c r="K118" s="215" t="s">
        <v>176</v>
      </c>
      <c r="L118" s="45"/>
      <c r="M118" s="220" t="s">
        <v>19</v>
      </c>
      <c r="N118" s="221" t="s">
        <v>42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563</v>
      </c>
      <c r="AT118" s="224" t="s">
        <v>172</v>
      </c>
      <c r="AU118" s="224" t="s">
        <v>81</v>
      </c>
      <c r="AY118" s="18" t="s">
        <v>170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563</v>
      </c>
      <c r="BM118" s="224" t="s">
        <v>1745</v>
      </c>
    </row>
    <row r="119" s="2" customFormat="1">
      <c r="A119" s="39"/>
      <c r="B119" s="40"/>
      <c r="C119" s="41"/>
      <c r="D119" s="226" t="s">
        <v>179</v>
      </c>
      <c r="E119" s="41"/>
      <c r="F119" s="227" t="s">
        <v>1746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179</v>
      </c>
      <c r="AU119" s="18" t="s">
        <v>81</v>
      </c>
    </row>
    <row r="120" s="2" customFormat="1" ht="16.5" customHeight="1">
      <c r="A120" s="39"/>
      <c r="B120" s="40"/>
      <c r="C120" s="253" t="s">
        <v>241</v>
      </c>
      <c r="D120" s="253" t="s">
        <v>248</v>
      </c>
      <c r="E120" s="254" t="s">
        <v>1747</v>
      </c>
      <c r="F120" s="255" t="s">
        <v>1748</v>
      </c>
      <c r="G120" s="256" t="s">
        <v>175</v>
      </c>
      <c r="H120" s="257">
        <v>1</v>
      </c>
      <c r="I120" s="258"/>
      <c r="J120" s="259">
        <f>ROUND(I120*H120,2)</f>
        <v>0</v>
      </c>
      <c r="K120" s="255" t="s">
        <v>19</v>
      </c>
      <c r="L120" s="260"/>
      <c r="M120" s="261" t="s">
        <v>19</v>
      </c>
      <c r="N120" s="262" t="s">
        <v>42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1749</v>
      </c>
      <c r="AT120" s="224" t="s">
        <v>248</v>
      </c>
      <c r="AU120" s="224" t="s">
        <v>81</v>
      </c>
      <c r="AY120" s="18" t="s">
        <v>170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563</v>
      </c>
      <c r="BM120" s="224" t="s">
        <v>1750</v>
      </c>
    </row>
    <row r="121" s="2" customFormat="1" ht="16.5" customHeight="1">
      <c r="A121" s="39"/>
      <c r="B121" s="40"/>
      <c r="C121" s="213" t="s">
        <v>247</v>
      </c>
      <c r="D121" s="213" t="s">
        <v>172</v>
      </c>
      <c r="E121" s="214" t="s">
        <v>1751</v>
      </c>
      <c r="F121" s="215" t="s">
        <v>1752</v>
      </c>
      <c r="G121" s="216" t="s">
        <v>175</v>
      </c>
      <c r="H121" s="217">
        <v>6</v>
      </c>
      <c r="I121" s="218"/>
      <c r="J121" s="219">
        <f>ROUND(I121*H121,2)</f>
        <v>0</v>
      </c>
      <c r="K121" s="215" t="s">
        <v>176</v>
      </c>
      <c r="L121" s="45"/>
      <c r="M121" s="220" t="s">
        <v>19</v>
      </c>
      <c r="N121" s="221" t="s">
        <v>42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270</v>
      </c>
      <c r="AT121" s="224" t="s">
        <v>172</v>
      </c>
      <c r="AU121" s="224" t="s">
        <v>81</v>
      </c>
      <c r="AY121" s="18" t="s">
        <v>170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270</v>
      </c>
      <c r="BM121" s="224" t="s">
        <v>1753</v>
      </c>
    </row>
    <row r="122" s="2" customFormat="1">
      <c r="A122" s="39"/>
      <c r="B122" s="40"/>
      <c r="C122" s="41"/>
      <c r="D122" s="226" t="s">
        <v>179</v>
      </c>
      <c r="E122" s="41"/>
      <c r="F122" s="227" t="s">
        <v>1754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179</v>
      </c>
      <c r="AU122" s="18" t="s">
        <v>81</v>
      </c>
    </row>
    <row r="123" s="2" customFormat="1" ht="16.5" customHeight="1">
      <c r="A123" s="39"/>
      <c r="B123" s="40"/>
      <c r="C123" s="253" t="s">
        <v>252</v>
      </c>
      <c r="D123" s="253" t="s">
        <v>248</v>
      </c>
      <c r="E123" s="254" t="s">
        <v>1755</v>
      </c>
      <c r="F123" s="255" t="s">
        <v>1756</v>
      </c>
      <c r="G123" s="256" t="s">
        <v>175</v>
      </c>
      <c r="H123" s="257">
        <v>6</v>
      </c>
      <c r="I123" s="258"/>
      <c r="J123" s="259">
        <f>ROUND(I123*H123,2)</f>
        <v>0</v>
      </c>
      <c r="K123" s="255" t="s">
        <v>19</v>
      </c>
      <c r="L123" s="260"/>
      <c r="M123" s="261" t="s">
        <v>19</v>
      </c>
      <c r="N123" s="262" t="s">
        <v>42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362</v>
      </c>
      <c r="AT123" s="224" t="s">
        <v>248</v>
      </c>
      <c r="AU123" s="224" t="s">
        <v>81</v>
      </c>
      <c r="AY123" s="18" t="s">
        <v>170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270</v>
      </c>
      <c r="BM123" s="224" t="s">
        <v>1757</v>
      </c>
    </row>
    <row r="124" s="2" customFormat="1" ht="16.5" customHeight="1">
      <c r="A124" s="39"/>
      <c r="B124" s="40"/>
      <c r="C124" s="253" t="s">
        <v>8</v>
      </c>
      <c r="D124" s="253" t="s">
        <v>248</v>
      </c>
      <c r="E124" s="254" t="s">
        <v>1758</v>
      </c>
      <c r="F124" s="255" t="s">
        <v>1759</v>
      </c>
      <c r="G124" s="256" t="s">
        <v>175</v>
      </c>
      <c r="H124" s="257">
        <v>4</v>
      </c>
      <c r="I124" s="258"/>
      <c r="J124" s="259">
        <f>ROUND(I124*H124,2)</f>
        <v>0</v>
      </c>
      <c r="K124" s="255" t="s">
        <v>19</v>
      </c>
      <c r="L124" s="260"/>
      <c r="M124" s="261" t="s">
        <v>19</v>
      </c>
      <c r="N124" s="262" t="s">
        <v>42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362</v>
      </c>
      <c r="AT124" s="224" t="s">
        <v>248</v>
      </c>
      <c r="AU124" s="224" t="s">
        <v>81</v>
      </c>
      <c r="AY124" s="18" t="s">
        <v>170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270</v>
      </c>
      <c r="BM124" s="224" t="s">
        <v>1760</v>
      </c>
    </row>
    <row r="125" s="2" customFormat="1" ht="24.15" customHeight="1">
      <c r="A125" s="39"/>
      <c r="B125" s="40"/>
      <c r="C125" s="213" t="s">
        <v>270</v>
      </c>
      <c r="D125" s="213" t="s">
        <v>172</v>
      </c>
      <c r="E125" s="214" t="s">
        <v>1662</v>
      </c>
      <c r="F125" s="215" t="s">
        <v>1663</v>
      </c>
      <c r="G125" s="216" t="s">
        <v>237</v>
      </c>
      <c r="H125" s="217">
        <v>2</v>
      </c>
      <c r="I125" s="218"/>
      <c r="J125" s="219">
        <f>ROUND(I125*H125,2)</f>
        <v>0</v>
      </c>
      <c r="K125" s="215" t="s">
        <v>176</v>
      </c>
      <c r="L125" s="45"/>
      <c r="M125" s="220" t="s">
        <v>19</v>
      </c>
      <c r="N125" s="221" t="s">
        <v>42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270</v>
      </c>
      <c r="AT125" s="224" t="s">
        <v>172</v>
      </c>
      <c r="AU125" s="224" t="s">
        <v>81</v>
      </c>
      <c r="AY125" s="18" t="s">
        <v>170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270</v>
      </c>
      <c r="BM125" s="224" t="s">
        <v>1761</v>
      </c>
    </row>
    <row r="126" s="2" customFormat="1">
      <c r="A126" s="39"/>
      <c r="B126" s="40"/>
      <c r="C126" s="41"/>
      <c r="D126" s="226" t="s">
        <v>179</v>
      </c>
      <c r="E126" s="41"/>
      <c r="F126" s="227" t="s">
        <v>1665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179</v>
      </c>
      <c r="AU126" s="18" t="s">
        <v>81</v>
      </c>
    </row>
    <row r="127" s="2" customFormat="1" ht="16.5" customHeight="1">
      <c r="A127" s="39"/>
      <c r="B127" s="40"/>
      <c r="C127" s="253" t="s">
        <v>276</v>
      </c>
      <c r="D127" s="253" t="s">
        <v>248</v>
      </c>
      <c r="E127" s="254" t="s">
        <v>1666</v>
      </c>
      <c r="F127" s="255" t="s">
        <v>1667</v>
      </c>
      <c r="G127" s="256" t="s">
        <v>286</v>
      </c>
      <c r="H127" s="257">
        <v>1.24</v>
      </c>
      <c r="I127" s="258"/>
      <c r="J127" s="259">
        <f>ROUND(I127*H127,2)</f>
        <v>0</v>
      </c>
      <c r="K127" s="255" t="s">
        <v>176</v>
      </c>
      <c r="L127" s="260"/>
      <c r="M127" s="261" t="s">
        <v>19</v>
      </c>
      <c r="N127" s="262" t="s">
        <v>42</v>
      </c>
      <c r="O127" s="85"/>
      <c r="P127" s="222">
        <f>O127*H127</f>
        <v>0</v>
      </c>
      <c r="Q127" s="222">
        <v>0.001</v>
      </c>
      <c r="R127" s="222">
        <f>Q127*H127</f>
        <v>0.00124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362</v>
      </c>
      <c r="AT127" s="224" t="s">
        <v>248</v>
      </c>
      <c r="AU127" s="224" t="s">
        <v>81</v>
      </c>
      <c r="AY127" s="18" t="s">
        <v>170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270</v>
      </c>
      <c r="BM127" s="224" t="s">
        <v>1762</v>
      </c>
    </row>
    <row r="128" s="2" customFormat="1">
      <c r="A128" s="39"/>
      <c r="B128" s="40"/>
      <c r="C128" s="41"/>
      <c r="D128" s="226" t="s">
        <v>179</v>
      </c>
      <c r="E128" s="41"/>
      <c r="F128" s="227" t="s">
        <v>1669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179</v>
      </c>
      <c r="AU128" s="18" t="s">
        <v>81</v>
      </c>
    </row>
    <row r="129" s="14" customFormat="1">
      <c r="A129" s="14"/>
      <c r="B129" s="242"/>
      <c r="C129" s="243"/>
      <c r="D129" s="233" t="s">
        <v>195</v>
      </c>
      <c r="E129" s="244" t="s">
        <v>19</v>
      </c>
      <c r="F129" s="245" t="s">
        <v>1763</v>
      </c>
      <c r="G129" s="243"/>
      <c r="H129" s="246">
        <v>1.24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195</v>
      </c>
      <c r="AU129" s="252" t="s">
        <v>81</v>
      </c>
      <c r="AV129" s="14" t="s">
        <v>81</v>
      </c>
      <c r="AW129" s="14" t="s">
        <v>33</v>
      </c>
      <c r="AX129" s="14" t="s">
        <v>79</v>
      </c>
      <c r="AY129" s="252" t="s">
        <v>170</v>
      </c>
    </row>
    <row r="130" s="2" customFormat="1" ht="16.5" customHeight="1">
      <c r="A130" s="39"/>
      <c r="B130" s="40"/>
      <c r="C130" s="213" t="s">
        <v>283</v>
      </c>
      <c r="D130" s="213" t="s">
        <v>172</v>
      </c>
      <c r="E130" s="214" t="s">
        <v>1681</v>
      </c>
      <c r="F130" s="215" t="s">
        <v>1682</v>
      </c>
      <c r="G130" s="216" t="s">
        <v>175</v>
      </c>
      <c r="H130" s="217">
        <v>1</v>
      </c>
      <c r="I130" s="218"/>
      <c r="J130" s="219">
        <f>ROUND(I130*H130,2)</f>
        <v>0</v>
      </c>
      <c r="K130" s="215" t="s">
        <v>176</v>
      </c>
      <c r="L130" s="45"/>
      <c r="M130" s="220" t="s">
        <v>19</v>
      </c>
      <c r="N130" s="221" t="s">
        <v>42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270</v>
      </c>
      <c r="AT130" s="224" t="s">
        <v>172</v>
      </c>
      <c r="AU130" s="224" t="s">
        <v>81</v>
      </c>
      <c r="AY130" s="18" t="s">
        <v>170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270</v>
      </c>
      <c r="BM130" s="224" t="s">
        <v>1764</v>
      </c>
    </row>
    <row r="131" s="2" customFormat="1">
      <c r="A131" s="39"/>
      <c r="B131" s="40"/>
      <c r="C131" s="41"/>
      <c r="D131" s="226" t="s">
        <v>179</v>
      </c>
      <c r="E131" s="41"/>
      <c r="F131" s="227" t="s">
        <v>1684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179</v>
      </c>
      <c r="AU131" s="18" t="s">
        <v>81</v>
      </c>
    </row>
    <row r="132" s="2" customFormat="1" ht="21.75" customHeight="1">
      <c r="A132" s="39"/>
      <c r="B132" s="40"/>
      <c r="C132" s="253" t="s">
        <v>291</v>
      </c>
      <c r="D132" s="253" t="s">
        <v>248</v>
      </c>
      <c r="E132" s="254" t="s">
        <v>1685</v>
      </c>
      <c r="F132" s="255" t="s">
        <v>1686</v>
      </c>
      <c r="G132" s="256" t="s">
        <v>175</v>
      </c>
      <c r="H132" s="257">
        <v>1</v>
      </c>
      <c r="I132" s="258"/>
      <c r="J132" s="259">
        <f>ROUND(I132*H132,2)</f>
        <v>0</v>
      </c>
      <c r="K132" s="255" t="s">
        <v>176</v>
      </c>
      <c r="L132" s="260"/>
      <c r="M132" s="261" t="s">
        <v>19</v>
      </c>
      <c r="N132" s="262" t="s">
        <v>42</v>
      </c>
      <c r="O132" s="85"/>
      <c r="P132" s="222">
        <f>O132*H132</f>
        <v>0</v>
      </c>
      <c r="Q132" s="222">
        <v>0.0050800000000000003</v>
      </c>
      <c r="R132" s="222">
        <f>Q132*H132</f>
        <v>0.0050800000000000003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362</v>
      </c>
      <c r="AT132" s="224" t="s">
        <v>248</v>
      </c>
      <c r="AU132" s="224" t="s">
        <v>81</v>
      </c>
      <c r="AY132" s="18" t="s">
        <v>170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270</v>
      </c>
      <c r="BM132" s="224" t="s">
        <v>1765</v>
      </c>
    </row>
    <row r="133" s="2" customFormat="1">
      <c r="A133" s="39"/>
      <c r="B133" s="40"/>
      <c r="C133" s="41"/>
      <c r="D133" s="226" t="s">
        <v>179</v>
      </c>
      <c r="E133" s="41"/>
      <c r="F133" s="227" t="s">
        <v>1688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179</v>
      </c>
      <c r="AU133" s="18" t="s">
        <v>81</v>
      </c>
    </row>
    <row r="134" s="2" customFormat="1" ht="24.15" customHeight="1">
      <c r="A134" s="39"/>
      <c r="B134" s="40"/>
      <c r="C134" s="213" t="s">
        <v>297</v>
      </c>
      <c r="D134" s="213" t="s">
        <v>172</v>
      </c>
      <c r="E134" s="214" t="s">
        <v>1693</v>
      </c>
      <c r="F134" s="215" t="s">
        <v>1694</v>
      </c>
      <c r="G134" s="216" t="s">
        <v>229</v>
      </c>
      <c r="H134" s="217">
        <v>0.085000000000000006</v>
      </c>
      <c r="I134" s="218"/>
      <c r="J134" s="219">
        <f>ROUND(I134*H134,2)</f>
        <v>0</v>
      </c>
      <c r="K134" s="215" t="s">
        <v>176</v>
      </c>
      <c r="L134" s="45"/>
      <c r="M134" s="220" t="s">
        <v>19</v>
      </c>
      <c r="N134" s="221" t="s">
        <v>42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270</v>
      </c>
      <c r="AT134" s="224" t="s">
        <v>172</v>
      </c>
      <c r="AU134" s="224" t="s">
        <v>81</v>
      </c>
      <c r="AY134" s="18" t="s">
        <v>170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270</v>
      </c>
      <c r="BM134" s="224" t="s">
        <v>1766</v>
      </c>
    </row>
    <row r="135" s="2" customFormat="1">
      <c r="A135" s="39"/>
      <c r="B135" s="40"/>
      <c r="C135" s="41"/>
      <c r="D135" s="226" t="s">
        <v>179</v>
      </c>
      <c r="E135" s="41"/>
      <c r="F135" s="227" t="s">
        <v>1696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179</v>
      </c>
      <c r="AU135" s="18" t="s">
        <v>81</v>
      </c>
    </row>
    <row r="136" s="12" customFormat="1" ht="25.92" customHeight="1">
      <c r="A136" s="12"/>
      <c r="B136" s="197"/>
      <c r="C136" s="198"/>
      <c r="D136" s="199" t="s">
        <v>70</v>
      </c>
      <c r="E136" s="200" t="s">
        <v>248</v>
      </c>
      <c r="F136" s="200" t="s">
        <v>666</v>
      </c>
      <c r="G136" s="198"/>
      <c r="H136" s="198"/>
      <c r="I136" s="201"/>
      <c r="J136" s="202">
        <f>BK136</f>
        <v>0</v>
      </c>
      <c r="K136" s="198"/>
      <c r="L136" s="203"/>
      <c r="M136" s="204"/>
      <c r="N136" s="205"/>
      <c r="O136" s="205"/>
      <c r="P136" s="206">
        <f>P137+P158+P174</f>
        <v>0</v>
      </c>
      <c r="Q136" s="205"/>
      <c r="R136" s="206">
        <f>R137+R158+R174</f>
        <v>3.1745049999999995</v>
      </c>
      <c r="S136" s="205"/>
      <c r="T136" s="207">
        <f>T137+T158+T174</f>
        <v>0.02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8" t="s">
        <v>185</v>
      </c>
      <c r="AT136" s="209" t="s">
        <v>70</v>
      </c>
      <c r="AU136" s="209" t="s">
        <v>71</v>
      </c>
      <c r="AY136" s="208" t="s">
        <v>170</v>
      </c>
      <c r="BK136" s="210">
        <f>BK137+BK158+BK174</f>
        <v>0</v>
      </c>
    </row>
    <row r="137" s="12" customFormat="1" ht="22.8" customHeight="1">
      <c r="A137" s="12"/>
      <c r="B137" s="197"/>
      <c r="C137" s="198"/>
      <c r="D137" s="199" t="s">
        <v>70</v>
      </c>
      <c r="E137" s="211" t="s">
        <v>1767</v>
      </c>
      <c r="F137" s="211" t="s">
        <v>1768</v>
      </c>
      <c r="G137" s="198"/>
      <c r="H137" s="198"/>
      <c r="I137" s="201"/>
      <c r="J137" s="212">
        <f>BK137</f>
        <v>0</v>
      </c>
      <c r="K137" s="198"/>
      <c r="L137" s="203"/>
      <c r="M137" s="204"/>
      <c r="N137" s="205"/>
      <c r="O137" s="205"/>
      <c r="P137" s="206">
        <f>SUM(P138:P157)</f>
        <v>0</v>
      </c>
      <c r="Q137" s="205"/>
      <c r="R137" s="206">
        <f>SUM(R138:R157)</f>
        <v>3.1605399999999997</v>
      </c>
      <c r="S137" s="205"/>
      <c r="T137" s="207">
        <f>SUM(T138:T157)</f>
        <v>0.02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8" t="s">
        <v>185</v>
      </c>
      <c r="AT137" s="209" t="s">
        <v>70</v>
      </c>
      <c r="AU137" s="209" t="s">
        <v>79</v>
      </c>
      <c r="AY137" s="208" t="s">
        <v>170</v>
      </c>
      <c r="BK137" s="210">
        <f>SUM(BK138:BK157)</f>
        <v>0</v>
      </c>
    </row>
    <row r="138" s="2" customFormat="1" ht="24.15" customHeight="1">
      <c r="A138" s="39"/>
      <c r="B138" s="40"/>
      <c r="C138" s="213" t="s">
        <v>7</v>
      </c>
      <c r="D138" s="213" t="s">
        <v>172</v>
      </c>
      <c r="E138" s="214" t="s">
        <v>1769</v>
      </c>
      <c r="F138" s="215" t="s">
        <v>1770</v>
      </c>
      <c r="G138" s="216" t="s">
        <v>175</v>
      </c>
      <c r="H138" s="217">
        <v>1</v>
      </c>
      <c r="I138" s="218"/>
      <c r="J138" s="219">
        <f>ROUND(I138*H138,2)</f>
        <v>0</v>
      </c>
      <c r="K138" s="215" t="s">
        <v>1771</v>
      </c>
      <c r="L138" s="45"/>
      <c r="M138" s="220" t="s">
        <v>19</v>
      </c>
      <c r="N138" s="221" t="s">
        <v>42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563</v>
      </c>
      <c r="AT138" s="224" t="s">
        <v>172</v>
      </c>
      <c r="AU138" s="224" t="s">
        <v>81</v>
      </c>
      <c r="AY138" s="18" t="s">
        <v>170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563</v>
      </c>
      <c r="BM138" s="224" t="s">
        <v>1772</v>
      </c>
    </row>
    <row r="139" s="2" customFormat="1" ht="16.5" customHeight="1">
      <c r="A139" s="39"/>
      <c r="B139" s="40"/>
      <c r="C139" s="253" t="s">
        <v>308</v>
      </c>
      <c r="D139" s="253" t="s">
        <v>248</v>
      </c>
      <c r="E139" s="254" t="s">
        <v>1773</v>
      </c>
      <c r="F139" s="255" t="s">
        <v>1774</v>
      </c>
      <c r="G139" s="256" t="s">
        <v>175</v>
      </c>
      <c r="H139" s="257">
        <v>1</v>
      </c>
      <c r="I139" s="258"/>
      <c r="J139" s="259">
        <f>ROUND(I139*H139,2)</f>
        <v>0</v>
      </c>
      <c r="K139" s="255" t="s">
        <v>19</v>
      </c>
      <c r="L139" s="260"/>
      <c r="M139" s="261" t="s">
        <v>19</v>
      </c>
      <c r="N139" s="262" t="s">
        <v>42</v>
      </c>
      <c r="O139" s="85"/>
      <c r="P139" s="222">
        <f>O139*H139</f>
        <v>0</v>
      </c>
      <c r="Q139" s="222">
        <v>0.039</v>
      </c>
      <c r="R139" s="222">
        <f>Q139*H139</f>
        <v>0.039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1749</v>
      </c>
      <c r="AT139" s="224" t="s">
        <v>248</v>
      </c>
      <c r="AU139" s="224" t="s">
        <v>81</v>
      </c>
      <c r="AY139" s="18" t="s">
        <v>170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563</v>
      </c>
      <c r="BM139" s="224" t="s">
        <v>1775</v>
      </c>
    </row>
    <row r="140" s="2" customFormat="1" ht="16.5" customHeight="1">
      <c r="A140" s="39"/>
      <c r="B140" s="40"/>
      <c r="C140" s="253" t="s">
        <v>316</v>
      </c>
      <c r="D140" s="253" t="s">
        <v>248</v>
      </c>
      <c r="E140" s="254" t="s">
        <v>1776</v>
      </c>
      <c r="F140" s="255" t="s">
        <v>1777</v>
      </c>
      <c r="G140" s="256" t="s">
        <v>175</v>
      </c>
      <c r="H140" s="257">
        <v>1</v>
      </c>
      <c r="I140" s="258"/>
      <c r="J140" s="259">
        <f>ROUND(I140*H140,2)</f>
        <v>0</v>
      </c>
      <c r="K140" s="255" t="s">
        <v>19</v>
      </c>
      <c r="L140" s="260"/>
      <c r="M140" s="261" t="s">
        <v>19</v>
      </c>
      <c r="N140" s="262" t="s">
        <v>42</v>
      </c>
      <c r="O140" s="85"/>
      <c r="P140" s="222">
        <f>O140*H140</f>
        <v>0</v>
      </c>
      <c r="Q140" s="222">
        <v>0.00050000000000000001</v>
      </c>
      <c r="R140" s="222">
        <f>Q140*H140</f>
        <v>0.00050000000000000001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1749</v>
      </c>
      <c r="AT140" s="224" t="s">
        <v>248</v>
      </c>
      <c r="AU140" s="224" t="s">
        <v>81</v>
      </c>
      <c r="AY140" s="18" t="s">
        <v>170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563</v>
      </c>
      <c r="BM140" s="224" t="s">
        <v>1778</v>
      </c>
    </row>
    <row r="141" s="2" customFormat="1" ht="16.5" customHeight="1">
      <c r="A141" s="39"/>
      <c r="B141" s="40"/>
      <c r="C141" s="253" t="s">
        <v>323</v>
      </c>
      <c r="D141" s="253" t="s">
        <v>248</v>
      </c>
      <c r="E141" s="254" t="s">
        <v>1779</v>
      </c>
      <c r="F141" s="255" t="s">
        <v>1780</v>
      </c>
      <c r="G141" s="256" t="s">
        <v>175</v>
      </c>
      <c r="H141" s="257">
        <v>1</v>
      </c>
      <c r="I141" s="258"/>
      <c r="J141" s="259">
        <f>ROUND(I141*H141,2)</f>
        <v>0</v>
      </c>
      <c r="K141" s="255" t="s">
        <v>19</v>
      </c>
      <c r="L141" s="260"/>
      <c r="M141" s="261" t="s">
        <v>19</v>
      </c>
      <c r="N141" s="262" t="s">
        <v>42</v>
      </c>
      <c r="O141" s="85"/>
      <c r="P141" s="222">
        <f>O141*H141</f>
        <v>0</v>
      </c>
      <c r="Q141" s="222">
        <v>2.5</v>
      </c>
      <c r="R141" s="222">
        <f>Q141*H141</f>
        <v>2.5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1749</v>
      </c>
      <c r="AT141" s="224" t="s">
        <v>248</v>
      </c>
      <c r="AU141" s="224" t="s">
        <v>81</v>
      </c>
      <c r="AY141" s="18" t="s">
        <v>170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563</v>
      </c>
      <c r="BM141" s="224" t="s">
        <v>1781</v>
      </c>
    </row>
    <row r="142" s="2" customFormat="1" ht="24.15" customHeight="1">
      <c r="A142" s="39"/>
      <c r="B142" s="40"/>
      <c r="C142" s="253" t="s">
        <v>197</v>
      </c>
      <c r="D142" s="253" t="s">
        <v>248</v>
      </c>
      <c r="E142" s="254" t="s">
        <v>1782</v>
      </c>
      <c r="F142" s="255" t="s">
        <v>1783</v>
      </c>
      <c r="G142" s="256" t="s">
        <v>175</v>
      </c>
      <c r="H142" s="257">
        <v>1</v>
      </c>
      <c r="I142" s="258"/>
      <c r="J142" s="259">
        <f>ROUND(I142*H142,2)</f>
        <v>0</v>
      </c>
      <c r="K142" s="255" t="s">
        <v>19</v>
      </c>
      <c r="L142" s="260"/>
      <c r="M142" s="261" t="s">
        <v>19</v>
      </c>
      <c r="N142" s="262" t="s">
        <v>42</v>
      </c>
      <c r="O142" s="85"/>
      <c r="P142" s="222">
        <f>O142*H142</f>
        <v>0</v>
      </c>
      <c r="Q142" s="222">
        <v>0.0081399999999999997</v>
      </c>
      <c r="R142" s="222">
        <f>Q142*H142</f>
        <v>0.0081399999999999997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1749</v>
      </c>
      <c r="AT142" s="224" t="s">
        <v>248</v>
      </c>
      <c r="AU142" s="224" t="s">
        <v>81</v>
      </c>
      <c r="AY142" s="18" t="s">
        <v>170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563</v>
      </c>
      <c r="BM142" s="224" t="s">
        <v>1784</v>
      </c>
    </row>
    <row r="143" s="2" customFormat="1" ht="16.5" customHeight="1">
      <c r="A143" s="39"/>
      <c r="B143" s="40"/>
      <c r="C143" s="253" t="s">
        <v>332</v>
      </c>
      <c r="D143" s="253" t="s">
        <v>248</v>
      </c>
      <c r="E143" s="254" t="s">
        <v>1785</v>
      </c>
      <c r="F143" s="255" t="s">
        <v>1786</v>
      </c>
      <c r="G143" s="256" t="s">
        <v>206</v>
      </c>
      <c r="H143" s="257">
        <v>0.25</v>
      </c>
      <c r="I143" s="258"/>
      <c r="J143" s="259">
        <f>ROUND(I143*H143,2)</f>
        <v>0</v>
      </c>
      <c r="K143" s="255" t="s">
        <v>1787</v>
      </c>
      <c r="L143" s="260"/>
      <c r="M143" s="261" t="s">
        <v>19</v>
      </c>
      <c r="N143" s="262" t="s">
        <v>42</v>
      </c>
      <c r="O143" s="85"/>
      <c r="P143" s="222">
        <f>O143*H143</f>
        <v>0</v>
      </c>
      <c r="Q143" s="222">
        <v>2.234</v>
      </c>
      <c r="R143" s="222">
        <f>Q143*H143</f>
        <v>0.5585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1749</v>
      </c>
      <c r="AT143" s="224" t="s">
        <v>248</v>
      </c>
      <c r="AU143" s="224" t="s">
        <v>81</v>
      </c>
      <c r="AY143" s="18" t="s">
        <v>170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563</v>
      </c>
      <c r="BM143" s="224" t="s">
        <v>1788</v>
      </c>
    </row>
    <row r="144" s="2" customFormat="1" ht="16.5" customHeight="1">
      <c r="A144" s="39"/>
      <c r="B144" s="40"/>
      <c r="C144" s="253" t="s">
        <v>337</v>
      </c>
      <c r="D144" s="253" t="s">
        <v>248</v>
      </c>
      <c r="E144" s="254" t="s">
        <v>1789</v>
      </c>
      <c r="F144" s="255" t="s">
        <v>1790</v>
      </c>
      <c r="G144" s="256" t="s">
        <v>229</v>
      </c>
      <c r="H144" s="257">
        <v>0.025000000000000001</v>
      </c>
      <c r="I144" s="258"/>
      <c r="J144" s="259">
        <f>ROUND(I144*H144,2)</f>
        <v>0</v>
      </c>
      <c r="K144" s="255" t="s">
        <v>19</v>
      </c>
      <c r="L144" s="260"/>
      <c r="M144" s="261" t="s">
        <v>19</v>
      </c>
      <c r="N144" s="262" t="s">
        <v>42</v>
      </c>
      <c r="O144" s="85"/>
      <c r="P144" s="222">
        <f>O144*H144</f>
        <v>0</v>
      </c>
      <c r="Q144" s="222">
        <v>1</v>
      </c>
      <c r="R144" s="222">
        <f>Q144*H144</f>
        <v>0.025000000000000001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1214</v>
      </c>
      <c r="AT144" s="224" t="s">
        <v>248</v>
      </c>
      <c r="AU144" s="224" t="s">
        <v>81</v>
      </c>
      <c r="AY144" s="18" t="s">
        <v>170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1214</v>
      </c>
      <c r="BM144" s="224" t="s">
        <v>1791</v>
      </c>
    </row>
    <row r="145" s="2" customFormat="1" ht="24.15" customHeight="1">
      <c r="A145" s="39"/>
      <c r="B145" s="40"/>
      <c r="C145" s="213" t="s">
        <v>342</v>
      </c>
      <c r="D145" s="213" t="s">
        <v>172</v>
      </c>
      <c r="E145" s="214" t="s">
        <v>1792</v>
      </c>
      <c r="F145" s="215" t="s">
        <v>1793</v>
      </c>
      <c r="G145" s="216" t="s">
        <v>175</v>
      </c>
      <c r="H145" s="217">
        <v>5</v>
      </c>
      <c r="I145" s="218"/>
      <c r="J145" s="219">
        <f>ROUND(I145*H145,2)</f>
        <v>0</v>
      </c>
      <c r="K145" s="215" t="s">
        <v>176</v>
      </c>
      <c r="L145" s="45"/>
      <c r="M145" s="220" t="s">
        <v>19</v>
      </c>
      <c r="N145" s="221" t="s">
        <v>42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563</v>
      </c>
      <c r="AT145" s="224" t="s">
        <v>172</v>
      </c>
      <c r="AU145" s="224" t="s">
        <v>81</v>
      </c>
      <c r="AY145" s="18" t="s">
        <v>170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563</v>
      </c>
      <c r="BM145" s="224" t="s">
        <v>1794</v>
      </c>
    </row>
    <row r="146" s="2" customFormat="1">
      <c r="A146" s="39"/>
      <c r="B146" s="40"/>
      <c r="C146" s="41"/>
      <c r="D146" s="226" t="s">
        <v>179</v>
      </c>
      <c r="E146" s="41"/>
      <c r="F146" s="227" t="s">
        <v>1795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179</v>
      </c>
      <c r="AU146" s="18" t="s">
        <v>81</v>
      </c>
    </row>
    <row r="147" s="2" customFormat="1" ht="16.5" customHeight="1">
      <c r="A147" s="39"/>
      <c r="B147" s="40"/>
      <c r="C147" s="213" t="s">
        <v>347</v>
      </c>
      <c r="D147" s="213" t="s">
        <v>172</v>
      </c>
      <c r="E147" s="214" t="s">
        <v>1796</v>
      </c>
      <c r="F147" s="215" t="s">
        <v>1797</v>
      </c>
      <c r="G147" s="216" t="s">
        <v>175</v>
      </c>
      <c r="H147" s="217">
        <v>5</v>
      </c>
      <c r="I147" s="218"/>
      <c r="J147" s="219">
        <f>ROUND(I147*H147,2)</f>
        <v>0</v>
      </c>
      <c r="K147" s="215" t="s">
        <v>176</v>
      </c>
      <c r="L147" s="45"/>
      <c r="M147" s="220" t="s">
        <v>19</v>
      </c>
      <c r="N147" s="221" t="s">
        <v>42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563</v>
      </c>
      <c r="AT147" s="224" t="s">
        <v>172</v>
      </c>
      <c r="AU147" s="224" t="s">
        <v>81</v>
      </c>
      <c r="AY147" s="18" t="s">
        <v>170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563</v>
      </c>
      <c r="BM147" s="224" t="s">
        <v>1798</v>
      </c>
    </row>
    <row r="148" s="2" customFormat="1">
      <c r="A148" s="39"/>
      <c r="B148" s="40"/>
      <c r="C148" s="41"/>
      <c r="D148" s="226" t="s">
        <v>179</v>
      </c>
      <c r="E148" s="41"/>
      <c r="F148" s="227" t="s">
        <v>1799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179</v>
      </c>
      <c r="AU148" s="18" t="s">
        <v>81</v>
      </c>
    </row>
    <row r="149" s="2" customFormat="1" ht="24.15" customHeight="1">
      <c r="A149" s="39"/>
      <c r="B149" s="40"/>
      <c r="C149" s="253" t="s">
        <v>352</v>
      </c>
      <c r="D149" s="253" t="s">
        <v>248</v>
      </c>
      <c r="E149" s="254" t="s">
        <v>1800</v>
      </c>
      <c r="F149" s="255" t="s">
        <v>1801</v>
      </c>
      <c r="G149" s="256" t="s">
        <v>175</v>
      </c>
      <c r="H149" s="257">
        <v>1</v>
      </c>
      <c r="I149" s="258"/>
      <c r="J149" s="259">
        <f>ROUND(I149*H149,2)</f>
        <v>0</v>
      </c>
      <c r="K149" s="255" t="s">
        <v>19</v>
      </c>
      <c r="L149" s="260"/>
      <c r="M149" s="261" t="s">
        <v>19</v>
      </c>
      <c r="N149" s="262" t="s">
        <v>42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1749</v>
      </c>
      <c r="AT149" s="224" t="s">
        <v>248</v>
      </c>
      <c r="AU149" s="224" t="s">
        <v>81</v>
      </c>
      <c r="AY149" s="18" t="s">
        <v>170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563</v>
      </c>
      <c r="BM149" s="224" t="s">
        <v>1802</v>
      </c>
    </row>
    <row r="150" s="2" customFormat="1" ht="24.15" customHeight="1">
      <c r="A150" s="39"/>
      <c r="B150" s="40"/>
      <c r="C150" s="253" t="s">
        <v>358</v>
      </c>
      <c r="D150" s="253" t="s">
        <v>248</v>
      </c>
      <c r="E150" s="254" t="s">
        <v>1803</v>
      </c>
      <c r="F150" s="255" t="s">
        <v>1804</v>
      </c>
      <c r="G150" s="256" t="s">
        <v>175</v>
      </c>
      <c r="H150" s="257">
        <v>2</v>
      </c>
      <c r="I150" s="258"/>
      <c r="J150" s="259">
        <f>ROUND(I150*H150,2)</f>
        <v>0</v>
      </c>
      <c r="K150" s="255" t="s">
        <v>19</v>
      </c>
      <c r="L150" s="260"/>
      <c r="M150" s="261" t="s">
        <v>19</v>
      </c>
      <c r="N150" s="262" t="s">
        <v>42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1749</v>
      </c>
      <c r="AT150" s="224" t="s">
        <v>248</v>
      </c>
      <c r="AU150" s="224" t="s">
        <v>81</v>
      </c>
      <c r="AY150" s="18" t="s">
        <v>170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563</v>
      </c>
      <c r="BM150" s="224" t="s">
        <v>1805</v>
      </c>
    </row>
    <row r="151" s="2" customFormat="1" ht="24.15" customHeight="1">
      <c r="A151" s="39"/>
      <c r="B151" s="40"/>
      <c r="C151" s="253" t="s">
        <v>362</v>
      </c>
      <c r="D151" s="253" t="s">
        <v>248</v>
      </c>
      <c r="E151" s="254" t="s">
        <v>1806</v>
      </c>
      <c r="F151" s="255" t="s">
        <v>1807</v>
      </c>
      <c r="G151" s="256" t="s">
        <v>175</v>
      </c>
      <c r="H151" s="257">
        <v>2</v>
      </c>
      <c r="I151" s="258"/>
      <c r="J151" s="259">
        <f>ROUND(I151*H151,2)</f>
        <v>0</v>
      </c>
      <c r="K151" s="255" t="s">
        <v>19</v>
      </c>
      <c r="L151" s="260"/>
      <c r="M151" s="261" t="s">
        <v>19</v>
      </c>
      <c r="N151" s="262" t="s">
        <v>42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1749</v>
      </c>
      <c r="AT151" s="224" t="s">
        <v>248</v>
      </c>
      <c r="AU151" s="224" t="s">
        <v>81</v>
      </c>
      <c r="AY151" s="18" t="s">
        <v>170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79</v>
      </c>
      <c r="BK151" s="225">
        <f>ROUND(I151*H151,2)</f>
        <v>0</v>
      </c>
      <c r="BL151" s="18" t="s">
        <v>563</v>
      </c>
      <c r="BM151" s="224" t="s">
        <v>1808</v>
      </c>
    </row>
    <row r="152" s="2" customFormat="1" ht="24.15" customHeight="1">
      <c r="A152" s="39"/>
      <c r="B152" s="40"/>
      <c r="C152" s="213" t="s">
        <v>370</v>
      </c>
      <c r="D152" s="213" t="s">
        <v>172</v>
      </c>
      <c r="E152" s="214" t="s">
        <v>1809</v>
      </c>
      <c r="F152" s="215" t="s">
        <v>1810</v>
      </c>
      <c r="G152" s="216" t="s">
        <v>175</v>
      </c>
      <c r="H152" s="217">
        <v>1</v>
      </c>
      <c r="I152" s="218"/>
      <c r="J152" s="219">
        <f>ROUND(I152*H152,2)</f>
        <v>0</v>
      </c>
      <c r="K152" s="215" t="s">
        <v>176</v>
      </c>
      <c r="L152" s="45"/>
      <c r="M152" s="220" t="s">
        <v>19</v>
      </c>
      <c r="N152" s="221" t="s">
        <v>42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0.02</v>
      </c>
      <c r="T152" s="223">
        <f>S152*H152</f>
        <v>0.02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270</v>
      </c>
      <c r="AT152" s="224" t="s">
        <v>172</v>
      </c>
      <c r="AU152" s="224" t="s">
        <v>81</v>
      </c>
      <c r="AY152" s="18" t="s">
        <v>170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270</v>
      </c>
      <c r="BM152" s="224" t="s">
        <v>1811</v>
      </c>
    </row>
    <row r="153" s="2" customFormat="1">
      <c r="A153" s="39"/>
      <c r="B153" s="40"/>
      <c r="C153" s="41"/>
      <c r="D153" s="226" t="s">
        <v>179</v>
      </c>
      <c r="E153" s="41"/>
      <c r="F153" s="227" t="s">
        <v>1812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179</v>
      </c>
      <c r="AU153" s="18" t="s">
        <v>81</v>
      </c>
    </row>
    <row r="154" s="2" customFormat="1" ht="24.15" customHeight="1">
      <c r="A154" s="39"/>
      <c r="B154" s="40"/>
      <c r="C154" s="213" t="s">
        <v>375</v>
      </c>
      <c r="D154" s="213" t="s">
        <v>172</v>
      </c>
      <c r="E154" s="214" t="s">
        <v>1813</v>
      </c>
      <c r="F154" s="215" t="s">
        <v>1814</v>
      </c>
      <c r="G154" s="216" t="s">
        <v>192</v>
      </c>
      <c r="H154" s="217">
        <v>1</v>
      </c>
      <c r="I154" s="218"/>
      <c r="J154" s="219">
        <f>ROUND(I154*H154,2)</f>
        <v>0</v>
      </c>
      <c r="K154" s="215" t="s">
        <v>176</v>
      </c>
      <c r="L154" s="45"/>
      <c r="M154" s="220" t="s">
        <v>19</v>
      </c>
      <c r="N154" s="221" t="s">
        <v>42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563</v>
      </c>
      <c r="AT154" s="224" t="s">
        <v>172</v>
      </c>
      <c r="AU154" s="224" t="s">
        <v>81</v>
      </c>
      <c r="AY154" s="18" t="s">
        <v>170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563</v>
      </c>
      <c r="BM154" s="224" t="s">
        <v>1815</v>
      </c>
    </row>
    <row r="155" s="2" customFormat="1">
      <c r="A155" s="39"/>
      <c r="B155" s="40"/>
      <c r="C155" s="41"/>
      <c r="D155" s="226" t="s">
        <v>179</v>
      </c>
      <c r="E155" s="41"/>
      <c r="F155" s="227" t="s">
        <v>1816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179</v>
      </c>
      <c r="AU155" s="18" t="s">
        <v>81</v>
      </c>
    </row>
    <row r="156" s="2" customFormat="1" ht="16.5" customHeight="1">
      <c r="A156" s="39"/>
      <c r="B156" s="40"/>
      <c r="C156" s="253" t="s">
        <v>382</v>
      </c>
      <c r="D156" s="253" t="s">
        <v>248</v>
      </c>
      <c r="E156" s="254" t="s">
        <v>1817</v>
      </c>
      <c r="F156" s="255" t="s">
        <v>1818</v>
      </c>
      <c r="G156" s="256" t="s">
        <v>175</v>
      </c>
      <c r="H156" s="257">
        <v>1</v>
      </c>
      <c r="I156" s="258"/>
      <c r="J156" s="259">
        <f>ROUND(I156*H156,2)</f>
        <v>0</v>
      </c>
      <c r="K156" s="255" t="s">
        <v>19</v>
      </c>
      <c r="L156" s="260"/>
      <c r="M156" s="261" t="s">
        <v>19</v>
      </c>
      <c r="N156" s="262" t="s">
        <v>42</v>
      </c>
      <c r="O156" s="85"/>
      <c r="P156" s="222">
        <f>O156*H156</f>
        <v>0</v>
      </c>
      <c r="Q156" s="222">
        <v>0.029399999999999999</v>
      </c>
      <c r="R156" s="222">
        <f>Q156*H156</f>
        <v>0.029399999999999999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1749</v>
      </c>
      <c r="AT156" s="224" t="s">
        <v>248</v>
      </c>
      <c r="AU156" s="224" t="s">
        <v>81</v>
      </c>
      <c r="AY156" s="18" t="s">
        <v>170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563</v>
      </c>
      <c r="BM156" s="224" t="s">
        <v>1819</v>
      </c>
    </row>
    <row r="157" s="2" customFormat="1" ht="16.5" customHeight="1">
      <c r="A157" s="39"/>
      <c r="B157" s="40"/>
      <c r="C157" s="253" t="s">
        <v>387</v>
      </c>
      <c r="D157" s="253" t="s">
        <v>248</v>
      </c>
      <c r="E157" s="254" t="s">
        <v>1820</v>
      </c>
      <c r="F157" s="255" t="s">
        <v>1821</v>
      </c>
      <c r="G157" s="256" t="s">
        <v>175</v>
      </c>
      <c r="H157" s="257">
        <v>9</v>
      </c>
      <c r="I157" s="258"/>
      <c r="J157" s="259">
        <f>ROUND(I157*H157,2)</f>
        <v>0</v>
      </c>
      <c r="K157" s="255" t="s">
        <v>19</v>
      </c>
      <c r="L157" s="260"/>
      <c r="M157" s="261" t="s">
        <v>19</v>
      </c>
      <c r="N157" s="262" t="s">
        <v>42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1749</v>
      </c>
      <c r="AT157" s="224" t="s">
        <v>248</v>
      </c>
      <c r="AU157" s="224" t="s">
        <v>81</v>
      </c>
      <c r="AY157" s="18" t="s">
        <v>170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563</v>
      </c>
      <c r="BM157" s="224" t="s">
        <v>1822</v>
      </c>
    </row>
    <row r="158" s="12" customFormat="1" ht="22.8" customHeight="1">
      <c r="A158" s="12"/>
      <c r="B158" s="197"/>
      <c r="C158" s="198"/>
      <c r="D158" s="199" t="s">
        <v>70</v>
      </c>
      <c r="E158" s="211" t="s">
        <v>667</v>
      </c>
      <c r="F158" s="211" t="s">
        <v>668</v>
      </c>
      <c r="G158" s="198"/>
      <c r="H158" s="198"/>
      <c r="I158" s="201"/>
      <c r="J158" s="212">
        <f>BK158</f>
        <v>0</v>
      </c>
      <c r="K158" s="198"/>
      <c r="L158" s="203"/>
      <c r="M158" s="204"/>
      <c r="N158" s="205"/>
      <c r="O158" s="205"/>
      <c r="P158" s="206">
        <f>SUM(P159:P173)</f>
        <v>0</v>
      </c>
      <c r="Q158" s="205"/>
      <c r="R158" s="206">
        <f>SUM(R159:R173)</f>
        <v>0.013965</v>
      </c>
      <c r="S158" s="205"/>
      <c r="T158" s="207">
        <f>SUM(T159:T173)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8" t="s">
        <v>185</v>
      </c>
      <c r="AT158" s="209" t="s">
        <v>70</v>
      </c>
      <c r="AU158" s="209" t="s">
        <v>79</v>
      </c>
      <c r="AY158" s="208" t="s">
        <v>170</v>
      </c>
      <c r="BK158" s="210">
        <f>SUM(BK159:BK173)</f>
        <v>0</v>
      </c>
    </row>
    <row r="159" s="2" customFormat="1" ht="24.15" customHeight="1">
      <c r="A159" s="39"/>
      <c r="B159" s="40"/>
      <c r="C159" s="213" t="s">
        <v>395</v>
      </c>
      <c r="D159" s="213" t="s">
        <v>172</v>
      </c>
      <c r="E159" s="214" t="s">
        <v>1823</v>
      </c>
      <c r="F159" s="215" t="s">
        <v>1824</v>
      </c>
      <c r="G159" s="216" t="s">
        <v>237</v>
      </c>
      <c r="H159" s="217">
        <v>20</v>
      </c>
      <c r="I159" s="218"/>
      <c r="J159" s="219">
        <f>ROUND(I159*H159,2)</f>
        <v>0</v>
      </c>
      <c r="K159" s="215" t="s">
        <v>176</v>
      </c>
      <c r="L159" s="45"/>
      <c r="M159" s="220" t="s">
        <v>19</v>
      </c>
      <c r="N159" s="221" t="s">
        <v>42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563</v>
      </c>
      <c r="AT159" s="224" t="s">
        <v>172</v>
      </c>
      <c r="AU159" s="224" t="s">
        <v>81</v>
      </c>
      <c r="AY159" s="18" t="s">
        <v>170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563</v>
      </c>
      <c r="BM159" s="224" t="s">
        <v>1825</v>
      </c>
    </row>
    <row r="160" s="2" customFormat="1">
      <c r="A160" s="39"/>
      <c r="B160" s="40"/>
      <c r="C160" s="41"/>
      <c r="D160" s="226" t="s">
        <v>179</v>
      </c>
      <c r="E160" s="41"/>
      <c r="F160" s="227" t="s">
        <v>1826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179</v>
      </c>
      <c r="AU160" s="18" t="s">
        <v>81</v>
      </c>
    </row>
    <row r="161" s="2" customFormat="1" ht="24.15" customHeight="1">
      <c r="A161" s="39"/>
      <c r="B161" s="40"/>
      <c r="C161" s="213" t="s">
        <v>400</v>
      </c>
      <c r="D161" s="213" t="s">
        <v>172</v>
      </c>
      <c r="E161" s="214" t="s">
        <v>1827</v>
      </c>
      <c r="F161" s="215" t="s">
        <v>1828</v>
      </c>
      <c r="G161" s="216" t="s">
        <v>237</v>
      </c>
      <c r="H161" s="217">
        <v>38</v>
      </c>
      <c r="I161" s="218"/>
      <c r="J161" s="219">
        <f>ROUND(I161*H161,2)</f>
        <v>0</v>
      </c>
      <c r="K161" s="215" t="s">
        <v>176</v>
      </c>
      <c r="L161" s="45"/>
      <c r="M161" s="220" t="s">
        <v>19</v>
      </c>
      <c r="N161" s="221" t="s">
        <v>42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563</v>
      </c>
      <c r="AT161" s="224" t="s">
        <v>172</v>
      </c>
      <c r="AU161" s="224" t="s">
        <v>81</v>
      </c>
      <c r="AY161" s="18" t="s">
        <v>170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563</v>
      </c>
      <c r="BM161" s="224" t="s">
        <v>1829</v>
      </c>
    </row>
    <row r="162" s="2" customFormat="1">
      <c r="A162" s="39"/>
      <c r="B162" s="40"/>
      <c r="C162" s="41"/>
      <c r="D162" s="226" t="s">
        <v>179</v>
      </c>
      <c r="E162" s="41"/>
      <c r="F162" s="227" t="s">
        <v>1830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179</v>
      </c>
      <c r="AU162" s="18" t="s">
        <v>81</v>
      </c>
    </row>
    <row r="163" s="2" customFormat="1" ht="24.15" customHeight="1">
      <c r="A163" s="39"/>
      <c r="B163" s="40"/>
      <c r="C163" s="213" t="s">
        <v>406</v>
      </c>
      <c r="D163" s="213" t="s">
        <v>172</v>
      </c>
      <c r="E163" s="214" t="s">
        <v>1831</v>
      </c>
      <c r="F163" s="215" t="s">
        <v>1832</v>
      </c>
      <c r="G163" s="216" t="s">
        <v>237</v>
      </c>
      <c r="H163" s="217">
        <v>20</v>
      </c>
      <c r="I163" s="218"/>
      <c r="J163" s="219">
        <f>ROUND(I163*H163,2)</f>
        <v>0</v>
      </c>
      <c r="K163" s="215" t="s">
        <v>176</v>
      </c>
      <c r="L163" s="45"/>
      <c r="M163" s="220" t="s">
        <v>19</v>
      </c>
      <c r="N163" s="221" t="s">
        <v>42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563</v>
      </c>
      <c r="AT163" s="224" t="s">
        <v>172</v>
      </c>
      <c r="AU163" s="224" t="s">
        <v>81</v>
      </c>
      <c r="AY163" s="18" t="s">
        <v>170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563</v>
      </c>
      <c r="BM163" s="224" t="s">
        <v>1833</v>
      </c>
    </row>
    <row r="164" s="2" customFormat="1">
      <c r="A164" s="39"/>
      <c r="B164" s="40"/>
      <c r="C164" s="41"/>
      <c r="D164" s="226" t="s">
        <v>179</v>
      </c>
      <c r="E164" s="41"/>
      <c r="F164" s="227" t="s">
        <v>1834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179</v>
      </c>
      <c r="AU164" s="18" t="s">
        <v>81</v>
      </c>
    </row>
    <row r="165" s="2" customFormat="1" ht="24.15" customHeight="1">
      <c r="A165" s="39"/>
      <c r="B165" s="40"/>
      <c r="C165" s="213" t="s">
        <v>411</v>
      </c>
      <c r="D165" s="213" t="s">
        <v>172</v>
      </c>
      <c r="E165" s="214" t="s">
        <v>1835</v>
      </c>
      <c r="F165" s="215" t="s">
        <v>1836</v>
      </c>
      <c r="G165" s="216" t="s">
        <v>237</v>
      </c>
      <c r="H165" s="217">
        <v>38</v>
      </c>
      <c r="I165" s="218"/>
      <c r="J165" s="219">
        <f>ROUND(I165*H165,2)</f>
        <v>0</v>
      </c>
      <c r="K165" s="215" t="s">
        <v>176</v>
      </c>
      <c r="L165" s="45"/>
      <c r="M165" s="220" t="s">
        <v>19</v>
      </c>
      <c r="N165" s="221" t="s">
        <v>42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563</v>
      </c>
      <c r="AT165" s="224" t="s">
        <v>172</v>
      </c>
      <c r="AU165" s="224" t="s">
        <v>81</v>
      </c>
      <c r="AY165" s="18" t="s">
        <v>170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563</v>
      </c>
      <c r="BM165" s="224" t="s">
        <v>1837</v>
      </c>
    </row>
    <row r="166" s="2" customFormat="1">
      <c r="A166" s="39"/>
      <c r="B166" s="40"/>
      <c r="C166" s="41"/>
      <c r="D166" s="226" t="s">
        <v>179</v>
      </c>
      <c r="E166" s="41"/>
      <c r="F166" s="227" t="s">
        <v>1838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179</v>
      </c>
      <c r="AU166" s="18" t="s">
        <v>81</v>
      </c>
    </row>
    <row r="167" s="2" customFormat="1" ht="24.15" customHeight="1">
      <c r="A167" s="39"/>
      <c r="B167" s="40"/>
      <c r="C167" s="213" t="s">
        <v>416</v>
      </c>
      <c r="D167" s="213" t="s">
        <v>172</v>
      </c>
      <c r="E167" s="214" t="s">
        <v>1839</v>
      </c>
      <c r="F167" s="215" t="s">
        <v>1840</v>
      </c>
      <c r="G167" s="216" t="s">
        <v>237</v>
      </c>
      <c r="H167" s="217">
        <v>58</v>
      </c>
      <c r="I167" s="218"/>
      <c r="J167" s="219">
        <f>ROUND(I167*H167,2)</f>
        <v>0</v>
      </c>
      <c r="K167" s="215" t="s">
        <v>176</v>
      </c>
      <c r="L167" s="45"/>
      <c r="M167" s="220" t="s">
        <v>19</v>
      </c>
      <c r="N167" s="221" t="s">
        <v>42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563</v>
      </c>
      <c r="AT167" s="224" t="s">
        <v>172</v>
      </c>
      <c r="AU167" s="224" t="s">
        <v>81</v>
      </c>
      <c r="AY167" s="18" t="s">
        <v>170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563</v>
      </c>
      <c r="BM167" s="224" t="s">
        <v>1841</v>
      </c>
    </row>
    <row r="168" s="2" customFormat="1">
      <c r="A168" s="39"/>
      <c r="B168" s="40"/>
      <c r="C168" s="41"/>
      <c r="D168" s="226" t="s">
        <v>179</v>
      </c>
      <c r="E168" s="41"/>
      <c r="F168" s="227" t="s">
        <v>1842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179</v>
      </c>
      <c r="AU168" s="18" t="s">
        <v>81</v>
      </c>
    </row>
    <row r="169" s="2" customFormat="1" ht="24.15" customHeight="1">
      <c r="A169" s="39"/>
      <c r="B169" s="40"/>
      <c r="C169" s="213" t="s">
        <v>421</v>
      </c>
      <c r="D169" s="213" t="s">
        <v>172</v>
      </c>
      <c r="E169" s="214" t="s">
        <v>1843</v>
      </c>
      <c r="F169" s="215" t="s">
        <v>1844</v>
      </c>
      <c r="G169" s="216" t="s">
        <v>237</v>
      </c>
      <c r="H169" s="217">
        <v>70</v>
      </c>
      <c r="I169" s="218"/>
      <c r="J169" s="219">
        <f>ROUND(I169*H169,2)</f>
        <v>0</v>
      </c>
      <c r="K169" s="215" t="s">
        <v>176</v>
      </c>
      <c r="L169" s="45"/>
      <c r="M169" s="220" t="s">
        <v>19</v>
      </c>
      <c r="N169" s="221" t="s">
        <v>42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563</v>
      </c>
      <c r="AT169" s="224" t="s">
        <v>172</v>
      </c>
      <c r="AU169" s="224" t="s">
        <v>81</v>
      </c>
      <c r="AY169" s="18" t="s">
        <v>170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563</v>
      </c>
      <c r="BM169" s="224" t="s">
        <v>1845</v>
      </c>
    </row>
    <row r="170" s="2" customFormat="1">
      <c r="A170" s="39"/>
      <c r="B170" s="40"/>
      <c r="C170" s="41"/>
      <c r="D170" s="226" t="s">
        <v>179</v>
      </c>
      <c r="E170" s="41"/>
      <c r="F170" s="227" t="s">
        <v>1846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179</v>
      </c>
      <c r="AU170" s="18" t="s">
        <v>81</v>
      </c>
    </row>
    <row r="171" s="2" customFormat="1" ht="24.15" customHeight="1">
      <c r="A171" s="39"/>
      <c r="B171" s="40"/>
      <c r="C171" s="253" t="s">
        <v>428</v>
      </c>
      <c r="D171" s="253" t="s">
        <v>248</v>
      </c>
      <c r="E171" s="254" t="s">
        <v>1847</v>
      </c>
      <c r="F171" s="255" t="s">
        <v>1848</v>
      </c>
      <c r="G171" s="256" t="s">
        <v>237</v>
      </c>
      <c r="H171" s="257">
        <v>73.5</v>
      </c>
      <c r="I171" s="258"/>
      <c r="J171" s="259">
        <f>ROUND(I171*H171,2)</f>
        <v>0</v>
      </c>
      <c r="K171" s="255" t="s">
        <v>176</v>
      </c>
      <c r="L171" s="260"/>
      <c r="M171" s="261" t="s">
        <v>19</v>
      </c>
      <c r="N171" s="262" t="s">
        <v>42</v>
      </c>
      <c r="O171" s="85"/>
      <c r="P171" s="222">
        <f>O171*H171</f>
        <v>0</v>
      </c>
      <c r="Q171" s="222">
        <v>0.00019000000000000001</v>
      </c>
      <c r="R171" s="222">
        <f>Q171*H171</f>
        <v>0.013965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1214</v>
      </c>
      <c r="AT171" s="224" t="s">
        <v>248</v>
      </c>
      <c r="AU171" s="224" t="s">
        <v>81</v>
      </c>
      <c r="AY171" s="18" t="s">
        <v>170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1214</v>
      </c>
      <c r="BM171" s="224" t="s">
        <v>1849</v>
      </c>
    </row>
    <row r="172" s="2" customFormat="1">
      <c r="A172" s="39"/>
      <c r="B172" s="40"/>
      <c r="C172" s="41"/>
      <c r="D172" s="226" t="s">
        <v>179</v>
      </c>
      <c r="E172" s="41"/>
      <c r="F172" s="227" t="s">
        <v>1850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179</v>
      </c>
      <c r="AU172" s="18" t="s">
        <v>81</v>
      </c>
    </row>
    <row r="173" s="14" customFormat="1">
      <c r="A173" s="14"/>
      <c r="B173" s="242"/>
      <c r="C173" s="243"/>
      <c r="D173" s="233" t="s">
        <v>195</v>
      </c>
      <c r="E173" s="244" t="s">
        <v>19</v>
      </c>
      <c r="F173" s="245" t="s">
        <v>1851</v>
      </c>
      <c r="G173" s="243"/>
      <c r="H173" s="246">
        <v>73.5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2" t="s">
        <v>195</v>
      </c>
      <c r="AU173" s="252" t="s">
        <v>81</v>
      </c>
      <c r="AV173" s="14" t="s">
        <v>81</v>
      </c>
      <c r="AW173" s="14" t="s">
        <v>33</v>
      </c>
      <c r="AX173" s="14" t="s">
        <v>79</v>
      </c>
      <c r="AY173" s="252" t="s">
        <v>170</v>
      </c>
    </row>
    <row r="174" s="12" customFormat="1" ht="22.8" customHeight="1">
      <c r="A174" s="12"/>
      <c r="B174" s="197"/>
      <c r="C174" s="198"/>
      <c r="D174" s="199" t="s">
        <v>70</v>
      </c>
      <c r="E174" s="211" t="s">
        <v>1852</v>
      </c>
      <c r="F174" s="211" t="s">
        <v>1853</v>
      </c>
      <c r="G174" s="198"/>
      <c r="H174" s="198"/>
      <c r="I174" s="201"/>
      <c r="J174" s="212">
        <f>BK174</f>
        <v>0</v>
      </c>
      <c r="K174" s="198"/>
      <c r="L174" s="203"/>
      <c r="M174" s="204"/>
      <c r="N174" s="205"/>
      <c r="O174" s="205"/>
      <c r="P174" s="206">
        <f>SUM(P175:P176)</f>
        <v>0</v>
      </c>
      <c r="Q174" s="205"/>
      <c r="R174" s="206">
        <f>SUM(R175:R176)</f>
        <v>0</v>
      </c>
      <c r="S174" s="205"/>
      <c r="T174" s="207">
        <f>SUM(T175:T176)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8" t="s">
        <v>185</v>
      </c>
      <c r="AT174" s="209" t="s">
        <v>70</v>
      </c>
      <c r="AU174" s="209" t="s">
        <v>79</v>
      </c>
      <c r="AY174" s="208" t="s">
        <v>170</v>
      </c>
      <c r="BK174" s="210">
        <f>SUM(BK175:BK176)</f>
        <v>0</v>
      </c>
    </row>
    <row r="175" s="2" customFormat="1" ht="24.15" customHeight="1">
      <c r="A175" s="39"/>
      <c r="B175" s="40"/>
      <c r="C175" s="213" t="s">
        <v>434</v>
      </c>
      <c r="D175" s="213" t="s">
        <v>172</v>
      </c>
      <c r="E175" s="214" t="s">
        <v>1854</v>
      </c>
      <c r="F175" s="215" t="s">
        <v>1855</v>
      </c>
      <c r="G175" s="216" t="s">
        <v>175</v>
      </c>
      <c r="H175" s="217">
        <v>1</v>
      </c>
      <c r="I175" s="218"/>
      <c r="J175" s="219">
        <f>ROUND(I175*H175,2)</f>
        <v>0</v>
      </c>
      <c r="K175" s="215" t="s">
        <v>176</v>
      </c>
      <c r="L175" s="45"/>
      <c r="M175" s="220" t="s">
        <v>19</v>
      </c>
      <c r="N175" s="221" t="s">
        <v>42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563</v>
      </c>
      <c r="AT175" s="224" t="s">
        <v>172</v>
      </c>
      <c r="AU175" s="224" t="s">
        <v>81</v>
      </c>
      <c r="AY175" s="18" t="s">
        <v>170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563</v>
      </c>
      <c r="BM175" s="224" t="s">
        <v>1856</v>
      </c>
    </row>
    <row r="176" s="2" customFormat="1">
      <c r="A176" s="39"/>
      <c r="B176" s="40"/>
      <c r="C176" s="41"/>
      <c r="D176" s="226" t="s">
        <v>179</v>
      </c>
      <c r="E176" s="41"/>
      <c r="F176" s="227" t="s">
        <v>1857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179</v>
      </c>
      <c r="AU176" s="18" t="s">
        <v>81</v>
      </c>
    </row>
    <row r="177" s="12" customFormat="1" ht="25.92" customHeight="1">
      <c r="A177" s="12"/>
      <c r="B177" s="197"/>
      <c r="C177" s="198"/>
      <c r="D177" s="199" t="s">
        <v>70</v>
      </c>
      <c r="E177" s="200" t="s">
        <v>127</v>
      </c>
      <c r="F177" s="200" t="s">
        <v>128</v>
      </c>
      <c r="G177" s="198"/>
      <c r="H177" s="198"/>
      <c r="I177" s="201"/>
      <c r="J177" s="202">
        <f>BK177</f>
        <v>0</v>
      </c>
      <c r="K177" s="198"/>
      <c r="L177" s="203"/>
      <c r="M177" s="204"/>
      <c r="N177" s="205"/>
      <c r="O177" s="205"/>
      <c r="P177" s="206">
        <f>P178</f>
        <v>0</v>
      </c>
      <c r="Q177" s="205"/>
      <c r="R177" s="206">
        <f>R178</f>
        <v>0</v>
      </c>
      <c r="S177" s="205"/>
      <c r="T177" s="207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8" t="s">
        <v>198</v>
      </c>
      <c r="AT177" s="209" t="s">
        <v>70</v>
      </c>
      <c r="AU177" s="209" t="s">
        <v>71</v>
      </c>
      <c r="AY177" s="208" t="s">
        <v>170</v>
      </c>
      <c r="BK177" s="210">
        <f>BK178</f>
        <v>0</v>
      </c>
    </row>
    <row r="178" s="12" customFormat="1" ht="22.8" customHeight="1">
      <c r="A178" s="12"/>
      <c r="B178" s="197"/>
      <c r="C178" s="198"/>
      <c r="D178" s="199" t="s">
        <v>70</v>
      </c>
      <c r="E178" s="211" t="s">
        <v>1858</v>
      </c>
      <c r="F178" s="211" t="s">
        <v>1859</v>
      </c>
      <c r="G178" s="198"/>
      <c r="H178" s="198"/>
      <c r="I178" s="201"/>
      <c r="J178" s="212">
        <f>BK178</f>
        <v>0</v>
      </c>
      <c r="K178" s="198"/>
      <c r="L178" s="203"/>
      <c r="M178" s="204"/>
      <c r="N178" s="205"/>
      <c r="O178" s="205"/>
      <c r="P178" s="206">
        <f>SUM(P179:P180)</f>
        <v>0</v>
      </c>
      <c r="Q178" s="205"/>
      <c r="R178" s="206">
        <f>SUM(R179:R180)</f>
        <v>0</v>
      </c>
      <c r="S178" s="205"/>
      <c r="T178" s="207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8" t="s">
        <v>198</v>
      </c>
      <c r="AT178" s="209" t="s">
        <v>70</v>
      </c>
      <c r="AU178" s="209" t="s">
        <v>79</v>
      </c>
      <c r="AY178" s="208" t="s">
        <v>170</v>
      </c>
      <c r="BK178" s="210">
        <f>SUM(BK179:BK180)</f>
        <v>0</v>
      </c>
    </row>
    <row r="179" s="2" customFormat="1" ht="24.15" customHeight="1">
      <c r="A179" s="39"/>
      <c r="B179" s="40"/>
      <c r="C179" s="213" t="s">
        <v>441</v>
      </c>
      <c r="D179" s="213" t="s">
        <v>172</v>
      </c>
      <c r="E179" s="214" t="s">
        <v>1860</v>
      </c>
      <c r="F179" s="215" t="s">
        <v>1861</v>
      </c>
      <c r="G179" s="216" t="s">
        <v>1862</v>
      </c>
      <c r="H179" s="217">
        <v>1</v>
      </c>
      <c r="I179" s="218"/>
      <c r="J179" s="219">
        <f>ROUND(I179*H179,2)</f>
        <v>0</v>
      </c>
      <c r="K179" s="215" t="s">
        <v>176</v>
      </c>
      <c r="L179" s="45"/>
      <c r="M179" s="220" t="s">
        <v>19</v>
      </c>
      <c r="N179" s="221" t="s">
        <v>42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1863</v>
      </c>
      <c r="AT179" s="224" t="s">
        <v>172</v>
      </c>
      <c r="AU179" s="224" t="s">
        <v>81</v>
      </c>
      <c r="AY179" s="18" t="s">
        <v>170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1863</v>
      </c>
      <c r="BM179" s="224" t="s">
        <v>1864</v>
      </c>
    </row>
    <row r="180" s="2" customFormat="1">
      <c r="A180" s="39"/>
      <c r="B180" s="40"/>
      <c r="C180" s="41"/>
      <c r="D180" s="226" t="s">
        <v>179</v>
      </c>
      <c r="E180" s="41"/>
      <c r="F180" s="227" t="s">
        <v>1865</v>
      </c>
      <c r="G180" s="41"/>
      <c r="H180" s="41"/>
      <c r="I180" s="228"/>
      <c r="J180" s="41"/>
      <c r="K180" s="41"/>
      <c r="L180" s="45"/>
      <c r="M180" s="278"/>
      <c r="N180" s="279"/>
      <c r="O180" s="280"/>
      <c r="P180" s="280"/>
      <c r="Q180" s="280"/>
      <c r="R180" s="280"/>
      <c r="S180" s="280"/>
      <c r="T180" s="281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179</v>
      </c>
      <c r="AU180" s="18" t="s">
        <v>81</v>
      </c>
    </row>
    <row r="181" s="2" customFormat="1" ht="6.96" customHeight="1">
      <c r="A181" s="39"/>
      <c r="B181" s="60"/>
      <c r="C181" s="61"/>
      <c r="D181" s="61"/>
      <c r="E181" s="61"/>
      <c r="F181" s="61"/>
      <c r="G181" s="61"/>
      <c r="H181" s="61"/>
      <c r="I181" s="61"/>
      <c r="J181" s="61"/>
      <c r="K181" s="61"/>
      <c r="L181" s="45"/>
      <c r="M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</row>
  </sheetData>
  <sheetProtection sheet="1" autoFilter="0" formatColumns="0" formatRows="0" objects="1" scenarios="1" spinCount="100000" saltValue="mZNPL8dXvI7tf1ppPp7S7QfaEZp6pdBTlzZP+JeSMWz6mIGHU/qT7vCVKu1YiqYoUFZi+Cazq/QGme9P6lH4Zg==" hashValue="4OnG3qsbDU9UtWhXAWrKpnRTC0ZsYHzE8nR+PgDeMiTzwAoDGmIqAIEN890WyK8e8+DehMxCBoX7NykF/tXEiA==" algorithmName="SHA-512" password="CC35"/>
  <autoFilter ref="C92:K18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hyperlinks>
    <hyperlink ref="F97" r:id="rId1" display="https://podminky.urs.cz/item/CS_URS_2021_01/741122122"/>
    <hyperlink ref="F99" r:id="rId2" display="https://podminky.urs.cz/item/CS_URS_2021_01/34111036"/>
    <hyperlink ref="F102" r:id="rId3" display="https://podminky.urs.cz/item/CS_URS_2021_01/741122134"/>
    <hyperlink ref="F104" r:id="rId4" display="https://podminky.urs.cz/item/CS_URS_2021_01/34111080"/>
    <hyperlink ref="F107" r:id="rId5" display="https://podminky.urs.cz/item/CS_URS_2021_01/741122142"/>
    <hyperlink ref="F109" r:id="rId6" display="https://podminky.urs.cz/item/CS_URS_2021_01/34111094"/>
    <hyperlink ref="F112" r:id="rId7" display="https://podminky.urs.cz/item/CS_URS_2021_01/741122143"/>
    <hyperlink ref="F114" r:id="rId8" display="https://podminky.urs.cz/item/CS_URS_2021_01/34111100"/>
    <hyperlink ref="F116" r:id="rId9" display="https://podminky.urs.cz/item/CS_URS_2021_01/741210001"/>
    <hyperlink ref="F119" r:id="rId10" display="https://podminky.urs.cz/item/CS_URS_2021_01/741311004"/>
    <hyperlink ref="F122" r:id="rId11" display="https://podminky.urs.cz/item/CS_URS_2021_01/741373002"/>
    <hyperlink ref="F126" r:id="rId12" display="https://podminky.urs.cz/item/CS_URS_2021_01/741410041"/>
    <hyperlink ref="F128" r:id="rId13" display="https://podminky.urs.cz/item/CS_URS_2021_01/35441073"/>
    <hyperlink ref="F131" r:id="rId14" display="https://podminky.urs.cz/item/CS_URS_2021_01/741440031"/>
    <hyperlink ref="F133" r:id="rId15" display="https://podminky.urs.cz/item/CS_URS_2021_01/35442134"/>
    <hyperlink ref="F135" r:id="rId16" display="https://podminky.urs.cz/item/CS_URS_2021_01/998741101"/>
    <hyperlink ref="F146" r:id="rId17" display="https://podminky.urs.cz/item/CS_URS_2021_01/210021012"/>
    <hyperlink ref="F148" r:id="rId18" display="https://podminky.urs.cz/item/CS_URS_2021_01/210070131"/>
    <hyperlink ref="F153" r:id="rId19" display="https://podminky.urs.cz/item/CS_URS_2021_01/741211813"/>
    <hyperlink ref="F155" r:id="rId20" display="https://podminky.urs.cz/item/CS_URS_2021_01/210192652"/>
    <hyperlink ref="F160" r:id="rId21" display="https://podminky.urs.cz/item/CS_URS_2021_01/460161171"/>
    <hyperlink ref="F162" r:id="rId22" display="https://podminky.urs.cz/item/CS_URS_2021_01/460161301"/>
    <hyperlink ref="F164" r:id="rId23" display="https://podminky.urs.cz/item/CS_URS_2021_01/460431181"/>
    <hyperlink ref="F166" r:id="rId24" display="https://podminky.urs.cz/item/CS_URS_2021_01/460431321"/>
    <hyperlink ref="F168" r:id="rId25" display="https://podminky.urs.cz/item/CS_URS_2021_01/460661512"/>
    <hyperlink ref="F170" r:id="rId26" display="https://podminky.urs.cz/item/CS_URS_2021_01/460791212"/>
    <hyperlink ref="F172" r:id="rId27" display="https://podminky.urs.cz/item/CS_URS_2021_01/34571350"/>
    <hyperlink ref="F176" r:id="rId28" display="https://podminky.urs.cz/item/CS_URS_2021_01/580101001"/>
    <hyperlink ref="F180" r:id="rId29" display="https://podminky.urs.cz/item/CS_URS_2021_01/091003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0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1" customFormat="1" ht="12" customHeight="1">
      <c r="B8" s="21"/>
      <c r="D8" s="143" t="s">
        <v>131</v>
      </c>
      <c r="L8" s="21"/>
    </row>
    <row r="9" hidden="1" s="2" customFormat="1" ht="16.5" customHeight="1">
      <c r="A9" s="39"/>
      <c r="B9" s="45"/>
      <c r="C9" s="39"/>
      <c r="D9" s="39"/>
      <c r="E9" s="144" t="s">
        <v>1644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 ht="12" customHeight="1">
      <c r="A10" s="39"/>
      <c r="B10" s="45"/>
      <c r="C10" s="39"/>
      <c r="D10" s="143" t="s">
        <v>942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6.5" customHeight="1">
      <c r="A11" s="39"/>
      <c r="B11" s="45"/>
      <c r="C11" s="39"/>
      <c r="D11" s="39"/>
      <c r="E11" s="146" t="s">
        <v>1866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21</v>
      </c>
      <c r="E14" s="39"/>
      <c r="F14" s="134" t="s">
        <v>1646</v>
      </c>
      <c r="G14" s="39"/>
      <c r="H14" s="39"/>
      <c r="I14" s="143" t="s">
        <v>23</v>
      </c>
      <c r="J14" s="147" t="str">
        <f>'Rekapitulace stavby'!AN8</f>
        <v>26. 3. 2021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8" customHeight="1">
      <c r="A17" s="39"/>
      <c r="B17" s="45"/>
      <c r="C17" s="39"/>
      <c r="D17" s="39"/>
      <c r="E17" s="134" t="s">
        <v>1646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1647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8" customHeight="1">
      <c r="A23" s="39"/>
      <c r="B23" s="45"/>
      <c r="C23" s="39"/>
      <c r="D23" s="39"/>
      <c r="E23" s="134" t="s">
        <v>1648</v>
      </c>
      <c r="F23" s="39"/>
      <c r="G23" s="39"/>
      <c r="H23" s="39"/>
      <c r="I23" s="143" t="s">
        <v>28</v>
      </c>
      <c r="J23" s="134" t="s">
        <v>1649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1647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8" customHeight="1">
      <c r="A26" s="39"/>
      <c r="B26" s="45"/>
      <c r="C26" s="39"/>
      <c r="D26" s="39"/>
      <c r="E26" s="134" t="s">
        <v>1648</v>
      </c>
      <c r="F26" s="39"/>
      <c r="G26" s="39"/>
      <c r="H26" s="39"/>
      <c r="I26" s="143" t="s">
        <v>28</v>
      </c>
      <c r="J26" s="134" t="s">
        <v>1649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idden="1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hidden="1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25.4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ROUND(J91,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ROUND((SUM(BE91:BE186)),  2)</f>
        <v>0</v>
      </c>
      <c r="G35" s="39"/>
      <c r="H35" s="39"/>
      <c r="I35" s="158">
        <v>0.20999999999999999</v>
      </c>
      <c r="J35" s="157">
        <f>ROUND(((SUM(BE91:BE186))*I35),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43</v>
      </c>
      <c r="F36" s="157">
        <f>ROUND((SUM(BF91:BF186)),  2)</f>
        <v>0</v>
      </c>
      <c r="G36" s="39"/>
      <c r="H36" s="39"/>
      <c r="I36" s="158">
        <v>0.14999999999999999</v>
      </c>
      <c r="J36" s="157">
        <f>ROUND(((SUM(BF91:BF186))*I36),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44</v>
      </c>
      <c r="F37" s="157">
        <f>ROUND((SUM(BG91:BG186)),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45</v>
      </c>
      <c r="F38" s="157">
        <f>ROUND((SUM(BH91:BH186)),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46</v>
      </c>
      <c r="F39" s="157">
        <f>ROUND((SUM(BI91:BI186)),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25.4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hidden="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hidden="1"/>
    <row r="44" hidden="1"/>
    <row r="45" hidden="1"/>
    <row r="46" hidden="1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24.96" customHeight="1">
      <c r="A47" s="39"/>
      <c r="B47" s="40"/>
      <c r="C47" s="24" t="s">
        <v>133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26.25" customHeight="1">
      <c r="A50" s="39"/>
      <c r="B50" s="40"/>
      <c r="C50" s="41"/>
      <c r="D50" s="41"/>
      <c r="E50" s="170" t="str">
        <f>E7</f>
        <v>Projektová dokumentace revitalizace střediska Veřejná zeleň na ul. Palackého 29, Nový Jičín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1" customFormat="1" ht="12" customHeight="1">
      <c r="B51" s="22"/>
      <c r="C51" s="33" t="s">
        <v>131</v>
      </c>
      <c r="D51" s="23"/>
      <c r="E51" s="23"/>
      <c r="F51" s="23"/>
      <c r="G51" s="23"/>
      <c r="H51" s="23"/>
      <c r="I51" s="23"/>
      <c r="J51" s="23"/>
      <c r="K51" s="23"/>
      <c r="L51" s="21"/>
    </row>
    <row r="52" hidden="1" s="2" customFormat="1" ht="16.5" customHeight="1">
      <c r="A52" s="39"/>
      <c r="B52" s="40"/>
      <c r="C52" s="41"/>
      <c r="D52" s="41"/>
      <c r="E52" s="170" t="s">
        <v>1644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12" customHeight="1">
      <c r="A53" s="39"/>
      <c r="B53" s="40"/>
      <c r="C53" s="33" t="s">
        <v>942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6.5" customHeight="1">
      <c r="A54" s="39"/>
      <c r="B54" s="40"/>
      <c r="C54" s="41"/>
      <c r="D54" s="41"/>
      <c r="E54" s="70" t="str">
        <f>E11</f>
        <v>25K2021_3 - Vnitřní elektroinstalace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26. 3. 2021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31</v>
      </c>
      <c r="J58" s="37" t="str">
        <f>E23</f>
        <v>Petr Kubala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Petr Kubala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hidden="1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hidden="1" s="2" customFormat="1" ht="29.28" customHeight="1">
      <c r="A61" s="39"/>
      <c r="B61" s="40"/>
      <c r="C61" s="171" t="s">
        <v>134</v>
      </c>
      <c r="D61" s="172"/>
      <c r="E61" s="172"/>
      <c r="F61" s="172"/>
      <c r="G61" s="172"/>
      <c r="H61" s="172"/>
      <c r="I61" s="172"/>
      <c r="J61" s="173" t="s">
        <v>135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hidden="1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hidden="1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136</v>
      </c>
    </row>
    <row r="64" hidden="1" s="9" customFormat="1" ht="24.96" customHeight="1">
      <c r="A64" s="9"/>
      <c r="B64" s="175"/>
      <c r="C64" s="176"/>
      <c r="D64" s="177" t="s">
        <v>137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hidden="1" s="10" customFormat="1" ht="19.92" customHeight="1">
      <c r="A65" s="10"/>
      <c r="B65" s="181"/>
      <c r="C65" s="126"/>
      <c r="D65" s="182" t="s">
        <v>145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9" customFormat="1" ht="24.96" customHeight="1">
      <c r="A66" s="9"/>
      <c r="B66" s="175"/>
      <c r="C66" s="176"/>
      <c r="D66" s="177" t="s">
        <v>147</v>
      </c>
      <c r="E66" s="178"/>
      <c r="F66" s="178"/>
      <c r="G66" s="178"/>
      <c r="H66" s="178"/>
      <c r="I66" s="178"/>
      <c r="J66" s="179">
        <f>J96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hidden="1" s="10" customFormat="1" ht="19.92" customHeight="1">
      <c r="A67" s="10"/>
      <c r="B67" s="181"/>
      <c r="C67" s="126"/>
      <c r="D67" s="182" t="s">
        <v>1650</v>
      </c>
      <c r="E67" s="183"/>
      <c r="F67" s="183"/>
      <c r="G67" s="183"/>
      <c r="H67" s="183"/>
      <c r="I67" s="183"/>
      <c r="J67" s="184">
        <f>J97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hidden="1" s="9" customFormat="1" ht="24.96" customHeight="1">
      <c r="A68" s="9"/>
      <c r="B68" s="175"/>
      <c r="C68" s="176"/>
      <c r="D68" s="177" t="s">
        <v>1700</v>
      </c>
      <c r="E68" s="178"/>
      <c r="F68" s="178"/>
      <c r="G68" s="178"/>
      <c r="H68" s="178"/>
      <c r="I68" s="178"/>
      <c r="J68" s="179">
        <f>J181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hidden="1" s="10" customFormat="1" ht="19.92" customHeight="1">
      <c r="A69" s="10"/>
      <c r="B69" s="181"/>
      <c r="C69" s="126"/>
      <c r="D69" s="182" t="s">
        <v>1701</v>
      </c>
      <c r="E69" s="183"/>
      <c r="F69" s="183"/>
      <c r="G69" s="183"/>
      <c r="H69" s="183"/>
      <c r="I69" s="183"/>
      <c r="J69" s="184">
        <f>J182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hidden="1" s="2" customFormat="1" ht="21.84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hidden="1" s="2" customFormat="1" ht="6.96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hidden="1"/>
    <row r="73" hidden="1"/>
    <row r="74" hidden="1"/>
    <row r="75" s="2" customFormat="1" ht="6.96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4.96" customHeight="1">
      <c r="A76" s="39"/>
      <c r="B76" s="40"/>
      <c r="C76" s="24" t="s">
        <v>155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6.25" customHeight="1">
      <c r="A79" s="39"/>
      <c r="B79" s="40"/>
      <c r="C79" s="41"/>
      <c r="D79" s="41"/>
      <c r="E79" s="170" t="str">
        <f>E7</f>
        <v>Projektová dokumentace revitalizace střediska Veřejná zeleň na ul. Palackého 29, Nový Jičín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1" customFormat="1" ht="12" customHeight="1">
      <c r="B80" s="22"/>
      <c r="C80" s="33" t="s">
        <v>131</v>
      </c>
      <c r="D80" s="23"/>
      <c r="E80" s="23"/>
      <c r="F80" s="23"/>
      <c r="G80" s="23"/>
      <c r="H80" s="23"/>
      <c r="I80" s="23"/>
      <c r="J80" s="23"/>
      <c r="K80" s="23"/>
      <c r="L80" s="21"/>
    </row>
    <row r="81" s="2" customFormat="1" ht="16.5" customHeight="1">
      <c r="A81" s="39"/>
      <c r="B81" s="40"/>
      <c r="C81" s="41"/>
      <c r="D81" s="41"/>
      <c r="E81" s="170" t="s">
        <v>1644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942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E11</f>
        <v>25K2021_3 - Vnitřní elektroinstalace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F14</f>
        <v xml:space="preserve"> </v>
      </c>
      <c r="G85" s="41"/>
      <c r="H85" s="41"/>
      <c r="I85" s="33" t="s">
        <v>23</v>
      </c>
      <c r="J85" s="73" t="str">
        <f>IF(J14="","",J14)</f>
        <v>26. 3. 2021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 xml:space="preserve"> </v>
      </c>
      <c r="G87" s="41"/>
      <c r="H87" s="41"/>
      <c r="I87" s="33" t="s">
        <v>31</v>
      </c>
      <c r="J87" s="37" t="str">
        <f>E23</f>
        <v>Petr Kubala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29</v>
      </c>
      <c r="D88" s="41"/>
      <c r="E88" s="41"/>
      <c r="F88" s="28" t="str">
        <f>IF(E20="","",E20)</f>
        <v>Vyplň údaj</v>
      </c>
      <c r="G88" s="41"/>
      <c r="H88" s="41"/>
      <c r="I88" s="33" t="s">
        <v>34</v>
      </c>
      <c r="J88" s="37" t="str">
        <f>E26</f>
        <v>Petr Kubala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86"/>
      <c r="B90" s="187"/>
      <c r="C90" s="188" t="s">
        <v>156</v>
      </c>
      <c r="D90" s="189" t="s">
        <v>56</v>
      </c>
      <c r="E90" s="189" t="s">
        <v>52</v>
      </c>
      <c r="F90" s="189" t="s">
        <v>53</v>
      </c>
      <c r="G90" s="189" t="s">
        <v>157</v>
      </c>
      <c r="H90" s="189" t="s">
        <v>158</v>
      </c>
      <c r="I90" s="189" t="s">
        <v>159</v>
      </c>
      <c r="J90" s="189" t="s">
        <v>135</v>
      </c>
      <c r="K90" s="190" t="s">
        <v>160</v>
      </c>
      <c r="L90" s="191"/>
      <c r="M90" s="93" t="s">
        <v>19</v>
      </c>
      <c r="N90" s="94" t="s">
        <v>41</v>
      </c>
      <c r="O90" s="94" t="s">
        <v>161</v>
      </c>
      <c r="P90" s="94" t="s">
        <v>162</v>
      </c>
      <c r="Q90" s="94" t="s">
        <v>163</v>
      </c>
      <c r="R90" s="94" t="s">
        <v>164</v>
      </c>
      <c r="S90" s="94" t="s">
        <v>165</v>
      </c>
      <c r="T90" s="95" t="s">
        <v>166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="2" customFormat="1" ht="22.8" customHeight="1">
      <c r="A91" s="39"/>
      <c r="B91" s="40"/>
      <c r="C91" s="100" t="s">
        <v>167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P92+P96+P181</f>
        <v>0</v>
      </c>
      <c r="Q91" s="97"/>
      <c r="R91" s="194">
        <f>R92+R96+R181</f>
        <v>0.29609000000000002</v>
      </c>
      <c r="S91" s="97"/>
      <c r="T91" s="195">
        <f>T92+T96+T181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70</v>
      </c>
      <c r="AU91" s="18" t="s">
        <v>136</v>
      </c>
      <c r="BK91" s="196">
        <f>BK92+BK96+BK181</f>
        <v>0</v>
      </c>
    </row>
    <row r="92" s="12" customFormat="1" ht="25.92" customHeight="1">
      <c r="A92" s="12"/>
      <c r="B92" s="197"/>
      <c r="C92" s="198"/>
      <c r="D92" s="199" t="s">
        <v>70</v>
      </c>
      <c r="E92" s="200" t="s">
        <v>168</v>
      </c>
      <c r="F92" s="200" t="s">
        <v>169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</f>
        <v>0</v>
      </c>
      <c r="Q92" s="205"/>
      <c r="R92" s="206">
        <f>R93</f>
        <v>0</v>
      </c>
      <c r="S92" s="205"/>
      <c r="T92" s="207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70</v>
      </c>
      <c r="AU92" s="209" t="s">
        <v>71</v>
      </c>
      <c r="AY92" s="208" t="s">
        <v>170</v>
      </c>
      <c r="BK92" s="210">
        <f>BK93</f>
        <v>0</v>
      </c>
    </row>
    <row r="93" s="12" customFormat="1" ht="22.8" customHeight="1">
      <c r="A93" s="12"/>
      <c r="B93" s="197"/>
      <c r="C93" s="198"/>
      <c r="D93" s="199" t="s">
        <v>70</v>
      </c>
      <c r="E93" s="211" t="s">
        <v>500</v>
      </c>
      <c r="F93" s="211" t="s">
        <v>501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SUM(P94:P95)</f>
        <v>0</v>
      </c>
      <c r="Q93" s="205"/>
      <c r="R93" s="206">
        <f>SUM(R94:R95)</f>
        <v>0</v>
      </c>
      <c r="S93" s="205"/>
      <c r="T93" s="207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79</v>
      </c>
      <c r="AT93" s="209" t="s">
        <v>70</v>
      </c>
      <c r="AU93" s="209" t="s">
        <v>79</v>
      </c>
      <c r="AY93" s="208" t="s">
        <v>170</v>
      </c>
      <c r="BK93" s="210">
        <f>SUM(BK94:BK95)</f>
        <v>0</v>
      </c>
    </row>
    <row r="94" s="2" customFormat="1" ht="37.8" customHeight="1">
      <c r="A94" s="39"/>
      <c r="B94" s="40"/>
      <c r="C94" s="213" t="s">
        <v>79</v>
      </c>
      <c r="D94" s="213" t="s">
        <v>172</v>
      </c>
      <c r="E94" s="214" t="s">
        <v>1867</v>
      </c>
      <c r="F94" s="215" t="s">
        <v>1868</v>
      </c>
      <c r="G94" s="216" t="s">
        <v>229</v>
      </c>
      <c r="H94" s="217">
        <v>0.29599999999999999</v>
      </c>
      <c r="I94" s="218"/>
      <c r="J94" s="219">
        <f>ROUND(I94*H94,2)</f>
        <v>0</v>
      </c>
      <c r="K94" s="215" t="s">
        <v>176</v>
      </c>
      <c r="L94" s="45"/>
      <c r="M94" s="220" t="s">
        <v>19</v>
      </c>
      <c r="N94" s="221" t="s">
        <v>42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177</v>
      </c>
      <c r="AT94" s="224" t="s">
        <v>172</v>
      </c>
      <c r="AU94" s="224" t="s">
        <v>81</v>
      </c>
      <c r="AY94" s="18" t="s">
        <v>170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177</v>
      </c>
      <c r="BM94" s="224" t="s">
        <v>1869</v>
      </c>
    </row>
    <row r="95" s="2" customFormat="1">
      <c r="A95" s="39"/>
      <c r="B95" s="40"/>
      <c r="C95" s="41"/>
      <c r="D95" s="226" t="s">
        <v>179</v>
      </c>
      <c r="E95" s="41"/>
      <c r="F95" s="227" t="s">
        <v>1870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179</v>
      </c>
      <c r="AU95" s="18" t="s">
        <v>81</v>
      </c>
    </row>
    <row r="96" s="12" customFormat="1" ht="25.92" customHeight="1">
      <c r="A96" s="12"/>
      <c r="B96" s="197"/>
      <c r="C96" s="198"/>
      <c r="D96" s="199" t="s">
        <v>70</v>
      </c>
      <c r="E96" s="200" t="s">
        <v>531</v>
      </c>
      <c r="F96" s="200" t="s">
        <v>532</v>
      </c>
      <c r="G96" s="198"/>
      <c r="H96" s="198"/>
      <c r="I96" s="201"/>
      <c r="J96" s="202">
        <f>BK96</f>
        <v>0</v>
      </c>
      <c r="K96" s="198"/>
      <c r="L96" s="203"/>
      <c r="M96" s="204"/>
      <c r="N96" s="205"/>
      <c r="O96" s="205"/>
      <c r="P96" s="206">
        <f>P97</f>
        <v>0</v>
      </c>
      <c r="Q96" s="205"/>
      <c r="R96" s="206">
        <f>R97</f>
        <v>0.29609000000000002</v>
      </c>
      <c r="S96" s="205"/>
      <c r="T96" s="207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81</v>
      </c>
      <c r="AT96" s="209" t="s">
        <v>70</v>
      </c>
      <c r="AU96" s="209" t="s">
        <v>71</v>
      </c>
      <c r="AY96" s="208" t="s">
        <v>170</v>
      </c>
      <c r="BK96" s="210">
        <f>BK97</f>
        <v>0</v>
      </c>
    </row>
    <row r="97" s="12" customFormat="1" ht="22.8" customHeight="1">
      <c r="A97" s="12"/>
      <c r="B97" s="197"/>
      <c r="C97" s="198"/>
      <c r="D97" s="199" t="s">
        <v>70</v>
      </c>
      <c r="E97" s="211" t="s">
        <v>1651</v>
      </c>
      <c r="F97" s="211" t="s">
        <v>1652</v>
      </c>
      <c r="G97" s="198"/>
      <c r="H97" s="198"/>
      <c r="I97" s="201"/>
      <c r="J97" s="212">
        <f>BK97</f>
        <v>0</v>
      </c>
      <c r="K97" s="198"/>
      <c r="L97" s="203"/>
      <c r="M97" s="204"/>
      <c r="N97" s="205"/>
      <c r="O97" s="205"/>
      <c r="P97" s="206">
        <f>SUM(P98:P180)</f>
        <v>0</v>
      </c>
      <c r="Q97" s="205"/>
      <c r="R97" s="206">
        <f>SUM(R98:R180)</f>
        <v>0.29609000000000002</v>
      </c>
      <c r="S97" s="205"/>
      <c r="T97" s="207">
        <f>SUM(T98:T180)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81</v>
      </c>
      <c r="AT97" s="209" t="s">
        <v>70</v>
      </c>
      <c r="AU97" s="209" t="s">
        <v>79</v>
      </c>
      <c r="AY97" s="208" t="s">
        <v>170</v>
      </c>
      <c r="BK97" s="210">
        <f>SUM(BK98:BK180)</f>
        <v>0</v>
      </c>
    </row>
    <row r="98" s="2" customFormat="1" ht="24.15" customHeight="1">
      <c r="A98" s="39"/>
      <c r="B98" s="40"/>
      <c r="C98" s="213" t="s">
        <v>81</v>
      </c>
      <c r="D98" s="213" t="s">
        <v>172</v>
      </c>
      <c r="E98" s="214" t="s">
        <v>1871</v>
      </c>
      <c r="F98" s="215" t="s">
        <v>1872</v>
      </c>
      <c r="G98" s="216" t="s">
        <v>237</v>
      </c>
      <c r="H98" s="217">
        <v>120</v>
      </c>
      <c r="I98" s="218"/>
      <c r="J98" s="219">
        <f>ROUND(I98*H98,2)</f>
        <v>0</v>
      </c>
      <c r="K98" s="215" t="s">
        <v>176</v>
      </c>
      <c r="L98" s="45"/>
      <c r="M98" s="220" t="s">
        <v>19</v>
      </c>
      <c r="N98" s="221" t="s">
        <v>42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270</v>
      </c>
      <c r="AT98" s="224" t="s">
        <v>172</v>
      </c>
      <c r="AU98" s="224" t="s">
        <v>81</v>
      </c>
      <c r="AY98" s="18" t="s">
        <v>170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270</v>
      </c>
      <c r="BM98" s="224" t="s">
        <v>1873</v>
      </c>
    </row>
    <row r="99" s="2" customFormat="1">
      <c r="A99" s="39"/>
      <c r="B99" s="40"/>
      <c r="C99" s="41"/>
      <c r="D99" s="226" t="s">
        <v>179</v>
      </c>
      <c r="E99" s="41"/>
      <c r="F99" s="227" t="s">
        <v>1874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179</v>
      </c>
      <c r="AU99" s="18" t="s">
        <v>81</v>
      </c>
    </row>
    <row r="100" s="2" customFormat="1" ht="16.5" customHeight="1">
      <c r="A100" s="39"/>
      <c r="B100" s="40"/>
      <c r="C100" s="253" t="s">
        <v>185</v>
      </c>
      <c r="D100" s="253" t="s">
        <v>248</v>
      </c>
      <c r="E100" s="254" t="s">
        <v>1875</v>
      </c>
      <c r="F100" s="255" t="s">
        <v>1876</v>
      </c>
      <c r="G100" s="256" t="s">
        <v>237</v>
      </c>
      <c r="H100" s="257">
        <v>126</v>
      </c>
      <c r="I100" s="258"/>
      <c r="J100" s="259">
        <f>ROUND(I100*H100,2)</f>
        <v>0</v>
      </c>
      <c r="K100" s="255" t="s">
        <v>19</v>
      </c>
      <c r="L100" s="260"/>
      <c r="M100" s="261" t="s">
        <v>19</v>
      </c>
      <c r="N100" s="262" t="s">
        <v>42</v>
      </c>
      <c r="O100" s="85"/>
      <c r="P100" s="222">
        <f>O100*H100</f>
        <v>0</v>
      </c>
      <c r="Q100" s="222">
        <v>9.0000000000000006E-05</v>
      </c>
      <c r="R100" s="222">
        <f>Q100*H100</f>
        <v>0.011340000000000001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362</v>
      </c>
      <c r="AT100" s="224" t="s">
        <v>248</v>
      </c>
      <c r="AU100" s="224" t="s">
        <v>81</v>
      </c>
      <c r="AY100" s="18" t="s">
        <v>170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270</v>
      </c>
      <c r="BM100" s="224" t="s">
        <v>1877</v>
      </c>
    </row>
    <row r="101" s="14" customFormat="1">
      <c r="A101" s="14"/>
      <c r="B101" s="242"/>
      <c r="C101" s="243"/>
      <c r="D101" s="233" t="s">
        <v>195</v>
      </c>
      <c r="E101" s="244" t="s">
        <v>19</v>
      </c>
      <c r="F101" s="245" t="s">
        <v>1878</v>
      </c>
      <c r="G101" s="243"/>
      <c r="H101" s="246">
        <v>126</v>
      </c>
      <c r="I101" s="247"/>
      <c r="J101" s="243"/>
      <c r="K101" s="243"/>
      <c r="L101" s="248"/>
      <c r="M101" s="249"/>
      <c r="N101" s="250"/>
      <c r="O101" s="250"/>
      <c r="P101" s="250"/>
      <c r="Q101" s="250"/>
      <c r="R101" s="250"/>
      <c r="S101" s="250"/>
      <c r="T101" s="251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2" t="s">
        <v>195</v>
      </c>
      <c r="AU101" s="252" t="s">
        <v>81</v>
      </c>
      <c r="AV101" s="14" t="s">
        <v>81</v>
      </c>
      <c r="AW101" s="14" t="s">
        <v>33</v>
      </c>
      <c r="AX101" s="14" t="s">
        <v>79</v>
      </c>
      <c r="AY101" s="252" t="s">
        <v>170</v>
      </c>
    </row>
    <row r="102" s="2" customFormat="1" ht="16.5" customHeight="1">
      <c r="A102" s="39"/>
      <c r="B102" s="40"/>
      <c r="C102" s="253" t="s">
        <v>177</v>
      </c>
      <c r="D102" s="253" t="s">
        <v>248</v>
      </c>
      <c r="E102" s="254" t="s">
        <v>1879</v>
      </c>
      <c r="F102" s="255" t="s">
        <v>1880</v>
      </c>
      <c r="G102" s="256" t="s">
        <v>175</v>
      </c>
      <c r="H102" s="257">
        <v>252</v>
      </c>
      <c r="I102" s="258"/>
      <c r="J102" s="259">
        <f>ROUND(I102*H102,2)</f>
        <v>0</v>
      </c>
      <c r="K102" s="255" t="s">
        <v>19</v>
      </c>
      <c r="L102" s="260"/>
      <c r="M102" s="261" t="s">
        <v>19</v>
      </c>
      <c r="N102" s="262" t="s">
        <v>42</v>
      </c>
      <c r="O102" s="85"/>
      <c r="P102" s="222">
        <f>O102*H102</f>
        <v>0</v>
      </c>
      <c r="Q102" s="222">
        <v>1.0000000000000001E-05</v>
      </c>
      <c r="R102" s="222">
        <f>Q102*H102</f>
        <v>0.0025200000000000001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362</v>
      </c>
      <c r="AT102" s="224" t="s">
        <v>248</v>
      </c>
      <c r="AU102" s="224" t="s">
        <v>81</v>
      </c>
      <c r="AY102" s="18" t="s">
        <v>170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270</v>
      </c>
      <c r="BM102" s="224" t="s">
        <v>1881</v>
      </c>
    </row>
    <row r="103" s="14" customFormat="1">
      <c r="A103" s="14"/>
      <c r="B103" s="242"/>
      <c r="C103" s="243"/>
      <c r="D103" s="233" t="s">
        <v>195</v>
      </c>
      <c r="E103" s="244" t="s">
        <v>19</v>
      </c>
      <c r="F103" s="245" t="s">
        <v>1882</v>
      </c>
      <c r="G103" s="243"/>
      <c r="H103" s="246">
        <v>252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195</v>
      </c>
      <c r="AU103" s="252" t="s">
        <v>81</v>
      </c>
      <c r="AV103" s="14" t="s">
        <v>81</v>
      </c>
      <c r="AW103" s="14" t="s">
        <v>33</v>
      </c>
      <c r="AX103" s="14" t="s">
        <v>79</v>
      </c>
      <c r="AY103" s="252" t="s">
        <v>170</v>
      </c>
    </row>
    <row r="104" s="2" customFormat="1" ht="24.15" customHeight="1">
      <c r="A104" s="39"/>
      <c r="B104" s="40"/>
      <c r="C104" s="213" t="s">
        <v>198</v>
      </c>
      <c r="D104" s="213" t="s">
        <v>172</v>
      </c>
      <c r="E104" s="214" t="s">
        <v>1883</v>
      </c>
      <c r="F104" s="215" t="s">
        <v>1884</v>
      </c>
      <c r="G104" s="216" t="s">
        <v>237</v>
      </c>
      <c r="H104" s="217">
        <v>60</v>
      </c>
      <c r="I104" s="218"/>
      <c r="J104" s="219">
        <f>ROUND(I104*H104,2)</f>
        <v>0</v>
      </c>
      <c r="K104" s="215" t="s">
        <v>176</v>
      </c>
      <c r="L104" s="45"/>
      <c r="M104" s="220" t="s">
        <v>19</v>
      </c>
      <c r="N104" s="221" t="s">
        <v>42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270</v>
      </c>
      <c r="AT104" s="224" t="s">
        <v>172</v>
      </c>
      <c r="AU104" s="224" t="s">
        <v>81</v>
      </c>
      <c r="AY104" s="18" t="s">
        <v>170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270</v>
      </c>
      <c r="BM104" s="224" t="s">
        <v>1885</v>
      </c>
    </row>
    <row r="105" s="2" customFormat="1">
      <c r="A105" s="39"/>
      <c r="B105" s="40"/>
      <c r="C105" s="41"/>
      <c r="D105" s="226" t="s">
        <v>179</v>
      </c>
      <c r="E105" s="41"/>
      <c r="F105" s="227" t="s">
        <v>1886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179</v>
      </c>
      <c r="AU105" s="18" t="s">
        <v>81</v>
      </c>
    </row>
    <row r="106" s="2" customFormat="1" ht="16.5" customHeight="1">
      <c r="A106" s="39"/>
      <c r="B106" s="40"/>
      <c r="C106" s="253" t="s">
        <v>203</v>
      </c>
      <c r="D106" s="253" t="s">
        <v>248</v>
      </c>
      <c r="E106" s="254" t="s">
        <v>1887</v>
      </c>
      <c r="F106" s="255" t="s">
        <v>1888</v>
      </c>
      <c r="G106" s="256" t="s">
        <v>237</v>
      </c>
      <c r="H106" s="257">
        <v>66</v>
      </c>
      <c r="I106" s="258"/>
      <c r="J106" s="259">
        <f>ROUND(I106*H106,2)</f>
        <v>0</v>
      </c>
      <c r="K106" s="255" t="s">
        <v>19</v>
      </c>
      <c r="L106" s="260"/>
      <c r="M106" s="261" t="s">
        <v>19</v>
      </c>
      <c r="N106" s="262" t="s">
        <v>42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362</v>
      </c>
      <c r="AT106" s="224" t="s">
        <v>248</v>
      </c>
      <c r="AU106" s="224" t="s">
        <v>81</v>
      </c>
      <c r="AY106" s="18" t="s">
        <v>170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270</v>
      </c>
      <c r="BM106" s="224" t="s">
        <v>1889</v>
      </c>
    </row>
    <row r="107" s="14" customFormat="1">
      <c r="A107" s="14"/>
      <c r="B107" s="242"/>
      <c r="C107" s="243"/>
      <c r="D107" s="233" t="s">
        <v>195</v>
      </c>
      <c r="E107" s="244" t="s">
        <v>19</v>
      </c>
      <c r="F107" s="245" t="s">
        <v>1890</v>
      </c>
      <c r="G107" s="243"/>
      <c r="H107" s="246">
        <v>66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195</v>
      </c>
      <c r="AU107" s="252" t="s">
        <v>81</v>
      </c>
      <c r="AV107" s="14" t="s">
        <v>81</v>
      </c>
      <c r="AW107" s="14" t="s">
        <v>33</v>
      </c>
      <c r="AX107" s="14" t="s">
        <v>79</v>
      </c>
      <c r="AY107" s="252" t="s">
        <v>170</v>
      </c>
    </row>
    <row r="108" s="2" customFormat="1" ht="16.5" customHeight="1">
      <c r="A108" s="39"/>
      <c r="B108" s="40"/>
      <c r="C108" s="253" t="s">
        <v>211</v>
      </c>
      <c r="D108" s="253" t="s">
        <v>248</v>
      </c>
      <c r="E108" s="254" t="s">
        <v>1891</v>
      </c>
      <c r="F108" s="255" t="s">
        <v>1892</v>
      </c>
      <c r="G108" s="256" t="s">
        <v>175</v>
      </c>
      <c r="H108" s="257">
        <v>132</v>
      </c>
      <c r="I108" s="258"/>
      <c r="J108" s="259">
        <f>ROUND(I108*H108,2)</f>
        <v>0</v>
      </c>
      <c r="K108" s="255" t="s">
        <v>19</v>
      </c>
      <c r="L108" s="260"/>
      <c r="M108" s="261" t="s">
        <v>19</v>
      </c>
      <c r="N108" s="262" t="s">
        <v>42</v>
      </c>
      <c r="O108" s="85"/>
      <c r="P108" s="222">
        <f>O108*H108</f>
        <v>0</v>
      </c>
      <c r="Q108" s="222">
        <v>1.0000000000000001E-05</v>
      </c>
      <c r="R108" s="222">
        <f>Q108*H108</f>
        <v>0.0013200000000000002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362</v>
      </c>
      <c r="AT108" s="224" t="s">
        <v>248</v>
      </c>
      <c r="AU108" s="224" t="s">
        <v>81</v>
      </c>
      <c r="AY108" s="18" t="s">
        <v>170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270</v>
      </c>
      <c r="BM108" s="224" t="s">
        <v>1893</v>
      </c>
    </row>
    <row r="109" s="14" customFormat="1">
      <c r="A109" s="14"/>
      <c r="B109" s="242"/>
      <c r="C109" s="243"/>
      <c r="D109" s="233" t="s">
        <v>195</v>
      </c>
      <c r="E109" s="244" t="s">
        <v>19</v>
      </c>
      <c r="F109" s="245" t="s">
        <v>1894</v>
      </c>
      <c r="G109" s="243"/>
      <c r="H109" s="246">
        <v>132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2" t="s">
        <v>195</v>
      </c>
      <c r="AU109" s="252" t="s">
        <v>81</v>
      </c>
      <c r="AV109" s="14" t="s">
        <v>81</v>
      </c>
      <c r="AW109" s="14" t="s">
        <v>33</v>
      </c>
      <c r="AX109" s="14" t="s">
        <v>79</v>
      </c>
      <c r="AY109" s="252" t="s">
        <v>170</v>
      </c>
    </row>
    <row r="110" s="2" customFormat="1" ht="24.15" customHeight="1">
      <c r="A110" s="39"/>
      <c r="B110" s="40"/>
      <c r="C110" s="213" t="s">
        <v>216</v>
      </c>
      <c r="D110" s="213" t="s">
        <v>172</v>
      </c>
      <c r="E110" s="214" t="s">
        <v>1895</v>
      </c>
      <c r="F110" s="215" t="s">
        <v>1896</v>
      </c>
      <c r="G110" s="216" t="s">
        <v>237</v>
      </c>
      <c r="H110" s="217">
        <v>40</v>
      </c>
      <c r="I110" s="218"/>
      <c r="J110" s="219">
        <f>ROUND(I110*H110,2)</f>
        <v>0</v>
      </c>
      <c r="K110" s="215" t="s">
        <v>176</v>
      </c>
      <c r="L110" s="45"/>
      <c r="M110" s="220" t="s">
        <v>19</v>
      </c>
      <c r="N110" s="221" t="s">
        <v>42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270</v>
      </c>
      <c r="AT110" s="224" t="s">
        <v>172</v>
      </c>
      <c r="AU110" s="224" t="s">
        <v>81</v>
      </c>
      <c r="AY110" s="18" t="s">
        <v>170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270</v>
      </c>
      <c r="BM110" s="224" t="s">
        <v>1897</v>
      </c>
    </row>
    <row r="111" s="2" customFormat="1">
      <c r="A111" s="39"/>
      <c r="B111" s="40"/>
      <c r="C111" s="41"/>
      <c r="D111" s="226" t="s">
        <v>179</v>
      </c>
      <c r="E111" s="41"/>
      <c r="F111" s="227" t="s">
        <v>1898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179</v>
      </c>
      <c r="AU111" s="18" t="s">
        <v>81</v>
      </c>
    </row>
    <row r="112" s="2" customFormat="1" ht="16.5" customHeight="1">
      <c r="A112" s="39"/>
      <c r="B112" s="40"/>
      <c r="C112" s="253" t="s">
        <v>221</v>
      </c>
      <c r="D112" s="253" t="s">
        <v>248</v>
      </c>
      <c r="E112" s="254" t="s">
        <v>1899</v>
      </c>
      <c r="F112" s="255" t="s">
        <v>1900</v>
      </c>
      <c r="G112" s="256" t="s">
        <v>237</v>
      </c>
      <c r="H112" s="257">
        <v>44</v>
      </c>
      <c r="I112" s="258"/>
      <c r="J112" s="259">
        <f>ROUND(I112*H112,2)</f>
        <v>0</v>
      </c>
      <c r="K112" s="255" t="s">
        <v>19</v>
      </c>
      <c r="L112" s="260"/>
      <c r="M112" s="261" t="s">
        <v>19</v>
      </c>
      <c r="N112" s="262" t="s">
        <v>42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362</v>
      </c>
      <c r="AT112" s="224" t="s">
        <v>248</v>
      </c>
      <c r="AU112" s="224" t="s">
        <v>81</v>
      </c>
      <c r="AY112" s="18" t="s">
        <v>170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270</v>
      </c>
      <c r="BM112" s="224" t="s">
        <v>1901</v>
      </c>
    </row>
    <row r="113" s="14" customFormat="1">
      <c r="A113" s="14"/>
      <c r="B113" s="242"/>
      <c r="C113" s="243"/>
      <c r="D113" s="233" t="s">
        <v>195</v>
      </c>
      <c r="E113" s="244" t="s">
        <v>19</v>
      </c>
      <c r="F113" s="245" t="s">
        <v>1902</v>
      </c>
      <c r="G113" s="243"/>
      <c r="H113" s="246">
        <v>44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195</v>
      </c>
      <c r="AU113" s="252" t="s">
        <v>81</v>
      </c>
      <c r="AV113" s="14" t="s">
        <v>81</v>
      </c>
      <c r="AW113" s="14" t="s">
        <v>33</v>
      </c>
      <c r="AX113" s="14" t="s">
        <v>79</v>
      </c>
      <c r="AY113" s="252" t="s">
        <v>170</v>
      </c>
    </row>
    <row r="114" s="2" customFormat="1" ht="16.5" customHeight="1">
      <c r="A114" s="39"/>
      <c r="B114" s="40"/>
      <c r="C114" s="253" t="s">
        <v>226</v>
      </c>
      <c r="D114" s="253" t="s">
        <v>248</v>
      </c>
      <c r="E114" s="254" t="s">
        <v>1903</v>
      </c>
      <c r="F114" s="255" t="s">
        <v>1904</v>
      </c>
      <c r="G114" s="256" t="s">
        <v>175</v>
      </c>
      <c r="H114" s="257">
        <v>88</v>
      </c>
      <c r="I114" s="258"/>
      <c r="J114" s="259">
        <f>ROUND(I114*H114,2)</f>
        <v>0</v>
      </c>
      <c r="K114" s="255" t="s">
        <v>19</v>
      </c>
      <c r="L114" s="260"/>
      <c r="M114" s="261" t="s">
        <v>19</v>
      </c>
      <c r="N114" s="262" t="s">
        <v>42</v>
      </c>
      <c r="O114" s="85"/>
      <c r="P114" s="222">
        <f>O114*H114</f>
        <v>0</v>
      </c>
      <c r="Q114" s="222">
        <v>2.0000000000000002E-05</v>
      </c>
      <c r="R114" s="222">
        <f>Q114*H114</f>
        <v>0.0017600000000000001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362</v>
      </c>
      <c r="AT114" s="224" t="s">
        <v>248</v>
      </c>
      <c r="AU114" s="224" t="s">
        <v>81</v>
      </c>
      <c r="AY114" s="18" t="s">
        <v>170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270</v>
      </c>
      <c r="BM114" s="224" t="s">
        <v>1905</v>
      </c>
    </row>
    <row r="115" s="14" customFormat="1">
      <c r="A115" s="14"/>
      <c r="B115" s="242"/>
      <c r="C115" s="243"/>
      <c r="D115" s="233" t="s">
        <v>195</v>
      </c>
      <c r="E115" s="244" t="s">
        <v>19</v>
      </c>
      <c r="F115" s="245" t="s">
        <v>1906</v>
      </c>
      <c r="G115" s="243"/>
      <c r="H115" s="246">
        <v>88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195</v>
      </c>
      <c r="AU115" s="252" t="s">
        <v>81</v>
      </c>
      <c r="AV115" s="14" t="s">
        <v>81</v>
      </c>
      <c r="AW115" s="14" t="s">
        <v>33</v>
      </c>
      <c r="AX115" s="14" t="s">
        <v>79</v>
      </c>
      <c r="AY115" s="252" t="s">
        <v>170</v>
      </c>
    </row>
    <row r="116" s="2" customFormat="1" ht="24.15" customHeight="1">
      <c r="A116" s="39"/>
      <c r="B116" s="40"/>
      <c r="C116" s="213" t="s">
        <v>234</v>
      </c>
      <c r="D116" s="213" t="s">
        <v>172</v>
      </c>
      <c r="E116" s="214" t="s">
        <v>1907</v>
      </c>
      <c r="F116" s="215" t="s">
        <v>1908</v>
      </c>
      <c r="G116" s="216" t="s">
        <v>175</v>
      </c>
      <c r="H116" s="217">
        <v>6</v>
      </c>
      <c r="I116" s="218"/>
      <c r="J116" s="219">
        <f>ROUND(I116*H116,2)</f>
        <v>0</v>
      </c>
      <c r="K116" s="215" t="s">
        <v>176</v>
      </c>
      <c r="L116" s="45"/>
      <c r="M116" s="220" t="s">
        <v>19</v>
      </c>
      <c r="N116" s="221" t="s">
        <v>42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270</v>
      </c>
      <c r="AT116" s="224" t="s">
        <v>172</v>
      </c>
      <c r="AU116" s="224" t="s">
        <v>81</v>
      </c>
      <c r="AY116" s="18" t="s">
        <v>170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270</v>
      </c>
      <c r="BM116" s="224" t="s">
        <v>1909</v>
      </c>
    </row>
    <row r="117" s="2" customFormat="1">
      <c r="A117" s="39"/>
      <c r="B117" s="40"/>
      <c r="C117" s="41"/>
      <c r="D117" s="226" t="s">
        <v>179</v>
      </c>
      <c r="E117" s="41"/>
      <c r="F117" s="227" t="s">
        <v>1910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179</v>
      </c>
      <c r="AU117" s="18" t="s">
        <v>81</v>
      </c>
    </row>
    <row r="118" s="2" customFormat="1" ht="16.5" customHeight="1">
      <c r="A118" s="39"/>
      <c r="B118" s="40"/>
      <c r="C118" s="253" t="s">
        <v>241</v>
      </c>
      <c r="D118" s="253" t="s">
        <v>248</v>
      </c>
      <c r="E118" s="254" t="s">
        <v>1911</v>
      </c>
      <c r="F118" s="255" t="s">
        <v>1912</v>
      </c>
      <c r="G118" s="256" t="s">
        <v>175</v>
      </c>
      <c r="H118" s="257">
        <v>6</v>
      </c>
      <c r="I118" s="258"/>
      <c r="J118" s="259">
        <f>ROUND(I118*H118,2)</f>
        <v>0</v>
      </c>
      <c r="K118" s="255" t="s">
        <v>19</v>
      </c>
      <c r="L118" s="260"/>
      <c r="M118" s="261" t="s">
        <v>19</v>
      </c>
      <c r="N118" s="262" t="s">
        <v>42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362</v>
      </c>
      <c r="AT118" s="224" t="s">
        <v>248</v>
      </c>
      <c r="AU118" s="224" t="s">
        <v>81</v>
      </c>
      <c r="AY118" s="18" t="s">
        <v>170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270</v>
      </c>
      <c r="BM118" s="224" t="s">
        <v>1913</v>
      </c>
    </row>
    <row r="119" s="2" customFormat="1" ht="33" customHeight="1">
      <c r="A119" s="39"/>
      <c r="B119" s="40"/>
      <c r="C119" s="213" t="s">
        <v>247</v>
      </c>
      <c r="D119" s="213" t="s">
        <v>172</v>
      </c>
      <c r="E119" s="214" t="s">
        <v>1914</v>
      </c>
      <c r="F119" s="215" t="s">
        <v>1915</v>
      </c>
      <c r="G119" s="216" t="s">
        <v>237</v>
      </c>
      <c r="H119" s="217">
        <v>50</v>
      </c>
      <c r="I119" s="218"/>
      <c r="J119" s="219">
        <f>ROUND(I119*H119,2)</f>
        <v>0</v>
      </c>
      <c r="K119" s="215" t="s">
        <v>176</v>
      </c>
      <c r="L119" s="45"/>
      <c r="M119" s="220" t="s">
        <v>19</v>
      </c>
      <c r="N119" s="221" t="s">
        <v>42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270</v>
      </c>
      <c r="AT119" s="224" t="s">
        <v>172</v>
      </c>
      <c r="AU119" s="224" t="s">
        <v>81</v>
      </c>
      <c r="AY119" s="18" t="s">
        <v>170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270</v>
      </c>
      <c r="BM119" s="224" t="s">
        <v>1916</v>
      </c>
    </row>
    <row r="120" s="2" customFormat="1">
      <c r="A120" s="39"/>
      <c r="B120" s="40"/>
      <c r="C120" s="41"/>
      <c r="D120" s="226" t="s">
        <v>179</v>
      </c>
      <c r="E120" s="41"/>
      <c r="F120" s="227" t="s">
        <v>1917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179</v>
      </c>
      <c r="AU120" s="18" t="s">
        <v>81</v>
      </c>
    </row>
    <row r="121" s="2" customFormat="1" ht="24.15" customHeight="1">
      <c r="A121" s="39"/>
      <c r="B121" s="40"/>
      <c r="C121" s="253" t="s">
        <v>252</v>
      </c>
      <c r="D121" s="253" t="s">
        <v>248</v>
      </c>
      <c r="E121" s="254" t="s">
        <v>1918</v>
      </c>
      <c r="F121" s="255" t="s">
        <v>1919</v>
      </c>
      <c r="G121" s="256" t="s">
        <v>237</v>
      </c>
      <c r="H121" s="257">
        <v>55</v>
      </c>
      <c r="I121" s="258"/>
      <c r="J121" s="259">
        <f>ROUND(I121*H121,2)</f>
        <v>0</v>
      </c>
      <c r="K121" s="255" t="s">
        <v>176</v>
      </c>
      <c r="L121" s="260"/>
      <c r="M121" s="261" t="s">
        <v>19</v>
      </c>
      <c r="N121" s="262" t="s">
        <v>42</v>
      </c>
      <c r="O121" s="85"/>
      <c r="P121" s="222">
        <f>O121*H121</f>
        <v>0</v>
      </c>
      <c r="Q121" s="222">
        <v>6.9999999999999994E-05</v>
      </c>
      <c r="R121" s="222">
        <f>Q121*H121</f>
        <v>0.0038499999999999997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362</v>
      </c>
      <c r="AT121" s="224" t="s">
        <v>248</v>
      </c>
      <c r="AU121" s="224" t="s">
        <v>81</v>
      </c>
      <c r="AY121" s="18" t="s">
        <v>170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270</v>
      </c>
      <c r="BM121" s="224" t="s">
        <v>1920</v>
      </c>
    </row>
    <row r="122" s="2" customFormat="1">
      <c r="A122" s="39"/>
      <c r="B122" s="40"/>
      <c r="C122" s="41"/>
      <c r="D122" s="226" t="s">
        <v>179</v>
      </c>
      <c r="E122" s="41"/>
      <c r="F122" s="227" t="s">
        <v>1921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179</v>
      </c>
      <c r="AU122" s="18" t="s">
        <v>81</v>
      </c>
    </row>
    <row r="123" s="14" customFormat="1">
      <c r="A123" s="14"/>
      <c r="B123" s="242"/>
      <c r="C123" s="243"/>
      <c r="D123" s="233" t="s">
        <v>195</v>
      </c>
      <c r="E123" s="244" t="s">
        <v>19</v>
      </c>
      <c r="F123" s="245" t="s">
        <v>1922</v>
      </c>
      <c r="G123" s="243"/>
      <c r="H123" s="246">
        <v>55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2" t="s">
        <v>195</v>
      </c>
      <c r="AU123" s="252" t="s">
        <v>81</v>
      </c>
      <c r="AV123" s="14" t="s">
        <v>81</v>
      </c>
      <c r="AW123" s="14" t="s">
        <v>33</v>
      </c>
      <c r="AX123" s="14" t="s">
        <v>79</v>
      </c>
      <c r="AY123" s="252" t="s">
        <v>170</v>
      </c>
    </row>
    <row r="124" s="2" customFormat="1" ht="24.15" customHeight="1">
      <c r="A124" s="39"/>
      <c r="B124" s="40"/>
      <c r="C124" s="213" t="s">
        <v>8</v>
      </c>
      <c r="D124" s="213" t="s">
        <v>172</v>
      </c>
      <c r="E124" s="214" t="s">
        <v>1702</v>
      </c>
      <c r="F124" s="215" t="s">
        <v>1703</v>
      </c>
      <c r="G124" s="216" t="s">
        <v>237</v>
      </c>
      <c r="H124" s="217">
        <v>550</v>
      </c>
      <c r="I124" s="218"/>
      <c r="J124" s="219">
        <f>ROUND(I124*H124,2)</f>
        <v>0</v>
      </c>
      <c r="K124" s="215" t="s">
        <v>176</v>
      </c>
      <c r="L124" s="45"/>
      <c r="M124" s="220" t="s">
        <v>19</v>
      </c>
      <c r="N124" s="221" t="s">
        <v>42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270</v>
      </c>
      <c r="AT124" s="224" t="s">
        <v>172</v>
      </c>
      <c r="AU124" s="224" t="s">
        <v>81</v>
      </c>
      <c r="AY124" s="18" t="s">
        <v>170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270</v>
      </c>
      <c r="BM124" s="224" t="s">
        <v>1923</v>
      </c>
    </row>
    <row r="125" s="2" customFormat="1">
      <c r="A125" s="39"/>
      <c r="B125" s="40"/>
      <c r="C125" s="41"/>
      <c r="D125" s="226" t="s">
        <v>179</v>
      </c>
      <c r="E125" s="41"/>
      <c r="F125" s="227" t="s">
        <v>1705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179</v>
      </c>
      <c r="AU125" s="18" t="s">
        <v>81</v>
      </c>
    </row>
    <row r="126" s="2" customFormat="1" ht="24.15" customHeight="1">
      <c r="A126" s="39"/>
      <c r="B126" s="40"/>
      <c r="C126" s="253" t="s">
        <v>270</v>
      </c>
      <c r="D126" s="253" t="s">
        <v>248</v>
      </c>
      <c r="E126" s="254" t="s">
        <v>1924</v>
      </c>
      <c r="F126" s="255" t="s">
        <v>1925</v>
      </c>
      <c r="G126" s="256" t="s">
        <v>237</v>
      </c>
      <c r="H126" s="257">
        <v>330</v>
      </c>
      <c r="I126" s="258"/>
      <c r="J126" s="259">
        <f>ROUND(I126*H126,2)</f>
        <v>0</v>
      </c>
      <c r="K126" s="255" t="s">
        <v>176</v>
      </c>
      <c r="L126" s="260"/>
      <c r="M126" s="261" t="s">
        <v>19</v>
      </c>
      <c r="N126" s="262" t="s">
        <v>42</v>
      </c>
      <c r="O126" s="85"/>
      <c r="P126" s="222">
        <f>O126*H126</f>
        <v>0</v>
      </c>
      <c r="Q126" s="222">
        <v>0.00012</v>
      </c>
      <c r="R126" s="222">
        <f>Q126*H126</f>
        <v>0.039600000000000003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362</v>
      </c>
      <c r="AT126" s="224" t="s">
        <v>248</v>
      </c>
      <c r="AU126" s="224" t="s">
        <v>81</v>
      </c>
      <c r="AY126" s="18" t="s">
        <v>170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270</v>
      </c>
      <c r="BM126" s="224" t="s">
        <v>1926</v>
      </c>
    </row>
    <row r="127" s="2" customFormat="1">
      <c r="A127" s="39"/>
      <c r="B127" s="40"/>
      <c r="C127" s="41"/>
      <c r="D127" s="226" t="s">
        <v>179</v>
      </c>
      <c r="E127" s="41"/>
      <c r="F127" s="227" t="s">
        <v>1927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179</v>
      </c>
      <c r="AU127" s="18" t="s">
        <v>81</v>
      </c>
    </row>
    <row r="128" s="14" customFormat="1">
      <c r="A128" s="14"/>
      <c r="B128" s="242"/>
      <c r="C128" s="243"/>
      <c r="D128" s="233" t="s">
        <v>195</v>
      </c>
      <c r="E128" s="244" t="s">
        <v>19</v>
      </c>
      <c r="F128" s="245" t="s">
        <v>1928</v>
      </c>
      <c r="G128" s="243"/>
      <c r="H128" s="246">
        <v>330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2" t="s">
        <v>195</v>
      </c>
      <c r="AU128" s="252" t="s">
        <v>81</v>
      </c>
      <c r="AV128" s="14" t="s">
        <v>81</v>
      </c>
      <c r="AW128" s="14" t="s">
        <v>33</v>
      </c>
      <c r="AX128" s="14" t="s">
        <v>79</v>
      </c>
      <c r="AY128" s="252" t="s">
        <v>170</v>
      </c>
    </row>
    <row r="129" s="2" customFormat="1" ht="24.15" customHeight="1">
      <c r="A129" s="39"/>
      <c r="B129" s="40"/>
      <c r="C129" s="253" t="s">
        <v>276</v>
      </c>
      <c r="D129" s="253" t="s">
        <v>248</v>
      </c>
      <c r="E129" s="254" t="s">
        <v>1706</v>
      </c>
      <c r="F129" s="255" t="s">
        <v>1707</v>
      </c>
      <c r="G129" s="256" t="s">
        <v>237</v>
      </c>
      <c r="H129" s="257">
        <v>275</v>
      </c>
      <c r="I129" s="258"/>
      <c r="J129" s="259">
        <f>ROUND(I129*H129,2)</f>
        <v>0</v>
      </c>
      <c r="K129" s="255" t="s">
        <v>176</v>
      </c>
      <c r="L129" s="260"/>
      <c r="M129" s="261" t="s">
        <v>19</v>
      </c>
      <c r="N129" s="262" t="s">
        <v>42</v>
      </c>
      <c r="O129" s="85"/>
      <c r="P129" s="222">
        <f>O129*H129</f>
        <v>0</v>
      </c>
      <c r="Q129" s="222">
        <v>0.00017000000000000001</v>
      </c>
      <c r="R129" s="222">
        <f>Q129*H129</f>
        <v>0.04675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362</v>
      </c>
      <c r="AT129" s="224" t="s">
        <v>248</v>
      </c>
      <c r="AU129" s="224" t="s">
        <v>81</v>
      </c>
      <c r="AY129" s="18" t="s">
        <v>170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270</v>
      </c>
      <c r="BM129" s="224" t="s">
        <v>1929</v>
      </c>
    </row>
    <row r="130" s="2" customFormat="1">
      <c r="A130" s="39"/>
      <c r="B130" s="40"/>
      <c r="C130" s="41"/>
      <c r="D130" s="226" t="s">
        <v>179</v>
      </c>
      <c r="E130" s="41"/>
      <c r="F130" s="227" t="s">
        <v>1709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179</v>
      </c>
      <c r="AU130" s="18" t="s">
        <v>81</v>
      </c>
    </row>
    <row r="131" s="14" customFormat="1">
      <c r="A131" s="14"/>
      <c r="B131" s="242"/>
      <c r="C131" s="243"/>
      <c r="D131" s="233" t="s">
        <v>195</v>
      </c>
      <c r="E131" s="244" t="s">
        <v>19</v>
      </c>
      <c r="F131" s="245" t="s">
        <v>1930</v>
      </c>
      <c r="G131" s="243"/>
      <c r="H131" s="246">
        <v>275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195</v>
      </c>
      <c r="AU131" s="252" t="s">
        <v>81</v>
      </c>
      <c r="AV131" s="14" t="s">
        <v>81</v>
      </c>
      <c r="AW131" s="14" t="s">
        <v>33</v>
      </c>
      <c r="AX131" s="14" t="s">
        <v>79</v>
      </c>
      <c r="AY131" s="252" t="s">
        <v>170</v>
      </c>
    </row>
    <row r="132" s="2" customFormat="1" ht="24.15" customHeight="1">
      <c r="A132" s="39"/>
      <c r="B132" s="40"/>
      <c r="C132" s="213" t="s">
        <v>283</v>
      </c>
      <c r="D132" s="213" t="s">
        <v>172</v>
      </c>
      <c r="E132" s="214" t="s">
        <v>1931</v>
      </c>
      <c r="F132" s="215" t="s">
        <v>1932</v>
      </c>
      <c r="G132" s="216" t="s">
        <v>237</v>
      </c>
      <c r="H132" s="217">
        <v>20</v>
      </c>
      <c r="I132" s="218"/>
      <c r="J132" s="219">
        <f>ROUND(I132*H132,2)</f>
        <v>0</v>
      </c>
      <c r="K132" s="215" t="s">
        <v>176</v>
      </c>
      <c r="L132" s="45"/>
      <c r="M132" s="220" t="s">
        <v>19</v>
      </c>
      <c r="N132" s="221" t="s">
        <v>42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270</v>
      </c>
      <c r="AT132" s="224" t="s">
        <v>172</v>
      </c>
      <c r="AU132" s="224" t="s">
        <v>81</v>
      </c>
      <c r="AY132" s="18" t="s">
        <v>170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270</v>
      </c>
      <c r="BM132" s="224" t="s">
        <v>1933</v>
      </c>
    </row>
    <row r="133" s="2" customFormat="1">
      <c r="A133" s="39"/>
      <c r="B133" s="40"/>
      <c r="C133" s="41"/>
      <c r="D133" s="226" t="s">
        <v>179</v>
      </c>
      <c r="E133" s="41"/>
      <c r="F133" s="227" t="s">
        <v>1934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179</v>
      </c>
      <c r="AU133" s="18" t="s">
        <v>81</v>
      </c>
    </row>
    <row r="134" s="2" customFormat="1" ht="24.15" customHeight="1">
      <c r="A134" s="39"/>
      <c r="B134" s="40"/>
      <c r="C134" s="253" t="s">
        <v>291</v>
      </c>
      <c r="D134" s="253" t="s">
        <v>248</v>
      </c>
      <c r="E134" s="254" t="s">
        <v>1935</v>
      </c>
      <c r="F134" s="255" t="s">
        <v>1936</v>
      </c>
      <c r="G134" s="256" t="s">
        <v>237</v>
      </c>
      <c r="H134" s="257">
        <v>22</v>
      </c>
      <c r="I134" s="258"/>
      <c r="J134" s="259">
        <f>ROUND(I134*H134,2)</f>
        <v>0</v>
      </c>
      <c r="K134" s="255" t="s">
        <v>176</v>
      </c>
      <c r="L134" s="260"/>
      <c r="M134" s="261" t="s">
        <v>19</v>
      </c>
      <c r="N134" s="262" t="s">
        <v>42</v>
      </c>
      <c r="O134" s="85"/>
      <c r="P134" s="222">
        <f>O134*H134</f>
        <v>0</v>
      </c>
      <c r="Q134" s="222">
        <v>0.00064000000000000005</v>
      </c>
      <c r="R134" s="222">
        <f>Q134*H134</f>
        <v>0.014080000000000001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362</v>
      </c>
      <c r="AT134" s="224" t="s">
        <v>248</v>
      </c>
      <c r="AU134" s="224" t="s">
        <v>81</v>
      </c>
      <c r="AY134" s="18" t="s">
        <v>170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270</v>
      </c>
      <c r="BM134" s="224" t="s">
        <v>1937</v>
      </c>
    </row>
    <row r="135" s="2" customFormat="1">
      <c r="A135" s="39"/>
      <c r="B135" s="40"/>
      <c r="C135" s="41"/>
      <c r="D135" s="226" t="s">
        <v>179</v>
      </c>
      <c r="E135" s="41"/>
      <c r="F135" s="227" t="s">
        <v>1938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179</v>
      </c>
      <c r="AU135" s="18" t="s">
        <v>81</v>
      </c>
    </row>
    <row r="136" s="14" customFormat="1">
      <c r="A136" s="14"/>
      <c r="B136" s="242"/>
      <c r="C136" s="243"/>
      <c r="D136" s="233" t="s">
        <v>195</v>
      </c>
      <c r="E136" s="244" t="s">
        <v>19</v>
      </c>
      <c r="F136" s="245" t="s">
        <v>1939</v>
      </c>
      <c r="G136" s="243"/>
      <c r="H136" s="246">
        <v>22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195</v>
      </c>
      <c r="AU136" s="252" t="s">
        <v>81</v>
      </c>
      <c r="AV136" s="14" t="s">
        <v>81</v>
      </c>
      <c r="AW136" s="14" t="s">
        <v>33</v>
      </c>
      <c r="AX136" s="14" t="s">
        <v>79</v>
      </c>
      <c r="AY136" s="252" t="s">
        <v>170</v>
      </c>
    </row>
    <row r="137" s="2" customFormat="1" ht="24.15" customHeight="1">
      <c r="A137" s="39"/>
      <c r="B137" s="40"/>
      <c r="C137" s="213" t="s">
        <v>297</v>
      </c>
      <c r="D137" s="213" t="s">
        <v>172</v>
      </c>
      <c r="E137" s="214" t="s">
        <v>1728</v>
      </c>
      <c r="F137" s="215" t="s">
        <v>1729</v>
      </c>
      <c r="G137" s="216" t="s">
        <v>237</v>
      </c>
      <c r="H137" s="217">
        <v>150</v>
      </c>
      <c r="I137" s="218"/>
      <c r="J137" s="219">
        <f>ROUND(I137*H137,2)</f>
        <v>0</v>
      </c>
      <c r="K137" s="215" t="s">
        <v>176</v>
      </c>
      <c r="L137" s="45"/>
      <c r="M137" s="220" t="s">
        <v>19</v>
      </c>
      <c r="N137" s="221" t="s">
        <v>42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270</v>
      </c>
      <c r="AT137" s="224" t="s">
        <v>172</v>
      </c>
      <c r="AU137" s="224" t="s">
        <v>81</v>
      </c>
      <c r="AY137" s="18" t="s">
        <v>170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270</v>
      </c>
      <c r="BM137" s="224" t="s">
        <v>1940</v>
      </c>
    </row>
    <row r="138" s="2" customFormat="1">
      <c r="A138" s="39"/>
      <c r="B138" s="40"/>
      <c r="C138" s="41"/>
      <c r="D138" s="226" t="s">
        <v>179</v>
      </c>
      <c r="E138" s="41"/>
      <c r="F138" s="227" t="s">
        <v>1731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179</v>
      </c>
      <c r="AU138" s="18" t="s">
        <v>81</v>
      </c>
    </row>
    <row r="139" s="2" customFormat="1" ht="24.15" customHeight="1">
      <c r="A139" s="39"/>
      <c r="B139" s="40"/>
      <c r="C139" s="253" t="s">
        <v>7</v>
      </c>
      <c r="D139" s="253" t="s">
        <v>248</v>
      </c>
      <c r="E139" s="254" t="s">
        <v>1732</v>
      </c>
      <c r="F139" s="255" t="s">
        <v>1733</v>
      </c>
      <c r="G139" s="256" t="s">
        <v>237</v>
      </c>
      <c r="H139" s="257">
        <v>165</v>
      </c>
      <c r="I139" s="258"/>
      <c r="J139" s="259">
        <f>ROUND(I139*H139,2)</f>
        <v>0</v>
      </c>
      <c r="K139" s="255" t="s">
        <v>176</v>
      </c>
      <c r="L139" s="260"/>
      <c r="M139" s="261" t="s">
        <v>19</v>
      </c>
      <c r="N139" s="262" t="s">
        <v>42</v>
      </c>
      <c r="O139" s="85"/>
      <c r="P139" s="222">
        <f>O139*H139</f>
        <v>0</v>
      </c>
      <c r="Q139" s="222">
        <v>0.00052999999999999998</v>
      </c>
      <c r="R139" s="222">
        <f>Q139*H139</f>
        <v>0.08745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362</v>
      </c>
      <c r="AT139" s="224" t="s">
        <v>248</v>
      </c>
      <c r="AU139" s="224" t="s">
        <v>81</v>
      </c>
      <c r="AY139" s="18" t="s">
        <v>170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79</v>
      </c>
      <c r="BK139" s="225">
        <f>ROUND(I139*H139,2)</f>
        <v>0</v>
      </c>
      <c r="BL139" s="18" t="s">
        <v>270</v>
      </c>
      <c r="BM139" s="224" t="s">
        <v>1941</v>
      </c>
    </row>
    <row r="140" s="2" customFormat="1">
      <c r="A140" s="39"/>
      <c r="B140" s="40"/>
      <c r="C140" s="41"/>
      <c r="D140" s="226" t="s">
        <v>179</v>
      </c>
      <c r="E140" s="41"/>
      <c r="F140" s="227" t="s">
        <v>1735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179</v>
      </c>
      <c r="AU140" s="18" t="s">
        <v>81</v>
      </c>
    </row>
    <row r="141" s="14" customFormat="1">
      <c r="A141" s="14"/>
      <c r="B141" s="242"/>
      <c r="C141" s="243"/>
      <c r="D141" s="233" t="s">
        <v>195</v>
      </c>
      <c r="E141" s="244" t="s">
        <v>19</v>
      </c>
      <c r="F141" s="245" t="s">
        <v>1942</v>
      </c>
      <c r="G141" s="243"/>
      <c r="H141" s="246">
        <v>165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195</v>
      </c>
      <c r="AU141" s="252" t="s">
        <v>81</v>
      </c>
      <c r="AV141" s="14" t="s">
        <v>81</v>
      </c>
      <c r="AW141" s="14" t="s">
        <v>33</v>
      </c>
      <c r="AX141" s="14" t="s">
        <v>79</v>
      </c>
      <c r="AY141" s="252" t="s">
        <v>170</v>
      </c>
    </row>
    <row r="142" s="2" customFormat="1" ht="16.5" customHeight="1">
      <c r="A142" s="39"/>
      <c r="B142" s="40"/>
      <c r="C142" s="213" t="s">
        <v>308</v>
      </c>
      <c r="D142" s="213" t="s">
        <v>172</v>
      </c>
      <c r="E142" s="214" t="s">
        <v>1943</v>
      </c>
      <c r="F142" s="215" t="s">
        <v>1944</v>
      </c>
      <c r="G142" s="216" t="s">
        <v>175</v>
      </c>
      <c r="H142" s="217">
        <v>2</v>
      </c>
      <c r="I142" s="218"/>
      <c r="J142" s="219">
        <f>ROUND(I142*H142,2)</f>
        <v>0</v>
      </c>
      <c r="K142" s="215" t="s">
        <v>176</v>
      </c>
      <c r="L142" s="45"/>
      <c r="M142" s="220" t="s">
        <v>19</v>
      </c>
      <c r="N142" s="221" t="s">
        <v>42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270</v>
      </c>
      <c r="AT142" s="224" t="s">
        <v>172</v>
      </c>
      <c r="AU142" s="224" t="s">
        <v>81</v>
      </c>
      <c r="AY142" s="18" t="s">
        <v>170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270</v>
      </c>
      <c r="BM142" s="224" t="s">
        <v>1945</v>
      </c>
    </row>
    <row r="143" s="2" customFormat="1">
      <c r="A143" s="39"/>
      <c r="B143" s="40"/>
      <c r="C143" s="41"/>
      <c r="D143" s="226" t="s">
        <v>179</v>
      </c>
      <c r="E143" s="41"/>
      <c r="F143" s="227" t="s">
        <v>1946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179</v>
      </c>
      <c r="AU143" s="18" t="s">
        <v>81</v>
      </c>
    </row>
    <row r="144" s="2" customFormat="1" ht="16.5" customHeight="1">
      <c r="A144" s="39"/>
      <c r="B144" s="40"/>
      <c r="C144" s="253" t="s">
        <v>316</v>
      </c>
      <c r="D144" s="253" t="s">
        <v>248</v>
      </c>
      <c r="E144" s="254" t="s">
        <v>1947</v>
      </c>
      <c r="F144" s="255" t="s">
        <v>1948</v>
      </c>
      <c r="G144" s="256" t="s">
        <v>175</v>
      </c>
      <c r="H144" s="257">
        <v>2</v>
      </c>
      <c r="I144" s="258"/>
      <c r="J144" s="259">
        <f>ROUND(I144*H144,2)</f>
        <v>0</v>
      </c>
      <c r="K144" s="255" t="s">
        <v>19</v>
      </c>
      <c r="L144" s="260"/>
      <c r="M144" s="261" t="s">
        <v>19</v>
      </c>
      <c r="N144" s="262" t="s">
        <v>42</v>
      </c>
      <c r="O144" s="85"/>
      <c r="P144" s="222">
        <f>O144*H144</f>
        <v>0</v>
      </c>
      <c r="Q144" s="222">
        <v>0.00018000000000000001</v>
      </c>
      <c r="R144" s="222">
        <f>Q144*H144</f>
        <v>0.00036000000000000002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362</v>
      </c>
      <c r="AT144" s="224" t="s">
        <v>248</v>
      </c>
      <c r="AU144" s="224" t="s">
        <v>81</v>
      </c>
      <c r="AY144" s="18" t="s">
        <v>170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270</v>
      </c>
      <c r="BM144" s="224" t="s">
        <v>1949</v>
      </c>
    </row>
    <row r="145" s="2" customFormat="1" ht="24.15" customHeight="1">
      <c r="A145" s="39"/>
      <c r="B145" s="40"/>
      <c r="C145" s="213" t="s">
        <v>323</v>
      </c>
      <c r="D145" s="213" t="s">
        <v>172</v>
      </c>
      <c r="E145" s="214" t="s">
        <v>1950</v>
      </c>
      <c r="F145" s="215" t="s">
        <v>1951</v>
      </c>
      <c r="G145" s="216" t="s">
        <v>175</v>
      </c>
      <c r="H145" s="217">
        <v>3</v>
      </c>
      <c r="I145" s="218"/>
      <c r="J145" s="219">
        <f>ROUND(I145*H145,2)</f>
        <v>0</v>
      </c>
      <c r="K145" s="215" t="s">
        <v>176</v>
      </c>
      <c r="L145" s="45"/>
      <c r="M145" s="220" t="s">
        <v>19</v>
      </c>
      <c r="N145" s="221" t="s">
        <v>42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270</v>
      </c>
      <c r="AT145" s="224" t="s">
        <v>172</v>
      </c>
      <c r="AU145" s="224" t="s">
        <v>81</v>
      </c>
      <c r="AY145" s="18" t="s">
        <v>170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270</v>
      </c>
      <c r="BM145" s="224" t="s">
        <v>1952</v>
      </c>
    </row>
    <row r="146" s="2" customFormat="1">
      <c r="A146" s="39"/>
      <c r="B146" s="40"/>
      <c r="C146" s="41"/>
      <c r="D146" s="226" t="s">
        <v>179</v>
      </c>
      <c r="E146" s="41"/>
      <c r="F146" s="227" t="s">
        <v>1953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179</v>
      </c>
      <c r="AU146" s="18" t="s">
        <v>81</v>
      </c>
    </row>
    <row r="147" s="2" customFormat="1" ht="16.5" customHeight="1">
      <c r="A147" s="39"/>
      <c r="B147" s="40"/>
      <c r="C147" s="253" t="s">
        <v>197</v>
      </c>
      <c r="D147" s="253" t="s">
        <v>248</v>
      </c>
      <c r="E147" s="254" t="s">
        <v>1954</v>
      </c>
      <c r="F147" s="255" t="s">
        <v>1955</v>
      </c>
      <c r="G147" s="256" t="s">
        <v>175</v>
      </c>
      <c r="H147" s="257">
        <v>2</v>
      </c>
      <c r="I147" s="258"/>
      <c r="J147" s="259">
        <f>ROUND(I147*H147,2)</f>
        <v>0</v>
      </c>
      <c r="K147" s="255" t="s">
        <v>19</v>
      </c>
      <c r="L147" s="260"/>
      <c r="M147" s="261" t="s">
        <v>19</v>
      </c>
      <c r="N147" s="262" t="s">
        <v>42</v>
      </c>
      <c r="O147" s="85"/>
      <c r="P147" s="222">
        <f>O147*H147</f>
        <v>0</v>
      </c>
      <c r="Q147" s="222">
        <v>0.00010000000000000001</v>
      </c>
      <c r="R147" s="222">
        <f>Q147*H147</f>
        <v>0.00020000000000000001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362</v>
      </c>
      <c r="AT147" s="224" t="s">
        <v>248</v>
      </c>
      <c r="AU147" s="224" t="s">
        <v>81</v>
      </c>
      <c r="AY147" s="18" t="s">
        <v>170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270</v>
      </c>
      <c r="BM147" s="224" t="s">
        <v>1956</v>
      </c>
    </row>
    <row r="148" s="2" customFormat="1" ht="16.5" customHeight="1">
      <c r="A148" s="39"/>
      <c r="B148" s="40"/>
      <c r="C148" s="253" t="s">
        <v>332</v>
      </c>
      <c r="D148" s="253" t="s">
        <v>248</v>
      </c>
      <c r="E148" s="254" t="s">
        <v>1957</v>
      </c>
      <c r="F148" s="255" t="s">
        <v>1958</v>
      </c>
      <c r="G148" s="256" t="s">
        <v>175</v>
      </c>
      <c r="H148" s="257">
        <v>1</v>
      </c>
      <c r="I148" s="258"/>
      <c r="J148" s="259">
        <f>ROUND(I148*H148,2)</f>
        <v>0</v>
      </c>
      <c r="K148" s="255" t="s">
        <v>19</v>
      </c>
      <c r="L148" s="260"/>
      <c r="M148" s="261" t="s">
        <v>19</v>
      </c>
      <c r="N148" s="262" t="s">
        <v>42</v>
      </c>
      <c r="O148" s="85"/>
      <c r="P148" s="222">
        <f>O148*H148</f>
        <v>0</v>
      </c>
      <c r="Q148" s="222">
        <v>0.00010000000000000001</v>
      </c>
      <c r="R148" s="222">
        <f>Q148*H148</f>
        <v>0.00010000000000000001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362</v>
      </c>
      <c r="AT148" s="224" t="s">
        <v>248</v>
      </c>
      <c r="AU148" s="224" t="s">
        <v>81</v>
      </c>
      <c r="AY148" s="18" t="s">
        <v>170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270</v>
      </c>
      <c r="BM148" s="224" t="s">
        <v>1959</v>
      </c>
    </row>
    <row r="149" s="2" customFormat="1" ht="16.5" customHeight="1">
      <c r="A149" s="39"/>
      <c r="B149" s="40"/>
      <c r="C149" s="253" t="s">
        <v>337</v>
      </c>
      <c r="D149" s="253" t="s">
        <v>248</v>
      </c>
      <c r="E149" s="254" t="s">
        <v>1960</v>
      </c>
      <c r="F149" s="255" t="s">
        <v>1961</v>
      </c>
      <c r="G149" s="256" t="s">
        <v>175</v>
      </c>
      <c r="H149" s="257">
        <v>1</v>
      </c>
      <c r="I149" s="258"/>
      <c r="J149" s="259">
        <f>ROUND(I149*H149,2)</f>
        <v>0</v>
      </c>
      <c r="K149" s="255" t="s">
        <v>19</v>
      </c>
      <c r="L149" s="260"/>
      <c r="M149" s="261" t="s">
        <v>19</v>
      </c>
      <c r="N149" s="262" t="s">
        <v>42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362</v>
      </c>
      <c r="AT149" s="224" t="s">
        <v>248</v>
      </c>
      <c r="AU149" s="224" t="s">
        <v>81</v>
      </c>
      <c r="AY149" s="18" t="s">
        <v>170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270</v>
      </c>
      <c r="BM149" s="224" t="s">
        <v>1962</v>
      </c>
    </row>
    <row r="150" s="2" customFormat="1" ht="21.75" customHeight="1">
      <c r="A150" s="39"/>
      <c r="B150" s="40"/>
      <c r="C150" s="213" t="s">
        <v>342</v>
      </c>
      <c r="D150" s="213" t="s">
        <v>172</v>
      </c>
      <c r="E150" s="214" t="s">
        <v>1963</v>
      </c>
      <c r="F150" s="215" t="s">
        <v>1964</v>
      </c>
      <c r="G150" s="216" t="s">
        <v>175</v>
      </c>
      <c r="H150" s="217">
        <v>4</v>
      </c>
      <c r="I150" s="218"/>
      <c r="J150" s="219">
        <f>ROUND(I150*H150,2)</f>
        <v>0</v>
      </c>
      <c r="K150" s="215" t="s">
        <v>176</v>
      </c>
      <c r="L150" s="45"/>
      <c r="M150" s="220" t="s">
        <v>19</v>
      </c>
      <c r="N150" s="221" t="s">
        <v>42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270</v>
      </c>
      <c r="AT150" s="224" t="s">
        <v>172</v>
      </c>
      <c r="AU150" s="224" t="s">
        <v>81</v>
      </c>
      <c r="AY150" s="18" t="s">
        <v>170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270</v>
      </c>
      <c r="BM150" s="224" t="s">
        <v>1965</v>
      </c>
    </row>
    <row r="151" s="2" customFormat="1">
      <c r="A151" s="39"/>
      <c r="B151" s="40"/>
      <c r="C151" s="41"/>
      <c r="D151" s="226" t="s">
        <v>179</v>
      </c>
      <c r="E151" s="41"/>
      <c r="F151" s="227" t="s">
        <v>1966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179</v>
      </c>
      <c r="AU151" s="18" t="s">
        <v>81</v>
      </c>
    </row>
    <row r="152" s="2" customFormat="1" ht="16.5" customHeight="1">
      <c r="A152" s="39"/>
      <c r="B152" s="40"/>
      <c r="C152" s="253" t="s">
        <v>347</v>
      </c>
      <c r="D152" s="253" t="s">
        <v>248</v>
      </c>
      <c r="E152" s="254" t="s">
        <v>1967</v>
      </c>
      <c r="F152" s="255" t="s">
        <v>1968</v>
      </c>
      <c r="G152" s="256" t="s">
        <v>175</v>
      </c>
      <c r="H152" s="257">
        <v>4</v>
      </c>
      <c r="I152" s="258"/>
      <c r="J152" s="259">
        <f>ROUND(I152*H152,2)</f>
        <v>0</v>
      </c>
      <c r="K152" s="255" t="s">
        <v>19</v>
      </c>
      <c r="L152" s="260"/>
      <c r="M152" s="261" t="s">
        <v>19</v>
      </c>
      <c r="N152" s="262" t="s">
        <v>42</v>
      </c>
      <c r="O152" s="85"/>
      <c r="P152" s="222">
        <f>O152*H152</f>
        <v>0</v>
      </c>
      <c r="Q152" s="222">
        <v>0.00011</v>
      </c>
      <c r="R152" s="222">
        <f>Q152*H152</f>
        <v>0.00044000000000000002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362</v>
      </c>
      <c r="AT152" s="224" t="s">
        <v>248</v>
      </c>
      <c r="AU152" s="224" t="s">
        <v>81</v>
      </c>
      <c r="AY152" s="18" t="s">
        <v>170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270</v>
      </c>
      <c r="BM152" s="224" t="s">
        <v>1969</v>
      </c>
    </row>
    <row r="153" s="2" customFormat="1" ht="33" customHeight="1">
      <c r="A153" s="39"/>
      <c r="B153" s="40"/>
      <c r="C153" s="213" t="s">
        <v>352</v>
      </c>
      <c r="D153" s="213" t="s">
        <v>172</v>
      </c>
      <c r="E153" s="214" t="s">
        <v>1970</v>
      </c>
      <c r="F153" s="215" t="s">
        <v>1971</v>
      </c>
      <c r="G153" s="216" t="s">
        <v>175</v>
      </c>
      <c r="H153" s="217">
        <v>14</v>
      </c>
      <c r="I153" s="218"/>
      <c r="J153" s="219">
        <f>ROUND(I153*H153,2)</f>
        <v>0</v>
      </c>
      <c r="K153" s="215" t="s">
        <v>176</v>
      </c>
      <c r="L153" s="45"/>
      <c r="M153" s="220" t="s">
        <v>19</v>
      </c>
      <c r="N153" s="221" t="s">
        <v>42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270</v>
      </c>
      <c r="AT153" s="224" t="s">
        <v>172</v>
      </c>
      <c r="AU153" s="224" t="s">
        <v>81</v>
      </c>
      <c r="AY153" s="18" t="s">
        <v>170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270</v>
      </c>
      <c r="BM153" s="224" t="s">
        <v>1972</v>
      </c>
    </row>
    <row r="154" s="2" customFormat="1">
      <c r="A154" s="39"/>
      <c r="B154" s="40"/>
      <c r="C154" s="41"/>
      <c r="D154" s="226" t="s">
        <v>179</v>
      </c>
      <c r="E154" s="41"/>
      <c r="F154" s="227" t="s">
        <v>1973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179</v>
      </c>
      <c r="AU154" s="18" t="s">
        <v>81</v>
      </c>
    </row>
    <row r="155" s="2" customFormat="1" ht="16.5" customHeight="1">
      <c r="A155" s="39"/>
      <c r="B155" s="40"/>
      <c r="C155" s="253" t="s">
        <v>358</v>
      </c>
      <c r="D155" s="253" t="s">
        <v>248</v>
      </c>
      <c r="E155" s="254" t="s">
        <v>1974</v>
      </c>
      <c r="F155" s="255" t="s">
        <v>1975</v>
      </c>
      <c r="G155" s="256" t="s">
        <v>175</v>
      </c>
      <c r="H155" s="257">
        <v>14</v>
      </c>
      <c r="I155" s="258"/>
      <c r="J155" s="259">
        <f>ROUND(I155*H155,2)</f>
        <v>0</v>
      </c>
      <c r="K155" s="255" t="s">
        <v>19</v>
      </c>
      <c r="L155" s="260"/>
      <c r="M155" s="261" t="s">
        <v>19</v>
      </c>
      <c r="N155" s="262" t="s">
        <v>42</v>
      </c>
      <c r="O155" s="85"/>
      <c r="P155" s="222">
        <f>O155*H155</f>
        <v>0</v>
      </c>
      <c r="Q155" s="222">
        <v>0.00022000000000000001</v>
      </c>
      <c r="R155" s="222">
        <f>Q155*H155</f>
        <v>0.0030800000000000003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362</v>
      </c>
      <c r="AT155" s="224" t="s">
        <v>248</v>
      </c>
      <c r="AU155" s="224" t="s">
        <v>81</v>
      </c>
      <c r="AY155" s="18" t="s">
        <v>170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270</v>
      </c>
      <c r="BM155" s="224" t="s">
        <v>1976</v>
      </c>
    </row>
    <row r="156" s="2" customFormat="1" ht="24.15" customHeight="1">
      <c r="A156" s="39"/>
      <c r="B156" s="40"/>
      <c r="C156" s="213" t="s">
        <v>362</v>
      </c>
      <c r="D156" s="213" t="s">
        <v>172</v>
      </c>
      <c r="E156" s="214" t="s">
        <v>1977</v>
      </c>
      <c r="F156" s="215" t="s">
        <v>1978</v>
      </c>
      <c r="G156" s="216" t="s">
        <v>175</v>
      </c>
      <c r="H156" s="217">
        <v>5</v>
      </c>
      <c r="I156" s="218"/>
      <c r="J156" s="219">
        <f>ROUND(I156*H156,2)</f>
        <v>0</v>
      </c>
      <c r="K156" s="215" t="s">
        <v>176</v>
      </c>
      <c r="L156" s="45"/>
      <c r="M156" s="220" t="s">
        <v>19</v>
      </c>
      <c r="N156" s="221" t="s">
        <v>42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270</v>
      </c>
      <c r="AT156" s="224" t="s">
        <v>172</v>
      </c>
      <c r="AU156" s="224" t="s">
        <v>81</v>
      </c>
      <c r="AY156" s="18" t="s">
        <v>170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270</v>
      </c>
      <c r="BM156" s="224" t="s">
        <v>1979</v>
      </c>
    </row>
    <row r="157" s="2" customFormat="1">
      <c r="A157" s="39"/>
      <c r="B157" s="40"/>
      <c r="C157" s="41"/>
      <c r="D157" s="226" t="s">
        <v>179</v>
      </c>
      <c r="E157" s="41"/>
      <c r="F157" s="227" t="s">
        <v>1980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179</v>
      </c>
      <c r="AU157" s="18" t="s">
        <v>81</v>
      </c>
    </row>
    <row r="158" s="2" customFormat="1" ht="24.15" customHeight="1">
      <c r="A158" s="39"/>
      <c r="B158" s="40"/>
      <c r="C158" s="253" t="s">
        <v>370</v>
      </c>
      <c r="D158" s="253" t="s">
        <v>248</v>
      </c>
      <c r="E158" s="254" t="s">
        <v>1981</v>
      </c>
      <c r="F158" s="255" t="s">
        <v>1982</v>
      </c>
      <c r="G158" s="256" t="s">
        <v>175</v>
      </c>
      <c r="H158" s="257">
        <v>1</v>
      </c>
      <c r="I158" s="258"/>
      <c r="J158" s="259">
        <f>ROUND(I158*H158,2)</f>
        <v>0</v>
      </c>
      <c r="K158" s="255" t="s">
        <v>19</v>
      </c>
      <c r="L158" s="260"/>
      <c r="M158" s="261" t="s">
        <v>19</v>
      </c>
      <c r="N158" s="262" t="s">
        <v>42</v>
      </c>
      <c r="O158" s="85"/>
      <c r="P158" s="222">
        <f>O158*H158</f>
        <v>0</v>
      </c>
      <c r="Q158" s="222">
        <v>0.00029999999999999997</v>
      </c>
      <c r="R158" s="222">
        <f>Q158*H158</f>
        <v>0.00029999999999999997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362</v>
      </c>
      <c r="AT158" s="224" t="s">
        <v>248</v>
      </c>
      <c r="AU158" s="224" t="s">
        <v>81</v>
      </c>
      <c r="AY158" s="18" t="s">
        <v>170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270</v>
      </c>
      <c r="BM158" s="224" t="s">
        <v>1983</v>
      </c>
    </row>
    <row r="159" s="2" customFormat="1" ht="24.15" customHeight="1">
      <c r="A159" s="39"/>
      <c r="B159" s="40"/>
      <c r="C159" s="253" t="s">
        <v>375</v>
      </c>
      <c r="D159" s="253" t="s">
        <v>248</v>
      </c>
      <c r="E159" s="254" t="s">
        <v>1984</v>
      </c>
      <c r="F159" s="255" t="s">
        <v>1985</v>
      </c>
      <c r="G159" s="256" t="s">
        <v>175</v>
      </c>
      <c r="H159" s="257">
        <v>4</v>
      </c>
      <c r="I159" s="258"/>
      <c r="J159" s="259">
        <f>ROUND(I159*H159,2)</f>
        <v>0</v>
      </c>
      <c r="K159" s="255" t="s">
        <v>19</v>
      </c>
      <c r="L159" s="260"/>
      <c r="M159" s="261" t="s">
        <v>19</v>
      </c>
      <c r="N159" s="262" t="s">
        <v>42</v>
      </c>
      <c r="O159" s="85"/>
      <c r="P159" s="222">
        <f>O159*H159</f>
        <v>0</v>
      </c>
      <c r="Q159" s="222">
        <v>0.00040000000000000002</v>
      </c>
      <c r="R159" s="222">
        <f>Q159*H159</f>
        <v>0.0016000000000000001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362</v>
      </c>
      <c r="AT159" s="224" t="s">
        <v>248</v>
      </c>
      <c r="AU159" s="224" t="s">
        <v>81</v>
      </c>
      <c r="AY159" s="18" t="s">
        <v>170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270</v>
      </c>
      <c r="BM159" s="224" t="s">
        <v>1986</v>
      </c>
    </row>
    <row r="160" s="2" customFormat="1" ht="24.15" customHeight="1">
      <c r="A160" s="39"/>
      <c r="B160" s="40"/>
      <c r="C160" s="213" t="s">
        <v>382</v>
      </c>
      <c r="D160" s="213" t="s">
        <v>172</v>
      </c>
      <c r="E160" s="214" t="s">
        <v>1987</v>
      </c>
      <c r="F160" s="215" t="s">
        <v>1988</v>
      </c>
      <c r="G160" s="216" t="s">
        <v>175</v>
      </c>
      <c r="H160" s="217">
        <v>3</v>
      </c>
      <c r="I160" s="218"/>
      <c r="J160" s="219">
        <f>ROUND(I160*H160,2)</f>
        <v>0</v>
      </c>
      <c r="K160" s="215" t="s">
        <v>176</v>
      </c>
      <c r="L160" s="45"/>
      <c r="M160" s="220" t="s">
        <v>19</v>
      </c>
      <c r="N160" s="221" t="s">
        <v>42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270</v>
      </c>
      <c r="AT160" s="224" t="s">
        <v>172</v>
      </c>
      <c r="AU160" s="224" t="s">
        <v>81</v>
      </c>
      <c r="AY160" s="18" t="s">
        <v>170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270</v>
      </c>
      <c r="BM160" s="224" t="s">
        <v>1989</v>
      </c>
    </row>
    <row r="161" s="2" customFormat="1">
      <c r="A161" s="39"/>
      <c r="B161" s="40"/>
      <c r="C161" s="41"/>
      <c r="D161" s="226" t="s">
        <v>179</v>
      </c>
      <c r="E161" s="41"/>
      <c r="F161" s="227" t="s">
        <v>1990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179</v>
      </c>
      <c r="AU161" s="18" t="s">
        <v>81</v>
      </c>
    </row>
    <row r="162" s="2" customFormat="1" ht="16.5" customHeight="1">
      <c r="A162" s="39"/>
      <c r="B162" s="40"/>
      <c r="C162" s="253" t="s">
        <v>387</v>
      </c>
      <c r="D162" s="253" t="s">
        <v>248</v>
      </c>
      <c r="E162" s="254" t="s">
        <v>1991</v>
      </c>
      <c r="F162" s="255" t="s">
        <v>1992</v>
      </c>
      <c r="G162" s="256" t="s">
        <v>175</v>
      </c>
      <c r="H162" s="257">
        <v>3</v>
      </c>
      <c r="I162" s="258"/>
      <c r="J162" s="259">
        <f>ROUND(I162*H162,2)</f>
        <v>0</v>
      </c>
      <c r="K162" s="255" t="s">
        <v>19</v>
      </c>
      <c r="L162" s="260"/>
      <c r="M162" s="261" t="s">
        <v>19</v>
      </c>
      <c r="N162" s="262" t="s">
        <v>42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362</v>
      </c>
      <c r="AT162" s="224" t="s">
        <v>248</v>
      </c>
      <c r="AU162" s="224" t="s">
        <v>81</v>
      </c>
      <c r="AY162" s="18" t="s">
        <v>170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270</v>
      </c>
      <c r="BM162" s="224" t="s">
        <v>1993</v>
      </c>
    </row>
    <row r="163" s="2" customFormat="1" ht="16.5" customHeight="1">
      <c r="A163" s="39"/>
      <c r="B163" s="40"/>
      <c r="C163" s="213" t="s">
        <v>395</v>
      </c>
      <c r="D163" s="213" t="s">
        <v>172</v>
      </c>
      <c r="E163" s="214" t="s">
        <v>1994</v>
      </c>
      <c r="F163" s="215" t="s">
        <v>1995</v>
      </c>
      <c r="G163" s="216" t="s">
        <v>175</v>
      </c>
      <c r="H163" s="217">
        <v>26</v>
      </c>
      <c r="I163" s="218"/>
      <c r="J163" s="219">
        <f>ROUND(I163*H163,2)</f>
        <v>0</v>
      </c>
      <c r="K163" s="215" t="s">
        <v>176</v>
      </c>
      <c r="L163" s="45"/>
      <c r="M163" s="220" t="s">
        <v>19</v>
      </c>
      <c r="N163" s="221" t="s">
        <v>42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270</v>
      </c>
      <c r="AT163" s="224" t="s">
        <v>172</v>
      </c>
      <c r="AU163" s="224" t="s">
        <v>81</v>
      </c>
      <c r="AY163" s="18" t="s">
        <v>170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270</v>
      </c>
      <c r="BM163" s="224" t="s">
        <v>1996</v>
      </c>
    </row>
    <row r="164" s="2" customFormat="1">
      <c r="A164" s="39"/>
      <c r="B164" s="40"/>
      <c r="C164" s="41"/>
      <c r="D164" s="226" t="s">
        <v>179</v>
      </c>
      <c r="E164" s="41"/>
      <c r="F164" s="227" t="s">
        <v>1997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179</v>
      </c>
      <c r="AU164" s="18" t="s">
        <v>81</v>
      </c>
    </row>
    <row r="165" s="2" customFormat="1" ht="16.5" customHeight="1">
      <c r="A165" s="39"/>
      <c r="B165" s="40"/>
      <c r="C165" s="253" t="s">
        <v>400</v>
      </c>
      <c r="D165" s="253" t="s">
        <v>248</v>
      </c>
      <c r="E165" s="254" t="s">
        <v>1998</v>
      </c>
      <c r="F165" s="255" t="s">
        <v>1999</v>
      </c>
      <c r="G165" s="256" t="s">
        <v>175</v>
      </c>
      <c r="H165" s="257">
        <v>26</v>
      </c>
      <c r="I165" s="258"/>
      <c r="J165" s="259">
        <f>ROUND(I165*H165,2)</f>
        <v>0</v>
      </c>
      <c r="K165" s="255" t="s">
        <v>19</v>
      </c>
      <c r="L165" s="260"/>
      <c r="M165" s="261" t="s">
        <v>19</v>
      </c>
      <c r="N165" s="262" t="s">
        <v>42</v>
      </c>
      <c r="O165" s="85"/>
      <c r="P165" s="222">
        <f>O165*H165</f>
        <v>0</v>
      </c>
      <c r="Q165" s="222">
        <v>0.0025699999999999998</v>
      </c>
      <c r="R165" s="222">
        <f>Q165*H165</f>
        <v>0.066819999999999991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362</v>
      </c>
      <c r="AT165" s="224" t="s">
        <v>248</v>
      </c>
      <c r="AU165" s="224" t="s">
        <v>81</v>
      </c>
      <c r="AY165" s="18" t="s">
        <v>170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270</v>
      </c>
      <c r="BM165" s="224" t="s">
        <v>2000</v>
      </c>
    </row>
    <row r="166" s="2" customFormat="1" ht="21.75" customHeight="1">
      <c r="A166" s="39"/>
      <c r="B166" s="40"/>
      <c r="C166" s="253" t="s">
        <v>406</v>
      </c>
      <c r="D166" s="253" t="s">
        <v>248</v>
      </c>
      <c r="E166" s="254" t="s">
        <v>2001</v>
      </c>
      <c r="F166" s="255" t="s">
        <v>2002</v>
      </c>
      <c r="G166" s="256" t="s">
        <v>175</v>
      </c>
      <c r="H166" s="257">
        <v>38</v>
      </c>
      <c r="I166" s="258"/>
      <c r="J166" s="259">
        <f>ROUND(I166*H166,2)</f>
        <v>0</v>
      </c>
      <c r="K166" s="255" t="s">
        <v>19</v>
      </c>
      <c r="L166" s="260"/>
      <c r="M166" s="261" t="s">
        <v>19</v>
      </c>
      <c r="N166" s="262" t="s">
        <v>42</v>
      </c>
      <c r="O166" s="85"/>
      <c r="P166" s="222">
        <f>O166*H166</f>
        <v>0</v>
      </c>
      <c r="Q166" s="222">
        <v>0.00013999999999999999</v>
      </c>
      <c r="R166" s="222">
        <f>Q166*H166</f>
        <v>0.0053199999999999992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362</v>
      </c>
      <c r="AT166" s="224" t="s">
        <v>248</v>
      </c>
      <c r="AU166" s="224" t="s">
        <v>81</v>
      </c>
      <c r="AY166" s="18" t="s">
        <v>170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270</v>
      </c>
      <c r="BM166" s="224" t="s">
        <v>2003</v>
      </c>
    </row>
    <row r="167" s="2" customFormat="1" ht="16.5" customHeight="1">
      <c r="A167" s="39"/>
      <c r="B167" s="40"/>
      <c r="C167" s="253" t="s">
        <v>411</v>
      </c>
      <c r="D167" s="253" t="s">
        <v>248</v>
      </c>
      <c r="E167" s="254" t="s">
        <v>2004</v>
      </c>
      <c r="F167" s="255" t="s">
        <v>2005</v>
      </c>
      <c r="G167" s="256" t="s">
        <v>237</v>
      </c>
      <c r="H167" s="257">
        <v>38</v>
      </c>
      <c r="I167" s="258"/>
      <c r="J167" s="259">
        <f>ROUND(I167*H167,2)</f>
        <v>0</v>
      </c>
      <c r="K167" s="255" t="s">
        <v>19</v>
      </c>
      <c r="L167" s="260"/>
      <c r="M167" s="261" t="s">
        <v>19</v>
      </c>
      <c r="N167" s="262" t="s">
        <v>42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362</v>
      </c>
      <c r="AT167" s="224" t="s">
        <v>248</v>
      </c>
      <c r="AU167" s="224" t="s">
        <v>81</v>
      </c>
      <c r="AY167" s="18" t="s">
        <v>170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270</v>
      </c>
      <c r="BM167" s="224" t="s">
        <v>2006</v>
      </c>
    </row>
    <row r="168" s="2" customFormat="1" ht="16.5" customHeight="1">
      <c r="A168" s="39"/>
      <c r="B168" s="40"/>
      <c r="C168" s="213" t="s">
        <v>416</v>
      </c>
      <c r="D168" s="213" t="s">
        <v>172</v>
      </c>
      <c r="E168" s="214" t="s">
        <v>2007</v>
      </c>
      <c r="F168" s="215" t="s">
        <v>2008</v>
      </c>
      <c r="G168" s="216" t="s">
        <v>237</v>
      </c>
      <c r="H168" s="217">
        <v>63</v>
      </c>
      <c r="I168" s="218"/>
      <c r="J168" s="219">
        <f>ROUND(I168*H168,2)</f>
        <v>0</v>
      </c>
      <c r="K168" s="215" t="s">
        <v>176</v>
      </c>
      <c r="L168" s="45"/>
      <c r="M168" s="220" t="s">
        <v>19</v>
      </c>
      <c r="N168" s="221" t="s">
        <v>42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270</v>
      </c>
      <c r="AT168" s="224" t="s">
        <v>172</v>
      </c>
      <c r="AU168" s="224" t="s">
        <v>81</v>
      </c>
      <c r="AY168" s="18" t="s">
        <v>170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270</v>
      </c>
      <c r="BM168" s="224" t="s">
        <v>2009</v>
      </c>
    </row>
    <row r="169" s="2" customFormat="1">
      <c r="A169" s="39"/>
      <c r="B169" s="40"/>
      <c r="C169" s="41"/>
      <c r="D169" s="226" t="s">
        <v>179</v>
      </c>
      <c r="E169" s="41"/>
      <c r="F169" s="227" t="s">
        <v>2010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179</v>
      </c>
      <c r="AU169" s="18" t="s">
        <v>81</v>
      </c>
    </row>
    <row r="170" s="2" customFormat="1" ht="16.5" customHeight="1">
      <c r="A170" s="39"/>
      <c r="B170" s="40"/>
      <c r="C170" s="253" t="s">
        <v>421</v>
      </c>
      <c r="D170" s="253" t="s">
        <v>248</v>
      </c>
      <c r="E170" s="254" t="s">
        <v>2011</v>
      </c>
      <c r="F170" s="255" t="s">
        <v>2012</v>
      </c>
      <c r="G170" s="256" t="s">
        <v>237</v>
      </c>
      <c r="H170" s="257">
        <v>63</v>
      </c>
      <c r="I170" s="258"/>
      <c r="J170" s="259">
        <f>ROUND(I170*H170,2)</f>
        <v>0</v>
      </c>
      <c r="K170" s="255" t="s">
        <v>19</v>
      </c>
      <c r="L170" s="260"/>
      <c r="M170" s="261" t="s">
        <v>19</v>
      </c>
      <c r="N170" s="262" t="s">
        <v>42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362</v>
      </c>
      <c r="AT170" s="224" t="s">
        <v>248</v>
      </c>
      <c r="AU170" s="224" t="s">
        <v>81</v>
      </c>
      <c r="AY170" s="18" t="s">
        <v>170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79</v>
      </c>
      <c r="BK170" s="225">
        <f>ROUND(I170*H170,2)</f>
        <v>0</v>
      </c>
      <c r="BL170" s="18" t="s">
        <v>270</v>
      </c>
      <c r="BM170" s="224" t="s">
        <v>2013</v>
      </c>
    </row>
    <row r="171" s="2" customFormat="1" ht="16.5" customHeight="1">
      <c r="A171" s="39"/>
      <c r="B171" s="40"/>
      <c r="C171" s="253" t="s">
        <v>428</v>
      </c>
      <c r="D171" s="253" t="s">
        <v>248</v>
      </c>
      <c r="E171" s="254" t="s">
        <v>2014</v>
      </c>
      <c r="F171" s="255" t="s">
        <v>2015</v>
      </c>
      <c r="G171" s="256" t="s">
        <v>175</v>
      </c>
      <c r="H171" s="257">
        <v>46</v>
      </c>
      <c r="I171" s="258"/>
      <c r="J171" s="259">
        <f>ROUND(I171*H171,2)</f>
        <v>0</v>
      </c>
      <c r="K171" s="255" t="s">
        <v>19</v>
      </c>
      <c r="L171" s="260"/>
      <c r="M171" s="261" t="s">
        <v>19</v>
      </c>
      <c r="N171" s="262" t="s">
        <v>42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362</v>
      </c>
      <c r="AT171" s="224" t="s">
        <v>248</v>
      </c>
      <c r="AU171" s="224" t="s">
        <v>81</v>
      </c>
      <c r="AY171" s="18" t="s">
        <v>170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270</v>
      </c>
      <c r="BM171" s="224" t="s">
        <v>2016</v>
      </c>
    </row>
    <row r="172" s="2" customFormat="1" ht="16.5" customHeight="1">
      <c r="A172" s="39"/>
      <c r="B172" s="40"/>
      <c r="C172" s="253" t="s">
        <v>434</v>
      </c>
      <c r="D172" s="253" t="s">
        <v>248</v>
      </c>
      <c r="E172" s="254" t="s">
        <v>2017</v>
      </c>
      <c r="F172" s="255" t="s">
        <v>2018</v>
      </c>
      <c r="G172" s="256" t="s">
        <v>175</v>
      </c>
      <c r="H172" s="257">
        <v>6</v>
      </c>
      <c r="I172" s="258"/>
      <c r="J172" s="259">
        <f>ROUND(I172*H172,2)</f>
        <v>0</v>
      </c>
      <c r="K172" s="255" t="s">
        <v>19</v>
      </c>
      <c r="L172" s="260"/>
      <c r="M172" s="261" t="s">
        <v>19</v>
      </c>
      <c r="N172" s="262" t="s">
        <v>42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362</v>
      </c>
      <c r="AT172" s="224" t="s">
        <v>248</v>
      </c>
      <c r="AU172" s="224" t="s">
        <v>81</v>
      </c>
      <c r="AY172" s="18" t="s">
        <v>170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270</v>
      </c>
      <c r="BM172" s="224" t="s">
        <v>2019</v>
      </c>
    </row>
    <row r="173" s="2" customFormat="1" ht="16.5" customHeight="1">
      <c r="A173" s="39"/>
      <c r="B173" s="40"/>
      <c r="C173" s="253" t="s">
        <v>441</v>
      </c>
      <c r="D173" s="253" t="s">
        <v>248</v>
      </c>
      <c r="E173" s="254" t="s">
        <v>2020</v>
      </c>
      <c r="F173" s="255" t="s">
        <v>2021</v>
      </c>
      <c r="G173" s="256" t="s">
        <v>175</v>
      </c>
      <c r="H173" s="257">
        <v>40</v>
      </c>
      <c r="I173" s="258"/>
      <c r="J173" s="259">
        <f>ROUND(I173*H173,2)</f>
        <v>0</v>
      </c>
      <c r="K173" s="255" t="s">
        <v>19</v>
      </c>
      <c r="L173" s="260"/>
      <c r="M173" s="261" t="s">
        <v>19</v>
      </c>
      <c r="N173" s="262" t="s">
        <v>42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362</v>
      </c>
      <c r="AT173" s="224" t="s">
        <v>248</v>
      </c>
      <c r="AU173" s="224" t="s">
        <v>81</v>
      </c>
      <c r="AY173" s="18" t="s">
        <v>170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270</v>
      </c>
      <c r="BM173" s="224" t="s">
        <v>2022</v>
      </c>
    </row>
    <row r="174" s="2" customFormat="1" ht="16.5" customHeight="1">
      <c r="A174" s="39"/>
      <c r="B174" s="40"/>
      <c r="C174" s="253" t="s">
        <v>446</v>
      </c>
      <c r="D174" s="253" t="s">
        <v>248</v>
      </c>
      <c r="E174" s="254" t="s">
        <v>2023</v>
      </c>
      <c r="F174" s="255" t="s">
        <v>2024</v>
      </c>
      <c r="G174" s="256" t="s">
        <v>237</v>
      </c>
      <c r="H174" s="257">
        <v>60</v>
      </c>
      <c r="I174" s="258"/>
      <c r="J174" s="259">
        <f>ROUND(I174*H174,2)</f>
        <v>0</v>
      </c>
      <c r="K174" s="255" t="s">
        <v>19</v>
      </c>
      <c r="L174" s="260"/>
      <c r="M174" s="261" t="s">
        <v>19</v>
      </c>
      <c r="N174" s="262" t="s">
        <v>42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362</v>
      </c>
      <c r="AT174" s="224" t="s">
        <v>248</v>
      </c>
      <c r="AU174" s="224" t="s">
        <v>81</v>
      </c>
      <c r="AY174" s="18" t="s">
        <v>170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270</v>
      </c>
      <c r="BM174" s="224" t="s">
        <v>2025</v>
      </c>
    </row>
    <row r="175" s="2" customFormat="1" ht="21.75" customHeight="1">
      <c r="A175" s="39"/>
      <c r="B175" s="40"/>
      <c r="C175" s="253" t="s">
        <v>452</v>
      </c>
      <c r="D175" s="253" t="s">
        <v>248</v>
      </c>
      <c r="E175" s="254" t="s">
        <v>2001</v>
      </c>
      <c r="F175" s="255" t="s">
        <v>2002</v>
      </c>
      <c r="G175" s="256" t="s">
        <v>175</v>
      </c>
      <c r="H175" s="257">
        <v>40</v>
      </c>
      <c r="I175" s="258"/>
      <c r="J175" s="259">
        <f>ROUND(I175*H175,2)</f>
        <v>0</v>
      </c>
      <c r="K175" s="255" t="s">
        <v>19</v>
      </c>
      <c r="L175" s="260"/>
      <c r="M175" s="261" t="s">
        <v>19</v>
      </c>
      <c r="N175" s="262" t="s">
        <v>42</v>
      </c>
      <c r="O175" s="85"/>
      <c r="P175" s="222">
        <f>O175*H175</f>
        <v>0</v>
      </c>
      <c r="Q175" s="222">
        <v>0.00013999999999999999</v>
      </c>
      <c r="R175" s="222">
        <f>Q175*H175</f>
        <v>0.0055999999999999991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362</v>
      </c>
      <c r="AT175" s="224" t="s">
        <v>248</v>
      </c>
      <c r="AU175" s="224" t="s">
        <v>81</v>
      </c>
      <c r="AY175" s="18" t="s">
        <v>170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270</v>
      </c>
      <c r="BM175" s="224" t="s">
        <v>2026</v>
      </c>
    </row>
    <row r="176" s="2" customFormat="1" ht="16.5" customHeight="1">
      <c r="A176" s="39"/>
      <c r="B176" s="40"/>
      <c r="C176" s="253" t="s">
        <v>458</v>
      </c>
      <c r="D176" s="253" t="s">
        <v>248</v>
      </c>
      <c r="E176" s="254" t="s">
        <v>2027</v>
      </c>
      <c r="F176" s="255" t="s">
        <v>2028</v>
      </c>
      <c r="G176" s="256" t="s">
        <v>175</v>
      </c>
      <c r="H176" s="257">
        <v>40</v>
      </c>
      <c r="I176" s="258"/>
      <c r="J176" s="259">
        <f>ROUND(I176*H176,2)</f>
        <v>0</v>
      </c>
      <c r="K176" s="255" t="s">
        <v>19</v>
      </c>
      <c r="L176" s="260"/>
      <c r="M176" s="261" t="s">
        <v>19</v>
      </c>
      <c r="N176" s="262" t="s">
        <v>42</v>
      </c>
      <c r="O176" s="85"/>
      <c r="P176" s="222">
        <f>O176*H176</f>
        <v>0</v>
      </c>
      <c r="Q176" s="222">
        <v>9.0000000000000006E-05</v>
      </c>
      <c r="R176" s="222">
        <f>Q176*H176</f>
        <v>0.0036000000000000003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362</v>
      </c>
      <c r="AT176" s="224" t="s">
        <v>248</v>
      </c>
      <c r="AU176" s="224" t="s">
        <v>81</v>
      </c>
      <c r="AY176" s="18" t="s">
        <v>170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270</v>
      </c>
      <c r="BM176" s="224" t="s">
        <v>2029</v>
      </c>
    </row>
    <row r="177" s="2" customFormat="1" ht="24.15" customHeight="1">
      <c r="A177" s="39"/>
      <c r="B177" s="40"/>
      <c r="C177" s="213" t="s">
        <v>465</v>
      </c>
      <c r="D177" s="213" t="s">
        <v>172</v>
      </c>
      <c r="E177" s="214" t="s">
        <v>1693</v>
      </c>
      <c r="F177" s="215" t="s">
        <v>1694</v>
      </c>
      <c r="G177" s="216" t="s">
        <v>229</v>
      </c>
      <c r="H177" s="217">
        <v>0.29599999999999999</v>
      </c>
      <c r="I177" s="218"/>
      <c r="J177" s="219">
        <f>ROUND(I177*H177,2)</f>
        <v>0</v>
      </c>
      <c r="K177" s="215" t="s">
        <v>176</v>
      </c>
      <c r="L177" s="45"/>
      <c r="M177" s="220" t="s">
        <v>19</v>
      </c>
      <c r="N177" s="221" t="s">
        <v>42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270</v>
      </c>
      <c r="AT177" s="224" t="s">
        <v>172</v>
      </c>
      <c r="AU177" s="224" t="s">
        <v>81</v>
      </c>
      <c r="AY177" s="18" t="s">
        <v>170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270</v>
      </c>
      <c r="BM177" s="224" t="s">
        <v>2030</v>
      </c>
    </row>
    <row r="178" s="2" customFormat="1">
      <c r="A178" s="39"/>
      <c r="B178" s="40"/>
      <c r="C178" s="41"/>
      <c r="D178" s="226" t="s">
        <v>179</v>
      </c>
      <c r="E178" s="41"/>
      <c r="F178" s="227" t="s">
        <v>1696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179</v>
      </c>
      <c r="AU178" s="18" t="s">
        <v>81</v>
      </c>
    </row>
    <row r="179" s="2" customFormat="1" ht="24.15" customHeight="1">
      <c r="A179" s="39"/>
      <c r="B179" s="40"/>
      <c r="C179" s="213" t="s">
        <v>470</v>
      </c>
      <c r="D179" s="213" t="s">
        <v>172</v>
      </c>
      <c r="E179" s="214" t="s">
        <v>2031</v>
      </c>
      <c r="F179" s="215" t="s">
        <v>2032</v>
      </c>
      <c r="G179" s="216" t="s">
        <v>175</v>
      </c>
      <c r="H179" s="217">
        <v>1</v>
      </c>
      <c r="I179" s="218"/>
      <c r="J179" s="219">
        <f>ROUND(I179*H179,2)</f>
        <v>0</v>
      </c>
      <c r="K179" s="215" t="s">
        <v>176</v>
      </c>
      <c r="L179" s="45"/>
      <c r="M179" s="220" t="s">
        <v>19</v>
      </c>
      <c r="N179" s="221" t="s">
        <v>42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270</v>
      </c>
      <c r="AT179" s="224" t="s">
        <v>172</v>
      </c>
      <c r="AU179" s="224" t="s">
        <v>81</v>
      </c>
      <c r="AY179" s="18" t="s">
        <v>170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270</v>
      </c>
      <c r="BM179" s="224" t="s">
        <v>2033</v>
      </c>
    </row>
    <row r="180" s="2" customFormat="1">
      <c r="A180" s="39"/>
      <c r="B180" s="40"/>
      <c r="C180" s="41"/>
      <c r="D180" s="226" t="s">
        <v>179</v>
      </c>
      <c r="E180" s="41"/>
      <c r="F180" s="227" t="s">
        <v>2034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179</v>
      </c>
      <c r="AU180" s="18" t="s">
        <v>81</v>
      </c>
    </row>
    <row r="181" s="12" customFormat="1" ht="25.92" customHeight="1">
      <c r="A181" s="12"/>
      <c r="B181" s="197"/>
      <c r="C181" s="198"/>
      <c r="D181" s="199" t="s">
        <v>70</v>
      </c>
      <c r="E181" s="200" t="s">
        <v>127</v>
      </c>
      <c r="F181" s="200" t="s">
        <v>128</v>
      </c>
      <c r="G181" s="198"/>
      <c r="H181" s="198"/>
      <c r="I181" s="201"/>
      <c r="J181" s="202">
        <f>BK181</f>
        <v>0</v>
      </c>
      <c r="K181" s="198"/>
      <c r="L181" s="203"/>
      <c r="M181" s="204"/>
      <c r="N181" s="205"/>
      <c r="O181" s="205"/>
      <c r="P181" s="206">
        <f>P182</f>
        <v>0</v>
      </c>
      <c r="Q181" s="205"/>
      <c r="R181" s="206">
        <f>R182</f>
        <v>0</v>
      </c>
      <c r="S181" s="205"/>
      <c r="T181" s="207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8" t="s">
        <v>198</v>
      </c>
      <c r="AT181" s="209" t="s">
        <v>70</v>
      </c>
      <c r="AU181" s="209" t="s">
        <v>71</v>
      </c>
      <c r="AY181" s="208" t="s">
        <v>170</v>
      </c>
      <c r="BK181" s="210">
        <f>BK182</f>
        <v>0</v>
      </c>
    </row>
    <row r="182" s="12" customFormat="1" ht="22.8" customHeight="1">
      <c r="A182" s="12"/>
      <c r="B182" s="197"/>
      <c r="C182" s="198"/>
      <c r="D182" s="199" t="s">
        <v>70</v>
      </c>
      <c r="E182" s="211" t="s">
        <v>1858</v>
      </c>
      <c r="F182" s="211" t="s">
        <v>1859</v>
      </c>
      <c r="G182" s="198"/>
      <c r="H182" s="198"/>
      <c r="I182" s="201"/>
      <c r="J182" s="212">
        <f>BK182</f>
        <v>0</v>
      </c>
      <c r="K182" s="198"/>
      <c r="L182" s="203"/>
      <c r="M182" s="204"/>
      <c r="N182" s="205"/>
      <c r="O182" s="205"/>
      <c r="P182" s="206">
        <f>SUM(P183:P186)</f>
        <v>0</v>
      </c>
      <c r="Q182" s="205"/>
      <c r="R182" s="206">
        <f>SUM(R183:R186)</f>
        <v>0</v>
      </c>
      <c r="S182" s="205"/>
      <c r="T182" s="207">
        <f>SUM(T183:T186)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8" t="s">
        <v>198</v>
      </c>
      <c r="AT182" s="209" t="s">
        <v>70</v>
      </c>
      <c r="AU182" s="209" t="s">
        <v>79</v>
      </c>
      <c r="AY182" s="208" t="s">
        <v>170</v>
      </c>
      <c r="BK182" s="210">
        <f>SUM(BK183:BK186)</f>
        <v>0</v>
      </c>
    </row>
    <row r="183" s="2" customFormat="1" ht="24.15" customHeight="1">
      <c r="A183" s="39"/>
      <c r="B183" s="40"/>
      <c r="C183" s="213" t="s">
        <v>481</v>
      </c>
      <c r="D183" s="213" t="s">
        <v>172</v>
      </c>
      <c r="E183" s="214" t="s">
        <v>2035</v>
      </c>
      <c r="F183" s="215" t="s">
        <v>2036</v>
      </c>
      <c r="G183" s="216" t="s">
        <v>2037</v>
      </c>
      <c r="H183" s="217">
        <v>60</v>
      </c>
      <c r="I183" s="218"/>
      <c r="J183" s="219">
        <f>ROUND(I183*H183,2)</f>
        <v>0</v>
      </c>
      <c r="K183" s="215" t="s">
        <v>176</v>
      </c>
      <c r="L183" s="45"/>
      <c r="M183" s="220" t="s">
        <v>19</v>
      </c>
      <c r="N183" s="221" t="s">
        <v>42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1863</v>
      </c>
      <c r="AT183" s="224" t="s">
        <v>172</v>
      </c>
      <c r="AU183" s="224" t="s">
        <v>81</v>
      </c>
      <c r="AY183" s="18" t="s">
        <v>170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1863</v>
      </c>
      <c r="BM183" s="224" t="s">
        <v>2038</v>
      </c>
    </row>
    <row r="184" s="2" customFormat="1">
      <c r="A184" s="39"/>
      <c r="B184" s="40"/>
      <c r="C184" s="41"/>
      <c r="D184" s="226" t="s">
        <v>179</v>
      </c>
      <c r="E184" s="41"/>
      <c r="F184" s="227" t="s">
        <v>2039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179</v>
      </c>
      <c r="AU184" s="18" t="s">
        <v>81</v>
      </c>
    </row>
    <row r="185" s="2" customFormat="1" ht="24.15" customHeight="1">
      <c r="A185" s="39"/>
      <c r="B185" s="40"/>
      <c r="C185" s="213" t="s">
        <v>486</v>
      </c>
      <c r="D185" s="213" t="s">
        <v>172</v>
      </c>
      <c r="E185" s="214" t="s">
        <v>2040</v>
      </c>
      <c r="F185" s="215" t="s">
        <v>2041</v>
      </c>
      <c r="G185" s="216" t="s">
        <v>2042</v>
      </c>
      <c r="H185" s="217">
        <v>1</v>
      </c>
      <c r="I185" s="218"/>
      <c r="J185" s="219">
        <f>ROUND(I185*H185,2)</f>
        <v>0</v>
      </c>
      <c r="K185" s="215" t="s">
        <v>176</v>
      </c>
      <c r="L185" s="45"/>
      <c r="M185" s="220" t="s">
        <v>19</v>
      </c>
      <c r="N185" s="221" t="s">
        <v>42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1863</v>
      </c>
      <c r="AT185" s="224" t="s">
        <v>172</v>
      </c>
      <c r="AU185" s="224" t="s">
        <v>81</v>
      </c>
      <c r="AY185" s="18" t="s">
        <v>170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79</v>
      </c>
      <c r="BK185" s="225">
        <f>ROUND(I185*H185,2)</f>
        <v>0</v>
      </c>
      <c r="BL185" s="18" t="s">
        <v>1863</v>
      </c>
      <c r="BM185" s="224" t="s">
        <v>2043</v>
      </c>
    </row>
    <row r="186" s="2" customFormat="1">
      <c r="A186" s="39"/>
      <c r="B186" s="40"/>
      <c r="C186" s="41"/>
      <c r="D186" s="226" t="s">
        <v>179</v>
      </c>
      <c r="E186" s="41"/>
      <c r="F186" s="227" t="s">
        <v>2044</v>
      </c>
      <c r="G186" s="41"/>
      <c r="H186" s="41"/>
      <c r="I186" s="228"/>
      <c r="J186" s="41"/>
      <c r="K186" s="41"/>
      <c r="L186" s="45"/>
      <c r="M186" s="278"/>
      <c r="N186" s="279"/>
      <c r="O186" s="280"/>
      <c r="P186" s="280"/>
      <c r="Q186" s="280"/>
      <c r="R186" s="280"/>
      <c r="S186" s="280"/>
      <c r="T186" s="281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179</v>
      </c>
      <c r="AU186" s="18" t="s">
        <v>81</v>
      </c>
    </row>
    <row r="187" s="2" customFormat="1" ht="6.96" customHeight="1">
      <c r="A187" s="39"/>
      <c r="B187" s="60"/>
      <c r="C187" s="61"/>
      <c r="D187" s="61"/>
      <c r="E187" s="61"/>
      <c r="F187" s="61"/>
      <c r="G187" s="61"/>
      <c r="H187" s="61"/>
      <c r="I187" s="61"/>
      <c r="J187" s="61"/>
      <c r="K187" s="61"/>
      <c r="L187" s="45"/>
      <c r="M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</sheetData>
  <sheetProtection sheet="1" autoFilter="0" formatColumns="0" formatRows="0" objects="1" scenarios="1" spinCount="100000" saltValue="4xDpxINWK3j8yTyJd5xAtJ2h/r6I2Ly2HDuR3aibaVYkQsfDruF9l0LgavuLfhxaQuremuuofp/zntJLi/ZgNg==" hashValue="Ll3CvEuJwMK+7JmgItR8ZiB2LNQ+tM8QNVjMPQDZ/SgPk2VuV5Be2rkg711rKXtWTYIRwvBTYjLgXvnauXcGMg==" algorithmName="SHA-512" password="CC35"/>
  <autoFilter ref="C90:K18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1_01/997013813"/>
    <hyperlink ref="F99" r:id="rId2" display="https://podminky.urs.cz/item/CS_URS_2021_01/741110001"/>
    <hyperlink ref="F105" r:id="rId3" display="https://podminky.urs.cz/item/CS_URS_2021_01/741110002"/>
    <hyperlink ref="F111" r:id="rId4" display="https://podminky.urs.cz/item/CS_URS_2021_01/741110003"/>
    <hyperlink ref="F117" r:id="rId5" display="https://podminky.urs.cz/item/CS_URS_2021_01/741112111"/>
    <hyperlink ref="F120" r:id="rId6" display="https://podminky.urs.cz/item/CS_URS_2021_01/741120201"/>
    <hyperlink ref="F122" r:id="rId7" display="https://podminky.urs.cz/item/CS_URS_2021_01/34140826"/>
    <hyperlink ref="F125" r:id="rId8" display="https://podminky.urs.cz/item/CS_URS_2021_01/741122122"/>
    <hyperlink ref="F127" r:id="rId9" display="https://podminky.urs.cz/item/CS_URS_2021_01/34111030"/>
    <hyperlink ref="F130" r:id="rId10" display="https://podminky.urs.cz/item/CS_URS_2021_01/34111036"/>
    <hyperlink ref="F133" r:id="rId11" display="https://podminky.urs.cz/item/CS_URS_2021_01/741122133"/>
    <hyperlink ref="F135" r:id="rId12" display="https://podminky.urs.cz/item/CS_URS_2021_01/34111076"/>
    <hyperlink ref="F138" r:id="rId13" display="https://podminky.urs.cz/item/CS_URS_2021_01/741122143"/>
    <hyperlink ref="F140" r:id="rId14" display="https://podminky.urs.cz/item/CS_URS_2021_01/34111100"/>
    <hyperlink ref="F143" r:id="rId15" display="https://podminky.urs.cz/item/CS_URS_2021_01/741231012"/>
    <hyperlink ref="F146" r:id="rId16" display="https://podminky.urs.cz/item/CS_URS_2021_01/741310001"/>
    <hyperlink ref="F151" r:id="rId17" display="https://podminky.urs.cz/item/CS_URS_2021_01/741310021"/>
    <hyperlink ref="F154" r:id="rId18" display="https://podminky.urs.cz/item/CS_URS_2021_01/741313012"/>
    <hyperlink ref="F157" r:id="rId19" display="https://podminky.urs.cz/item/CS_URS_2021_01/741313052"/>
    <hyperlink ref="F161" r:id="rId20" display="https://podminky.urs.cz/item/CS_URS_2021_01/741370034"/>
    <hyperlink ref="F164" r:id="rId21" display="https://podminky.urs.cz/item/CS_URS_2021_01/741372151"/>
    <hyperlink ref="F169" r:id="rId22" display="https://podminky.urs.cz/item/CS_URS_2021_01/741910412"/>
    <hyperlink ref="F178" r:id="rId23" display="https://podminky.urs.cz/item/CS_URS_2021_01/998741101"/>
    <hyperlink ref="F180" r:id="rId24" display="https://podminky.urs.cz/item/CS_URS_2021_01/741810001"/>
    <hyperlink ref="F184" r:id="rId25" display="https://podminky.urs.cz/item/CS_URS_2021_01/091104000"/>
    <hyperlink ref="F186" r:id="rId26" display="https://podminky.urs.cz/item/CS_URS_2021_01/094002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7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123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1" customFormat="1" ht="12" customHeight="1">
      <c r="B8" s="21"/>
      <c r="D8" s="143" t="s">
        <v>131</v>
      </c>
      <c r="L8" s="21"/>
    </row>
    <row r="9" hidden="1" s="2" customFormat="1" ht="16.5" customHeight="1">
      <c r="A9" s="39"/>
      <c r="B9" s="45"/>
      <c r="C9" s="39"/>
      <c r="D9" s="39"/>
      <c r="E9" s="144" t="s">
        <v>1644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 ht="12" customHeight="1">
      <c r="A10" s="39"/>
      <c r="B10" s="45"/>
      <c r="C10" s="39"/>
      <c r="D10" s="143" t="s">
        <v>942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6.5" customHeight="1">
      <c r="A11" s="39"/>
      <c r="B11" s="45"/>
      <c r="C11" s="39"/>
      <c r="D11" s="39"/>
      <c r="E11" s="146" t="s">
        <v>2045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21</v>
      </c>
      <c r="E14" s="39"/>
      <c r="F14" s="134" t="s">
        <v>1646</v>
      </c>
      <c r="G14" s="39"/>
      <c r="H14" s="39"/>
      <c r="I14" s="143" t="s">
        <v>23</v>
      </c>
      <c r="J14" s="147" t="str">
        <f>'Rekapitulace stavby'!AN8</f>
        <v>26. 3. 2021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8" customHeight="1">
      <c r="A17" s="39"/>
      <c r="B17" s="45"/>
      <c r="C17" s="39"/>
      <c r="D17" s="39"/>
      <c r="E17" s="134" t="s">
        <v>1646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1647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8" customHeight="1">
      <c r="A23" s="39"/>
      <c r="B23" s="45"/>
      <c r="C23" s="39"/>
      <c r="D23" s="39"/>
      <c r="E23" s="134" t="s">
        <v>1648</v>
      </c>
      <c r="F23" s="39"/>
      <c r="G23" s="39"/>
      <c r="H23" s="39"/>
      <c r="I23" s="143" t="s">
        <v>28</v>
      </c>
      <c r="J23" s="134" t="s">
        <v>1649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1647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8" customHeight="1">
      <c r="A26" s="39"/>
      <c r="B26" s="45"/>
      <c r="C26" s="39"/>
      <c r="D26" s="39"/>
      <c r="E26" s="134" t="s">
        <v>1648</v>
      </c>
      <c r="F26" s="39"/>
      <c r="G26" s="39"/>
      <c r="H26" s="39"/>
      <c r="I26" s="143" t="s">
        <v>28</v>
      </c>
      <c r="J26" s="134" t="s">
        <v>1649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idden="1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hidden="1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25.4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ROUND(J89,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ROUND((SUM(BE89:BE184)),  2)</f>
        <v>0</v>
      </c>
      <c r="G35" s="39"/>
      <c r="H35" s="39"/>
      <c r="I35" s="158">
        <v>0.20999999999999999</v>
      </c>
      <c r="J35" s="157">
        <f>ROUND(((SUM(BE89:BE184))*I35),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43</v>
      </c>
      <c r="F36" s="157">
        <f>ROUND((SUM(BF89:BF184)),  2)</f>
        <v>0</v>
      </c>
      <c r="G36" s="39"/>
      <c r="H36" s="39"/>
      <c r="I36" s="158">
        <v>0.14999999999999999</v>
      </c>
      <c r="J36" s="157">
        <f>ROUND(((SUM(BF89:BF184))*I36),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44</v>
      </c>
      <c r="F37" s="157">
        <f>ROUND((SUM(BG89:BG184)),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45</v>
      </c>
      <c r="F38" s="157">
        <f>ROUND((SUM(BH89:BH184)),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46</v>
      </c>
      <c r="F39" s="157">
        <f>ROUND((SUM(BI89:BI184)),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25.4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hidden="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hidden="1"/>
    <row r="44" hidden="1"/>
    <row r="45" hidden="1"/>
    <row r="46" hidden="1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24.96" customHeight="1">
      <c r="A47" s="39"/>
      <c r="B47" s="40"/>
      <c r="C47" s="24" t="s">
        <v>133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26.25" customHeight="1">
      <c r="A50" s="39"/>
      <c r="B50" s="40"/>
      <c r="C50" s="41"/>
      <c r="D50" s="41"/>
      <c r="E50" s="170" t="str">
        <f>E7</f>
        <v>Projektová dokumentace revitalizace střediska Veřejná zeleň na ul. Palackého 29, Nový Jičín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1" customFormat="1" ht="12" customHeight="1">
      <c r="B51" s="22"/>
      <c r="C51" s="33" t="s">
        <v>131</v>
      </c>
      <c r="D51" s="23"/>
      <c r="E51" s="23"/>
      <c r="F51" s="23"/>
      <c r="G51" s="23"/>
      <c r="H51" s="23"/>
      <c r="I51" s="23"/>
      <c r="J51" s="23"/>
      <c r="K51" s="23"/>
      <c r="L51" s="21"/>
    </row>
    <row r="52" hidden="1" s="2" customFormat="1" ht="16.5" customHeight="1">
      <c r="A52" s="39"/>
      <c r="B52" s="40"/>
      <c r="C52" s="41"/>
      <c r="D52" s="41"/>
      <c r="E52" s="170" t="s">
        <v>1644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12" customHeight="1">
      <c r="A53" s="39"/>
      <c r="B53" s="40"/>
      <c r="C53" s="33" t="s">
        <v>942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6.5" customHeight="1">
      <c r="A54" s="39"/>
      <c r="B54" s="40"/>
      <c r="C54" s="41"/>
      <c r="D54" s="41"/>
      <c r="E54" s="70" t="str">
        <f>E11</f>
        <v>25K2021_4 - Rozvaděče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26. 3. 2021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31</v>
      </c>
      <c r="J58" s="37" t="str">
        <f>E23</f>
        <v>Petr Kubala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Petr Kubala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hidden="1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hidden="1" s="2" customFormat="1" ht="29.28" customHeight="1">
      <c r="A61" s="39"/>
      <c r="B61" s="40"/>
      <c r="C61" s="171" t="s">
        <v>134</v>
      </c>
      <c r="D61" s="172"/>
      <c r="E61" s="172"/>
      <c r="F61" s="172"/>
      <c r="G61" s="172"/>
      <c r="H61" s="172"/>
      <c r="I61" s="172"/>
      <c r="J61" s="173" t="s">
        <v>135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hidden="1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hidden="1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J89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136</v>
      </c>
    </row>
    <row r="64" hidden="1" s="9" customFormat="1" ht="24.96" customHeight="1">
      <c r="A64" s="9"/>
      <c r="B64" s="175"/>
      <c r="C64" s="176"/>
      <c r="D64" s="177" t="s">
        <v>147</v>
      </c>
      <c r="E64" s="178"/>
      <c r="F64" s="178"/>
      <c r="G64" s="178"/>
      <c r="H64" s="178"/>
      <c r="I64" s="178"/>
      <c r="J64" s="179">
        <f>J90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hidden="1" s="10" customFormat="1" ht="19.92" customHeight="1">
      <c r="A65" s="10"/>
      <c r="B65" s="181"/>
      <c r="C65" s="126"/>
      <c r="D65" s="182" t="s">
        <v>1650</v>
      </c>
      <c r="E65" s="183"/>
      <c r="F65" s="183"/>
      <c r="G65" s="183"/>
      <c r="H65" s="183"/>
      <c r="I65" s="183"/>
      <c r="J65" s="184">
        <f>J91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9" customFormat="1" ht="24.96" customHeight="1">
      <c r="A66" s="9"/>
      <c r="B66" s="175"/>
      <c r="C66" s="176"/>
      <c r="D66" s="177" t="s">
        <v>153</v>
      </c>
      <c r="E66" s="178"/>
      <c r="F66" s="178"/>
      <c r="G66" s="178"/>
      <c r="H66" s="178"/>
      <c r="I66" s="178"/>
      <c r="J66" s="179">
        <f>J181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hidden="1" s="10" customFormat="1" ht="19.92" customHeight="1">
      <c r="A67" s="10"/>
      <c r="B67" s="181"/>
      <c r="C67" s="126"/>
      <c r="D67" s="182" t="s">
        <v>1699</v>
      </c>
      <c r="E67" s="183"/>
      <c r="F67" s="183"/>
      <c r="G67" s="183"/>
      <c r="H67" s="183"/>
      <c r="I67" s="183"/>
      <c r="J67" s="184">
        <f>J182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hidden="1" s="2" customFormat="1" ht="21.84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hidden="1" s="2" customFormat="1" ht="6.96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hidden="1"/>
    <row r="71" hidden="1"/>
    <row r="72" hidden="1"/>
    <row r="73" s="2" customFormat="1" ht="6.96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24.96" customHeight="1">
      <c r="A74" s="39"/>
      <c r="B74" s="40"/>
      <c r="C74" s="24" t="s">
        <v>155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6.25" customHeight="1">
      <c r="A77" s="39"/>
      <c r="B77" s="40"/>
      <c r="C77" s="41"/>
      <c r="D77" s="41"/>
      <c r="E77" s="170" t="str">
        <f>E7</f>
        <v>Projektová dokumentace revitalizace střediska Veřejná zeleň na ul. Palackého 29, Nový Jičín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1" customFormat="1" ht="12" customHeight="1">
      <c r="B78" s="22"/>
      <c r="C78" s="33" t="s">
        <v>131</v>
      </c>
      <c r="D78" s="23"/>
      <c r="E78" s="23"/>
      <c r="F78" s="23"/>
      <c r="G78" s="23"/>
      <c r="H78" s="23"/>
      <c r="I78" s="23"/>
      <c r="J78" s="23"/>
      <c r="K78" s="23"/>
      <c r="L78" s="21"/>
    </row>
    <row r="79" s="2" customFormat="1" ht="16.5" customHeight="1">
      <c r="A79" s="39"/>
      <c r="B79" s="40"/>
      <c r="C79" s="41"/>
      <c r="D79" s="41"/>
      <c r="E79" s="170" t="s">
        <v>1644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942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70" t="str">
        <f>E11</f>
        <v>25K2021_4 - Rozvaděče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21</v>
      </c>
      <c r="D83" s="41"/>
      <c r="E83" s="41"/>
      <c r="F83" s="28" t="str">
        <f>F14</f>
        <v xml:space="preserve"> </v>
      </c>
      <c r="G83" s="41"/>
      <c r="H83" s="41"/>
      <c r="I83" s="33" t="s">
        <v>23</v>
      </c>
      <c r="J83" s="73" t="str">
        <f>IF(J14="","",J14)</f>
        <v>26. 3. 2021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15" customHeight="1">
      <c r="A85" s="39"/>
      <c r="B85" s="40"/>
      <c r="C85" s="33" t="s">
        <v>25</v>
      </c>
      <c r="D85" s="41"/>
      <c r="E85" s="41"/>
      <c r="F85" s="28" t="str">
        <f>E17</f>
        <v xml:space="preserve"> </v>
      </c>
      <c r="G85" s="41"/>
      <c r="H85" s="41"/>
      <c r="I85" s="33" t="s">
        <v>31</v>
      </c>
      <c r="J85" s="37" t="str">
        <f>E23</f>
        <v>Petr Kubala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29</v>
      </c>
      <c r="D86" s="41"/>
      <c r="E86" s="41"/>
      <c r="F86" s="28" t="str">
        <f>IF(E20="","",E20)</f>
        <v>Vyplň údaj</v>
      </c>
      <c r="G86" s="41"/>
      <c r="H86" s="41"/>
      <c r="I86" s="33" t="s">
        <v>34</v>
      </c>
      <c r="J86" s="37" t="str">
        <f>E26</f>
        <v>Petr Kubala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0.32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11" customFormat="1" ht="29.28" customHeight="1">
      <c r="A88" s="186"/>
      <c r="B88" s="187"/>
      <c r="C88" s="188" t="s">
        <v>156</v>
      </c>
      <c r="D88" s="189" t="s">
        <v>56</v>
      </c>
      <c r="E88" s="189" t="s">
        <v>52</v>
      </c>
      <c r="F88" s="189" t="s">
        <v>53</v>
      </c>
      <c r="G88" s="189" t="s">
        <v>157</v>
      </c>
      <c r="H88" s="189" t="s">
        <v>158</v>
      </c>
      <c r="I88" s="189" t="s">
        <v>159</v>
      </c>
      <c r="J88" s="189" t="s">
        <v>135</v>
      </c>
      <c r="K88" s="190" t="s">
        <v>160</v>
      </c>
      <c r="L88" s="191"/>
      <c r="M88" s="93" t="s">
        <v>19</v>
      </c>
      <c r="N88" s="94" t="s">
        <v>41</v>
      </c>
      <c r="O88" s="94" t="s">
        <v>161</v>
      </c>
      <c r="P88" s="94" t="s">
        <v>162</v>
      </c>
      <c r="Q88" s="94" t="s">
        <v>163</v>
      </c>
      <c r="R88" s="94" t="s">
        <v>164</v>
      </c>
      <c r="S88" s="94" t="s">
        <v>165</v>
      </c>
      <c r="T88" s="95" t="s">
        <v>166</v>
      </c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</row>
    <row r="89" s="2" customFormat="1" ht="22.8" customHeight="1">
      <c r="A89" s="39"/>
      <c r="B89" s="40"/>
      <c r="C89" s="100" t="s">
        <v>167</v>
      </c>
      <c r="D89" s="41"/>
      <c r="E89" s="41"/>
      <c r="F89" s="41"/>
      <c r="G89" s="41"/>
      <c r="H89" s="41"/>
      <c r="I89" s="41"/>
      <c r="J89" s="192">
        <f>BK89</f>
        <v>0</v>
      </c>
      <c r="K89" s="41"/>
      <c r="L89" s="45"/>
      <c r="M89" s="96"/>
      <c r="N89" s="193"/>
      <c r="O89" s="97"/>
      <c r="P89" s="194">
        <f>P90+P181</f>
        <v>0</v>
      </c>
      <c r="Q89" s="97"/>
      <c r="R89" s="194">
        <f>R90+R181</f>
        <v>0.0040450000000000009</v>
      </c>
      <c r="S89" s="97"/>
      <c r="T89" s="195">
        <f>T90+T181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70</v>
      </c>
      <c r="AU89" s="18" t="s">
        <v>136</v>
      </c>
      <c r="BK89" s="196">
        <f>BK90+BK181</f>
        <v>0</v>
      </c>
    </row>
    <row r="90" s="12" customFormat="1" ht="25.92" customHeight="1">
      <c r="A90" s="12"/>
      <c r="B90" s="197"/>
      <c r="C90" s="198"/>
      <c r="D90" s="199" t="s">
        <v>70</v>
      </c>
      <c r="E90" s="200" t="s">
        <v>531</v>
      </c>
      <c r="F90" s="200" t="s">
        <v>532</v>
      </c>
      <c r="G90" s="198"/>
      <c r="H90" s="198"/>
      <c r="I90" s="201"/>
      <c r="J90" s="202">
        <f>BK90</f>
        <v>0</v>
      </c>
      <c r="K90" s="198"/>
      <c r="L90" s="203"/>
      <c r="M90" s="204"/>
      <c r="N90" s="205"/>
      <c r="O90" s="205"/>
      <c r="P90" s="206">
        <f>P91</f>
        <v>0</v>
      </c>
      <c r="Q90" s="205"/>
      <c r="R90" s="206">
        <f>R91</f>
        <v>0.0040450000000000009</v>
      </c>
      <c r="S90" s="205"/>
      <c r="T90" s="207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81</v>
      </c>
      <c r="AT90" s="209" t="s">
        <v>70</v>
      </c>
      <c r="AU90" s="209" t="s">
        <v>71</v>
      </c>
      <c r="AY90" s="208" t="s">
        <v>170</v>
      </c>
      <c r="BK90" s="210">
        <f>BK91</f>
        <v>0</v>
      </c>
    </row>
    <row r="91" s="12" customFormat="1" ht="22.8" customHeight="1">
      <c r="A91" s="12"/>
      <c r="B91" s="197"/>
      <c r="C91" s="198"/>
      <c r="D91" s="199" t="s">
        <v>70</v>
      </c>
      <c r="E91" s="211" t="s">
        <v>1651</v>
      </c>
      <c r="F91" s="211" t="s">
        <v>1652</v>
      </c>
      <c r="G91" s="198"/>
      <c r="H91" s="198"/>
      <c r="I91" s="201"/>
      <c r="J91" s="212">
        <f>BK91</f>
        <v>0</v>
      </c>
      <c r="K91" s="198"/>
      <c r="L91" s="203"/>
      <c r="M91" s="204"/>
      <c r="N91" s="205"/>
      <c r="O91" s="205"/>
      <c r="P91" s="206">
        <f>SUM(P92:P180)</f>
        <v>0</v>
      </c>
      <c r="Q91" s="205"/>
      <c r="R91" s="206">
        <f>SUM(R92:R180)</f>
        <v>0.0040450000000000009</v>
      </c>
      <c r="S91" s="205"/>
      <c r="T91" s="207">
        <f>SUM(T92:T180)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81</v>
      </c>
      <c r="AT91" s="209" t="s">
        <v>70</v>
      </c>
      <c r="AU91" s="209" t="s">
        <v>79</v>
      </c>
      <c r="AY91" s="208" t="s">
        <v>170</v>
      </c>
      <c r="BK91" s="210">
        <f>SUM(BK92:BK180)</f>
        <v>0</v>
      </c>
    </row>
    <row r="92" s="2" customFormat="1" ht="24.15" customHeight="1">
      <c r="A92" s="39"/>
      <c r="B92" s="40"/>
      <c r="C92" s="213" t="s">
        <v>79</v>
      </c>
      <c r="D92" s="213" t="s">
        <v>172</v>
      </c>
      <c r="E92" s="214" t="s">
        <v>2046</v>
      </c>
      <c r="F92" s="215" t="s">
        <v>2047</v>
      </c>
      <c r="G92" s="216" t="s">
        <v>237</v>
      </c>
      <c r="H92" s="217">
        <v>30</v>
      </c>
      <c r="I92" s="218"/>
      <c r="J92" s="219">
        <f>ROUND(I92*H92,2)</f>
        <v>0</v>
      </c>
      <c r="K92" s="215" t="s">
        <v>176</v>
      </c>
      <c r="L92" s="45"/>
      <c r="M92" s="220" t="s">
        <v>19</v>
      </c>
      <c r="N92" s="221" t="s">
        <v>42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270</v>
      </c>
      <c r="AT92" s="224" t="s">
        <v>172</v>
      </c>
      <c r="AU92" s="224" t="s">
        <v>81</v>
      </c>
      <c r="AY92" s="18" t="s">
        <v>170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270</v>
      </c>
      <c r="BM92" s="224" t="s">
        <v>2048</v>
      </c>
    </row>
    <row r="93" s="2" customFormat="1">
      <c r="A93" s="39"/>
      <c r="B93" s="40"/>
      <c r="C93" s="41"/>
      <c r="D93" s="226" t="s">
        <v>179</v>
      </c>
      <c r="E93" s="41"/>
      <c r="F93" s="227" t="s">
        <v>2049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179</v>
      </c>
      <c r="AU93" s="18" t="s">
        <v>81</v>
      </c>
    </row>
    <row r="94" s="2" customFormat="1" ht="24.15" customHeight="1">
      <c r="A94" s="39"/>
      <c r="B94" s="40"/>
      <c r="C94" s="253" t="s">
        <v>81</v>
      </c>
      <c r="D94" s="253" t="s">
        <v>248</v>
      </c>
      <c r="E94" s="254" t="s">
        <v>2050</v>
      </c>
      <c r="F94" s="255" t="s">
        <v>2051</v>
      </c>
      <c r="G94" s="256" t="s">
        <v>237</v>
      </c>
      <c r="H94" s="257">
        <v>11.5</v>
      </c>
      <c r="I94" s="258"/>
      <c r="J94" s="259">
        <f>ROUND(I94*H94,2)</f>
        <v>0</v>
      </c>
      <c r="K94" s="255" t="s">
        <v>176</v>
      </c>
      <c r="L94" s="260"/>
      <c r="M94" s="261" t="s">
        <v>19</v>
      </c>
      <c r="N94" s="262" t="s">
        <v>42</v>
      </c>
      <c r="O94" s="85"/>
      <c r="P94" s="222">
        <f>O94*H94</f>
        <v>0</v>
      </c>
      <c r="Q94" s="222">
        <v>2.0000000000000002E-05</v>
      </c>
      <c r="R94" s="222">
        <f>Q94*H94</f>
        <v>0.00023000000000000001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362</v>
      </c>
      <c r="AT94" s="224" t="s">
        <v>248</v>
      </c>
      <c r="AU94" s="224" t="s">
        <v>81</v>
      </c>
      <c r="AY94" s="18" t="s">
        <v>170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270</v>
      </c>
      <c r="BM94" s="224" t="s">
        <v>2052</v>
      </c>
    </row>
    <row r="95" s="2" customFormat="1">
      <c r="A95" s="39"/>
      <c r="B95" s="40"/>
      <c r="C95" s="41"/>
      <c r="D95" s="226" t="s">
        <v>179</v>
      </c>
      <c r="E95" s="41"/>
      <c r="F95" s="227" t="s">
        <v>2053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179</v>
      </c>
      <c r="AU95" s="18" t="s">
        <v>81</v>
      </c>
    </row>
    <row r="96" s="14" customFormat="1">
      <c r="A96" s="14"/>
      <c r="B96" s="242"/>
      <c r="C96" s="243"/>
      <c r="D96" s="233" t="s">
        <v>195</v>
      </c>
      <c r="E96" s="244" t="s">
        <v>19</v>
      </c>
      <c r="F96" s="245" t="s">
        <v>2054</v>
      </c>
      <c r="G96" s="243"/>
      <c r="H96" s="246">
        <v>11.5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2" t="s">
        <v>195</v>
      </c>
      <c r="AU96" s="252" t="s">
        <v>81</v>
      </c>
      <c r="AV96" s="14" t="s">
        <v>81</v>
      </c>
      <c r="AW96" s="14" t="s">
        <v>33</v>
      </c>
      <c r="AX96" s="14" t="s">
        <v>79</v>
      </c>
      <c r="AY96" s="252" t="s">
        <v>170</v>
      </c>
    </row>
    <row r="97" s="2" customFormat="1" ht="24.15" customHeight="1">
      <c r="A97" s="39"/>
      <c r="B97" s="40"/>
      <c r="C97" s="253" t="s">
        <v>185</v>
      </c>
      <c r="D97" s="253" t="s">
        <v>248</v>
      </c>
      <c r="E97" s="254" t="s">
        <v>2055</v>
      </c>
      <c r="F97" s="255" t="s">
        <v>2056</v>
      </c>
      <c r="G97" s="256" t="s">
        <v>237</v>
      </c>
      <c r="H97" s="257">
        <v>11.5</v>
      </c>
      <c r="I97" s="258"/>
      <c r="J97" s="259">
        <f>ROUND(I97*H97,2)</f>
        <v>0</v>
      </c>
      <c r="K97" s="255" t="s">
        <v>176</v>
      </c>
      <c r="L97" s="260"/>
      <c r="M97" s="261" t="s">
        <v>19</v>
      </c>
      <c r="N97" s="262" t="s">
        <v>42</v>
      </c>
      <c r="O97" s="85"/>
      <c r="P97" s="222">
        <f>O97*H97</f>
        <v>0</v>
      </c>
      <c r="Q97" s="222">
        <v>3.0000000000000001E-05</v>
      </c>
      <c r="R97" s="222">
        <f>Q97*H97</f>
        <v>0.00034499999999999998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362</v>
      </c>
      <c r="AT97" s="224" t="s">
        <v>248</v>
      </c>
      <c r="AU97" s="224" t="s">
        <v>81</v>
      </c>
      <c r="AY97" s="18" t="s">
        <v>170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270</v>
      </c>
      <c r="BM97" s="224" t="s">
        <v>2057</v>
      </c>
    </row>
    <row r="98" s="2" customFormat="1">
      <c r="A98" s="39"/>
      <c r="B98" s="40"/>
      <c r="C98" s="41"/>
      <c r="D98" s="226" t="s">
        <v>179</v>
      </c>
      <c r="E98" s="41"/>
      <c r="F98" s="227" t="s">
        <v>2058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179</v>
      </c>
      <c r="AU98" s="18" t="s">
        <v>81</v>
      </c>
    </row>
    <row r="99" s="14" customFormat="1">
      <c r="A99" s="14"/>
      <c r="B99" s="242"/>
      <c r="C99" s="243"/>
      <c r="D99" s="233" t="s">
        <v>195</v>
      </c>
      <c r="E99" s="244" t="s">
        <v>19</v>
      </c>
      <c r="F99" s="245" t="s">
        <v>2054</v>
      </c>
      <c r="G99" s="243"/>
      <c r="H99" s="246">
        <v>11.5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2" t="s">
        <v>195</v>
      </c>
      <c r="AU99" s="252" t="s">
        <v>81</v>
      </c>
      <c r="AV99" s="14" t="s">
        <v>81</v>
      </c>
      <c r="AW99" s="14" t="s">
        <v>33</v>
      </c>
      <c r="AX99" s="14" t="s">
        <v>79</v>
      </c>
      <c r="AY99" s="252" t="s">
        <v>170</v>
      </c>
    </row>
    <row r="100" s="2" customFormat="1" ht="24.15" customHeight="1">
      <c r="A100" s="39"/>
      <c r="B100" s="40"/>
      <c r="C100" s="253" t="s">
        <v>177</v>
      </c>
      <c r="D100" s="253" t="s">
        <v>248</v>
      </c>
      <c r="E100" s="254" t="s">
        <v>1918</v>
      </c>
      <c r="F100" s="255" t="s">
        <v>1919</v>
      </c>
      <c r="G100" s="256" t="s">
        <v>237</v>
      </c>
      <c r="H100" s="257">
        <v>11.5</v>
      </c>
      <c r="I100" s="258"/>
      <c r="J100" s="259">
        <f>ROUND(I100*H100,2)</f>
        <v>0</v>
      </c>
      <c r="K100" s="255" t="s">
        <v>176</v>
      </c>
      <c r="L100" s="260"/>
      <c r="M100" s="261" t="s">
        <v>19</v>
      </c>
      <c r="N100" s="262" t="s">
        <v>42</v>
      </c>
      <c r="O100" s="85"/>
      <c r="P100" s="222">
        <f>O100*H100</f>
        <v>0</v>
      </c>
      <c r="Q100" s="222">
        <v>6.9999999999999994E-05</v>
      </c>
      <c r="R100" s="222">
        <f>Q100*H100</f>
        <v>0.00080499999999999994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362</v>
      </c>
      <c r="AT100" s="224" t="s">
        <v>248</v>
      </c>
      <c r="AU100" s="224" t="s">
        <v>81</v>
      </c>
      <c r="AY100" s="18" t="s">
        <v>170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270</v>
      </c>
      <c r="BM100" s="224" t="s">
        <v>2059</v>
      </c>
    </row>
    <row r="101" s="2" customFormat="1">
      <c r="A101" s="39"/>
      <c r="B101" s="40"/>
      <c r="C101" s="41"/>
      <c r="D101" s="226" t="s">
        <v>179</v>
      </c>
      <c r="E101" s="41"/>
      <c r="F101" s="227" t="s">
        <v>1921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179</v>
      </c>
      <c r="AU101" s="18" t="s">
        <v>81</v>
      </c>
    </row>
    <row r="102" s="14" customFormat="1">
      <c r="A102" s="14"/>
      <c r="B102" s="242"/>
      <c r="C102" s="243"/>
      <c r="D102" s="233" t="s">
        <v>195</v>
      </c>
      <c r="E102" s="244" t="s">
        <v>19</v>
      </c>
      <c r="F102" s="245" t="s">
        <v>2054</v>
      </c>
      <c r="G102" s="243"/>
      <c r="H102" s="246">
        <v>11.5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2" t="s">
        <v>195</v>
      </c>
      <c r="AU102" s="252" t="s">
        <v>81</v>
      </c>
      <c r="AV102" s="14" t="s">
        <v>81</v>
      </c>
      <c r="AW102" s="14" t="s">
        <v>33</v>
      </c>
      <c r="AX102" s="14" t="s">
        <v>79</v>
      </c>
      <c r="AY102" s="252" t="s">
        <v>170</v>
      </c>
    </row>
    <row r="103" s="2" customFormat="1" ht="24.15" customHeight="1">
      <c r="A103" s="39"/>
      <c r="B103" s="40"/>
      <c r="C103" s="213" t="s">
        <v>198</v>
      </c>
      <c r="D103" s="213" t="s">
        <v>172</v>
      </c>
      <c r="E103" s="214" t="s">
        <v>2060</v>
      </c>
      <c r="F103" s="215" t="s">
        <v>2061</v>
      </c>
      <c r="G103" s="216" t="s">
        <v>237</v>
      </c>
      <c r="H103" s="217">
        <v>12</v>
      </c>
      <c r="I103" s="218"/>
      <c r="J103" s="219">
        <f>ROUND(I103*H103,2)</f>
        <v>0</v>
      </c>
      <c r="K103" s="215" t="s">
        <v>176</v>
      </c>
      <c r="L103" s="45"/>
      <c r="M103" s="220" t="s">
        <v>19</v>
      </c>
      <c r="N103" s="221" t="s">
        <v>42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270</v>
      </c>
      <c r="AT103" s="224" t="s">
        <v>172</v>
      </c>
      <c r="AU103" s="224" t="s">
        <v>81</v>
      </c>
      <c r="AY103" s="18" t="s">
        <v>170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270</v>
      </c>
      <c r="BM103" s="224" t="s">
        <v>2062</v>
      </c>
    </row>
    <row r="104" s="2" customFormat="1">
      <c r="A104" s="39"/>
      <c r="B104" s="40"/>
      <c r="C104" s="41"/>
      <c r="D104" s="226" t="s">
        <v>179</v>
      </c>
      <c r="E104" s="41"/>
      <c r="F104" s="227" t="s">
        <v>2063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179</v>
      </c>
      <c r="AU104" s="18" t="s">
        <v>81</v>
      </c>
    </row>
    <row r="105" s="2" customFormat="1" ht="24.15" customHeight="1">
      <c r="A105" s="39"/>
      <c r="B105" s="40"/>
      <c r="C105" s="253" t="s">
        <v>203</v>
      </c>
      <c r="D105" s="253" t="s">
        <v>248</v>
      </c>
      <c r="E105" s="254" t="s">
        <v>2064</v>
      </c>
      <c r="F105" s="255" t="s">
        <v>2065</v>
      </c>
      <c r="G105" s="256" t="s">
        <v>237</v>
      </c>
      <c r="H105" s="257">
        <v>11.5</v>
      </c>
      <c r="I105" s="258"/>
      <c r="J105" s="259">
        <f>ROUND(I105*H105,2)</f>
        <v>0</v>
      </c>
      <c r="K105" s="255" t="s">
        <v>176</v>
      </c>
      <c r="L105" s="260"/>
      <c r="M105" s="261" t="s">
        <v>19</v>
      </c>
      <c r="N105" s="262" t="s">
        <v>42</v>
      </c>
      <c r="O105" s="85"/>
      <c r="P105" s="222">
        <f>O105*H105</f>
        <v>0</v>
      </c>
      <c r="Q105" s="222">
        <v>0.00011</v>
      </c>
      <c r="R105" s="222">
        <f>Q105*H105</f>
        <v>0.0012650000000000001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362</v>
      </c>
      <c r="AT105" s="224" t="s">
        <v>248</v>
      </c>
      <c r="AU105" s="224" t="s">
        <v>81</v>
      </c>
      <c r="AY105" s="18" t="s">
        <v>170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270</v>
      </c>
      <c r="BM105" s="224" t="s">
        <v>2066</v>
      </c>
    </row>
    <row r="106" s="2" customFormat="1">
      <c r="A106" s="39"/>
      <c r="B106" s="40"/>
      <c r="C106" s="41"/>
      <c r="D106" s="226" t="s">
        <v>179</v>
      </c>
      <c r="E106" s="41"/>
      <c r="F106" s="227" t="s">
        <v>2067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179</v>
      </c>
      <c r="AU106" s="18" t="s">
        <v>81</v>
      </c>
    </row>
    <row r="107" s="14" customFormat="1">
      <c r="A107" s="14"/>
      <c r="B107" s="242"/>
      <c r="C107" s="243"/>
      <c r="D107" s="233" t="s">
        <v>195</v>
      </c>
      <c r="E107" s="244" t="s">
        <v>19</v>
      </c>
      <c r="F107" s="245" t="s">
        <v>2054</v>
      </c>
      <c r="G107" s="243"/>
      <c r="H107" s="246">
        <v>11.5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195</v>
      </c>
      <c r="AU107" s="252" t="s">
        <v>81</v>
      </c>
      <c r="AV107" s="14" t="s">
        <v>81</v>
      </c>
      <c r="AW107" s="14" t="s">
        <v>33</v>
      </c>
      <c r="AX107" s="14" t="s">
        <v>79</v>
      </c>
      <c r="AY107" s="252" t="s">
        <v>170</v>
      </c>
    </row>
    <row r="108" s="2" customFormat="1" ht="16.5" customHeight="1">
      <c r="A108" s="39"/>
      <c r="B108" s="40"/>
      <c r="C108" s="253" t="s">
        <v>211</v>
      </c>
      <c r="D108" s="253" t="s">
        <v>248</v>
      </c>
      <c r="E108" s="254" t="s">
        <v>2068</v>
      </c>
      <c r="F108" s="255" t="s">
        <v>2069</v>
      </c>
      <c r="G108" s="256" t="s">
        <v>237</v>
      </c>
      <c r="H108" s="257">
        <v>2</v>
      </c>
      <c r="I108" s="258"/>
      <c r="J108" s="259">
        <f>ROUND(I108*H108,2)</f>
        <v>0</v>
      </c>
      <c r="K108" s="255" t="s">
        <v>19</v>
      </c>
      <c r="L108" s="260"/>
      <c r="M108" s="261" t="s">
        <v>19</v>
      </c>
      <c r="N108" s="262" t="s">
        <v>42</v>
      </c>
      <c r="O108" s="85"/>
      <c r="P108" s="222">
        <f>O108*H108</f>
        <v>0</v>
      </c>
      <c r="Q108" s="222">
        <v>0.00017000000000000001</v>
      </c>
      <c r="R108" s="222">
        <f>Q108*H108</f>
        <v>0.00034000000000000002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362</v>
      </c>
      <c r="AT108" s="224" t="s">
        <v>248</v>
      </c>
      <c r="AU108" s="224" t="s">
        <v>81</v>
      </c>
      <c r="AY108" s="18" t="s">
        <v>170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270</v>
      </c>
      <c r="BM108" s="224" t="s">
        <v>2070</v>
      </c>
    </row>
    <row r="109" s="2" customFormat="1" ht="16.5" customHeight="1">
      <c r="A109" s="39"/>
      <c r="B109" s="40"/>
      <c r="C109" s="253" t="s">
        <v>216</v>
      </c>
      <c r="D109" s="253" t="s">
        <v>248</v>
      </c>
      <c r="E109" s="254" t="s">
        <v>2071</v>
      </c>
      <c r="F109" s="255" t="s">
        <v>2072</v>
      </c>
      <c r="G109" s="256" t="s">
        <v>175</v>
      </c>
      <c r="H109" s="257">
        <v>1</v>
      </c>
      <c r="I109" s="258"/>
      <c r="J109" s="259">
        <f>ROUND(I109*H109,2)</f>
        <v>0</v>
      </c>
      <c r="K109" s="255" t="s">
        <v>19</v>
      </c>
      <c r="L109" s="260"/>
      <c r="M109" s="261" t="s">
        <v>19</v>
      </c>
      <c r="N109" s="262" t="s">
        <v>42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362</v>
      </c>
      <c r="AT109" s="224" t="s">
        <v>248</v>
      </c>
      <c r="AU109" s="224" t="s">
        <v>81</v>
      </c>
      <c r="AY109" s="18" t="s">
        <v>170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270</v>
      </c>
      <c r="BM109" s="224" t="s">
        <v>2073</v>
      </c>
    </row>
    <row r="110" s="2" customFormat="1" ht="24.15" customHeight="1">
      <c r="A110" s="39"/>
      <c r="B110" s="40"/>
      <c r="C110" s="213" t="s">
        <v>221</v>
      </c>
      <c r="D110" s="213" t="s">
        <v>172</v>
      </c>
      <c r="E110" s="214" t="s">
        <v>2074</v>
      </c>
      <c r="F110" s="215" t="s">
        <v>2075</v>
      </c>
      <c r="G110" s="216" t="s">
        <v>175</v>
      </c>
      <c r="H110" s="217">
        <v>51</v>
      </c>
      <c r="I110" s="218"/>
      <c r="J110" s="219">
        <f>ROUND(I110*H110,2)</f>
        <v>0</v>
      </c>
      <c r="K110" s="215" t="s">
        <v>176</v>
      </c>
      <c r="L110" s="45"/>
      <c r="M110" s="220" t="s">
        <v>19</v>
      </c>
      <c r="N110" s="221" t="s">
        <v>42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563</v>
      </c>
      <c r="AT110" s="224" t="s">
        <v>172</v>
      </c>
      <c r="AU110" s="224" t="s">
        <v>81</v>
      </c>
      <c r="AY110" s="18" t="s">
        <v>170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563</v>
      </c>
      <c r="BM110" s="224" t="s">
        <v>2076</v>
      </c>
    </row>
    <row r="111" s="2" customFormat="1">
      <c r="A111" s="39"/>
      <c r="B111" s="40"/>
      <c r="C111" s="41"/>
      <c r="D111" s="226" t="s">
        <v>179</v>
      </c>
      <c r="E111" s="41"/>
      <c r="F111" s="227" t="s">
        <v>2077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179</v>
      </c>
      <c r="AU111" s="18" t="s">
        <v>81</v>
      </c>
    </row>
    <row r="112" s="2" customFormat="1" ht="24.15" customHeight="1">
      <c r="A112" s="39"/>
      <c r="B112" s="40"/>
      <c r="C112" s="213" t="s">
        <v>226</v>
      </c>
      <c r="D112" s="213" t="s">
        <v>172</v>
      </c>
      <c r="E112" s="214" t="s">
        <v>2078</v>
      </c>
      <c r="F112" s="215" t="s">
        <v>2079</v>
      </c>
      <c r="G112" s="216" t="s">
        <v>175</v>
      </c>
      <c r="H112" s="217">
        <v>30</v>
      </c>
      <c r="I112" s="218"/>
      <c r="J112" s="219">
        <f>ROUND(I112*H112,2)</f>
        <v>0</v>
      </c>
      <c r="K112" s="215" t="s">
        <v>176</v>
      </c>
      <c r="L112" s="45"/>
      <c r="M112" s="220" t="s">
        <v>19</v>
      </c>
      <c r="N112" s="221" t="s">
        <v>42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270</v>
      </c>
      <c r="AT112" s="224" t="s">
        <v>172</v>
      </c>
      <c r="AU112" s="224" t="s">
        <v>81</v>
      </c>
      <c r="AY112" s="18" t="s">
        <v>170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270</v>
      </c>
      <c r="BM112" s="224" t="s">
        <v>2080</v>
      </c>
    </row>
    <row r="113" s="2" customFormat="1">
      <c r="A113" s="39"/>
      <c r="B113" s="40"/>
      <c r="C113" s="41"/>
      <c r="D113" s="226" t="s">
        <v>179</v>
      </c>
      <c r="E113" s="41"/>
      <c r="F113" s="227" t="s">
        <v>2081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179</v>
      </c>
      <c r="AU113" s="18" t="s">
        <v>81</v>
      </c>
    </row>
    <row r="114" s="2" customFormat="1" ht="24.15" customHeight="1">
      <c r="A114" s="39"/>
      <c r="B114" s="40"/>
      <c r="C114" s="213" t="s">
        <v>234</v>
      </c>
      <c r="D114" s="213" t="s">
        <v>172</v>
      </c>
      <c r="E114" s="214" t="s">
        <v>2082</v>
      </c>
      <c r="F114" s="215" t="s">
        <v>2083</v>
      </c>
      <c r="G114" s="216" t="s">
        <v>175</v>
      </c>
      <c r="H114" s="217">
        <v>8</v>
      </c>
      <c r="I114" s="218"/>
      <c r="J114" s="219">
        <f>ROUND(I114*H114,2)</f>
        <v>0</v>
      </c>
      <c r="K114" s="215" t="s">
        <v>176</v>
      </c>
      <c r="L114" s="45"/>
      <c r="M114" s="220" t="s">
        <v>19</v>
      </c>
      <c r="N114" s="221" t="s">
        <v>42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270</v>
      </c>
      <c r="AT114" s="224" t="s">
        <v>172</v>
      </c>
      <c r="AU114" s="224" t="s">
        <v>81</v>
      </c>
      <c r="AY114" s="18" t="s">
        <v>170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270</v>
      </c>
      <c r="BM114" s="224" t="s">
        <v>2084</v>
      </c>
    </row>
    <row r="115" s="2" customFormat="1">
      <c r="A115" s="39"/>
      <c r="B115" s="40"/>
      <c r="C115" s="41"/>
      <c r="D115" s="226" t="s">
        <v>179</v>
      </c>
      <c r="E115" s="41"/>
      <c r="F115" s="227" t="s">
        <v>2085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179</v>
      </c>
      <c r="AU115" s="18" t="s">
        <v>81</v>
      </c>
    </row>
    <row r="116" s="2" customFormat="1" ht="24.15" customHeight="1">
      <c r="A116" s="39"/>
      <c r="B116" s="40"/>
      <c r="C116" s="213" t="s">
        <v>241</v>
      </c>
      <c r="D116" s="213" t="s">
        <v>172</v>
      </c>
      <c r="E116" s="214" t="s">
        <v>2086</v>
      </c>
      <c r="F116" s="215" t="s">
        <v>2087</v>
      </c>
      <c r="G116" s="216" t="s">
        <v>175</v>
      </c>
      <c r="H116" s="217">
        <v>8</v>
      </c>
      <c r="I116" s="218"/>
      <c r="J116" s="219">
        <f>ROUND(I116*H116,2)</f>
        <v>0</v>
      </c>
      <c r="K116" s="215" t="s">
        <v>176</v>
      </c>
      <c r="L116" s="45"/>
      <c r="M116" s="220" t="s">
        <v>19</v>
      </c>
      <c r="N116" s="221" t="s">
        <v>42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270</v>
      </c>
      <c r="AT116" s="224" t="s">
        <v>172</v>
      </c>
      <c r="AU116" s="224" t="s">
        <v>81</v>
      </c>
      <c r="AY116" s="18" t="s">
        <v>170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270</v>
      </c>
      <c r="BM116" s="224" t="s">
        <v>2088</v>
      </c>
    </row>
    <row r="117" s="2" customFormat="1">
      <c r="A117" s="39"/>
      <c r="B117" s="40"/>
      <c r="C117" s="41"/>
      <c r="D117" s="226" t="s">
        <v>179</v>
      </c>
      <c r="E117" s="41"/>
      <c r="F117" s="227" t="s">
        <v>2089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179</v>
      </c>
      <c r="AU117" s="18" t="s">
        <v>81</v>
      </c>
    </row>
    <row r="118" s="2" customFormat="1" ht="24.15" customHeight="1">
      <c r="A118" s="39"/>
      <c r="B118" s="40"/>
      <c r="C118" s="213" t="s">
        <v>247</v>
      </c>
      <c r="D118" s="213" t="s">
        <v>172</v>
      </c>
      <c r="E118" s="214" t="s">
        <v>2090</v>
      </c>
      <c r="F118" s="215" t="s">
        <v>2091</v>
      </c>
      <c r="G118" s="216" t="s">
        <v>175</v>
      </c>
      <c r="H118" s="217">
        <v>2</v>
      </c>
      <c r="I118" s="218"/>
      <c r="J118" s="219">
        <f>ROUND(I118*H118,2)</f>
        <v>0</v>
      </c>
      <c r="K118" s="215" t="s">
        <v>176</v>
      </c>
      <c r="L118" s="45"/>
      <c r="M118" s="220" t="s">
        <v>19</v>
      </c>
      <c r="N118" s="221" t="s">
        <v>42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270</v>
      </c>
      <c r="AT118" s="224" t="s">
        <v>172</v>
      </c>
      <c r="AU118" s="224" t="s">
        <v>81</v>
      </c>
      <c r="AY118" s="18" t="s">
        <v>170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270</v>
      </c>
      <c r="BM118" s="224" t="s">
        <v>2092</v>
      </c>
    </row>
    <row r="119" s="2" customFormat="1">
      <c r="A119" s="39"/>
      <c r="B119" s="40"/>
      <c r="C119" s="41"/>
      <c r="D119" s="226" t="s">
        <v>179</v>
      </c>
      <c r="E119" s="41"/>
      <c r="F119" s="227" t="s">
        <v>2093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179</v>
      </c>
      <c r="AU119" s="18" t="s">
        <v>81</v>
      </c>
    </row>
    <row r="120" s="2" customFormat="1" ht="16.5" customHeight="1">
      <c r="A120" s="39"/>
      <c r="B120" s="40"/>
      <c r="C120" s="253" t="s">
        <v>252</v>
      </c>
      <c r="D120" s="253" t="s">
        <v>248</v>
      </c>
      <c r="E120" s="254" t="s">
        <v>2094</v>
      </c>
      <c r="F120" s="255" t="s">
        <v>2095</v>
      </c>
      <c r="G120" s="256" t="s">
        <v>175</v>
      </c>
      <c r="H120" s="257">
        <v>2</v>
      </c>
      <c r="I120" s="258"/>
      <c r="J120" s="259">
        <f>ROUND(I120*H120,2)</f>
        <v>0</v>
      </c>
      <c r="K120" s="255" t="s">
        <v>19</v>
      </c>
      <c r="L120" s="260"/>
      <c r="M120" s="261" t="s">
        <v>19</v>
      </c>
      <c r="N120" s="262" t="s">
        <v>42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362</v>
      </c>
      <c r="AT120" s="224" t="s">
        <v>248</v>
      </c>
      <c r="AU120" s="224" t="s">
        <v>81</v>
      </c>
      <c r="AY120" s="18" t="s">
        <v>170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270</v>
      </c>
      <c r="BM120" s="224" t="s">
        <v>2096</v>
      </c>
    </row>
    <row r="121" s="2" customFormat="1" ht="16.5" customHeight="1">
      <c r="A121" s="39"/>
      <c r="B121" s="40"/>
      <c r="C121" s="253" t="s">
        <v>8</v>
      </c>
      <c r="D121" s="253" t="s">
        <v>248</v>
      </c>
      <c r="E121" s="254" t="s">
        <v>2097</v>
      </c>
      <c r="F121" s="255" t="s">
        <v>2098</v>
      </c>
      <c r="G121" s="256" t="s">
        <v>175</v>
      </c>
      <c r="H121" s="257">
        <v>2</v>
      </c>
      <c r="I121" s="258"/>
      <c r="J121" s="259">
        <f>ROUND(I121*H121,2)</f>
        <v>0</v>
      </c>
      <c r="K121" s="255" t="s">
        <v>19</v>
      </c>
      <c r="L121" s="260"/>
      <c r="M121" s="261" t="s">
        <v>19</v>
      </c>
      <c r="N121" s="262" t="s">
        <v>42</v>
      </c>
      <c r="O121" s="85"/>
      <c r="P121" s="222">
        <f>O121*H121</f>
        <v>0</v>
      </c>
      <c r="Q121" s="222">
        <v>1.0000000000000001E-05</v>
      </c>
      <c r="R121" s="222">
        <f>Q121*H121</f>
        <v>2.0000000000000002E-05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362</v>
      </c>
      <c r="AT121" s="224" t="s">
        <v>248</v>
      </c>
      <c r="AU121" s="224" t="s">
        <v>81</v>
      </c>
      <c r="AY121" s="18" t="s">
        <v>170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270</v>
      </c>
      <c r="BM121" s="224" t="s">
        <v>2099</v>
      </c>
    </row>
    <row r="122" s="2" customFormat="1" ht="16.5" customHeight="1">
      <c r="A122" s="39"/>
      <c r="B122" s="40"/>
      <c r="C122" s="253" t="s">
        <v>270</v>
      </c>
      <c r="D122" s="253" t="s">
        <v>248</v>
      </c>
      <c r="E122" s="254" t="s">
        <v>2100</v>
      </c>
      <c r="F122" s="255" t="s">
        <v>2101</v>
      </c>
      <c r="G122" s="256" t="s">
        <v>175</v>
      </c>
      <c r="H122" s="257">
        <v>2</v>
      </c>
      <c r="I122" s="258"/>
      <c r="J122" s="259">
        <f>ROUND(I122*H122,2)</f>
        <v>0</v>
      </c>
      <c r="K122" s="255" t="s">
        <v>19</v>
      </c>
      <c r="L122" s="260"/>
      <c r="M122" s="261" t="s">
        <v>19</v>
      </c>
      <c r="N122" s="262" t="s">
        <v>42</v>
      </c>
      <c r="O122" s="85"/>
      <c r="P122" s="222">
        <f>O122*H122</f>
        <v>0</v>
      </c>
      <c r="Q122" s="222">
        <v>5.0000000000000002E-05</v>
      </c>
      <c r="R122" s="222">
        <f>Q122*H122</f>
        <v>0.00010000000000000001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362</v>
      </c>
      <c r="AT122" s="224" t="s">
        <v>248</v>
      </c>
      <c r="AU122" s="224" t="s">
        <v>81</v>
      </c>
      <c r="AY122" s="18" t="s">
        <v>170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270</v>
      </c>
      <c r="BM122" s="224" t="s">
        <v>2102</v>
      </c>
    </row>
    <row r="123" s="2" customFormat="1" ht="16.5" customHeight="1">
      <c r="A123" s="39"/>
      <c r="B123" s="40"/>
      <c r="C123" s="253" t="s">
        <v>276</v>
      </c>
      <c r="D123" s="253" t="s">
        <v>248</v>
      </c>
      <c r="E123" s="254" t="s">
        <v>2103</v>
      </c>
      <c r="F123" s="255" t="s">
        <v>2104</v>
      </c>
      <c r="G123" s="256" t="s">
        <v>175</v>
      </c>
      <c r="H123" s="257">
        <v>2</v>
      </c>
      <c r="I123" s="258"/>
      <c r="J123" s="259">
        <f>ROUND(I123*H123,2)</f>
        <v>0</v>
      </c>
      <c r="K123" s="255" t="s">
        <v>19</v>
      </c>
      <c r="L123" s="260"/>
      <c r="M123" s="261" t="s">
        <v>19</v>
      </c>
      <c r="N123" s="262" t="s">
        <v>42</v>
      </c>
      <c r="O123" s="85"/>
      <c r="P123" s="222">
        <f>O123*H123</f>
        <v>0</v>
      </c>
      <c r="Q123" s="222">
        <v>6.0000000000000002E-05</v>
      </c>
      <c r="R123" s="222">
        <f>Q123*H123</f>
        <v>0.00012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362</v>
      </c>
      <c r="AT123" s="224" t="s">
        <v>248</v>
      </c>
      <c r="AU123" s="224" t="s">
        <v>81</v>
      </c>
      <c r="AY123" s="18" t="s">
        <v>170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270</v>
      </c>
      <c r="BM123" s="224" t="s">
        <v>2105</v>
      </c>
    </row>
    <row r="124" s="2" customFormat="1" ht="24.15" customHeight="1">
      <c r="A124" s="39"/>
      <c r="B124" s="40"/>
      <c r="C124" s="213" t="s">
        <v>283</v>
      </c>
      <c r="D124" s="213" t="s">
        <v>172</v>
      </c>
      <c r="E124" s="214" t="s">
        <v>2106</v>
      </c>
      <c r="F124" s="215" t="s">
        <v>2107</v>
      </c>
      <c r="G124" s="216" t="s">
        <v>175</v>
      </c>
      <c r="H124" s="217">
        <v>36</v>
      </c>
      <c r="I124" s="218"/>
      <c r="J124" s="219">
        <f>ROUND(I124*H124,2)</f>
        <v>0</v>
      </c>
      <c r="K124" s="215" t="s">
        <v>176</v>
      </c>
      <c r="L124" s="45"/>
      <c r="M124" s="220" t="s">
        <v>19</v>
      </c>
      <c r="N124" s="221" t="s">
        <v>42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270</v>
      </c>
      <c r="AT124" s="224" t="s">
        <v>172</v>
      </c>
      <c r="AU124" s="224" t="s">
        <v>81</v>
      </c>
      <c r="AY124" s="18" t="s">
        <v>170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270</v>
      </c>
      <c r="BM124" s="224" t="s">
        <v>2108</v>
      </c>
    </row>
    <row r="125" s="2" customFormat="1">
      <c r="A125" s="39"/>
      <c r="B125" s="40"/>
      <c r="C125" s="41"/>
      <c r="D125" s="226" t="s">
        <v>179</v>
      </c>
      <c r="E125" s="41"/>
      <c r="F125" s="227" t="s">
        <v>2109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179</v>
      </c>
      <c r="AU125" s="18" t="s">
        <v>81</v>
      </c>
    </row>
    <row r="126" s="2" customFormat="1" ht="24.15" customHeight="1">
      <c r="A126" s="39"/>
      <c r="B126" s="40"/>
      <c r="C126" s="253" t="s">
        <v>291</v>
      </c>
      <c r="D126" s="253" t="s">
        <v>248</v>
      </c>
      <c r="E126" s="254" t="s">
        <v>2110</v>
      </c>
      <c r="F126" s="255" t="s">
        <v>2111</v>
      </c>
      <c r="G126" s="256" t="s">
        <v>175</v>
      </c>
      <c r="H126" s="257">
        <v>24</v>
      </c>
      <c r="I126" s="258"/>
      <c r="J126" s="259">
        <f>ROUND(I126*H126,2)</f>
        <v>0</v>
      </c>
      <c r="K126" s="255" t="s">
        <v>176</v>
      </c>
      <c r="L126" s="260"/>
      <c r="M126" s="261" t="s">
        <v>19</v>
      </c>
      <c r="N126" s="262" t="s">
        <v>42</v>
      </c>
      <c r="O126" s="85"/>
      <c r="P126" s="222">
        <f>O126*H126</f>
        <v>0</v>
      </c>
      <c r="Q126" s="222">
        <v>1.0000000000000001E-05</v>
      </c>
      <c r="R126" s="222">
        <f>Q126*H126</f>
        <v>0.00024000000000000003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362</v>
      </c>
      <c r="AT126" s="224" t="s">
        <v>248</v>
      </c>
      <c r="AU126" s="224" t="s">
        <v>81</v>
      </c>
      <c r="AY126" s="18" t="s">
        <v>170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270</v>
      </c>
      <c r="BM126" s="224" t="s">
        <v>2112</v>
      </c>
    </row>
    <row r="127" s="2" customFormat="1">
      <c r="A127" s="39"/>
      <c r="B127" s="40"/>
      <c r="C127" s="41"/>
      <c r="D127" s="226" t="s">
        <v>179</v>
      </c>
      <c r="E127" s="41"/>
      <c r="F127" s="227" t="s">
        <v>2113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179</v>
      </c>
      <c r="AU127" s="18" t="s">
        <v>81</v>
      </c>
    </row>
    <row r="128" s="2" customFormat="1" ht="24.15" customHeight="1">
      <c r="A128" s="39"/>
      <c r="B128" s="40"/>
      <c r="C128" s="253" t="s">
        <v>297</v>
      </c>
      <c r="D128" s="253" t="s">
        <v>248</v>
      </c>
      <c r="E128" s="254" t="s">
        <v>2114</v>
      </c>
      <c r="F128" s="255" t="s">
        <v>2115</v>
      </c>
      <c r="G128" s="256" t="s">
        <v>175</v>
      </c>
      <c r="H128" s="257">
        <v>12</v>
      </c>
      <c r="I128" s="258"/>
      <c r="J128" s="259">
        <f>ROUND(I128*H128,2)</f>
        <v>0</v>
      </c>
      <c r="K128" s="255" t="s">
        <v>176</v>
      </c>
      <c r="L128" s="260"/>
      <c r="M128" s="261" t="s">
        <v>19</v>
      </c>
      <c r="N128" s="262" t="s">
        <v>42</v>
      </c>
      <c r="O128" s="85"/>
      <c r="P128" s="222">
        <f>O128*H128</f>
        <v>0</v>
      </c>
      <c r="Q128" s="222">
        <v>1.0000000000000001E-05</v>
      </c>
      <c r="R128" s="222">
        <f>Q128*H128</f>
        <v>0.00012000000000000002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362</v>
      </c>
      <c r="AT128" s="224" t="s">
        <v>248</v>
      </c>
      <c r="AU128" s="224" t="s">
        <v>81</v>
      </c>
      <c r="AY128" s="18" t="s">
        <v>170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270</v>
      </c>
      <c r="BM128" s="224" t="s">
        <v>2116</v>
      </c>
    </row>
    <row r="129" s="2" customFormat="1">
      <c r="A129" s="39"/>
      <c r="B129" s="40"/>
      <c r="C129" s="41"/>
      <c r="D129" s="226" t="s">
        <v>179</v>
      </c>
      <c r="E129" s="41"/>
      <c r="F129" s="227" t="s">
        <v>2117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179</v>
      </c>
      <c r="AU129" s="18" t="s">
        <v>81</v>
      </c>
    </row>
    <row r="130" s="2" customFormat="1" ht="16.5" customHeight="1">
      <c r="A130" s="39"/>
      <c r="B130" s="40"/>
      <c r="C130" s="253" t="s">
        <v>7</v>
      </c>
      <c r="D130" s="253" t="s">
        <v>248</v>
      </c>
      <c r="E130" s="254" t="s">
        <v>2118</v>
      </c>
      <c r="F130" s="255" t="s">
        <v>2119</v>
      </c>
      <c r="G130" s="256" t="s">
        <v>175</v>
      </c>
      <c r="H130" s="257">
        <v>6</v>
      </c>
      <c r="I130" s="258"/>
      <c r="J130" s="259">
        <f>ROUND(I130*H130,2)</f>
        <v>0</v>
      </c>
      <c r="K130" s="255" t="s">
        <v>176</v>
      </c>
      <c r="L130" s="260"/>
      <c r="M130" s="261" t="s">
        <v>19</v>
      </c>
      <c r="N130" s="262" t="s">
        <v>42</v>
      </c>
      <c r="O130" s="85"/>
      <c r="P130" s="222">
        <f>O130*H130</f>
        <v>0</v>
      </c>
      <c r="Q130" s="222">
        <v>1.0000000000000001E-05</v>
      </c>
      <c r="R130" s="222">
        <f>Q130*H130</f>
        <v>6.0000000000000008E-05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362</v>
      </c>
      <c r="AT130" s="224" t="s">
        <v>248</v>
      </c>
      <c r="AU130" s="224" t="s">
        <v>81</v>
      </c>
      <c r="AY130" s="18" t="s">
        <v>170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270</v>
      </c>
      <c r="BM130" s="224" t="s">
        <v>2120</v>
      </c>
    </row>
    <row r="131" s="2" customFormat="1">
      <c r="A131" s="39"/>
      <c r="B131" s="40"/>
      <c r="C131" s="41"/>
      <c r="D131" s="226" t="s">
        <v>179</v>
      </c>
      <c r="E131" s="41"/>
      <c r="F131" s="227" t="s">
        <v>2121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179</v>
      </c>
      <c r="AU131" s="18" t="s">
        <v>81</v>
      </c>
    </row>
    <row r="132" s="2" customFormat="1" ht="24.15" customHeight="1">
      <c r="A132" s="39"/>
      <c r="B132" s="40"/>
      <c r="C132" s="253" t="s">
        <v>308</v>
      </c>
      <c r="D132" s="253" t="s">
        <v>248</v>
      </c>
      <c r="E132" s="254" t="s">
        <v>2122</v>
      </c>
      <c r="F132" s="255" t="s">
        <v>2123</v>
      </c>
      <c r="G132" s="256" t="s">
        <v>175</v>
      </c>
      <c r="H132" s="257">
        <v>3</v>
      </c>
      <c r="I132" s="258"/>
      <c r="J132" s="259">
        <f>ROUND(I132*H132,2)</f>
        <v>0</v>
      </c>
      <c r="K132" s="255" t="s">
        <v>176</v>
      </c>
      <c r="L132" s="260"/>
      <c r="M132" s="261" t="s">
        <v>19</v>
      </c>
      <c r="N132" s="262" t="s">
        <v>42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362</v>
      </c>
      <c r="AT132" s="224" t="s">
        <v>248</v>
      </c>
      <c r="AU132" s="224" t="s">
        <v>81</v>
      </c>
      <c r="AY132" s="18" t="s">
        <v>170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270</v>
      </c>
      <c r="BM132" s="224" t="s">
        <v>2124</v>
      </c>
    </row>
    <row r="133" s="2" customFormat="1">
      <c r="A133" s="39"/>
      <c r="B133" s="40"/>
      <c r="C133" s="41"/>
      <c r="D133" s="226" t="s">
        <v>179</v>
      </c>
      <c r="E133" s="41"/>
      <c r="F133" s="227" t="s">
        <v>2125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179</v>
      </c>
      <c r="AU133" s="18" t="s">
        <v>81</v>
      </c>
    </row>
    <row r="134" s="2" customFormat="1" ht="24.15" customHeight="1">
      <c r="A134" s="39"/>
      <c r="B134" s="40"/>
      <c r="C134" s="253" t="s">
        <v>316</v>
      </c>
      <c r="D134" s="253" t="s">
        <v>248</v>
      </c>
      <c r="E134" s="254" t="s">
        <v>2126</v>
      </c>
      <c r="F134" s="255" t="s">
        <v>2127</v>
      </c>
      <c r="G134" s="256" t="s">
        <v>175</v>
      </c>
      <c r="H134" s="257">
        <v>2</v>
      </c>
      <c r="I134" s="258"/>
      <c r="J134" s="259">
        <f>ROUND(I134*H134,2)</f>
        <v>0</v>
      </c>
      <c r="K134" s="255" t="s">
        <v>176</v>
      </c>
      <c r="L134" s="260"/>
      <c r="M134" s="261" t="s">
        <v>19</v>
      </c>
      <c r="N134" s="262" t="s">
        <v>42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362</v>
      </c>
      <c r="AT134" s="224" t="s">
        <v>248</v>
      </c>
      <c r="AU134" s="224" t="s">
        <v>81</v>
      </c>
      <c r="AY134" s="18" t="s">
        <v>170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270</v>
      </c>
      <c r="BM134" s="224" t="s">
        <v>2128</v>
      </c>
    </row>
    <row r="135" s="2" customFormat="1">
      <c r="A135" s="39"/>
      <c r="B135" s="40"/>
      <c r="C135" s="41"/>
      <c r="D135" s="226" t="s">
        <v>179</v>
      </c>
      <c r="E135" s="41"/>
      <c r="F135" s="227" t="s">
        <v>2129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179</v>
      </c>
      <c r="AU135" s="18" t="s">
        <v>81</v>
      </c>
    </row>
    <row r="136" s="2" customFormat="1" ht="24.15" customHeight="1">
      <c r="A136" s="39"/>
      <c r="B136" s="40"/>
      <c r="C136" s="253" t="s">
        <v>323</v>
      </c>
      <c r="D136" s="253" t="s">
        <v>248</v>
      </c>
      <c r="E136" s="254" t="s">
        <v>2130</v>
      </c>
      <c r="F136" s="255" t="s">
        <v>2131</v>
      </c>
      <c r="G136" s="256" t="s">
        <v>175</v>
      </c>
      <c r="H136" s="257">
        <v>6</v>
      </c>
      <c r="I136" s="258"/>
      <c r="J136" s="259">
        <f>ROUND(I136*H136,2)</f>
        <v>0</v>
      </c>
      <c r="K136" s="255" t="s">
        <v>176</v>
      </c>
      <c r="L136" s="260"/>
      <c r="M136" s="261" t="s">
        <v>19</v>
      </c>
      <c r="N136" s="262" t="s">
        <v>42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362</v>
      </c>
      <c r="AT136" s="224" t="s">
        <v>248</v>
      </c>
      <c r="AU136" s="224" t="s">
        <v>81</v>
      </c>
      <c r="AY136" s="18" t="s">
        <v>170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270</v>
      </c>
      <c r="BM136" s="224" t="s">
        <v>2132</v>
      </c>
    </row>
    <row r="137" s="2" customFormat="1">
      <c r="A137" s="39"/>
      <c r="B137" s="40"/>
      <c r="C137" s="41"/>
      <c r="D137" s="226" t="s">
        <v>179</v>
      </c>
      <c r="E137" s="41"/>
      <c r="F137" s="227" t="s">
        <v>2133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179</v>
      </c>
      <c r="AU137" s="18" t="s">
        <v>81</v>
      </c>
    </row>
    <row r="138" s="2" customFormat="1" ht="24.15" customHeight="1">
      <c r="A138" s="39"/>
      <c r="B138" s="40"/>
      <c r="C138" s="253" t="s">
        <v>197</v>
      </c>
      <c r="D138" s="253" t="s">
        <v>248</v>
      </c>
      <c r="E138" s="254" t="s">
        <v>2134</v>
      </c>
      <c r="F138" s="255" t="s">
        <v>2135</v>
      </c>
      <c r="G138" s="256" t="s">
        <v>175</v>
      </c>
      <c r="H138" s="257">
        <v>2</v>
      </c>
      <c r="I138" s="258"/>
      <c r="J138" s="259">
        <f>ROUND(I138*H138,2)</f>
        <v>0</v>
      </c>
      <c r="K138" s="255" t="s">
        <v>176</v>
      </c>
      <c r="L138" s="260"/>
      <c r="M138" s="261" t="s">
        <v>19</v>
      </c>
      <c r="N138" s="262" t="s">
        <v>42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362</v>
      </c>
      <c r="AT138" s="224" t="s">
        <v>248</v>
      </c>
      <c r="AU138" s="224" t="s">
        <v>81</v>
      </c>
      <c r="AY138" s="18" t="s">
        <v>170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270</v>
      </c>
      <c r="BM138" s="224" t="s">
        <v>2136</v>
      </c>
    </row>
    <row r="139" s="2" customFormat="1">
      <c r="A139" s="39"/>
      <c r="B139" s="40"/>
      <c r="C139" s="41"/>
      <c r="D139" s="226" t="s">
        <v>179</v>
      </c>
      <c r="E139" s="41"/>
      <c r="F139" s="227" t="s">
        <v>2137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179</v>
      </c>
      <c r="AU139" s="18" t="s">
        <v>81</v>
      </c>
    </row>
    <row r="140" s="2" customFormat="1" ht="24.15" customHeight="1">
      <c r="A140" s="39"/>
      <c r="B140" s="40"/>
      <c r="C140" s="213" t="s">
        <v>332</v>
      </c>
      <c r="D140" s="213" t="s">
        <v>172</v>
      </c>
      <c r="E140" s="214" t="s">
        <v>2138</v>
      </c>
      <c r="F140" s="215" t="s">
        <v>2139</v>
      </c>
      <c r="G140" s="216" t="s">
        <v>175</v>
      </c>
      <c r="H140" s="217">
        <v>2</v>
      </c>
      <c r="I140" s="218"/>
      <c r="J140" s="219">
        <f>ROUND(I140*H140,2)</f>
        <v>0</v>
      </c>
      <c r="K140" s="215" t="s">
        <v>176</v>
      </c>
      <c r="L140" s="45"/>
      <c r="M140" s="220" t="s">
        <v>19</v>
      </c>
      <c r="N140" s="221" t="s">
        <v>42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270</v>
      </c>
      <c r="AT140" s="224" t="s">
        <v>172</v>
      </c>
      <c r="AU140" s="224" t="s">
        <v>81</v>
      </c>
      <c r="AY140" s="18" t="s">
        <v>170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270</v>
      </c>
      <c r="BM140" s="224" t="s">
        <v>2140</v>
      </c>
    </row>
    <row r="141" s="2" customFormat="1">
      <c r="A141" s="39"/>
      <c r="B141" s="40"/>
      <c r="C141" s="41"/>
      <c r="D141" s="226" t="s">
        <v>179</v>
      </c>
      <c r="E141" s="41"/>
      <c r="F141" s="227" t="s">
        <v>2141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179</v>
      </c>
      <c r="AU141" s="18" t="s">
        <v>81</v>
      </c>
    </row>
    <row r="142" s="2" customFormat="1" ht="16.5" customHeight="1">
      <c r="A142" s="39"/>
      <c r="B142" s="40"/>
      <c r="C142" s="253" t="s">
        <v>337</v>
      </c>
      <c r="D142" s="253" t="s">
        <v>248</v>
      </c>
      <c r="E142" s="254" t="s">
        <v>2142</v>
      </c>
      <c r="F142" s="255" t="s">
        <v>2143</v>
      </c>
      <c r="G142" s="256" t="s">
        <v>175</v>
      </c>
      <c r="H142" s="257">
        <v>2</v>
      </c>
      <c r="I142" s="258"/>
      <c r="J142" s="259">
        <f>ROUND(I142*H142,2)</f>
        <v>0</v>
      </c>
      <c r="K142" s="255" t="s">
        <v>19</v>
      </c>
      <c r="L142" s="260"/>
      <c r="M142" s="261" t="s">
        <v>19</v>
      </c>
      <c r="N142" s="262" t="s">
        <v>42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362</v>
      </c>
      <c r="AT142" s="224" t="s">
        <v>248</v>
      </c>
      <c r="AU142" s="224" t="s">
        <v>81</v>
      </c>
      <c r="AY142" s="18" t="s">
        <v>170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270</v>
      </c>
      <c r="BM142" s="224" t="s">
        <v>2144</v>
      </c>
    </row>
    <row r="143" s="2" customFormat="1" ht="16.5" customHeight="1">
      <c r="A143" s="39"/>
      <c r="B143" s="40"/>
      <c r="C143" s="213" t="s">
        <v>342</v>
      </c>
      <c r="D143" s="213" t="s">
        <v>172</v>
      </c>
      <c r="E143" s="214" t="s">
        <v>2145</v>
      </c>
      <c r="F143" s="215" t="s">
        <v>2146</v>
      </c>
      <c r="G143" s="216" t="s">
        <v>175</v>
      </c>
      <c r="H143" s="217">
        <v>2</v>
      </c>
      <c r="I143" s="218"/>
      <c r="J143" s="219">
        <f>ROUND(I143*H143,2)</f>
        <v>0</v>
      </c>
      <c r="K143" s="215" t="s">
        <v>176</v>
      </c>
      <c r="L143" s="45"/>
      <c r="M143" s="220" t="s">
        <v>19</v>
      </c>
      <c r="N143" s="221" t="s">
        <v>42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270</v>
      </c>
      <c r="AT143" s="224" t="s">
        <v>172</v>
      </c>
      <c r="AU143" s="224" t="s">
        <v>81</v>
      </c>
      <c r="AY143" s="18" t="s">
        <v>170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270</v>
      </c>
      <c r="BM143" s="224" t="s">
        <v>2147</v>
      </c>
    </row>
    <row r="144" s="2" customFormat="1">
      <c r="A144" s="39"/>
      <c r="B144" s="40"/>
      <c r="C144" s="41"/>
      <c r="D144" s="226" t="s">
        <v>179</v>
      </c>
      <c r="E144" s="41"/>
      <c r="F144" s="227" t="s">
        <v>2148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179</v>
      </c>
      <c r="AU144" s="18" t="s">
        <v>81</v>
      </c>
    </row>
    <row r="145" s="2" customFormat="1" ht="16.5" customHeight="1">
      <c r="A145" s="39"/>
      <c r="B145" s="40"/>
      <c r="C145" s="253" t="s">
        <v>347</v>
      </c>
      <c r="D145" s="253" t="s">
        <v>248</v>
      </c>
      <c r="E145" s="254" t="s">
        <v>2149</v>
      </c>
      <c r="F145" s="255" t="s">
        <v>2150</v>
      </c>
      <c r="G145" s="256" t="s">
        <v>175</v>
      </c>
      <c r="H145" s="257">
        <v>2</v>
      </c>
      <c r="I145" s="258"/>
      <c r="J145" s="259">
        <f>ROUND(I145*H145,2)</f>
        <v>0</v>
      </c>
      <c r="K145" s="255" t="s">
        <v>19</v>
      </c>
      <c r="L145" s="260"/>
      <c r="M145" s="261" t="s">
        <v>19</v>
      </c>
      <c r="N145" s="262" t="s">
        <v>42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362</v>
      </c>
      <c r="AT145" s="224" t="s">
        <v>248</v>
      </c>
      <c r="AU145" s="224" t="s">
        <v>81</v>
      </c>
      <c r="AY145" s="18" t="s">
        <v>170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270</v>
      </c>
      <c r="BM145" s="224" t="s">
        <v>2151</v>
      </c>
    </row>
    <row r="146" s="2" customFormat="1" ht="24.15" customHeight="1">
      <c r="A146" s="39"/>
      <c r="B146" s="40"/>
      <c r="C146" s="213" t="s">
        <v>352</v>
      </c>
      <c r="D146" s="213" t="s">
        <v>172</v>
      </c>
      <c r="E146" s="214" t="s">
        <v>2152</v>
      </c>
      <c r="F146" s="215" t="s">
        <v>2153</v>
      </c>
      <c r="G146" s="216" t="s">
        <v>175</v>
      </c>
      <c r="H146" s="217">
        <v>1</v>
      </c>
      <c r="I146" s="218"/>
      <c r="J146" s="219">
        <f>ROUND(I146*H146,2)</f>
        <v>0</v>
      </c>
      <c r="K146" s="215" t="s">
        <v>176</v>
      </c>
      <c r="L146" s="45"/>
      <c r="M146" s="220" t="s">
        <v>19</v>
      </c>
      <c r="N146" s="221" t="s">
        <v>42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270</v>
      </c>
      <c r="AT146" s="224" t="s">
        <v>172</v>
      </c>
      <c r="AU146" s="224" t="s">
        <v>81</v>
      </c>
      <c r="AY146" s="18" t="s">
        <v>170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270</v>
      </c>
      <c r="BM146" s="224" t="s">
        <v>2154</v>
      </c>
    </row>
    <row r="147" s="2" customFormat="1">
      <c r="A147" s="39"/>
      <c r="B147" s="40"/>
      <c r="C147" s="41"/>
      <c r="D147" s="226" t="s">
        <v>179</v>
      </c>
      <c r="E147" s="41"/>
      <c r="F147" s="227" t="s">
        <v>2155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179</v>
      </c>
      <c r="AU147" s="18" t="s">
        <v>81</v>
      </c>
    </row>
    <row r="148" s="2" customFormat="1" ht="16.5" customHeight="1">
      <c r="A148" s="39"/>
      <c r="B148" s="40"/>
      <c r="C148" s="253" t="s">
        <v>358</v>
      </c>
      <c r="D148" s="253" t="s">
        <v>248</v>
      </c>
      <c r="E148" s="254" t="s">
        <v>2156</v>
      </c>
      <c r="F148" s="255" t="s">
        <v>2157</v>
      </c>
      <c r="G148" s="256" t="s">
        <v>175</v>
      </c>
      <c r="H148" s="257">
        <v>1</v>
      </c>
      <c r="I148" s="258"/>
      <c r="J148" s="259">
        <f>ROUND(I148*H148,2)</f>
        <v>0</v>
      </c>
      <c r="K148" s="255" t="s">
        <v>19</v>
      </c>
      <c r="L148" s="260"/>
      <c r="M148" s="261" t="s">
        <v>19</v>
      </c>
      <c r="N148" s="262" t="s">
        <v>42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362</v>
      </c>
      <c r="AT148" s="224" t="s">
        <v>248</v>
      </c>
      <c r="AU148" s="224" t="s">
        <v>81</v>
      </c>
      <c r="AY148" s="18" t="s">
        <v>170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270</v>
      </c>
      <c r="BM148" s="224" t="s">
        <v>2158</v>
      </c>
    </row>
    <row r="149" s="2" customFormat="1" ht="16.5" customHeight="1">
      <c r="A149" s="39"/>
      <c r="B149" s="40"/>
      <c r="C149" s="253" t="s">
        <v>362</v>
      </c>
      <c r="D149" s="253" t="s">
        <v>248</v>
      </c>
      <c r="E149" s="254" t="s">
        <v>2159</v>
      </c>
      <c r="F149" s="255" t="s">
        <v>2160</v>
      </c>
      <c r="G149" s="256" t="s">
        <v>175</v>
      </c>
      <c r="H149" s="257">
        <v>3</v>
      </c>
      <c r="I149" s="258"/>
      <c r="J149" s="259">
        <f>ROUND(I149*H149,2)</f>
        <v>0</v>
      </c>
      <c r="K149" s="255" t="s">
        <v>19</v>
      </c>
      <c r="L149" s="260"/>
      <c r="M149" s="261" t="s">
        <v>19</v>
      </c>
      <c r="N149" s="262" t="s">
        <v>42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362</v>
      </c>
      <c r="AT149" s="224" t="s">
        <v>248</v>
      </c>
      <c r="AU149" s="224" t="s">
        <v>81</v>
      </c>
      <c r="AY149" s="18" t="s">
        <v>170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270</v>
      </c>
      <c r="BM149" s="224" t="s">
        <v>2161</v>
      </c>
    </row>
    <row r="150" s="2" customFormat="1" ht="21.75" customHeight="1">
      <c r="A150" s="39"/>
      <c r="B150" s="40"/>
      <c r="C150" s="213" t="s">
        <v>370</v>
      </c>
      <c r="D150" s="213" t="s">
        <v>172</v>
      </c>
      <c r="E150" s="214" t="s">
        <v>2162</v>
      </c>
      <c r="F150" s="215" t="s">
        <v>2163</v>
      </c>
      <c r="G150" s="216" t="s">
        <v>175</v>
      </c>
      <c r="H150" s="217">
        <v>14</v>
      </c>
      <c r="I150" s="218"/>
      <c r="J150" s="219">
        <f>ROUND(I150*H150,2)</f>
        <v>0</v>
      </c>
      <c r="K150" s="215" t="s">
        <v>176</v>
      </c>
      <c r="L150" s="45"/>
      <c r="M150" s="220" t="s">
        <v>19</v>
      </c>
      <c r="N150" s="221" t="s">
        <v>42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270</v>
      </c>
      <c r="AT150" s="224" t="s">
        <v>172</v>
      </c>
      <c r="AU150" s="224" t="s">
        <v>81</v>
      </c>
      <c r="AY150" s="18" t="s">
        <v>170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270</v>
      </c>
      <c r="BM150" s="224" t="s">
        <v>2164</v>
      </c>
    </row>
    <row r="151" s="2" customFormat="1">
      <c r="A151" s="39"/>
      <c r="B151" s="40"/>
      <c r="C151" s="41"/>
      <c r="D151" s="226" t="s">
        <v>179</v>
      </c>
      <c r="E151" s="41"/>
      <c r="F151" s="227" t="s">
        <v>2165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179</v>
      </c>
      <c r="AU151" s="18" t="s">
        <v>81</v>
      </c>
    </row>
    <row r="152" s="2" customFormat="1" ht="16.5" customHeight="1">
      <c r="A152" s="39"/>
      <c r="B152" s="40"/>
      <c r="C152" s="253" t="s">
        <v>375</v>
      </c>
      <c r="D152" s="253" t="s">
        <v>248</v>
      </c>
      <c r="E152" s="254" t="s">
        <v>2166</v>
      </c>
      <c r="F152" s="255" t="s">
        <v>2167</v>
      </c>
      <c r="G152" s="256" t="s">
        <v>175</v>
      </c>
      <c r="H152" s="257">
        <v>2</v>
      </c>
      <c r="I152" s="258"/>
      <c r="J152" s="259">
        <f>ROUND(I152*H152,2)</f>
        <v>0</v>
      </c>
      <c r="K152" s="255" t="s">
        <v>19</v>
      </c>
      <c r="L152" s="260"/>
      <c r="M152" s="261" t="s">
        <v>19</v>
      </c>
      <c r="N152" s="262" t="s">
        <v>42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362</v>
      </c>
      <c r="AT152" s="224" t="s">
        <v>248</v>
      </c>
      <c r="AU152" s="224" t="s">
        <v>81</v>
      </c>
      <c r="AY152" s="18" t="s">
        <v>170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79</v>
      </c>
      <c r="BK152" s="225">
        <f>ROUND(I152*H152,2)</f>
        <v>0</v>
      </c>
      <c r="BL152" s="18" t="s">
        <v>270</v>
      </c>
      <c r="BM152" s="224" t="s">
        <v>2168</v>
      </c>
    </row>
    <row r="153" s="2" customFormat="1" ht="16.5" customHeight="1">
      <c r="A153" s="39"/>
      <c r="B153" s="40"/>
      <c r="C153" s="253" t="s">
        <v>382</v>
      </c>
      <c r="D153" s="253" t="s">
        <v>248</v>
      </c>
      <c r="E153" s="254" t="s">
        <v>2169</v>
      </c>
      <c r="F153" s="255" t="s">
        <v>2170</v>
      </c>
      <c r="G153" s="256" t="s">
        <v>175</v>
      </c>
      <c r="H153" s="257">
        <v>8</v>
      </c>
      <c r="I153" s="258"/>
      <c r="J153" s="259">
        <f>ROUND(I153*H153,2)</f>
        <v>0</v>
      </c>
      <c r="K153" s="255" t="s">
        <v>19</v>
      </c>
      <c r="L153" s="260"/>
      <c r="M153" s="261" t="s">
        <v>19</v>
      </c>
      <c r="N153" s="262" t="s">
        <v>42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362</v>
      </c>
      <c r="AT153" s="224" t="s">
        <v>248</v>
      </c>
      <c r="AU153" s="224" t="s">
        <v>81</v>
      </c>
      <c r="AY153" s="18" t="s">
        <v>170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270</v>
      </c>
      <c r="BM153" s="224" t="s">
        <v>2171</v>
      </c>
    </row>
    <row r="154" s="2" customFormat="1" ht="16.5" customHeight="1">
      <c r="A154" s="39"/>
      <c r="B154" s="40"/>
      <c r="C154" s="253" t="s">
        <v>387</v>
      </c>
      <c r="D154" s="253" t="s">
        <v>248</v>
      </c>
      <c r="E154" s="254" t="s">
        <v>2172</v>
      </c>
      <c r="F154" s="255" t="s">
        <v>2173</v>
      </c>
      <c r="G154" s="256" t="s">
        <v>175</v>
      </c>
      <c r="H154" s="257">
        <v>4</v>
      </c>
      <c r="I154" s="258"/>
      <c r="J154" s="259">
        <f>ROUND(I154*H154,2)</f>
        <v>0</v>
      </c>
      <c r="K154" s="255" t="s">
        <v>19</v>
      </c>
      <c r="L154" s="260"/>
      <c r="M154" s="261" t="s">
        <v>19</v>
      </c>
      <c r="N154" s="262" t="s">
        <v>42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362</v>
      </c>
      <c r="AT154" s="224" t="s">
        <v>248</v>
      </c>
      <c r="AU154" s="224" t="s">
        <v>81</v>
      </c>
      <c r="AY154" s="18" t="s">
        <v>170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270</v>
      </c>
      <c r="BM154" s="224" t="s">
        <v>2174</v>
      </c>
    </row>
    <row r="155" s="2" customFormat="1" ht="16.5" customHeight="1">
      <c r="A155" s="39"/>
      <c r="B155" s="40"/>
      <c r="C155" s="213" t="s">
        <v>395</v>
      </c>
      <c r="D155" s="213" t="s">
        <v>172</v>
      </c>
      <c r="E155" s="214" t="s">
        <v>2175</v>
      </c>
      <c r="F155" s="215" t="s">
        <v>2176</v>
      </c>
      <c r="G155" s="216" t="s">
        <v>175</v>
      </c>
      <c r="H155" s="217">
        <v>6</v>
      </c>
      <c r="I155" s="218"/>
      <c r="J155" s="219">
        <f>ROUND(I155*H155,2)</f>
        <v>0</v>
      </c>
      <c r="K155" s="215" t="s">
        <v>176</v>
      </c>
      <c r="L155" s="45"/>
      <c r="M155" s="220" t="s">
        <v>19</v>
      </c>
      <c r="N155" s="221" t="s">
        <v>42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270</v>
      </c>
      <c r="AT155" s="224" t="s">
        <v>172</v>
      </c>
      <c r="AU155" s="224" t="s">
        <v>81</v>
      </c>
      <c r="AY155" s="18" t="s">
        <v>170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79</v>
      </c>
      <c r="BK155" s="225">
        <f>ROUND(I155*H155,2)</f>
        <v>0</v>
      </c>
      <c r="BL155" s="18" t="s">
        <v>270</v>
      </c>
      <c r="BM155" s="224" t="s">
        <v>2177</v>
      </c>
    </row>
    <row r="156" s="2" customFormat="1">
      <c r="A156" s="39"/>
      <c r="B156" s="40"/>
      <c r="C156" s="41"/>
      <c r="D156" s="226" t="s">
        <v>179</v>
      </c>
      <c r="E156" s="41"/>
      <c r="F156" s="227" t="s">
        <v>2178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179</v>
      </c>
      <c r="AU156" s="18" t="s">
        <v>81</v>
      </c>
    </row>
    <row r="157" s="2" customFormat="1" ht="16.5" customHeight="1">
      <c r="A157" s="39"/>
      <c r="B157" s="40"/>
      <c r="C157" s="253" t="s">
        <v>400</v>
      </c>
      <c r="D157" s="253" t="s">
        <v>248</v>
      </c>
      <c r="E157" s="254" t="s">
        <v>2179</v>
      </c>
      <c r="F157" s="255" t="s">
        <v>2180</v>
      </c>
      <c r="G157" s="256" t="s">
        <v>175</v>
      </c>
      <c r="H157" s="257">
        <v>1</v>
      </c>
      <c r="I157" s="258"/>
      <c r="J157" s="259">
        <f>ROUND(I157*H157,2)</f>
        <v>0</v>
      </c>
      <c r="K157" s="255" t="s">
        <v>19</v>
      </c>
      <c r="L157" s="260"/>
      <c r="M157" s="261" t="s">
        <v>19</v>
      </c>
      <c r="N157" s="262" t="s">
        <v>42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362</v>
      </c>
      <c r="AT157" s="224" t="s">
        <v>248</v>
      </c>
      <c r="AU157" s="224" t="s">
        <v>81</v>
      </c>
      <c r="AY157" s="18" t="s">
        <v>170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270</v>
      </c>
      <c r="BM157" s="224" t="s">
        <v>2181</v>
      </c>
    </row>
    <row r="158" s="2" customFormat="1" ht="16.5" customHeight="1">
      <c r="A158" s="39"/>
      <c r="B158" s="40"/>
      <c r="C158" s="253" t="s">
        <v>406</v>
      </c>
      <c r="D158" s="253" t="s">
        <v>248</v>
      </c>
      <c r="E158" s="254" t="s">
        <v>2182</v>
      </c>
      <c r="F158" s="255" t="s">
        <v>2183</v>
      </c>
      <c r="G158" s="256" t="s">
        <v>175</v>
      </c>
      <c r="H158" s="257">
        <v>1</v>
      </c>
      <c r="I158" s="258"/>
      <c r="J158" s="259">
        <f>ROUND(I158*H158,2)</f>
        <v>0</v>
      </c>
      <c r="K158" s="255" t="s">
        <v>19</v>
      </c>
      <c r="L158" s="260"/>
      <c r="M158" s="261" t="s">
        <v>19</v>
      </c>
      <c r="N158" s="262" t="s">
        <v>42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362</v>
      </c>
      <c r="AT158" s="224" t="s">
        <v>248</v>
      </c>
      <c r="AU158" s="224" t="s">
        <v>81</v>
      </c>
      <c r="AY158" s="18" t="s">
        <v>170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270</v>
      </c>
      <c r="BM158" s="224" t="s">
        <v>2184</v>
      </c>
    </row>
    <row r="159" s="2" customFormat="1" ht="16.5" customHeight="1">
      <c r="A159" s="39"/>
      <c r="B159" s="40"/>
      <c r="C159" s="253" t="s">
        <v>411</v>
      </c>
      <c r="D159" s="253" t="s">
        <v>248</v>
      </c>
      <c r="E159" s="254" t="s">
        <v>2185</v>
      </c>
      <c r="F159" s="255" t="s">
        <v>2186</v>
      </c>
      <c r="G159" s="256" t="s">
        <v>175</v>
      </c>
      <c r="H159" s="257">
        <v>4</v>
      </c>
      <c r="I159" s="258"/>
      <c r="J159" s="259">
        <f>ROUND(I159*H159,2)</f>
        <v>0</v>
      </c>
      <c r="K159" s="255" t="s">
        <v>19</v>
      </c>
      <c r="L159" s="260"/>
      <c r="M159" s="261" t="s">
        <v>19</v>
      </c>
      <c r="N159" s="262" t="s">
        <v>42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362</v>
      </c>
      <c r="AT159" s="224" t="s">
        <v>248</v>
      </c>
      <c r="AU159" s="224" t="s">
        <v>81</v>
      </c>
      <c r="AY159" s="18" t="s">
        <v>170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270</v>
      </c>
      <c r="BM159" s="224" t="s">
        <v>2187</v>
      </c>
    </row>
    <row r="160" s="2" customFormat="1" ht="16.5" customHeight="1">
      <c r="A160" s="39"/>
      <c r="B160" s="40"/>
      <c r="C160" s="213" t="s">
        <v>416</v>
      </c>
      <c r="D160" s="213" t="s">
        <v>172</v>
      </c>
      <c r="E160" s="214" t="s">
        <v>2188</v>
      </c>
      <c r="F160" s="215" t="s">
        <v>2189</v>
      </c>
      <c r="G160" s="216" t="s">
        <v>175</v>
      </c>
      <c r="H160" s="217">
        <v>2</v>
      </c>
      <c r="I160" s="218"/>
      <c r="J160" s="219">
        <f>ROUND(I160*H160,2)</f>
        <v>0</v>
      </c>
      <c r="K160" s="215" t="s">
        <v>176</v>
      </c>
      <c r="L160" s="45"/>
      <c r="M160" s="220" t="s">
        <v>19</v>
      </c>
      <c r="N160" s="221" t="s">
        <v>42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270</v>
      </c>
      <c r="AT160" s="224" t="s">
        <v>172</v>
      </c>
      <c r="AU160" s="224" t="s">
        <v>81</v>
      </c>
      <c r="AY160" s="18" t="s">
        <v>170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270</v>
      </c>
      <c r="BM160" s="224" t="s">
        <v>2190</v>
      </c>
    </row>
    <row r="161" s="2" customFormat="1">
      <c r="A161" s="39"/>
      <c r="B161" s="40"/>
      <c r="C161" s="41"/>
      <c r="D161" s="226" t="s">
        <v>179</v>
      </c>
      <c r="E161" s="41"/>
      <c r="F161" s="227" t="s">
        <v>2191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179</v>
      </c>
      <c r="AU161" s="18" t="s">
        <v>81</v>
      </c>
    </row>
    <row r="162" s="2" customFormat="1" ht="16.5" customHeight="1">
      <c r="A162" s="39"/>
      <c r="B162" s="40"/>
      <c r="C162" s="253" t="s">
        <v>421</v>
      </c>
      <c r="D162" s="253" t="s">
        <v>248</v>
      </c>
      <c r="E162" s="254" t="s">
        <v>2192</v>
      </c>
      <c r="F162" s="255" t="s">
        <v>2193</v>
      </c>
      <c r="G162" s="256" t="s">
        <v>175</v>
      </c>
      <c r="H162" s="257">
        <v>2</v>
      </c>
      <c r="I162" s="258"/>
      <c r="J162" s="259">
        <f>ROUND(I162*H162,2)</f>
        <v>0</v>
      </c>
      <c r="K162" s="255" t="s">
        <v>19</v>
      </c>
      <c r="L162" s="260"/>
      <c r="M162" s="261" t="s">
        <v>19</v>
      </c>
      <c r="N162" s="262" t="s">
        <v>42</v>
      </c>
      <c r="O162" s="85"/>
      <c r="P162" s="222">
        <f>O162*H162</f>
        <v>0</v>
      </c>
      <c r="Q162" s="222">
        <v>0</v>
      </c>
      <c r="R162" s="222">
        <f>Q162*H162</f>
        <v>0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362</v>
      </c>
      <c r="AT162" s="224" t="s">
        <v>248</v>
      </c>
      <c r="AU162" s="224" t="s">
        <v>81</v>
      </c>
      <c r="AY162" s="18" t="s">
        <v>170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270</v>
      </c>
      <c r="BM162" s="224" t="s">
        <v>2194</v>
      </c>
    </row>
    <row r="163" s="2" customFormat="1" ht="24.15" customHeight="1">
      <c r="A163" s="39"/>
      <c r="B163" s="40"/>
      <c r="C163" s="213" t="s">
        <v>428</v>
      </c>
      <c r="D163" s="213" t="s">
        <v>172</v>
      </c>
      <c r="E163" s="214" t="s">
        <v>2195</v>
      </c>
      <c r="F163" s="215" t="s">
        <v>2196</v>
      </c>
      <c r="G163" s="216" t="s">
        <v>175</v>
      </c>
      <c r="H163" s="217">
        <v>1</v>
      </c>
      <c r="I163" s="218"/>
      <c r="J163" s="219">
        <f>ROUND(I163*H163,2)</f>
        <v>0</v>
      </c>
      <c r="K163" s="215" t="s">
        <v>176</v>
      </c>
      <c r="L163" s="45"/>
      <c r="M163" s="220" t="s">
        <v>19</v>
      </c>
      <c r="N163" s="221" t="s">
        <v>42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270</v>
      </c>
      <c r="AT163" s="224" t="s">
        <v>172</v>
      </c>
      <c r="AU163" s="224" t="s">
        <v>81</v>
      </c>
      <c r="AY163" s="18" t="s">
        <v>170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270</v>
      </c>
      <c r="BM163" s="224" t="s">
        <v>2197</v>
      </c>
    </row>
    <row r="164" s="2" customFormat="1">
      <c r="A164" s="39"/>
      <c r="B164" s="40"/>
      <c r="C164" s="41"/>
      <c r="D164" s="226" t="s">
        <v>179</v>
      </c>
      <c r="E164" s="41"/>
      <c r="F164" s="227" t="s">
        <v>2198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179</v>
      </c>
      <c r="AU164" s="18" t="s">
        <v>81</v>
      </c>
    </row>
    <row r="165" s="2" customFormat="1" ht="24.15" customHeight="1">
      <c r="A165" s="39"/>
      <c r="B165" s="40"/>
      <c r="C165" s="253" t="s">
        <v>434</v>
      </c>
      <c r="D165" s="253" t="s">
        <v>248</v>
      </c>
      <c r="E165" s="254" t="s">
        <v>2199</v>
      </c>
      <c r="F165" s="255" t="s">
        <v>2200</v>
      </c>
      <c r="G165" s="256" t="s">
        <v>175</v>
      </c>
      <c r="H165" s="257">
        <v>1</v>
      </c>
      <c r="I165" s="258"/>
      <c r="J165" s="259">
        <f>ROUND(I165*H165,2)</f>
        <v>0</v>
      </c>
      <c r="K165" s="255" t="s">
        <v>19</v>
      </c>
      <c r="L165" s="260"/>
      <c r="M165" s="261" t="s">
        <v>19</v>
      </c>
      <c r="N165" s="262" t="s">
        <v>42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362</v>
      </c>
      <c r="AT165" s="224" t="s">
        <v>248</v>
      </c>
      <c r="AU165" s="224" t="s">
        <v>81</v>
      </c>
      <c r="AY165" s="18" t="s">
        <v>170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79</v>
      </c>
      <c r="BK165" s="225">
        <f>ROUND(I165*H165,2)</f>
        <v>0</v>
      </c>
      <c r="BL165" s="18" t="s">
        <v>270</v>
      </c>
      <c r="BM165" s="224" t="s">
        <v>2201</v>
      </c>
    </row>
    <row r="166" s="2" customFormat="1" ht="24.15" customHeight="1">
      <c r="A166" s="39"/>
      <c r="B166" s="40"/>
      <c r="C166" s="213" t="s">
        <v>441</v>
      </c>
      <c r="D166" s="213" t="s">
        <v>172</v>
      </c>
      <c r="E166" s="214" t="s">
        <v>2202</v>
      </c>
      <c r="F166" s="215" t="s">
        <v>2203</v>
      </c>
      <c r="G166" s="216" t="s">
        <v>175</v>
      </c>
      <c r="H166" s="217">
        <v>2</v>
      </c>
      <c r="I166" s="218"/>
      <c r="J166" s="219">
        <f>ROUND(I166*H166,2)</f>
        <v>0</v>
      </c>
      <c r="K166" s="215" t="s">
        <v>176</v>
      </c>
      <c r="L166" s="45"/>
      <c r="M166" s="220" t="s">
        <v>19</v>
      </c>
      <c r="N166" s="221" t="s">
        <v>42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270</v>
      </c>
      <c r="AT166" s="224" t="s">
        <v>172</v>
      </c>
      <c r="AU166" s="224" t="s">
        <v>81</v>
      </c>
      <c r="AY166" s="18" t="s">
        <v>170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270</v>
      </c>
      <c r="BM166" s="224" t="s">
        <v>2204</v>
      </c>
    </row>
    <row r="167" s="2" customFormat="1">
      <c r="A167" s="39"/>
      <c r="B167" s="40"/>
      <c r="C167" s="41"/>
      <c r="D167" s="226" t="s">
        <v>179</v>
      </c>
      <c r="E167" s="41"/>
      <c r="F167" s="227" t="s">
        <v>2205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179</v>
      </c>
      <c r="AU167" s="18" t="s">
        <v>81</v>
      </c>
    </row>
    <row r="168" s="2" customFormat="1" ht="16.5" customHeight="1">
      <c r="A168" s="39"/>
      <c r="B168" s="40"/>
      <c r="C168" s="253" t="s">
        <v>446</v>
      </c>
      <c r="D168" s="253" t="s">
        <v>248</v>
      </c>
      <c r="E168" s="254" t="s">
        <v>2206</v>
      </c>
      <c r="F168" s="255" t="s">
        <v>2207</v>
      </c>
      <c r="G168" s="256" t="s">
        <v>175</v>
      </c>
      <c r="H168" s="257">
        <v>2</v>
      </c>
      <c r="I168" s="258"/>
      <c r="J168" s="259">
        <f>ROUND(I168*H168,2)</f>
        <v>0</v>
      </c>
      <c r="K168" s="255" t="s">
        <v>19</v>
      </c>
      <c r="L168" s="260"/>
      <c r="M168" s="261" t="s">
        <v>19</v>
      </c>
      <c r="N168" s="262" t="s">
        <v>42</v>
      </c>
      <c r="O168" s="85"/>
      <c r="P168" s="222">
        <f>O168*H168</f>
        <v>0</v>
      </c>
      <c r="Q168" s="222">
        <v>0.00020000000000000001</v>
      </c>
      <c r="R168" s="222">
        <f>Q168*H168</f>
        <v>0.00040000000000000002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362</v>
      </c>
      <c r="AT168" s="224" t="s">
        <v>248</v>
      </c>
      <c r="AU168" s="224" t="s">
        <v>81</v>
      </c>
      <c r="AY168" s="18" t="s">
        <v>170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79</v>
      </c>
      <c r="BK168" s="225">
        <f>ROUND(I168*H168,2)</f>
        <v>0</v>
      </c>
      <c r="BL168" s="18" t="s">
        <v>270</v>
      </c>
      <c r="BM168" s="224" t="s">
        <v>2208</v>
      </c>
    </row>
    <row r="169" s="2" customFormat="1" ht="24.15" customHeight="1">
      <c r="A169" s="39"/>
      <c r="B169" s="40"/>
      <c r="C169" s="213" t="s">
        <v>452</v>
      </c>
      <c r="D169" s="213" t="s">
        <v>172</v>
      </c>
      <c r="E169" s="214" t="s">
        <v>2209</v>
      </c>
      <c r="F169" s="215" t="s">
        <v>2210</v>
      </c>
      <c r="G169" s="216" t="s">
        <v>175</v>
      </c>
      <c r="H169" s="217">
        <v>4</v>
      </c>
      <c r="I169" s="218"/>
      <c r="J169" s="219">
        <f>ROUND(I169*H169,2)</f>
        <v>0</v>
      </c>
      <c r="K169" s="215" t="s">
        <v>176</v>
      </c>
      <c r="L169" s="45"/>
      <c r="M169" s="220" t="s">
        <v>19</v>
      </c>
      <c r="N169" s="221" t="s">
        <v>42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270</v>
      </c>
      <c r="AT169" s="224" t="s">
        <v>172</v>
      </c>
      <c r="AU169" s="224" t="s">
        <v>81</v>
      </c>
      <c r="AY169" s="18" t="s">
        <v>170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270</v>
      </c>
      <c r="BM169" s="224" t="s">
        <v>2211</v>
      </c>
    </row>
    <row r="170" s="2" customFormat="1">
      <c r="A170" s="39"/>
      <c r="B170" s="40"/>
      <c r="C170" s="41"/>
      <c r="D170" s="226" t="s">
        <v>179</v>
      </c>
      <c r="E170" s="41"/>
      <c r="F170" s="227" t="s">
        <v>2212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179</v>
      </c>
      <c r="AU170" s="18" t="s">
        <v>81</v>
      </c>
    </row>
    <row r="171" s="2" customFormat="1" ht="16.5" customHeight="1">
      <c r="A171" s="39"/>
      <c r="B171" s="40"/>
      <c r="C171" s="253" t="s">
        <v>458</v>
      </c>
      <c r="D171" s="253" t="s">
        <v>248</v>
      </c>
      <c r="E171" s="254" t="s">
        <v>2213</v>
      </c>
      <c r="F171" s="255" t="s">
        <v>2214</v>
      </c>
      <c r="G171" s="256" t="s">
        <v>175</v>
      </c>
      <c r="H171" s="257">
        <v>3</v>
      </c>
      <c r="I171" s="258"/>
      <c r="J171" s="259">
        <f>ROUND(I171*H171,2)</f>
        <v>0</v>
      </c>
      <c r="K171" s="255" t="s">
        <v>19</v>
      </c>
      <c r="L171" s="260"/>
      <c r="M171" s="261" t="s">
        <v>19</v>
      </c>
      <c r="N171" s="262" t="s">
        <v>42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362</v>
      </c>
      <c r="AT171" s="224" t="s">
        <v>248</v>
      </c>
      <c r="AU171" s="224" t="s">
        <v>81</v>
      </c>
      <c r="AY171" s="18" t="s">
        <v>170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270</v>
      </c>
      <c r="BM171" s="224" t="s">
        <v>2215</v>
      </c>
    </row>
    <row r="172" s="2" customFormat="1" ht="16.5" customHeight="1">
      <c r="A172" s="39"/>
      <c r="B172" s="40"/>
      <c r="C172" s="253" t="s">
        <v>465</v>
      </c>
      <c r="D172" s="253" t="s">
        <v>248</v>
      </c>
      <c r="E172" s="254" t="s">
        <v>2216</v>
      </c>
      <c r="F172" s="255" t="s">
        <v>2217</v>
      </c>
      <c r="G172" s="256" t="s">
        <v>175</v>
      </c>
      <c r="H172" s="257">
        <v>1</v>
      </c>
      <c r="I172" s="258"/>
      <c r="J172" s="259">
        <f>ROUND(I172*H172,2)</f>
        <v>0</v>
      </c>
      <c r="K172" s="255" t="s">
        <v>19</v>
      </c>
      <c r="L172" s="260"/>
      <c r="M172" s="261" t="s">
        <v>19</v>
      </c>
      <c r="N172" s="262" t="s">
        <v>42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362</v>
      </c>
      <c r="AT172" s="224" t="s">
        <v>248</v>
      </c>
      <c r="AU172" s="224" t="s">
        <v>81</v>
      </c>
      <c r="AY172" s="18" t="s">
        <v>170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270</v>
      </c>
      <c r="BM172" s="224" t="s">
        <v>2218</v>
      </c>
    </row>
    <row r="173" s="2" customFormat="1" ht="24.15" customHeight="1">
      <c r="A173" s="39"/>
      <c r="B173" s="40"/>
      <c r="C173" s="213" t="s">
        <v>470</v>
      </c>
      <c r="D173" s="213" t="s">
        <v>172</v>
      </c>
      <c r="E173" s="214" t="s">
        <v>2219</v>
      </c>
      <c r="F173" s="215" t="s">
        <v>2220</v>
      </c>
      <c r="G173" s="216" t="s">
        <v>175</v>
      </c>
      <c r="H173" s="217">
        <v>2</v>
      </c>
      <c r="I173" s="218"/>
      <c r="J173" s="219">
        <f>ROUND(I173*H173,2)</f>
        <v>0</v>
      </c>
      <c r="K173" s="215" t="s">
        <v>176</v>
      </c>
      <c r="L173" s="45"/>
      <c r="M173" s="220" t="s">
        <v>19</v>
      </c>
      <c r="N173" s="221" t="s">
        <v>42</v>
      </c>
      <c r="O173" s="85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270</v>
      </c>
      <c r="AT173" s="224" t="s">
        <v>172</v>
      </c>
      <c r="AU173" s="224" t="s">
        <v>81</v>
      </c>
      <c r="AY173" s="18" t="s">
        <v>170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270</v>
      </c>
      <c r="BM173" s="224" t="s">
        <v>2221</v>
      </c>
    </row>
    <row r="174" s="2" customFormat="1">
      <c r="A174" s="39"/>
      <c r="B174" s="40"/>
      <c r="C174" s="41"/>
      <c r="D174" s="226" t="s">
        <v>179</v>
      </c>
      <c r="E174" s="41"/>
      <c r="F174" s="227" t="s">
        <v>2222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179</v>
      </c>
      <c r="AU174" s="18" t="s">
        <v>81</v>
      </c>
    </row>
    <row r="175" s="2" customFormat="1" ht="24.15" customHeight="1">
      <c r="A175" s="39"/>
      <c r="B175" s="40"/>
      <c r="C175" s="253" t="s">
        <v>481</v>
      </c>
      <c r="D175" s="253" t="s">
        <v>248</v>
      </c>
      <c r="E175" s="254" t="s">
        <v>2223</v>
      </c>
      <c r="F175" s="255" t="s">
        <v>2224</v>
      </c>
      <c r="G175" s="256" t="s">
        <v>175</v>
      </c>
      <c r="H175" s="257">
        <v>2</v>
      </c>
      <c r="I175" s="258"/>
      <c r="J175" s="259">
        <f>ROUND(I175*H175,2)</f>
        <v>0</v>
      </c>
      <c r="K175" s="255" t="s">
        <v>19</v>
      </c>
      <c r="L175" s="260"/>
      <c r="M175" s="261" t="s">
        <v>19</v>
      </c>
      <c r="N175" s="262" t="s">
        <v>42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362</v>
      </c>
      <c r="AT175" s="224" t="s">
        <v>248</v>
      </c>
      <c r="AU175" s="224" t="s">
        <v>81</v>
      </c>
      <c r="AY175" s="18" t="s">
        <v>170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270</v>
      </c>
      <c r="BM175" s="224" t="s">
        <v>2225</v>
      </c>
    </row>
    <row r="176" s="2" customFormat="1" ht="24.15" customHeight="1">
      <c r="A176" s="39"/>
      <c r="B176" s="40"/>
      <c r="C176" s="213" t="s">
        <v>486</v>
      </c>
      <c r="D176" s="213" t="s">
        <v>172</v>
      </c>
      <c r="E176" s="214" t="s">
        <v>2226</v>
      </c>
      <c r="F176" s="215" t="s">
        <v>2227</v>
      </c>
      <c r="G176" s="216" t="s">
        <v>175</v>
      </c>
      <c r="H176" s="217">
        <v>3</v>
      </c>
      <c r="I176" s="218"/>
      <c r="J176" s="219">
        <f>ROUND(I176*H176,2)</f>
        <v>0</v>
      </c>
      <c r="K176" s="215" t="s">
        <v>176</v>
      </c>
      <c r="L176" s="45"/>
      <c r="M176" s="220" t="s">
        <v>19</v>
      </c>
      <c r="N176" s="221" t="s">
        <v>42</v>
      </c>
      <c r="O176" s="85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270</v>
      </c>
      <c r="AT176" s="224" t="s">
        <v>172</v>
      </c>
      <c r="AU176" s="224" t="s">
        <v>81</v>
      </c>
      <c r="AY176" s="18" t="s">
        <v>170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270</v>
      </c>
      <c r="BM176" s="224" t="s">
        <v>2228</v>
      </c>
    </row>
    <row r="177" s="2" customFormat="1">
      <c r="A177" s="39"/>
      <c r="B177" s="40"/>
      <c r="C177" s="41"/>
      <c r="D177" s="226" t="s">
        <v>179</v>
      </c>
      <c r="E177" s="41"/>
      <c r="F177" s="227" t="s">
        <v>2229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179</v>
      </c>
      <c r="AU177" s="18" t="s">
        <v>81</v>
      </c>
    </row>
    <row r="178" s="2" customFormat="1" ht="16.5" customHeight="1">
      <c r="A178" s="39"/>
      <c r="B178" s="40"/>
      <c r="C178" s="253" t="s">
        <v>490</v>
      </c>
      <c r="D178" s="253" t="s">
        <v>248</v>
      </c>
      <c r="E178" s="254" t="s">
        <v>2230</v>
      </c>
      <c r="F178" s="255" t="s">
        <v>2231</v>
      </c>
      <c r="G178" s="256" t="s">
        <v>175</v>
      </c>
      <c r="H178" s="257">
        <v>3</v>
      </c>
      <c r="I178" s="258"/>
      <c r="J178" s="259">
        <f>ROUND(I178*H178,2)</f>
        <v>0</v>
      </c>
      <c r="K178" s="255" t="s">
        <v>19</v>
      </c>
      <c r="L178" s="260"/>
      <c r="M178" s="261" t="s">
        <v>19</v>
      </c>
      <c r="N178" s="262" t="s">
        <v>42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362</v>
      </c>
      <c r="AT178" s="224" t="s">
        <v>248</v>
      </c>
      <c r="AU178" s="224" t="s">
        <v>81</v>
      </c>
      <c r="AY178" s="18" t="s">
        <v>170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270</v>
      </c>
      <c r="BM178" s="224" t="s">
        <v>2232</v>
      </c>
    </row>
    <row r="179" s="2" customFormat="1" ht="24.15" customHeight="1">
      <c r="A179" s="39"/>
      <c r="B179" s="40"/>
      <c r="C179" s="213" t="s">
        <v>495</v>
      </c>
      <c r="D179" s="213" t="s">
        <v>172</v>
      </c>
      <c r="E179" s="214" t="s">
        <v>1693</v>
      </c>
      <c r="F179" s="215" t="s">
        <v>1694</v>
      </c>
      <c r="G179" s="216" t="s">
        <v>229</v>
      </c>
      <c r="H179" s="217">
        <v>0.0040000000000000001</v>
      </c>
      <c r="I179" s="218"/>
      <c r="J179" s="219">
        <f>ROUND(I179*H179,2)</f>
        <v>0</v>
      </c>
      <c r="K179" s="215" t="s">
        <v>176</v>
      </c>
      <c r="L179" s="45"/>
      <c r="M179" s="220" t="s">
        <v>19</v>
      </c>
      <c r="N179" s="221" t="s">
        <v>42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270</v>
      </c>
      <c r="AT179" s="224" t="s">
        <v>172</v>
      </c>
      <c r="AU179" s="224" t="s">
        <v>81</v>
      </c>
      <c r="AY179" s="18" t="s">
        <v>170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270</v>
      </c>
      <c r="BM179" s="224" t="s">
        <v>2233</v>
      </c>
    </row>
    <row r="180" s="2" customFormat="1">
      <c r="A180" s="39"/>
      <c r="B180" s="40"/>
      <c r="C180" s="41"/>
      <c r="D180" s="226" t="s">
        <v>179</v>
      </c>
      <c r="E180" s="41"/>
      <c r="F180" s="227" t="s">
        <v>1696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179</v>
      </c>
      <c r="AU180" s="18" t="s">
        <v>81</v>
      </c>
    </row>
    <row r="181" s="12" customFormat="1" ht="25.92" customHeight="1">
      <c r="A181" s="12"/>
      <c r="B181" s="197"/>
      <c r="C181" s="198"/>
      <c r="D181" s="199" t="s">
        <v>70</v>
      </c>
      <c r="E181" s="200" t="s">
        <v>248</v>
      </c>
      <c r="F181" s="200" t="s">
        <v>666</v>
      </c>
      <c r="G181" s="198"/>
      <c r="H181" s="198"/>
      <c r="I181" s="201"/>
      <c r="J181" s="202">
        <f>BK181</f>
        <v>0</v>
      </c>
      <c r="K181" s="198"/>
      <c r="L181" s="203"/>
      <c r="M181" s="204"/>
      <c r="N181" s="205"/>
      <c r="O181" s="205"/>
      <c r="P181" s="206">
        <f>P182</f>
        <v>0</v>
      </c>
      <c r="Q181" s="205"/>
      <c r="R181" s="206">
        <f>R182</f>
        <v>0</v>
      </c>
      <c r="S181" s="205"/>
      <c r="T181" s="207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08" t="s">
        <v>185</v>
      </c>
      <c r="AT181" s="209" t="s">
        <v>70</v>
      </c>
      <c r="AU181" s="209" t="s">
        <v>71</v>
      </c>
      <c r="AY181" s="208" t="s">
        <v>170</v>
      </c>
      <c r="BK181" s="210">
        <f>BK182</f>
        <v>0</v>
      </c>
    </row>
    <row r="182" s="12" customFormat="1" ht="22.8" customHeight="1">
      <c r="A182" s="12"/>
      <c r="B182" s="197"/>
      <c r="C182" s="198"/>
      <c r="D182" s="199" t="s">
        <v>70</v>
      </c>
      <c r="E182" s="211" t="s">
        <v>1852</v>
      </c>
      <c r="F182" s="211" t="s">
        <v>1853</v>
      </c>
      <c r="G182" s="198"/>
      <c r="H182" s="198"/>
      <c r="I182" s="201"/>
      <c r="J182" s="212">
        <f>BK182</f>
        <v>0</v>
      </c>
      <c r="K182" s="198"/>
      <c r="L182" s="203"/>
      <c r="M182" s="204"/>
      <c r="N182" s="205"/>
      <c r="O182" s="205"/>
      <c r="P182" s="206">
        <f>SUM(P183:P184)</f>
        <v>0</v>
      </c>
      <c r="Q182" s="205"/>
      <c r="R182" s="206">
        <f>SUM(R183:R184)</f>
        <v>0</v>
      </c>
      <c r="S182" s="205"/>
      <c r="T182" s="207">
        <f>SUM(T183:T184)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8" t="s">
        <v>185</v>
      </c>
      <c r="AT182" s="209" t="s">
        <v>70</v>
      </c>
      <c r="AU182" s="209" t="s">
        <v>79</v>
      </c>
      <c r="AY182" s="208" t="s">
        <v>170</v>
      </c>
      <c r="BK182" s="210">
        <f>SUM(BK183:BK184)</f>
        <v>0</v>
      </c>
    </row>
    <row r="183" s="2" customFormat="1" ht="24.15" customHeight="1">
      <c r="A183" s="39"/>
      <c r="B183" s="40"/>
      <c r="C183" s="213" t="s">
        <v>502</v>
      </c>
      <c r="D183" s="213" t="s">
        <v>172</v>
      </c>
      <c r="E183" s="214" t="s">
        <v>2234</v>
      </c>
      <c r="F183" s="215" t="s">
        <v>2235</v>
      </c>
      <c r="G183" s="216" t="s">
        <v>2236</v>
      </c>
      <c r="H183" s="217">
        <v>2</v>
      </c>
      <c r="I183" s="218"/>
      <c r="J183" s="219">
        <f>ROUND(I183*H183,2)</f>
        <v>0</v>
      </c>
      <c r="K183" s="215" t="s">
        <v>176</v>
      </c>
      <c r="L183" s="45"/>
      <c r="M183" s="220" t="s">
        <v>19</v>
      </c>
      <c r="N183" s="221" t="s">
        <v>42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563</v>
      </c>
      <c r="AT183" s="224" t="s">
        <v>172</v>
      </c>
      <c r="AU183" s="224" t="s">
        <v>81</v>
      </c>
      <c r="AY183" s="18" t="s">
        <v>170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563</v>
      </c>
      <c r="BM183" s="224" t="s">
        <v>2237</v>
      </c>
    </row>
    <row r="184" s="2" customFormat="1">
      <c r="A184" s="39"/>
      <c r="B184" s="40"/>
      <c r="C184" s="41"/>
      <c r="D184" s="226" t="s">
        <v>179</v>
      </c>
      <c r="E184" s="41"/>
      <c r="F184" s="227" t="s">
        <v>2238</v>
      </c>
      <c r="G184" s="41"/>
      <c r="H184" s="41"/>
      <c r="I184" s="228"/>
      <c r="J184" s="41"/>
      <c r="K184" s="41"/>
      <c r="L184" s="45"/>
      <c r="M184" s="278"/>
      <c r="N184" s="279"/>
      <c r="O184" s="280"/>
      <c r="P184" s="280"/>
      <c r="Q184" s="280"/>
      <c r="R184" s="280"/>
      <c r="S184" s="280"/>
      <c r="T184" s="281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179</v>
      </c>
      <c r="AU184" s="18" t="s">
        <v>81</v>
      </c>
    </row>
    <row r="185" s="2" customFormat="1" ht="6.96" customHeight="1">
      <c r="A185" s="39"/>
      <c r="B185" s="60"/>
      <c r="C185" s="61"/>
      <c r="D185" s="61"/>
      <c r="E185" s="61"/>
      <c r="F185" s="61"/>
      <c r="G185" s="61"/>
      <c r="H185" s="61"/>
      <c r="I185" s="61"/>
      <c r="J185" s="61"/>
      <c r="K185" s="61"/>
      <c r="L185" s="45"/>
      <c r="M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</sheetData>
  <sheetProtection sheet="1" autoFilter="0" formatColumns="0" formatRows="0" objects="1" scenarios="1" spinCount="100000" saltValue="Ysbib39Zzy5qnR/A55kXAV8sQtRWrrzIWX6vNPWalC1jEjkz3L5EgLXSihyq7FgDwGqD4Ie0oN9jzZSw2s3qZw==" hashValue="LGddPqxgHAkMSp8pW9bkK25AjlY9opNz6yxrZ8QZz1lyhFLcN9R+muA6rbzUi6tywRkpLtdXFPyUDYCwmV8TFw==" algorithmName="SHA-512" password="CC35"/>
  <autoFilter ref="C88:K18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3" r:id="rId1" display="https://podminky.urs.cz/item/CS_URS_2021_01/741120401"/>
    <hyperlink ref="F95" r:id="rId2" display="https://podminky.urs.cz/item/CS_URS_2021_01/34141039"/>
    <hyperlink ref="F98" r:id="rId3" display="https://podminky.urs.cz/item/CS_URS_2021_01/34140824"/>
    <hyperlink ref="F101" r:id="rId4" display="https://podminky.urs.cz/item/CS_URS_2021_01/34140826"/>
    <hyperlink ref="F104" r:id="rId5" display="https://podminky.urs.cz/item/CS_URS_2021_01/741120403"/>
    <hyperlink ref="F106" r:id="rId6" display="https://podminky.urs.cz/item/CS_URS_2021_01/34141040"/>
    <hyperlink ref="F111" r:id="rId7" display="https://podminky.urs.cz/item/CS_URS_2021_01/741130001"/>
    <hyperlink ref="F113" r:id="rId8" display="https://podminky.urs.cz/item/CS_URS_2021_01/741130004"/>
    <hyperlink ref="F115" r:id="rId9" display="https://podminky.urs.cz/item/CS_URS_2021_01/741130005"/>
    <hyperlink ref="F117" r:id="rId10" display="https://podminky.urs.cz/item/CS_URS_2021_01/741130006"/>
    <hyperlink ref="F119" r:id="rId11" display="https://podminky.urs.cz/item/CS_URS_2021_01/741210002"/>
    <hyperlink ref="F125" r:id="rId12" display="https://podminky.urs.cz/item/CS_URS_2021_01/741231002"/>
    <hyperlink ref="F127" r:id="rId13" display="https://podminky.urs.cz/item/CS_URS_2021_01/34562148"/>
    <hyperlink ref="F129" r:id="rId14" display="https://podminky.urs.cz/item/CS_URS_2021_01/34562174"/>
    <hyperlink ref="F131" r:id="rId15" display="https://podminky.urs.cz/item/CS_URS_2021_01/34562265"/>
    <hyperlink ref="F133" r:id="rId16" display="https://podminky.urs.cz/item/CS_URS_2021_01/34562162"/>
    <hyperlink ref="F135" r:id="rId17" display="https://podminky.urs.cz/item/CS_URS_2021_01/34562188"/>
    <hyperlink ref="F137" r:id="rId18" display="https://podminky.urs.cz/item/CS_URS_2021_01/34562169"/>
    <hyperlink ref="F139" r:id="rId19" display="https://podminky.urs.cz/item/CS_URS_2021_01/34562194"/>
    <hyperlink ref="F141" r:id="rId20" display="https://podminky.urs.cz/item/CS_URS_2021_01/741310452"/>
    <hyperlink ref="F144" r:id="rId21" display="https://podminky.urs.cz/item/CS_URS_2021_01/741311002"/>
    <hyperlink ref="F147" r:id="rId22" display="https://podminky.urs.cz/item/CS_URS_2021_01/741312501"/>
    <hyperlink ref="F151" r:id="rId23" display="https://podminky.urs.cz/item/CS_URS_2021_01/741320101"/>
    <hyperlink ref="F156" r:id="rId24" display="https://podminky.urs.cz/item/CS_URS_2021_01/741320161"/>
    <hyperlink ref="F161" r:id="rId25" display="https://podminky.urs.cz/item/CS_URS_2021_01/741320171"/>
    <hyperlink ref="F164" r:id="rId26" display="https://podminky.urs.cz/item/CS_URS_2021_01/741321001"/>
    <hyperlink ref="F167" r:id="rId27" display="https://podminky.urs.cz/item/CS_URS_2021_01/741321011"/>
    <hyperlink ref="F170" r:id="rId28" display="https://podminky.urs.cz/item/CS_URS_2021_01/741321041"/>
    <hyperlink ref="F174" r:id="rId29" display="https://podminky.urs.cz/item/CS_URS_2021_01/741322011"/>
    <hyperlink ref="F177" r:id="rId30" display="https://podminky.urs.cz/item/CS_URS_2021_01/741330032"/>
    <hyperlink ref="F180" r:id="rId31" display="https://podminky.urs.cz/item/CS_URS_2021_01/998741101"/>
    <hyperlink ref="F184" r:id="rId32" display="https://podminky.urs.cz/item/CS_URS_2021_01/580101003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33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126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1" customFormat="1" ht="12" customHeight="1">
      <c r="B8" s="21"/>
      <c r="D8" s="143" t="s">
        <v>131</v>
      </c>
      <c r="L8" s="21"/>
    </row>
    <row r="9" hidden="1" s="2" customFormat="1" ht="16.5" customHeight="1">
      <c r="A9" s="39"/>
      <c r="B9" s="45"/>
      <c r="C9" s="39"/>
      <c r="D9" s="39"/>
      <c r="E9" s="144" t="s">
        <v>1644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 ht="12" customHeight="1">
      <c r="A10" s="39"/>
      <c r="B10" s="45"/>
      <c r="C10" s="39"/>
      <c r="D10" s="143" t="s">
        <v>942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6.5" customHeight="1">
      <c r="A11" s="39"/>
      <c r="B11" s="45"/>
      <c r="C11" s="39"/>
      <c r="D11" s="39"/>
      <c r="E11" s="146" t="s">
        <v>2239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21</v>
      </c>
      <c r="E14" s="39"/>
      <c r="F14" s="134" t="s">
        <v>1646</v>
      </c>
      <c r="G14" s="39"/>
      <c r="H14" s="39"/>
      <c r="I14" s="143" t="s">
        <v>23</v>
      </c>
      <c r="J14" s="147" t="str">
        <f>'Rekapitulace stavby'!AN8</f>
        <v>26. 3. 2021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8" customHeight="1">
      <c r="A17" s="39"/>
      <c r="B17" s="45"/>
      <c r="C17" s="39"/>
      <c r="D17" s="39"/>
      <c r="E17" s="134" t="s">
        <v>1646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1647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8" customHeight="1">
      <c r="A23" s="39"/>
      <c r="B23" s="45"/>
      <c r="C23" s="39"/>
      <c r="D23" s="39"/>
      <c r="E23" s="134" t="s">
        <v>1648</v>
      </c>
      <c r="F23" s="39"/>
      <c r="G23" s="39"/>
      <c r="H23" s="39"/>
      <c r="I23" s="143" t="s">
        <v>28</v>
      </c>
      <c r="J23" s="134" t="s">
        <v>1649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1647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8" customHeight="1">
      <c r="A26" s="39"/>
      <c r="B26" s="45"/>
      <c r="C26" s="39"/>
      <c r="D26" s="39"/>
      <c r="E26" s="134" t="s">
        <v>1648</v>
      </c>
      <c r="F26" s="39"/>
      <c r="G26" s="39"/>
      <c r="H26" s="39"/>
      <c r="I26" s="143" t="s">
        <v>28</v>
      </c>
      <c r="J26" s="134" t="s">
        <v>1649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idden="1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hidden="1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25.4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ROUND(J91,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ROUND((SUM(BE91:BE137)),  2)</f>
        <v>0</v>
      </c>
      <c r="G35" s="39"/>
      <c r="H35" s="39"/>
      <c r="I35" s="158">
        <v>0.20999999999999999</v>
      </c>
      <c r="J35" s="157">
        <f>ROUND(((SUM(BE91:BE137))*I35),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43</v>
      </c>
      <c r="F36" s="157">
        <f>ROUND((SUM(BF91:BF137)),  2)</f>
        <v>0</v>
      </c>
      <c r="G36" s="39"/>
      <c r="H36" s="39"/>
      <c r="I36" s="158">
        <v>0.14999999999999999</v>
      </c>
      <c r="J36" s="157">
        <f>ROUND(((SUM(BF91:BF137))*I36),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44</v>
      </c>
      <c r="F37" s="157">
        <f>ROUND((SUM(BG91:BG137)),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45</v>
      </c>
      <c r="F38" s="157">
        <f>ROUND((SUM(BH91:BH137)),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46</v>
      </c>
      <c r="F39" s="157">
        <f>ROUND((SUM(BI91:BI137)),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25.4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hidden="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hidden="1"/>
    <row r="44" hidden="1"/>
    <row r="45" hidden="1"/>
    <row r="46" hidden="1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24.96" customHeight="1">
      <c r="A47" s="39"/>
      <c r="B47" s="40"/>
      <c r="C47" s="24" t="s">
        <v>133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26.25" customHeight="1">
      <c r="A50" s="39"/>
      <c r="B50" s="40"/>
      <c r="C50" s="41"/>
      <c r="D50" s="41"/>
      <c r="E50" s="170" t="str">
        <f>E7</f>
        <v>Projektová dokumentace revitalizace střediska Veřejná zeleň na ul. Palackého 29, Nový Jičín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1" customFormat="1" ht="12" customHeight="1">
      <c r="B51" s="22"/>
      <c r="C51" s="33" t="s">
        <v>131</v>
      </c>
      <c r="D51" s="23"/>
      <c r="E51" s="23"/>
      <c r="F51" s="23"/>
      <c r="G51" s="23"/>
      <c r="H51" s="23"/>
      <c r="I51" s="23"/>
      <c r="J51" s="23"/>
      <c r="K51" s="23"/>
      <c r="L51" s="21"/>
    </row>
    <row r="52" hidden="1" s="2" customFormat="1" ht="16.5" customHeight="1">
      <c r="A52" s="39"/>
      <c r="B52" s="40"/>
      <c r="C52" s="41"/>
      <c r="D52" s="41"/>
      <c r="E52" s="170" t="s">
        <v>1644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12" customHeight="1">
      <c r="A53" s="39"/>
      <c r="B53" s="40"/>
      <c r="C53" s="33" t="s">
        <v>942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6.5" customHeight="1">
      <c r="A54" s="39"/>
      <c r="B54" s="40"/>
      <c r="C54" s="41"/>
      <c r="D54" s="41"/>
      <c r="E54" s="70" t="str">
        <f>E11</f>
        <v>25K2021_5 - Soustava ochrany před bleskem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26. 3. 2021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31</v>
      </c>
      <c r="J58" s="37" t="str">
        <f>E23</f>
        <v>Petr Kubala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Petr Kubala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hidden="1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hidden="1" s="2" customFormat="1" ht="29.28" customHeight="1">
      <c r="A61" s="39"/>
      <c r="B61" s="40"/>
      <c r="C61" s="171" t="s">
        <v>134</v>
      </c>
      <c r="D61" s="172"/>
      <c r="E61" s="172"/>
      <c r="F61" s="172"/>
      <c r="G61" s="172"/>
      <c r="H61" s="172"/>
      <c r="I61" s="172"/>
      <c r="J61" s="173" t="s">
        <v>135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hidden="1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hidden="1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136</v>
      </c>
    </row>
    <row r="64" hidden="1" s="9" customFormat="1" ht="24.96" customHeight="1">
      <c r="A64" s="9"/>
      <c r="B64" s="175"/>
      <c r="C64" s="176"/>
      <c r="D64" s="177" t="s">
        <v>147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hidden="1" s="10" customFormat="1" ht="19.92" customHeight="1">
      <c r="A65" s="10"/>
      <c r="B65" s="181"/>
      <c r="C65" s="126"/>
      <c r="D65" s="182" t="s">
        <v>1650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9" customFormat="1" ht="24.96" customHeight="1">
      <c r="A66" s="9"/>
      <c r="B66" s="175"/>
      <c r="C66" s="176"/>
      <c r="D66" s="177" t="s">
        <v>153</v>
      </c>
      <c r="E66" s="178"/>
      <c r="F66" s="178"/>
      <c r="G66" s="178"/>
      <c r="H66" s="178"/>
      <c r="I66" s="178"/>
      <c r="J66" s="179">
        <f>J124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hidden="1" s="10" customFormat="1" ht="19.92" customHeight="1">
      <c r="A67" s="10"/>
      <c r="B67" s="181"/>
      <c r="C67" s="126"/>
      <c r="D67" s="182" t="s">
        <v>1699</v>
      </c>
      <c r="E67" s="183"/>
      <c r="F67" s="183"/>
      <c r="G67" s="183"/>
      <c r="H67" s="183"/>
      <c r="I67" s="183"/>
      <c r="J67" s="184">
        <f>J125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hidden="1" s="9" customFormat="1" ht="24.96" customHeight="1">
      <c r="A68" s="9"/>
      <c r="B68" s="175"/>
      <c r="C68" s="176"/>
      <c r="D68" s="177" t="s">
        <v>1700</v>
      </c>
      <c r="E68" s="178"/>
      <c r="F68" s="178"/>
      <c r="G68" s="178"/>
      <c r="H68" s="178"/>
      <c r="I68" s="178"/>
      <c r="J68" s="179">
        <f>J134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hidden="1" s="10" customFormat="1" ht="19.92" customHeight="1">
      <c r="A69" s="10"/>
      <c r="B69" s="181"/>
      <c r="C69" s="126"/>
      <c r="D69" s="182" t="s">
        <v>1701</v>
      </c>
      <c r="E69" s="183"/>
      <c r="F69" s="183"/>
      <c r="G69" s="183"/>
      <c r="H69" s="183"/>
      <c r="I69" s="183"/>
      <c r="J69" s="184">
        <f>J135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hidden="1" s="2" customFormat="1" ht="21.84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hidden="1" s="2" customFormat="1" ht="6.96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hidden="1"/>
    <row r="73" hidden="1"/>
    <row r="74" hidden="1"/>
    <row r="75" s="2" customFormat="1" ht="6.96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4.96" customHeight="1">
      <c r="A76" s="39"/>
      <c r="B76" s="40"/>
      <c r="C76" s="24" t="s">
        <v>155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6.25" customHeight="1">
      <c r="A79" s="39"/>
      <c r="B79" s="40"/>
      <c r="C79" s="41"/>
      <c r="D79" s="41"/>
      <c r="E79" s="170" t="str">
        <f>E7</f>
        <v>Projektová dokumentace revitalizace střediska Veřejná zeleň na ul. Palackého 29, Nový Jičín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1" customFormat="1" ht="12" customHeight="1">
      <c r="B80" s="22"/>
      <c r="C80" s="33" t="s">
        <v>131</v>
      </c>
      <c r="D80" s="23"/>
      <c r="E80" s="23"/>
      <c r="F80" s="23"/>
      <c r="G80" s="23"/>
      <c r="H80" s="23"/>
      <c r="I80" s="23"/>
      <c r="J80" s="23"/>
      <c r="K80" s="23"/>
      <c r="L80" s="21"/>
    </row>
    <row r="81" s="2" customFormat="1" ht="16.5" customHeight="1">
      <c r="A81" s="39"/>
      <c r="B81" s="40"/>
      <c r="C81" s="41"/>
      <c r="D81" s="41"/>
      <c r="E81" s="170" t="s">
        <v>1644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942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6.5" customHeight="1">
      <c r="A83" s="39"/>
      <c r="B83" s="40"/>
      <c r="C83" s="41"/>
      <c r="D83" s="41"/>
      <c r="E83" s="70" t="str">
        <f>E11</f>
        <v>25K2021_5 - Soustava ochrany před bleskem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21</v>
      </c>
      <c r="D85" s="41"/>
      <c r="E85" s="41"/>
      <c r="F85" s="28" t="str">
        <f>F14</f>
        <v xml:space="preserve"> </v>
      </c>
      <c r="G85" s="41"/>
      <c r="H85" s="41"/>
      <c r="I85" s="33" t="s">
        <v>23</v>
      </c>
      <c r="J85" s="73" t="str">
        <f>IF(J14="","",J14)</f>
        <v>26. 3. 2021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 xml:space="preserve"> </v>
      </c>
      <c r="G87" s="41"/>
      <c r="H87" s="41"/>
      <c r="I87" s="33" t="s">
        <v>31</v>
      </c>
      <c r="J87" s="37" t="str">
        <f>E23</f>
        <v>Petr Kubala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5.15" customHeight="1">
      <c r="A88" s="39"/>
      <c r="B88" s="40"/>
      <c r="C88" s="33" t="s">
        <v>29</v>
      </c>
      <c r="D88" s="41"/>
      <c r="E88" s="41"/>
      <c r="F88" s="28" t="str">
        <f>IF(E20="","",E20)</f>
        <v>Vyplň údaj</v>
      </c>
      <c r="G88" s="41"/>
      <c r="H88" s="41"/>
      <c r="I88" s="33" t="s">
        <v>34</v>
      </c>
      <c r="J88" s="37" t="str">
        <f>E26</f>
        <v>Petr Kubala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0.32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1" customFormat="1" ht="29.28" customHeight="1">
      <c r="A90" s="186"/>
      <c r="B90" s="187"/>
      <c r="C90" s="188" t="s">
        <v>156</v>
      </c>
      <c r="D90" s="189" t="s">
        <v>56</v>
      </c>
      <c r="E90" s="189" t="s">
        <v>52</v>
      </c>
      <c r="F90" s="189" t="s">
        <v>53</v>
      </c>
      <c r="G90" s="189" t="s">
        <v>157</v>
      </c>
      <c r="H90" s="189" t="s">
        <v>158</v>
      </c>
      <c r="I90" s="189" t="s">
        <v>159</v>
      </c>
      <c r="J90" s="189" t="s">
        <v>135</v>
      </c>
      <c r="K90" s="190" t="s">
        <v>160</v>
      </c>
      <c r="L90" s="191"/>
      <c r="M90" s="93" t="s">
        <v>19</v>
      </c>
      <c r="N90" s="94" t="s">
        <v>41</v>
      </c>
      <c r="O90" s="94" t="s">
        <v>161</v>
      </c>
      <c r="P90" s="94" t="s">
        <v>162</v>
      </c>
      <c r="Q90" s="94" t="s">
        <v>163</v>
      </c>
      <c r="R90" s="94" t="s">
        <v>164</v>
      </c>
      <c r="S90" s="94" t="s">
        <v>165</v>
      </c>
      <c r="T90" s="95" t="s">
        <v>166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="2" customFormat="1" ht="22.8" customHeight="1">
      <c r="A91" s="39"/>
      <c r="B91" s="40"/>
      <c r="C91" s="100" t="s">
        <v>167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P92+P124+P134</f>
        <v>0</v>
      </c>
      <c r="Q91" s="97"/>
      <c r="R91" s="194">
        <f>R92+R124+R134</f>
        <v>0.23513000000000001</v>
      </c>
      <c r="S91" s="97"/>
      <c r="T91" s="195">
        <f>T92+T124+T134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70</v>
      </c>
      <c r="AU91" s="18" t="s">
        <v>136</v>
      </c>
      <c r="BK91" s="196">
        <f>BK92+BK124+BK134</f>
        <v>0</v>
      </c>
    </row>
    <row r="92" s="12" customFormat="1" ht="25.92" customHeight="1">
      <c r="A92" s="12"/>
      <c r="B92" s="197"/>
      <c r="C92" s="198"/>
      <c r="D92" s="199" t="s">
        <v>70</v>
      </c>
      <c r="E92" s="200" t="s">
        <v>531</v>
      </c>
      <c r="F92" s="200" t="s">
        <v>532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</f>
        <v>0</v>
      </c>
      <c r="Q92" s="205"/>
      <c r="R92" s="206">
        <f>R93</f>
        <v>0.23513000000000001</v>
      </c>
      <c r="S92" s="205"/>
      <c r="T92" s="207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81</v>
      </c>
      <c r="AT92" s="209" t="s">
        <v>70</v>
      </c>
      <c r="AU92" s="209" t="s">
        <v>71</v>
      </c>
      <c r="AY92" s="208" t="s">
        <v>170</v>
      </c>
      <c r="BK92" s="210">
        <f>BK93</f>
        <v>0</v>
      </c>
    </row>
    <row r="93" s="12" customFormat="1" ht="22.8" customHeight="1">
      <c r="A93" s="12"/>
      <c r="B93" s="197"/>
      <c r="C93" s="198"/>
      <c r="D93" s="199" t="s">
        <v>70</v>
      </c>
      <c r="E93" s="211" t="s">
        <v>1651</v>
      </c>
      <c r="F93" s="211" t="s">
        <v>1652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SUM(P94:P123)</f>
        <v>0</v>
      </c>
      <c r="Q93" s="205"/>
      <c r="R93" s="206">
        <f>SUM(R94:R123)</f>
        <v>0.23513000000000001</v>
      </c>
      <c r="S93" s="205"/>
      <c r="T93" s="207">
        <f>SUM(T94:T123)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81</v>
      </c>
      <c r="AT93" s="209" t="s">
        <v>70</v>
      </c>
      <c r="AU93" s="209" t="s">
        <v>79</v>
      </c>
      <c r="AY93" s="208" t="s">
        <v>170</v>
      </c>
      <c r="BK93" s="210">
        <f>SUM(BK94:BK123)</f>
        <v>0</v>
      </c>
    </row>
    <row r="94" s="2" customFormat="1" ht="24.15" customHeight="1">
      <c r="A94" s="39"/>
      <c r="B94" s="40"/>
      <c r="C94" s="213" t="s">
        <v>79</v>
      </c>
      <c r="D94" s="213" t="s">
        <v>172</v>
      </c>
      <c r="E94" s="214" t="s">
        <v>2240</v>
      </c>
      <c r="F94" s="215" t="s">
        <v>2241</v>
      </c>
      <c r="G94" s="216" t="s">
        <v>237</v>
      </c>
      <c r="H94" s="217">
        <v>250</v>
      </c>
      <c r="I94" s="218"/>
      <c r="J94" s="219">
        <f>ROUND(I94*H94,2)</f>
        <v>0</v>
      </c>
      <c r="K94" s="215" t="s">
        <v>176</v>
      </c>
      <c r="L94" s="45"/>
      <c r="M94" s="220" t="s">
        <v>19</v>
      </c>
      <c r="N94" s="221" t="s">
        <v>42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270</v>
      </c>
      <c r="AT94" s="224" t="s">
        <v>172</v>
      </c>
      <c r="AU94" s="224" t="s">
        <v>81</v>
      </c>
      <c r="AY94" s="18" t="s">
        <v>170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79</v>
      </c>
      <c r="BK94" s="225">
        <f>ROUND(I94*H94,2)</f>
        <v>0</v>
      </c>
      <c r="BL94" s="18" t="s">
        <v>270</v>
      </c>
      <c r="BM94" s="224" t="s">
        <v>2242</v>
      </c>
    </row>
    <row r="95" s="2" customFormat="1">
      <c r="A95" s="39"/>
      <c r="B95" s="40"/>
      <c r="C95" s="41"/>
      <c r="D95" s="226" t="s">
        <v>179</v>
      </c>
      <c r="E95" s="41"/>
      <c r="F95" s="227" t="s">
        <v>2243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179</v>
      </c>
      <c r="AU95" s="18" t="s">
        <v>81</v>
      </c>
    </row>
    <row r="96" s="2" customFormat="1" ht="16.5" customHeight="1">
      <c r="A96" s="39"/>
      <c r="B96" s="40"/>
      <c r="C96" s="253" t="s">
        <v>81</v>
      </c>
      <c r="D96" s="253" t="s">
        <v>248</v>
      </c>
      <c r="E96" s="254" t="s">
        <v>2244</v>
      </c>
      <c r="F96" s="255" t="s">
        <v>2245</v>
      </c>
      <c r="G96" s="256" t="s">
        <v>286</v>
      </c>
      <c r="H96" s="257">
        <v>33.75</v>
      </c>
      <c r="I96" s="258"/>
      <c r="J96" s="259">
        <f>ROUND(I96*H96,2)</f>
        <v>0</v>
      </c>
      <c r="K96" s="255" t="s">
        <v>176</v>
      </c>
      <c r="L96" s="260"/>
      <c r="M96" s="261" t="s">
        <v>19</v>
      </c>
      <c r="N96" s="262" t="s">
        <v>42</v>
      </c>
      <c r="O96" s="85"/>
      <c r="P96" s="222">
        <f>O96*H96</f>
        <v>0</v>
      </c>
      <c r="Q96" s="222">
        <v>0.001</v>
      </c>
      <c r="R96" s="222">
        <f>Q96*H96</f>
        <v>0.033750000000000002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362</v>
      </c>
      <c r="AT96" s="224" t="s">
        <v>248</v>
      </c>
      <c r="AU96" s="224" t="s">
        <v>81</v>
      </c>
      <c r="AY96" s="18" t="s">
        <v>170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270</v>
      </c>
      <c r="BM96" s="224" t="s">
        <v>2246</v>
      </c>
    </row>
    <row r="97" s="2" customFormat="1">
      <c r="A97" s="39"/>
      <c r="B97" s="40"/>
      <c r="C97" s="41"/>
      <c r="D97" s="226" t="s">
        <v>179</v>
      </c>
      <c r="E97" s="41"/>
      <c r="F97" s="227" t="s">
        <v>2247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179</v>
      </c>
      <c r="AU97" s="18" t="s">
        <v>81</v>
      </c>
    </row>
    <row r="98" s="14" customFormat="1">
      <c r="A98" s="14"/>
      <c r="B98" s="242"/>
      <c r="C98" s="243"/>
      <c r="D98" s="233" t="s">
        <v>195</v>
      </c>
      <c r="E98" s="244" t="s">
        <v>19</v>
      </c>
      <c r="F98" s="245" t="s">
        <v>2248</v>
      </c>
      <c r="G98" s="243"/>
      <c r="H98" s="246">
        <v>33.75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2" t="s">
        <v>195</v>
      </c>
      <c r="AU98" s="252" t="s">
        <v>81</v>
      </c>
      <c r="AV98" s="14" t="s">
        <v>81</v>
      </c>
      <c r="AW98" s="14" t="s">
        <v>33</v>
      </c>
      <c r="AX98" s="14" t="s">
        <v>79</v>
      </c>
      <c r="AY98" s="252" t="s">
        <v>170</v>
      </c>
    </row>
    <row r="99" s="2" customFormat="1" ht="21.75" customHeight="1">
      <c r="A99" s="39"/>
      <c r="B99" s="40"/>
      <c r="C99" s="253" t="s">
        <v>185</v>
      </c>
      <c r="D99" s="253" t="s">
        <v>248</v>
      </c>
      <c r="E99" s="254" t="s">
        <v>2249</v>
      </c>
      <c r="F99" s="255" t="s">
        <v>2250</v>
      </c>
      <c r="G99" s="256" t="s">
        <v>175</v>
      </c>
      <c r="H99" s="257">
        <v>172</v>
      </c>
      <c r="I99" s="258"/>
      <c r="J99" s="259">
        <f>ROUND(I99*H99,2)</f>
        <v>0</v>
      </c>
      <c r="K99" s="255" t="s">
        <v>19</v>
      </c>
      <c r="L99" s="260"/>
      <c r="M99" s="261" t="s">
        <v>19</v>
      </c>
      <c r="N99" s="262" t="s">
        <v>42</v>
      </c>
      <c r="O99" s="85"/>
      <c r="P99" s="222">
        <f>O99*H99</f>
        <v>0</v>
      </c>
      <c r="Q99" s="222">
        <v>0.00011</v>
      </c>
      <c r="R99" s="222">
        <f>Q99*H99</f>
        <v>0.018919999999999999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362</v>
      </c>
      <c r="AT99" s="224" t="s">
        <v>248</v>
      </c>
      <c r="AU99" s="224" t="s">
        <v>81</v>
      </c>
      <c r="AY99" s="18" t="s">
        <v>170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270</v>
      </c>
      <c r="BM99" s="224" t="s">
        <v>2251</v>
      </c>
    </row>
    <row r="100" s="2" customFormat="1" ht="24.15" customHeight="1">
      <c r="A100" s="39"/>
      <c r="B100" s="40"/>
      <c r="C100" s="253" t="s">
        <v>177</v>
      </c>
      <c r="D100" s="253" t="s">
        <v>248</v>
      </c>
      <c r="E100" s="254" t="s">
        <v>2252</v>
      </c>
      <c r="F100" s="255" t="s">
        <v>2253</v>
      </c>
      <c r="G100" s="256" t="s">
        <v>175</v>
      </c>
      <c r="H100" s="257">
        <v>20</v>
      </c>
      <c r="I100" s="258"/>
      <c r="J100" s="259">
        <f>ROUND(I100*H100,2)</f>
        <v>0</v>
      </c>
      <c r="K100" s="255" t="s">
        <v>19</v>
      </c>
      <c r="L100" s="260"/>
      <c r="M100" s="261" t="s">
        <v>19</v>
      </c>
      <c r="N100" s="262" t="s">
        <v>42</v>
      </c>
      <c r="O100" s="85"/>
      <c r="P100" s="222">
        <f>O100*H100</f>
        <v>0</v>
      </c>
      <c r="Q100" s="222">
        <v>6.0000000000000002E-05</v>
      </c>
      <c r="R100" s="222">
        <f>Q100*H100</f>
        <v>0.0012000000000000001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362</v>
      </c>
      <c r="AT100" s="224" t="s">
        <v>248</v>
      </c>
      <c r="AU100" s="224" t="s">
        <v>81</v>
      </c>
      <c r="AY100" s="18" t="s">
        <v>170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270</v>
      </c>
      <c r="BM100" s="224" t="s">
        <v>2254</v>
      </c>
    </row>
    <row r="101" s="2" customFormat="1" ht="16.5" customHeight="1">
      <c r="A101" s="39"/>
      <c r="B101" s="40"/>
      <c r="C101" s="253" t="s">
        <v>198</v>
      </c>
      <c r="D101" s="253" t="s">
        <v>248</v>
      </c>
      <c r="E101" s="254" t="s">
        <v>2255</v>
      </c>
      <c r="F101" s="255" t="s">
        <v>2256</v>
      </c>
      <c r="G101" s="256" t="s">
        <v>175</v>
      </c>
      <c r="H101" s="257">
        <v>20</v>
      </c>
      <c r="I101" s="258"/>
      <c r="J101" s="259">
        <f>ROUND(I101*H101,2)</f>
        <v>0</v>
      </c>
      <c r="K101" s="255" t="s">
        <v>19</v>
      </c>
      <c r="L101" s="260"/>
      <c r="M101" s="261" t="s">
        <v>19</v>
      </c>
      <c r="N101" s="262" t="s">
        <v>42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362</v>
      </c>
      <c r="AT101" s="224" t="s">
        <v>248</v>
      </c>
      <c r="AU101" s="224" t="s">
        <v>81</v>
      </c>
      <c r="AY101" s="18" t="s">
        <v>170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270</v>
      </c>
      <c r="BM101" s="224" t="s">
        <v>2257</v>
      </c>
    </row>
    <row r="102" s="2" customFormat="1" ht="16.5" customHeight="1">
      <c r="A102" s="39"/>
      <c r="B102" s="40"/>
      <c r="C102" s="253" t="s">
        <v>203</v>
      </c>
      <c r="D102" s="253" t="s">
        <v>248</v>
      </c>
      <c r="E102" s="254" t="s">
        <v>2258</v>
      </c>
      <c r="F102" s="255" t="s">
        <v>2259</v>
      </c>
      <c r="G102" s="256" t="s">
        <v>175</v>
      </c>
      <c r="H102" s="257">
        <v>2</v>
      </c>
      <c r="I102" s="258"/>
      <c r="J102" s="259">
        <f>ROUND(I102*H102,2)</f>
        <v>0</v>
      </c>
      <c r="K102" s="255" t="s">
        <v>19</v>
      </c>
      <c r="L102" s="260"/>
      <c r="M102" s="261" t="s">
        <v>19</v>
      </c>
      <c r="N102" s="262" t="s">
        <v>42</v>
      </c>
      <c r="O102" s="85"/>
      <c r="P102" s="222">
        <f>O102*H102</f>
        <v>0</v>
      </c>
      <c r="Q102" s="222">
        <v>9.0000000000000006E-05</v>
      </c>
      <c r="R102" s="222">
        <f>Q102*H102</f>
        <v>0.00018000000000000001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362</v>
      </c>
      <c r="AT102" s="224" t="s">
        <v>248</v>
      </c>
      <c r="AU102" s="224" t="s">
        <v>81</v>
      </c>
      <c r="AY102" s="18" t="s">
        <v>170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270</v>
      </c>
      <c r="BM102" s="224" t="s">
        <v>2260</v>
      </c>
    </row>
    <row r="103" s="2" customFormat="1" ht="16.5" customHeight="1">
      <c r="A103" s="39"/>
      <c r="B103" s="40"/>
      <c r="C103" s="213" t="s">
        <v>211</v>
      </c>
      <c r="D103" s="213" t="s">
        <v>172</v>
      </c>
      <c r="E103" s="214" t="s">
        <v>2261</v>
      </c>
      <c r="F103" s="215" t="s">
        <v>2262</v>
      </c>
      <c r="G103" s="216" t="s">
        <v>175</v>
      </c>
      <c r="H103" s="217">
        <v>38</v>
      </c>
      <c r="I103" s="218"/>
      <c r="J103" s="219">
        <f>ROUND(I103*H103,2)</f>
        <v>0</v>
      </c>
      <c r="K103" s="215" t="s">
        <v>176</v>
      </c>
      <c r="L103" s="45"/>
      <c r="M103" s="220" t="s">
        <v>19</v>
      </c>
      <c r="N103" s="221" t="s">
        <v>42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270</v>
      </c>
      <c r="AT103" s="224" t="s">
        <v>172</v>
      </c>
      <c r="AU103" s="224" t="s">
        <v>81</v>
      </c>
      <c r="AY103" s="18" t="s">
        <v>170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270</v>
      </c>
      <c r="BM103" s="224" t="s">
        <v>2263</v>
      </c>
    </row>
    <row r="104" s="2" customFormat="1">
      <c r="A104" s="39"/>
      <c r="B104" s="40"/>
      <c r="C104" s="41"/>
      <c r="D104" s="226" t="s">
        <v>179</v>
      </c>
      <c r="E104" s="41"/>
      <c r="F104" s="227" t="s">
        <v>2264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179</v>
      </c>
      <c r="AU104" s="18" t="s">
        <v>81</v>
      </c>
    </row>
    <row r="105" s="2" customFormat="1" ht="21.75" customHeight="1">
      <c r="A105" s="39"/>
      <c r="B105" s="40"/>
      <c r="C105" s="253" t="s">
        <v>216</v>
      </c>
      <c r="D105" s="253" t="s">
        <v>248</v>
      </c>
      <c r="E105" s="254" t="s">
        <v>2265</v>
      </c>
      <c r="F105" s="255" t="s">
        <v>2266</v>
      </c>
      <c r="G105" s="256" t="s">
        <v>175</v>
      </c>
      <c r="H105" s="257">
        <v>20</v>
      </c>
      <c r="I105" s="258"/>
      <c r="J105" s="259">
        <f>ROUND(I105*H105,2)</f>
        <v>0</v>
      </c>
      <c r="K105" s="255" t="s">
        <v>19</v>
      </c>
      <c r="L105" s="260"/>
      <c r="M105" s="261" t="s">
        <v>19</v>
      </c>
      <c r="N105" s="262" t="s">
        <v>42</v>
      </c>
      <c r="O105" s="85"/>
      <c r="P105" s="222">
        <f>O105*H105</f>
        <v>0</v>
      </c>
      <c r="Q105" s="222">
        <v>0.00011</v>
      </c>
      <c r="R105" s="222">
        <f>Q105*H105</f>
        <v>0.0022000000000000001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362</v>
      </c>
      <c r="AT105" s="224" t="s">
        <v>248</v>
      </c>
      <c r="AU105" s="224" t="s">
        <v>81</v>
      </c>
      <c r="AY105" s="18" t="s">
        <v>170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270</v>
      </c>
      <c r="BM105" s="224" t="s">
        <v>2267</v>
      </c>
    </row>
    <row r="106" s="2" customFormat="1" ht="16.5" customHeight="1">
      <c r="A106" s="39"/>
      <c r="B106" s="40"/>
      <c r="C106" s="253" t="s">
        <v>221</v>
      </c>
      <c r="D106" s="253" t="s">
        <v>248</v>
      </c>
      <c r="E106" s="254" t="s">
        <v>2268</v>
      </c>
      <c r="F106" s="255" t="s">
        <v>2269</v>
      </c>
      <c r="G106" s="256" t="s">
        <v>175</v>
      </c>
      <c r="H106" s="257">
        <v>6</v>
      </c>
      <c r="I106" s="258"/>
      <c r="J106" s="259">
        <f>ROUND(I106*H106,2)</f>
        <v>0</v>
      </c>
      <c r="K106" s="255" t="s">
        <v>19</v>
      </c>
      <c r="L106" s="260"/>
      <c r="M106" s="261" t="s">
        <v>19</v>
      </c>
      <c r="N106" s="262" t="s">
        <v>42</v>
      </c>
      <c r="O106" s="85"/>
      <c r="P106" s="222">
        <f>O106*H106</f>
        <v>0</v>
      </c>
      <c r="Q106" s="222">
        <v>0.00010000000000000001</v>
      </c>
      <c r="R106" s="222">
        <f>Q106*H106</f>
        <v>0.00060000000000000006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362</v>
      </c>
      <c r="AT106" s="224" t="s">
        <v>248</v>
      </c>
      <c r="AU106" s="224" t="s">
        <v>81</v>
      </c>
      <c r="AY106" s="18" t="s">
        <v>170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270</v>
      </c>
      <c r="BM106" s="224" t="s">
        <v>2270</v>
      </c>
    </row>
    <row r="107" s="2" customFormat="1" ht="16.5" customHeight="1">
      <c r="A107" s="39"/>
      <c r="B107" s="40"/>
      <c r="C107" s="253" t="s">
        <v>226</v>
      </c>
      <c r="D107" s="253" t="s">
        <v>248</v>
      </c>
      <c r="E107" s="254" t="s">
        <v>2271</v>
      </c>
      <c r="F107" s="255" t="s">
        <v>2272</v>
      </c>
      <c r="G107" s="256" t="s">
        <v>175</v>
      </c>
      <c r="H107" s="257">
        <v>8</v>
      </c>
      <c r="I107" s="258"/>
      <c r="J107" s="259">
        <f>ROUND(I107*H107,2)</f>
        <v>0</v>
      </c>
      <c r="K107" s="255" t="s">
        <v>19</v>
      </c>
      <c r="L107" s="260"/>
      <c r="M107" s="261" t="s">
        <v>19</v>
      </c>
      <c r="N107" s="262" t="s">
        <v>42</v>
      </c>
      <c r="O107" s="85"/>
      <c r="P107" s="222">
        <f>O107*H107</f>
        <v>0</v>
      </c>
      <c r="Q107" s="222">
        <v>0.00012999999999999999</v>
      </c>
      <c r="R107" s="222">
        <f>Q107*H107</f>
        <v>0.0010399999999999999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362</v>
      </c>
      <c r="AT107" s="224" t="s">
        <v>248</v>
      </c>
      <c r="AU107" s="224" t="s">
        <v>81</v>
      </c>
      <c r="AY107" s="18" t="s">
        <v>170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270</v>
      </c>
      <c r="BM107" s="224" t="s">
        <v>2273</v>
      </c>
    </row>
    <row r="108" s="2" customFormat="1" ht="16.5" customHeight="1">
      <c r="A108" s="39"/>
      <c r="B108" s="40"/>
      <c r="C108" s="253" t="s">
        <v>234</v>
      </c>
      <c r="D108" s="253" t="s">
        <v>248</v>
      </c>
      <c r="E108" s="254" t="s">
        <v>2274</v>
      </c>
      <c r="F108" s="255" t="s">
        <v>2275</v>
      </c>
      <c r="G108" s="256" t="s">
        <v>175</v>
      </c>
      <c r="H108" s="257">
        <v>4</v>
      </c>
      <c r="I108" s="258"/>
      <c r="J108" s="259">
        <f>ROUND(I108*H108,2)</f>
        <v>0</v>
      </c>
      <c r="K108" s="255" t="s">
        <v>19</v>
      </c>
      <c r="L108" s="260"/>
      <c r="M108" s="261" t="s">
        <v>19</v>
      </c>
      <c r="N108" s="262" t="s">
        <v>42</v>
      </c>
      <c r="O108" s="85"/>
      <c r="P108" s="222">
        <f>O108*H108</f>
        <v>0</v>
      </c>
      <c r="Q108" s="222">
        <v>0.00012999999999999999</v>
      </c>
      <c r="R108" s="222">
        <f>Q108*H108</f>
        <v>0.00051999999999999995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362</v>
      </c>
      <c r="AT108" s="224" t="s">
        <v>248</v>
      </c>
      <c r="AU108" s="224" t="s">
        <v>81</v>
      </c>
      <c r="AY108" s="18" t="s">
        <v>170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270</v>
      </c>
      <c r="BM108" s="224" t="s">
        <v>2276</v>
      </c>
    </row>
    <row r="109" s="2" customFormat="1" ht="16.5" customHeight="1">
      <c r="A109" s="39"/>
      <c r="B109" s="40"/>
      <c r="C109" s="213" t="s">
        <v>241</v>
      </c>
      <c r="D109" s="213" t="s">
        <v>172</v>
      </c>
      <c r="E109" s="214" t="s">
        <v>2277</v>
      </c>
      <c r="F109" s="215" t="s">
        <v>2278</v>
      </c>
      <c r="G109" s="216" t="s">
        <v>175</v>
      </c>
      <c r="H109" s="217">
        <v>10</v>
      </c>
      <c r="I109" s="218"/>
      <c r="J109" s="219">
        <f>ROUND(I109*H109,2)</f>
        <v>0</v>
      </c>
      <c r="K109" s="215" t="s">
        <v>176</v>
      </c>
      <c r="L109" s="45"/>
      <c r="M109" s="220" t="s">
        <v>19</v>
      </c>
      <c r="N109" s="221" t="s">
        <v>42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270</v>
      </c>
      <c r="AT109" s="224" t="s">
        <v>172</v>
      </c>
      <c r="AU109" s="224" t="s">
        <v>81</v>
      </c>
      <c r="AY109" s="18" t="s">
        <v>170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270</v>
      </c>
      <c r="BM109" s="224" t="s">
        <v>2279</v>
      </c>
    </row>
    <row r="110" s="2" customFormat="1">
      <c r="A110" s="39"/>
      <c r="B110" s="40"/>
      <c r="C110" s="41"/>
      <c r="D110" s="226" t="s">
        <v>179</v>
      </c>
      <c r="E110" s="41"/>
      <c r="F110" s="227" t="s">
        <v>2280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179</v>
      </c>
      <c r="AU110" s="18" t="s">
        <v>81</v>
      </c>
    </row>
    <row r="111" s="2" customFormat="1" ht="16.5" customHeight="1">
      <c r="A111" s="39"/>
      <c r="B111" s="40"/>
      <c r="C111" s="253" t="s">
        <v>247</v>
      </c>
      <c r="D111" s="253" t="s">
        <v>248</v>
      </c>
      <c r="E111" s="254" t="s">
        <v>2281</v>
      </c>
      <c r="F111" s="255" t="s">
        <v>2282</v>
      </c>
      <c r="G111" s="256" t="s">
        <v>175</v>
      </c>
      <c r="H111" s="257">
        <v>10</v>
      </c>
      <c r="I111" s="258"/>
      <c r="J111" s="259">
        <f>ROUND(I111*H111,2)</f>
        <v>0</v>
      </c>
      <c r="K111" s="255" t="s">
        <v>19</v>
      </c>
      <c r="L111" s="260"/>
      <c r="M111" s="261" t="s">
        <v>19</v>
      </c>
      <c r="N111" s="262" t="s">
        <v>42</v>
      </c>
      <c r="O111" s="85"/>
      <c r="P111" s="222">
        <f>O111*H111</f>
        <v>0</v>
      </c>
      <c r="Q111" s="222">
        <v>0.0027100000000000002</v>
      </c>
      <c r="R111" s="222">
        <f>Q111*H111</f>
        <v>0.027100000000000003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362</v>
      </c>
      <c r="AT111" s="224" t="s">
        <v>248</v>
      </c>
      <c r="AU111" s="224" t="s">
        <v>81</v>
      </c>
      <c r="AY111" s="18" t="s">
        <v>170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270</v>
      </c>
      <c r="BM111" s="224" t="s">
        <v>2283</v>
      </c>
    </row>
    <row r="112" s="2" customFormat="1" ht="16.5" customHeight="1">
      <c r="A112" s="39"/>
      <c r="B112" s="40"/>
      <c r="C112" s="253" t="s">
        <v>252</v>
      </c>
      <c r="D112" s="253" t="s">
        <v>248</v>
      </c>
      <c r="E112" s="254" t="s">
        <v>2284</v>
      </c>
      <c r="F112" s="255" t="s">
        <v>2285</v>
      </c>
      <c r="G112" s="256" t="s">
        <v>175</v>
      </c>
      <c r="H112" s="257">
        <v>10</v>
      </c>
      <c r="I112" s="258"/>
      <c r="J112" s="259">
        <f>ROUND(I112*H112,2)</f>
        <v>0</v>
      </c>
      <c r="K112" s="255" t="s">
        <v>19</v>
      </c>
      <c r="L112" s="260"/>
      <c r="M112" s="261" t="s">
        <v>19</v>
      </c>
      <c r="N112" s="262" t="s">
        <v>42</v>
      </c>
      <c r="O112" s="85"/>
      <c r="P112" s="222">
        <f>O112*H112</f>
        <v>0</v>
      </c>
      <c r="Q112" s="222">
        <v>5.0000000000000002E-05</v>
      </c>
      <c r="R112" s="222">
        <f>Q112*H112</f>
        <v>0.00050000000000000001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362</v>
      </c>
      <c r="AT112" s="224" t="s">
        <v>248</v>
      </c>
      <c r="AU112" s="224" t="s">
        <v>81</v>
      </c>
      <c r="AY112" s="18" t="s">
        <v>170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270</v>
      </c>
      <c r="BM112" s="224" t="s">
        <v>2286</v>
      </c>
    </row>
    <row r="113" s="2" customFormat="1" ht="16.5" customHeight="1">
      <c r="A113" s="39"/>
      <c r="B113" s="40"/>
      <c r="C113" s="253" t="s">
        <v>8</v>
      </c>
      <c r="D113" s="253" t="s">
        <v>248</v>
      </c>
      <c r="E113" s="254" t="s">
        <v>2287</v>
      </c>
      <c r="F113" s="255" t="s">
        <v>2288</v>
      </c>
      <c r="G113" s="256" t="s">
        <v>175</v>
      </c>
      <c r="H113" s="257">
        <v>10</v>
      </c>
      <c r="I113" s="258"/>
      <c r="J113" s="259">
        <f>ROUND(I113*H113,2)</f>
        <v>0</v>
      </c>
      <c r="K113" s="255" t="s">
        <v>19</v>
      </c>
      <c r="L113" s="260"/>
      <c r="M113" s="261" t="s">
        <v>19</v>
      </c>
      <c r="N113" s="262" t="s">
        <v>42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362</v>
      </c>
      <c r="AT113" s="224" t="s">
        <v>248</v>
      </c>
      <c r="AU113" s="224" t="s">
        <v>81</v>
      </c>
      <c r="AY113" s="18" t="s">
        <v>170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270</v>
      </c>
      <c r="BM113" s="224" t="s">
        <v>2289</v>
      </c>
    </row>
    <row r="114" s="2" customFormat="1" ht="16.5" customHeight="1">
      <c r="A114" s="39"/>
      <c r="B114" s="40"/>
      <c r="C114" s="253" t="s">
        <v>270</v>
      </c>
      <c r="D114" s="253" t="s">
        <v>248</v>
      </c>
      <c r="E114" s="254" t="s">
        <v>2290</v>
      </c>
      <c r="F114" s="255" t="s">
        <v>2291</v>
      </c>
      <c r="G114" s="256" t="s">
        <v>175</v>
      </c>
      <c r="H114" s="257">
        <v>10</v>
      </c>
      <c r="I114" s="258"/>
      <c r="J114" s="259">
        <f>ROUND(I114*H114,2)</f>
        <v>0</v>
      </c>
      <c r="K114" s="255" t="s">
        <v>19</v>
      </c>
      <c r="L114" s="260"/>
      <c r="M114" s="261" t="s">
        <v>19</v>
      </c>
      <c r="N114" s="262" t="s">
        <v>42</v>
      </c>
      <c r="O114" s="85"/>
      <c r="P114" s="222">
        <f>O114*H114</f>
        <v>0</v>
      </c>
      <c r="Q114" s="222">
        <v>4.0000000000000003E-05</v>
      </c>
      <c r="R114" s="222">
        <f>Q114*H114</f>
        <v>0.00040000000000000002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362</v>
      </c>
      <c r="AT114" s="224" t="s">
        <v>248</v>
      </c>
      <c r="AU114" s="224" t="s">
        <v>81</v>
      </c>
      <c r="AY114" s="18" t="s">
        <v>170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270</v>
      </c>
      <c r="BM114" s="224" t="s">
        <v>2292</v>
      </c>
    </row>
    <row r="115" s="2" customFormat="1" ht="21.75" customHeight="1">
      <c r="A115" s="39"/>
      <c r="B115" s="40"/>
      <c r="C115" s="213" t="s">
        <v>276</v>
      </c>
      <c r="D115" s="213" t="s">
        <v>172</v>
      </c>
      <c r="E115" s="214" t="s">
        <v>2293</v>
      </c>
      <c r="F115" s="215" t="s">
        <v>2294</v>
      </c>
      <c r="G115" s="216" t="s">
        <v>175</v>
      </c>
      <c r="H115" s="217">
        <v>8</v>
      </c>
      <c r="I115" s="218"/>
      <c r="J115" s="219">
        <f>ROUND(I115*H115,2)</f>
        <v>0</v>
      </c>
      <c r="K115" s="215" t="s">
        <v>176</v>
      </c>
      <c r="L115" s="45"/>
      <c r="M115" s="220" t="s">
        <v>19</v>
      </c>
      <c r="N115" s="221" t="s">
        <v>42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270</v>
      </c>
      <c r="AT115" s="224" t="s">
        <v>172</v>
      </c>
      <c r="AU115" s="224" t="s">
        <v>81</v>
      </c>
      <c r="AY115" s="18" t="s">
        <v>170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270</v>
      </c>
      <c r="BM115" s="224" t="s">
        <v>2295</v>
      </c>
    </row>
    <row r="116" s="2" customFormat="1">
      <c r="A116" s="39"/>
      <c r="B116" s="40"/>
      <c r="C116" s="41"/>
      <c r="D116" s="226" t="s">
        <v>179</v>
      </c>
      <c r="E116" s="41"/>
      <c r="F116" s="227" t="s">
        <v>2296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179</v>
      </c>
      <c r="AU116" s="18" t="s">
        <v>81</v>
      </c>
    </row>
    <row r="117" s="2" customFormat="1" ht="16.5" customHeight="1">
      <c r="A117" s="39"/>
      <c r="B117" s="40"/>
      <c r="C117" s="253" t="s">
        <v>283</v>
      </c>
      <c r="D117" s="253" t="s">
        <v>248</v>
      </c>
      <c r="E117" s="254" t="s">
        <v>2297</v>
      </c>
      <c r="F117" s="255" t="s">
        <v>2298</v>
      </c>
      <c r="G117" s="256" t="s">
        <v>175</v>
      </c>
      <c r="H117" s="257">
        <v>8</v>
      </c>
      <c r="I117" s="258"/>
      <c r="J117" s="259">
        <f>ROUND(I117*H117,2)</f>
        <v>0</v>
      </c>
      <c r="K117" s="255" t="s">
        <v>176</v>
      </c>
      <c r="L117" s="260"/>
      <c r="M117" s="261" t="s">
        <v>19</v>
      </c>
      <c r="N117" s="262" t="s">
        <v>42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362</v>
      </c>
      <c r="AT117" s="224" t="s">
        <v>248</v>
      </c>
      <c r="AU117" s="224" t="s">
        <v>81</v>
      </c>
      <c r="AY117" s="18" t="s">
        <v>170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270</v>
      </c>
      <c r="BM117" s="224" t="s">
        <v>2299</v>
      </c>
    </row>
    <row r="118" s="2" customFormat="1">
      <c r="A118" s="39"/>
      <c r="B118" s="40"/>
      <c r="C118" s="41"/>
      <c r="D118" s="226" t="s">
        <v>179</v>
      </c>
      <c r="E118" s="41"/>
      <c r="F118" s="227" t="s">
        <v>2300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179</v>
      </c>
      <c r="AU118" s="18" t="s">
        <v>81</v>
      </c>
    </row>
    <row r="119" s="2" customFormat="1" ht="16.5" customHeight="1">
      <c r="A119" s="39"/>
      <c r="B119" s="40"/>
      <c r="C119" s="213" t="s">
        <v>291</v>
      </c>
      <c r="D119" s="213" t="s">
        <v>172</v>
      </c>
      <c r="E119" s="214" t="s">
        <v>2301</v>
      </c>
      <c r="F119" s="215" t="s">
        <v>2302</v>
      </c>
      <c r="G119" s="216" t="s">
        <v>175</v>
      </c>
      <c r="H119" s="217">
        <v>8</v>
      </c>
      <c r="I119" s="218"/>
      <c r="J119" s="219">
        <f>ROUND(I119*H119,2)</f>
        <v>0</v>
      </c>
      <c r="K119" s="215" t="s">
        <v>176</v>
      </c>
      <c r="L119" s="45"/>
      <c r="M119" s="220" t="s">
        <v>19</v>
      </c>
      <c r="N119" s="221" t="s">
        <v>42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270</v>
      </c>
      <c r="AT119" s="224" t="s">
        <v>172</v>
      </c>
      <c r="AU119" s="224" t="s">
        <v>81</v>
      </c>
      <c r="AY119" s="18" t="s">
        <v>170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270</v>
      </c>
      <c r="BM119" s="224" t="s">
        <v>2303</v>
      </c>
    </row>
    <row r="120" s="2" customFormat="1">
      <c r="A120" s="39"/>
      <c r="B120" s="40"/>
      <c r="C120" s="41"/>
      <c r="D120" s="226" t="s">
        <v>179</v>
      </c>
      <c r="E120" s="41"/>
      <c r="F120" s="227" t="s">
        <v>2304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179</v>
      </c>
      <c r="AU120" s="18" t="s">
        <v>81</v>
      </c>
    </row>
    <row r="121" s="2" customFormat="1" ht="16.5" customHeight="1">
      <c r="A121" s="39"/>
      <c r="B121" s="40"/>
      <c r="C121" s="253" t="s">
        <v>297</v>
      </c>
      <c r="D121" s="253" t="s">
        <v>248</v>
      </c>
      <c r="E121" s="254" t="s">
        <v>2305</v>
      </c>
      <c r="F121" s="255" t="s">
        <v>2306</v>
      </c>
      <c r="G121" s="256" t="s">
        <v>175</v>
      </c>
      <c r="H121" s="257">
        <v>8</v>
      </c>
      <c r="I121" s="258"/>
      <c r="J121" s="259">
        <f>ROUND(I121*H121,2)</f>
        <v>0</v>
      </c>
      <c r="K121" s="255" t="s">
        <v>19</v>
      </c>
      <c r="L121" s="260"/>
      <c r="M121" s="261" t="s">
        <v>19</v>
      </c>
      <c r="N121" s="262" t="s">
        <v>42</v>
      </c>
      <c r="O121" s="85"/>
      <c r="P121" s="222">
        <f>O121*H121</f>
        <v>0</v>
      </c>
      <c r="Q121" s="222">
        <v>0.018589999999999999</v>
      </c>
      <c r="R121" s="222">
        <f>Q121*H121</f>
        <v>0.14871999999999999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362</v>
      </c>
      <c r="AT121" s="224" t="s">
        <v>248</v>
      </c>
      <c r="AU121" s="224" t="s">
        <v>81</v>
      </c>
      <c r="AY121" s="18" t="s">
        <v>170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270</v>
      </c>
      <c r="BM121" s="224" t="s">
        <v>2307</v>
      </c>
    </row>
    <row r="122" s="2" customFormat="1" ht="24.15" customHeight="1">
      <c r="A122" s="39"/>
      <c r="B122" s="40"/>
      <c r="C122" s="213" t="s">
        <v>7</v>
      </c>
      <c r="D122" s="213" t="s">
        <v>172</v>
      </c>
      <c r="E122" s="214" t="s">
        <v>1693</v>
      </c>
      <c r="F122" s="215" t="s">
        <v>1694</v>
      </c>
      <c r="G122" s="216" t="s">
        <v>229</v>
      </c>
      <c r="H122" s="217">
        <v>0.23499999999999999</v>
      </c>
      <c r="I122" s="218"/>
      <c r="J122" s="219">
        <f>ROUND(I122*H122,2)</f>
        <v>0</v>
      </c>
      <c r="K122" s="215" t="s">
        <v>176</v>
      </c>
      <c r="L122" s="45"/>
      <c r="M122" s="220" t="s">
        <v>19</v>
      </c>
      <c r="N122" s="221" t="s">
        <v>42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270</v>
      </c>
      <c r="AT122" s="224" t="s">
        <v>172</v>
      </c>
      <c r="AU122" s="224" t="s">
        <v>81</v>
      </c>
      <c r="AY122" s="18" t="s">
        <v>170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270</v>
      </c>
      <c r="BM122" s="224" t="s">
        <v>2308</v>
      </c>
    </row>
    <row r="123" s="2" customFormat="1">
      <c r="A123" s="39"/>
      <c r="B123" s="40"/>
      <c r="C123" s="41"/>
      <c r="D123" s="226" t="s">
        <v>179</v>
      </c>
      <c r="E123" s="41"/>
      <c r="F123" s="227" t="s">
        <v>1696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179</v>
      </c>
      <c r="AU123" s="18" t="s">
        <v>81</v>
      </c>
    </row>
    <row r="124" s="12" customFormat="1" ht="25.92" customHeight="1">
      <c r="A124" s="12"/>
      <c r="B124" s="197"/>
      <c r="C124" s="198"/>
      <c r="D124" s="199" t="s">
        <v>70</v>
      </c>
      <c r="E124" s="200" t="s">
        <v>248</v>
      </c>
      <c r="F124" s="200" t="s">
        <v>666</v>
      </c>
      <c r="G124" s="198"/>
      <c r="H124" s="198"/>
      <c r="I124" s="201"/>
      <c r="J124" s="202">
        <f>BK124</f>
        <v>0</v>
      </c>
      <c r="K124" s="198"/>
      <c r="L124" s="203"/>
      <c r="M124" s="204"/>
      <c r="N124" s="205"/>
      <c r="O124" s="205"/>
      <c r="P124" s="206">
        <f>P125</f>
        <v>0</v>
      </c>
      <c r="Q124" s="205"/>
      <c r="R124" s="206">
        <f>R125</f>
        <v>0</v>
      </c>
      <c r="S124" s="205"/>
      <c r="T124" s="207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8" t="s">
        <v>185</v>
      </c>
      <c r="AT124" s="209" t="s">
        <v>70</v>
      </c>
      <c r="AU124" s="209" t="s">
        <v>71</v>
      </c>
      <c r="AY124" s="208" t="s">
        <v>170</v>
      </c>
      <c r="BK124" s="210">
        <f>BK125</f>
        <v>0</v>
      </c>
    </row>
    <row r="125" s="12" customFormat="1" ht="22.8" customHeight="1">
      <c r="A125" s="12"/>
      <c r="B125" s="197"/>
      <c r="C125" s="198"/>
      <c r="D125" s="199" t="s">
        <v>70</v>
      </c>
      <c r="E125" s="211" t="s">
        <v>1852</v>
      </c>
      <c r="F125" s="211" t="s">
        <v>1853</v>
      </c>
      <c r="G125" s="198"/>
      <c r="H125" s="198"/>
      <c r="I125" s="201"/>
      <c r="J125" s="212">
        <f>BK125</f>
        <v>0</v>
      </c>
      <c r="K125" s="198"/>
      <c r="L125" s="203"/>
      <c r="M125" s="204"/>
      <c r="N125" s="205"/>
      <c r="O125" s="205"/>
      <c r="P125" s="206">
        <f>SUM(P126:P133)</f>
        <v>0</v>
      </c>
      <c r="Q125" s="205"/>
      <c r="R125" s="206">
        <f>SUM(R126:R133)</f>
        <v>0</v>
      </c>
      <c r="S125" s="205"/>
      <c r="T125" s="207">
        <f>SUM(T126:T133)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8" t="s">
        <v>185</v>
      </c>
      <c r="AT125" s="209" t="s">
        <v>70</v>
      </c>
      <c r="AU125" s="209" t="s">
        <v>79</v>
      </c>
      <c r="AY125" s="208" t="s">
        <v>170</v>
      </c>
      <c r="BK125" s="210">
        <f>SUM(BK126:BK133)</f>
        <v>0</v>
      </c>
    </row>
    <row r="126" s="2" customFormat="1" ht="24.15" customHeight="1">
      <c r="A126" s="39"/>
      <c r="B126" s="40"/>
      <c r="C126" s="213" t="s">
        <v>308</v>
      </c>
      <c r="D126" s="213" t="s">
        <v>172</v>
      </c>
      <c r="E126" s="214" t="s">
        <v>2309</v>
      </c>
      <c r="F126" s="215" t="s">
        <v>2310</v>
      </c>
      <c r="G126" s="216" t="s">
        <v>2311</v>
      </c>
      <c r="H126" s="217">
        <v>2</v>
      </c>
      <c r="I126" s="218"/>
      <c r="J126" s="219">
        <f>ROUND(I126*H126,2)</f>
        <v>0</v>
      </c>
      <c r="K126" s="215" t="s">
        <v>176</v>
      </c>
      <c r="L126" s="45"/>
      <c r="M126" s="220" t="s">
        <v>19</v>
      </c>
      <c r="N126" s="221" t="s">
        <v>42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563</v>
      </c>
      <c r="AT126" s="224" t="s">
        <v>172</v>
      </c>
      <c r="AU126" s="224" t="s">
        <v>81</v>
      </c>
      <c r="AY126" s="18" t="s">
        <v>170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563</v>
      </c>
      <c r="BM126" s="224" t="s">
        <v>2312</v>
      </c>
    </row>
    <row r="127" s="2" customFormat="1">
      <c r="A127" s="39"/>
      <c r="B127" s="40"/>
      <c r="C127" s="41"/>
      <c r="D127" s="226" t="s">
        <v>179</v>
      </c>
      <c r="E127" s="41"/>
      <c r="F127" s="227" t="s">
        <v>2313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179</v>
      </c>
      <c r="AU127" s="18" t="s">
        <v>81</v>
      </c>
    </row>
    <row r="128" s="2" customFormat="1" ht="24.15" customHeight="1">
      <c r="A128" s="39"/>
      <c r="B128" s="40"/>
      <c r="C128" s="213" t="s">
        <v>316</v>
      </c>
      <c r="D128" s="213" t="s">
        <v>172</v>
      </c>
      <c r="E128" s="214" t="s">
        <v>2314</v>
      </c>
      <c r="F128" s="215" t="s">
        <v>2315</v>
      </c>
      <c r="G128" s="216" t="s">
        <v>2311</v>
      </c>
      <c r="H128" s="217">
        <v>8</v>
      </c>
      <c r="I128" s="218"/>
      <c r="J128" s="219">
        <f>ROUND(I128*H128,2)</f>
        <v>0</v>
      </c>
      <c r="K128" s="215" t="s">
        <v>176</v>
      </c>
      <c r="L128" s="45"/>
      <c r="M128" s="220" t="s">
        <v>19</v>
      </c>
      <c r="N128" s="221" t="s">
        <v>42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563</v>
      </c>
      <c r="AT128" s="224" t="s">
        <v>172</v>
      </c>
      <c r="AU128" s="224" t="s">
        <v>81</v>
      </c>
      <c r="AY128" s="18" t="s">
        <v>170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563</v>
      </c>
      <c r="BM128" s="224" t="s">
        <v>2316</v>
      </c>
    </row>
    <row r="129" s="2" customFormat="1">
      <c r="A129" s="39"/>
      <c r="B129" s="40"/>
      <c r="C129" s="41"/>
      <c r="D129" s="226" t="s">
        <v>179</v>
      </c>
      <c r="E129" s="41"/>
      <c r="F129" s="227" t="s">
        <v>2317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179</v>
      </c>
      <c r="AU129" s="18" t="s">
        <v>81</v>
      </c>
    </row>
    <row r="130" s="2" customFormat="1" ht="24.15" customHeight="1">
      <c r="A130" s="39"/>
      <c r="B130" s="40"/>
      <c r="C130" s="213" t="s">
        <v>323</v>
      </c>
      <c r="D130" s="213" t="s">
        <v>172</v>
      </c>
      <c r="E130" s="214" t="s">
        <v>2318</v>
      </c>
      <c r="F130" s="215" t="s">
        <v>2319</v>
      </c>
      <c r="G130" s="216" t="s">
        <v>2320</v>
      </c>
      <c r="H130" s="217">
        <v>10</v>
      </c>
      <c r="I130" s="218"/>
      <c r="J130" s="219">
        <f>ROUND(I130*H130,2)</f>
        <v>0</v>
      </c>
      <c r="K130" s="215" t="s">
        <v>176</v>
      </c>
      <c r="L130" s="45"/>
      <c r="M130" s="220" t="s">
        <v>19</v>
      </c>
      <c r="N130" s="221" t="s">
        <v>42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563</v>
      </c>
      <c r="AT130" s="224" t="s">
        <v>172</v>
      </c>
      <c r="AU130" s="224" t="s">
        <v>81</v>
      </c>
      <c r="AY130" s="18" t="s">
        <v>170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563</v>
      </c>
      <c r="BM130" s="224" t="s">
        <v>2321</v>
      </c>
    </row>
    <row r="131" s="2" customFormat="1">
      <c r="A131" s="39"/>
      <c r="B131" s="40"/>
      <c r="C131" s="41"/>
      <c r="D131" s="226" t="s">
        <v>179</v>
      </c>
      <c r="E131" s="41"/>
      <c r="F131" s="227" t="s">
        <v>2322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179</v>
      </c>
      <c r="AU131" s="18" t="s">
        <v>81</v>
      </c>
    </row>
    <row r="132" s="2" customFormat="1" ht="21.75" customHeight="1">
      <c r="A132" s="39"/>
      <c r="B132" s="40"/>
      <c r="C132" s="213" t="s">
        <v>197</v>
      </c>
      <c r="D132" s="213" t="s">
        <v>172</v>
      </c>
      <c r="E132" s="214" t="s">
        <v>2323</v>
      </c>
      <c r="F132" s="215" t="s">
        <v>2324</v>
      </c>
      <c r="G132" s="216" t="s">
        <v>175</v>
      </c>
      <c r="H132" s="217">
        <v>10</v>
      </c>
      <c r="I132" s="218"/>
      <c r="J132" s="219">
        <f>ROUND(I132*H132,2)</f>
        <v>0</v>
      </c>
      <c r="K132" s="215" t="s">
        <v>176</v>
      </c>
      <c r="L132" s="45"/>
      <c r="M132" s="220" t="s">
        <v>19</v>
      </c>
      <c r="N132" s="221" t="s">
        <v>42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563</v>
      </c>
      <c r="AT132" s="224" t="s">
        <v>172</v>
      </c>
      <c r="AU132" s="224" t="s">
        <v>81</v>
      </c>
      <c r="AY132" s="18" t="s">
        <v>170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563</v>
      </c>
      <c r="BM132" s="224" t="s">
        <v>2325</v>
      </c>
    </row>
    <row r="133" s="2" customFormat="1">
      <c r="A133" s="39"/>
      <c r="B133" s="40"/>
      <c r="C133" s="41"/>
      <c r="D133" s="226" t="s">
        <v>179</v>
      </c>
      <c r="E133" s="41"/>
      <c r="F133" s="227" t="s">
        <v>2326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179</v>
      </c>
      <c r="AU133" s="18" t="s">
        <v>81</v>
      </c>
    </row>
    <row r="134" s="12" customFormat="1" ht="25.92" customHeight="1">
      <c r="A134" s="12"/>
      <c r="B134" s="197"/>
      <c r="C134" s="198"/>
      <c r="D134" s="199" t="s">
        <v>70</v>
      </c>
      <c r="E134" s="200" t="s">
        <v>127</v>
      </c>
      <c r="F134" s="200" t="s">
        <v>128</v>
      </c>
      <c r="G134" s="198"/>
      <c r="H134" s="198"/>
      <c r="I134" s="201"/>
      <c r="J134" s="202">
        <f>BK134</f>
        <v>0</v>
      </c>
      <c r="K134" s="198"/>
      <c r="L134" s="203"/>
      <c r="M134" s="204"/>
      <c r="N134" s="205"/>
      <c r="O134" s="205"/>
      <c r="P134" s="206">
        <f>P135</f>
        <v>0</v>
      </c>
      <c r="Q134" s="205"/>
      <c r="R134" s="206">
        <f>R135</f>
        <v>0</v>
      </c>
      <c r="S134" s="205"/>
      <c r="T134" s="207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8" t="s">
        <v>198</v>
      </c>
      <c r="AT134" s="209" t="s">
        <v>70</v>
      </c>
      <c r="AU134" s="209" t="s">
        <v>71</v>
      </c>
      <c r="AY134" s="208" t="s">
        <v>170</v>
      </c>
      <c r="BK134" s="210">
        <f>BK135</f>
        <v>0</v>
      </c>
    </row>
    <row r="135" s="12" customFormat="1" ht="22.8" customHeight="1">
      <c r="A135" s="12"/>
      <c r="B135" s="197"/>
      <c r="C135" s="198"/>
      <c r="D135" s="199" t="s">
        <v>70</v>
      </c>
      <c r="E135" s="211" t="s">
        <v>1858</v>
      </c>
      <c r="F135" s="211" t="s">
        <v>1859</v>
      </c>
      <c r="G135" s="198"/>
      <c r="H135" s="198"/>
      <c r="I135" s="201"/>
      <c r="J135" s="212">
        <f>BK135</f>
        <v>0</v>
      </c>
      <c r="K135" s="198"/>
      <c r="L135" s="203"/>
      <c r="M135" s="204"/>
      <c r="N135" s="205"/>
      <c r="O135" s="205"/>
      <c r="P135" s="206">
        <f>SUM(P136:P137)</f>
        <v>0</v>
      </c>
      <c r="Q135" s="205"/>
      <c r="R135" s="206">
        <f>SUM(R136:R137)</f>
        <v>0</v>
      </c>
      <c r="S135" s="205"/>
      <c r="T135" s="207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8" t="s">
        <v>198</v>
      </c>
      <c r="AT135" s="209" t="s">
        <v>70</v>
      </c>
      <c r="AU135" s="209" t="s">
        <v>79</v>
      </c>
      <c r="AY135" s="208" t="s">
        <v>170</v>
      </c>
      <c r="BK135" s="210">
        <f>SUM(BK136:BK137)</f>
        <v>0</v>
      </c>
    </row>
    <row r="136" s="2" customFormat="1" ht="24.15" customHeight="1">
      <c r="A136" s="39"/>
      <c r="B136" s="40"/>
      <c r="C136" s="213" t="s">
        <v>332</v>
      </c>
      <c r="D136" s="213" t="s">
        <v>172</v>
      </c>
      <c r="E136" s="214" t="s">
        <v>2040</v>
      </c>
      <c r="F136" s="215" t="s">
        <v>2041</v>
      </c>
      <c r="G136" s="216" t="s">
        <v>2042</v>
      </c>
      <c r="H136" s="217">
        <v>1</v>
      </c>
      <c r="I136" s="218"/>
      <c r="J136" s="219">
        <f>ROUND(I136*H136,2)</f>
        <v>0</v>
      </c>
      <c r="K136" s="215" t="s">
        <v>176</v>
      </c>
      <c r="L136" s="45"/>
      <c r="M136" s="220" t="s">
        <v>19</v>
      </c>
      <c r="N136" s="221" t="s">
        <v>42</v>
      </c>
      <c r="O136" s="85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1863</v>
      </c>
      <c r="AT136" s="224" t="s">
        <v>172</v>
      </c>
      <c r="AU136" s="224" t="s">
        <v>81</v>
      </c>
      <c r="AY136" s="18" t="s">
        <v>170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79</v>
      </c>
      <c r="BK136" s="225">
        <f>ROUND(I136*H136,2)</f>
        <v>0</v>
      </c>
      <c r="BL136" s="18" t="s">
        <v>1863</v>
      </c>
      <c r="BM136" s="224" t="s">
        <v>2327</v>
      </c>
    </row>
    <row r="137" s="2" customFormat="1">
      <c r="A137" s="39"/>
      <c r="B137" s="40"/>
      <c r="C137" s="41"/>
      <c r="D137" s="226" t="s">
        <v>179</v>
      </c>
      <c r="E137" s="41"/>
      <c r="F137" s="227" t="s">
        <v>2044</v>
      </c>
      <c r="G137" s="41"/>
      <c r="H137" s="41"/>
      <c r="I137" s="228"/>
      <c r="J137" s="41"/>
      <c r="K137" s="41"/>
      <c r="L137" s="45"/>
      <c r="M137" s="278"/>
      <c r="N137" s="279"/>
      <c r="O137" s="280"/>
      <c r="P137" s="280"/>
      <c r="Q137" s="280"/>
      <c r="R137" s="280"/>
      <c r="S137" s="280"/>
      <c r="T137" s="281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179</v>
      </c>
      <c r="AU137" s="18" t="s">
        <v>81</v>
      </c>
    </row>
    <row r="138" s="2" customFormat="1" ht="6.96" customHeight="1">
      <c r="A138" s="39"/>
      <c r="B138" s="60"/>
      <c r="C138" s="61"/>
      <c r="D138" s="61"/>
      <c r="E138" s="61"/>
      <c r="F138" s="61"/>
      <c r="G138" s="61"/>
      <c r="H138" s="61"/>
      <c r="I138" s="61"/>
      <c r="J138" s="61"/>
      <c r="K138" s="61"/>
      <c r="L138" s="45"/>
      <c r="M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</sheetData>
  <sheetProtection sheet="1" autoFilter="0" formatColumns="0" formatRows="0" objects="1" scenarios="1" spinCount="100000" saltValue="gP0olZwWuVi8+m/RcyDFrEZwv73lr6iqvwl4PVXQVHYBJMhtbKTFIp0f2hHk+nXsoLehT2OLVZXxOUoXzw037w==" hashValue="eIWXIFuOUYP6wG+x6gsz8E8BeZw7iIxgbJ1C8+xku8lLsYbivdis7NTQQOv7zYraIfIKYGfzU6V96NTbbp+QKw==" algorithmName="SHA-512" password="CC35"/>
  <autoFilter ref="C90:K13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5" r:id="rId1" display="https://podminky.urs.cz/item/CS_URS_2021_01/741420001"/>
    <hyperlink ref="F97" r:id="rId2" display="https://podminky.urs.cz/item/CS_URS_2021_01/35441077"/>
    <hyperlink ref="F104" r:id="rId3" display="https://podminky.urs.cz/item/CS_URS_2021_01/741420021"/>
    <hyperlink ref="F110" r:id="rId4" display="https://podminky.urs.cz/item/CS_URS_2021_01/741420051"/>
    <hyperlink ref="F116" r:id="rId5" display="https://podminky.urs.cz/item/CS_URS_2021_01/741420083"/>
    <hyperlink ref="F118" r:id="rId6" display="https://podminky.urs.cz/item/CS_URS_2021_01/35442110"/>
    <hyperlink ref="F120" r:id="rId7" display="https://podminky.urs.cz/item/CS_URS_2021_01/741430005"/>
    <hyperlink ref="F123" r:id="rId8" display="https://podminky.urs.cz/item/CS_URS_2021_01/998741101"/>
    <hyperlink ref="F127" r:id="rId9" display="https://podminky.urs.cz/item/CS_URS_2021_01/580105021"/>
    <hyperlink ref="F129" r:id="rId10" display="https://podminky.urs.cz/item/CS_URS_2021_01/580105022"/>
    <hyperlink ref="F131" r:id="rId11" display="https://podminky.urs.cz/item/CS_URS_2021_01/580105062"/>
    <hyperlink ref="F133" r:id="rId12" display="https://podminky.urs.cz/item/CS_URS_2021_01/580107015"/>
    <hyperlink ref="F137" r:id="rId13" display="https://podminky.urs.cz/item/CS_URS_2021_01/094002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4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129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2" customFormat="1" ht="12" customHeight="1">
      <c r="A8" s="39"/>
      <c r="B8" s="45"/>
      <c r="C8" s="39"/>
      <c r="D8" s="143" t="s">
        <v>131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hidden="1" s="2" customFormat="1" ht="16.5" customHeight="1">
      <c r="A9" s="39"/>
      <c r="B9" s="45"/>
      <c r="C9" s="39"/>
      <c r="D9" s="39"/>
      <c r="E9" s="146" t="s">
        <v>1700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26. 3. 2021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18" customHeight="1">
      <c r="A24" s="39"/>
      <c r="B24" s="45"/>
      <c r="C24" s="39"/>
      <c r="D24" s="39"/>
      <c r="E24" s="134" t="s">
        <v>32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2" customHeight="1">
      <c r="A26" s="39"/>
      <c r="B26" s="45"/>
      <c r="C26" s="39"/>
      <c r="D26" s="143" t="s">
        <v>35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hidden="1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idden="1" s="2" customFormat="1" ht="25.44" customHeight="1">
      <c r="A30" s="39"/>
      <c r="B30" s="45"/>
      <c r="C30" s="39"/>
      <c r="D30" s="153" t="s">
        <v>37</v>
      </c>
      <c r="E30" s="39"/>
      <c r="F30" s="39"/>
      <c r="G30" s="39"/>
      <c r="H30" s="39"/>
      <c r="I30" s="39"/>
      <c r="J30" s="154">
        <f>ROUND(J90,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14.4" customHeight="1">
      <c r="A32" s="39"/>
      <c r="B32" s="45"/>
      <c r="C32" s="39"/>
      <c r="D32" s="39"/>
      <c r="E32" s="39"/>
      <c r="F32" s="155" t="s">
        <v>39</v>
      </c>
      <c r="G32" s="39"/>
      <c r="H32" s="39"/>
      <c r="I32" s="155" t="s">
        <v>38</v>
      </c>
      <c r="J32" s="155" t="s">
        <v>40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156" t="s">
        <v>41</v>
      </c>
      <c r="E33" s="143" t="s">
        <v>42</v>
      </c>
      <c r="F33" s="157">
        <f>ROUND((SUM(BE90:BE139)),  2)</f>
        <v>0</v>
      </c>
      <c r="G33" s="39"/>
      <c r="H33" s="39"/>
      <c r="I33" s="158">
        <v>0.20999999999999999</v>
      </c>
      <c r="J33" s="157">
        <f>ROUND(((SUM(BE90:BE139))*I33),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43" t="s">
        <v>43</v>
      </c>
      <c r="F34" s="157">
        <f>ROUND((SUM(BF90:BF139)),  2)</f>
        <v>0</v>
      </c>
      <c r="G34" s="39"/>
      <c r="H34" s="39"/>
      <c r="I34" s="158">
        <v>0.14999999999999999</v>
      </c>
      <c r="J34" s="157">
        <f>ROUND(((SUM(BF90:BF139))*I34),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44</v>
      </c>
      <c r="F35" s="157">
        <f>ROUND((SUM(BG90:BG139)),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45</v>
      </c>
      <c r="F36" s="157">
        <f>ROUND((SUM(BH90:BH139)),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46</v>
      </c>
      <c r="F37" s="157">
        <f>ROUND((SUM(BI90:BI139)),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25.44" customHeight="1">
      <c r="A39" s="39"/>
      <c r="B39" s="45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/>
    <row r="42" hidden="1"/>
    <row r="43" hidden="1"/>
    <row r="44" hidden="1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hidden="1" s="2" customFormat="1" ht="24.96" customHeight="1">
      <c r="A45" s="39"/>
      <c r="B45" s="40"/>
      <c r="C45" s="24" t="s">
        <v>133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hidden="1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26.25" customHeight="1">
      <c r="A48" s="39"/>
      <c r="B48" s="40"/>
      <c r="C48" s="41"/>
      <c r="D48" s="41"/>
      <c r="E48" s="170" t="str">
        <f>E7</f>
        <v>Projektová dokumentace revitalizace střediska Veřejná zeleň na ul. Palackého 29, Nový Jičín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131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16.5" customHeight="1">
      <c r="A50" s="39"/>
      <c r="B50" s="40"/>
      <c r="C50" s="41"/>
      <c r="D50" s="41"/>
      <c r="E50" s="70" t="str">
        <f>E9</f>
        <v>VRN - Vedlejší rozpočtové náklady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hidden="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par. č. 589/3 v k.ú. Nový Jičín-Horní Předměstí</v>
      </c>
      <c r="G52" s="41"/>
      <c r="H52" s="41"/>
      <c r="I52" s="33" t="s">
        <v>23</v>
      </c>
      <c r="J52" s="73" t="str">
        <f>IF(J12="","",J12)</f>
        <v>26. 3. 2021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Technické služby města Nového Jičína, p. o.</v>
      </c>
      <c r="G54" s="41"/>
      <c r="H54" s="41"/>
      <c r="I54" s="33" t="s">
        <v>31</v>
      </c>
      <c r="J54" s="37" t="str">
        <f>E21</f>
        <v>BENEPRO, a.s.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BENEPRO, a.s.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29.28" customHeight="1">
      <c r="A57" s="39"/>
      <c r="B57" s="40"/>
      <c r="C57" s="171" t="s">
        <v>134</v>
      </c>
      <c r="D57" s="172"/>
      <c r="E57" s="172"/>
      <c r="F57" s="172"/>
      <c r="G57" s="172"/>
      <c r="H57" s="172"/>
      <c r="I57" s="172"/>
      <c r="J57" s="173" t="s">
        <v>135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22.8" customHeight="1">
      <c r="A59" s="39"/>
      <c r="B59" s="40"/>
      <c r="C59" s="174" t="s">
        <v>69</v>
      </c>
      <c r="D59" s="41"/>
      <c r="E59" s="41"/>
      <c r="F59" s="41"/>
      <c r="G59" s="41"/>
      <c r="H59" s="41"/>
      <c r="I59" s="41"/>
      <c r="J59" s="103">
        <f>J90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136</v>
      </c>
    </row>
    <row r="60" hidden="1" s="9" customFormat="1" ht="24.96" customHeight="1">
      <c r="A60" s="9"/>
      <c r="B60" s="175"/>
      <c r="C60" s="176"/>
      <c r="D60" s="177" t="s">
        <v>2328</v>
      </c>
      <c r="E60" s="178"/>
      <c r="F60" s="178"/>
      <c r="G60" s="178"/>
      <c r="H60" s="178"/>
      <c r="I60" s="178"/>
      <c r="J60" s="179">
        <f>J91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81"/>
      <c r="C61" s="126"/>
      <c r="D61" s="182" t="s">
        <v>2329</v>
      </c>
      <c r="E61" s="183"/>
      <c r="F61" s="183"/>
      <c r="G61" s="183"/>
      <c r="H61" s="183"/>
      <c r="I61" s="183"/>
      <c r="J61" s="184">
        <f>J92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9" customFormat="1" ht="24.96" customHeight="1">
      <c r="A62" s="9"/>
      <c r="B62" s="175"/>
      <c r="C62" s="176"/>
      <c r="D62" s="177" t="s">
        <v>2330</v>
      </c>
      <c r="E62" s="178"/>
      <c r="F62" s="178"/>
      <c r="G62" s="178"/>
      <c r="H62" s="178"/>
      <c r="I62" s="178"/>
      <c r="J62" s="179">
        <f>J97</f>
        <v>0</v>
      </c>
      <c r="K62" s="176"/>
      <c r="L62" s="18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hidden="1" s="10" customFormat="1" ht="19.92" customHeight="1">
      <c r="A63" s="10"/>
      <c r="B63" s="181"/>
      <c r="C63" s="126"/>
      <c r="D63" s="182" t="s">
        <v>2331</v>
      </c>
      <c r="E63" s="183"/>
      <c r="F63" s="183"/>
      <c r="G63" s="183"/>
      <c r="H63" s="183"/>
      <c r="I63" s="183"/>
      <c r="J63" s="184">
        <f>J98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81"/>
      <c r="C64" s="126"/>
      <c r="D64" s="182" t="s">
        <v>2332</v>
      </c>
      <c r="E64" s="183"/>
      <c r="F64" s="183"/>
      <c r="G64" s="183"/>
      <c r="H64" s="183"/>
      <c r="I64" s="183"/>
      <c r="J64" s="184">
        <f>J105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9" customFormat="1" ht="24.96" customHeight="1">
      <c r="A65" s="9"/>
      <c r="B65" s="175"/>
      <c r="C65" s="176"/>
      <c r="D65" s="177" t="s">
        <v>1700</v>
      </c>
      <c r="E65" s="178"/>
      <c r="F65" s="178"/>
      <c r="G65" s="178"/>
      <c r="H65" s="178"/>
      <c r="I65" s="178"/>
      <c r="J65" s="179">
        <f>J114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hidden="1" s="10" customFormat="1" ht="19.92" customHeight="1">
      <c r="A66" s="10"/>
      <c r="B66" s="181"/>
      <c r="C66" s="126"/>
      <c r="D66" s="182" t="s">
        <v>2333</v>
      </c>
      <c r="E66" s="183"/>
      <c r="F66" s="183"/>
      <c r="G66" s="183"/>
      <c r="H66" s="183"/>
      <c r="I66" s="183"/>
      <c r="J66" s="184">
        <f>J115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hidden="1" s="10" customFormat="1" ht="19.92" customHeight="1">
      <c r="A67" s="10"/>
      <c r="B67" s="181"/>
      <c r="C67" s="126"/>
      <c r="D67" s="182" t="s">
        <v>2334</v>
      </c>
      <c r="E67" s="183"/>
      <c r="F67" s="183"/>
      <c r="G67" s="183"/>
      <c r="H67" s="183"/>
      <c r="I67" s="183"/>
      <c r="J67" s="184">
        <f>J122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hidden="1" s="10" customFormat="1" ht="19.92" customHeight="1">
      <c r="A68" s="10"/>
      <c r="B68" s="181"/>
      <c r="C68" s="126"/>
      <c r="D68" s="182" t="s">
        <v>2335</v>
      </c>
      <c r="E68" s="183"/>
      <c r="F68" s="183"/>
      <c r="G68" s="183"/>
      <c r="H68" s="183"/>
      <c r="I68" s="183"/>
      <c r="J68" s="184">
        <f>J126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hidden="1" s="10" customFormat="1" ht="19.92" customHeight="1">
      <c r="A69" s="10"/>
      <c r="B69" s="181"/>
      <c r="C69" s="126"/>
      <c r="D69" s="182" t="s">
        <v>2336</v>
      </c>
      <c r="E69" s="183"/>
      <c r="F69" s="183"/>
      <c r="G69" s="183"/>
      <c r="H69" s="183"/>
      <c r="I69" s="183"/>
      <c r="J69" s="184">
        <f>J132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hidden="1" s="10" customFormat="1" ht="19.92" customHeight="1">
      <c r="A70" s="10"/>
      <c r="B70" s="181"/>
      <c r="C70" s="126"/>
      <c r="D70" s="182" t="s">
        <v>1701</v>
      </c>
      <c r="E70" s="183"/>
      <c r="F70" s="183"/>
      <c r="G70" s="183"/>
      <c r="H70" s="183"/>
      <c r="I70" s="183"/>
      <c r="J70" s="184">
        <f>J136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hidden="1" s="2" customFormat="1" ht="21.84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hidden="1" s="2" customFormat="1" ht="6.96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hidden="1"/>
    <row r="74" hidden="1"/>
    <row r="75" hidden="1"/>
    <row r="76" s="2" customFormat="1" ht="6.96" customHeight="1">
      <c r="A76" s="3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4.96" customHeight="1">
      <c r="A77" s="39"/>
      <c r="B77" s="40"/>
      <c r="C77" s="24" t="s">
        <v>155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16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26.25" customHeight="1">
      <c r="A80" s="39"/>
      <c r="B80" s="40"/>
      <c r="C80" s="41"/>
      <c r="D80" s="41"/>
      <c r="E80" s="170" t="str">
        <f>E7</f>
        <v>Projektová dokumentace revitalizace střediska Veřejná zeleň na ul. Palackého 29, Nový Jičín</v>
      </c>
      <c r="F80" s="33"/>
      <c r="G80" s="33"/>
      <c r="H80" s="33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131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70" t="str">
        <f>E9</f>
        <v>VRN - Vedlejší rozpočtové náklady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21</v>
      </c>
      <c r="D84" s="41"/>
      <c r="E84" s="41"/>
      <c r="F84" s="28" t="str">
        <f>F12</f>
        <v>par. č. 589/3 v k.ú. Nový Jičín-Horní Předměstí</v>
      </c>
      <c r="G84" s="41"/>
      <c r="H84" s="41"/>
      <c r="I84" s="33" t="s">
        <v>23</v>
      </c>
      <c r="J84" s="73" t="str">
        <f>IF(J12="","",J12)</f>
        <v>26. 3. 2021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25</v>
      </c>
      <c r="D86" s="41"/>
      <c r="E86" s="41"/>
      <c r="F86" s="28" t="str">
        <f>E15</f>
        <v>Technické služby města Nového Jičína, p. o.</v>
      </c>
      <c r="G86" s="41"/>
      <c r="H86" s="41"/>
      <c r="I86" s="33" t="s">
        <v>31</v>
      </c>
      <c r="J86" s="37" t="str">
        <f>E21</f>
        <v>BENEPRO, a.s.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29</v>
      </c>
      <c r="D87" s="41"/>
      <c r="E87" s="41"/>
      <c r="F87" s="28" t="str">
        <f>IF(E18="","",E18)</f>
        <v>Vyplň údaj</v>
      </c>
      <c r="G87" s="41"/>
      <c r="H87" s="41"/>
      <c r="I87" s="33" t="s">
        <v>34</v>
      </c>
      <c r="J87" s="37" t="str">
        <f>E24</f>
        <v>BENEPRO, a.s.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0.32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11" customFormat="1" ht="29.28" customHeight="1">
      <c r="A89" s="186"/>
      <c r="B89" s="187"/>
      <c r="C89" s="188" t="s">
        <v>156</v>
      </c>
      <c r="D89" s="189" t="s">
        <v>56</v>
      </c>
      <c r="E89" s="189" t="s">
        <v>52</v>
      </c>
      <c r="F89" s="189" t="s">
        <v>53</v>
      </c>
      <c r="G89" s="189" t="s">
        <v>157</v>
      </c>
      <c r="H89" s="189" t="s">
        <v>158</v>
      </c>
      <c r="I89" s="189" t="s">
        <v>159</v>
      </c>
      <c r="J89" s="189" t="s">
        <v>135</v>
      </c>
      <c r="K89" s="190" t="s">
        <v>160</v>
      </c>
      <c r="L89" s="191"/>
      <c r="M89" s="93" t="s">
        <v>19</v>
      </c>
      <c r="N89" s="94" t="s">
        <v>41</v>
      </c>
      <c r="O89" s="94" t="s">
        <v>161</v>
      </c>
      <c r="P89" s="94" t="s">
        <v>162</v>
      </c>
      <c r="Q89" s="94" t="s">
        <v>163</v>
      </c>
      <c r="R89" s="94" t="s">
        <v>164</v>
      </c>
      <c r="S89" s="94" t="s">
        <v>165</v>
      </c>
      <c r="T89" s="95" t="s">
        <v>166</v>
      </c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</row>
    <row r="90" s="2" customFormat="1" ht="22.8" customHeight="1">
      <c r="A90" s="39"/>
      <c r="B90" s="40"/>
      <c r="C90" s="100" t="s">
        <v>167</v>
      </c>
      <c r="D90" s="41"/>
      <c r="E90" s="41"/>
      <c r="F90" s="41"/>
      <c r="G90" s="41"/>
      <c r="H90" s="41"/>
      <c r="I90" s="41"/>
      <c r="J90" s="192">
        <f>BK90</f>
        <v>0</v>
      </c>
      <c r="K90" s="41"/>
      <c r="L90" s="45"/>
      <c r="M90" s="96"/>
      <c r="N90" s="193"/>
      <c r="O90" s="97"/>
      <c r="P90" s="194">
        <f>P91+P97+P114</f>
        <v>0</v>
      </c>
      <c r="Q90" s="97"/>
      <c r="R90" s="194">
        <f>R91+R97+R114</f>
        <v>0</v>
      </c>
      <c r="S90" s="97"/>
      <c r="T90" s="195">
        <f>T91+T97+T114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70</v>
      </c>
      <c r="AU90" s="18" t="s">
        <v>136</v>
      </c>
      <c r="BK90" s="196">
        <f>BK91+BK97+BK114</f>
        <v>0</v>
      </c>
    </row>
    <row r="91" s="12" customFormat="1" ht="25.92" customHeight="1">
      <c r="A91" s="12"/>
      <c r="B91" s="197"/>
      <c r="C91" s="198"/>
      <c r="D91" s="199" t="s">
        <v>70</v>
      </c>
      <c r="E91" s="200" t="s">
        <v>2337</v>
      </c>
      <c r="F91" s="200" t="s">
        <v>2338</v>
      </c>
      <c r="G91" s="198"/>
      <c r="H91" s="198"/>
      <c r="I91" s="201"/>
      <c r="J91" s="202">
        <f>BK91</f>
        <v>0</v>
      </c>
      <c r="K91" s="198"/>
      <c r="L91" s="203"/>
      <c r="M91" s="204"/>
      <c r="N91" s="205"/>
      <c r="O91" s="205"/>
      <c r="P91" s="206">
        <f>P92</f>
        <v>0</v>
      </c>
      <c r="Q91" s="205"/>
      <c r="R91" s="206">
        <f>R92</f>
        <v>0</v>
      </c>
      <c r="S91" s="205"/>
      <c r="T91" s="207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79</v>
      </c>
      <c r="AT91" s="209" t="s">
        <v>70</v>
      </c>
      <c r="AU91" s="209" t="s">
        <v>71</v>
      </c>
      <c r="AY91" s="208" t="s">
        <v>170</v>
      </c>
      <c r="BK91" s="210">
        <f>BK92</f>
        <v>0</v>
      </c>
    </row>
    <row r="92" s="12" customFormat="1" ht="22.8" customHeight="1">
      <c r="A92" s="12"/>
      <c r="B92" s="197"/>
      <c r="C92" s="198"/>
      <c r="D92" s="199" t="s">
        <v>70</v>
      </c>
      <c r="E92" s="211" t="s">
        <v>2339</v>
      </c>
      <c r="F92" s="211" t="s">
        <v>2340</v>
      </c>
      <c r="G92" s="198"/>
      <c r="H92" s="198"/>
      <c r="I92" s="201"/>
      <c r="J92" s="212">
        <f>BK92</f>
        <v>0</v>
      </c>
      <c r="K92" s="198"/>
      <c r="L92" s="203"/>
      <c r="M92" s="204"/>
      <c r="N92" s="205"/>
      <c r="O92" s="205"/>
      <c r="P92" s="206">
        <f>SUM(P93:P96)</f>
        <v>0</v>
      </c>
      <c r="Q92" s="205"/>
      <c r="R92" s="206">
        <f>SUM(R93:R96)</f>
        <v>0</v>
      </c>
      <c r="S92" s="205"/>
      <c r="T92" s="207">
        <f>SUM(T93:T96)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70</v>
      </c>
      <c r="AU92" s="209" t="s">
        <v>79</v>
      </c>
      <c r="AY92" s="208" t="s">
        <v>170</v>
      </c>
      <c r="BK92" s="210">
        <f>SUM(BK93:BK96)</f>
        <v>0</v>
      </c>
    </row>
    <row r="93" s="2" customFormat="1" ht="37.8" customHeight="1">
      <c r="A93" s="39"/>
      <c r="B93" s="40"/>
      <c r="C93" s="213" t="s">
        <v>79</v>
      </c>
      <c r="D93" s="213" t="s">
        <v>172</v>
      </c>
      <c r="E93" s="214" t="s">
        <v>2341</v>
      </c>
      <c r="F93" s="215" t="s">
        <v>2342</v>
      </c>
      <c r="G93" s="216" t="s">
        <v>2343</v>
      </c>
      <c r="H93" s="217">
        <v>1</v>
      </c>
      <c r="I93" s="218"/>
      <c r="J93" s="219">
        <f>ROUND(I93*H93,2)</f>
        <v>0</v>
      </c>
      <c r="K93" s="215" t="s">
        <v>1213</v>
      </c>
      <c r="L93" s="45"/>
      <c r="M93" s="220" t="s">
        <v>19</v>
      </c>
      <c r="N93" s="221" t="s">
        <v>42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177</v>
      </c>
      <c r="AT93" s="224" t="s">
        <v>172</v>
      </c>
      <c r="AU93" s="224" t="s">
        <v>81</v>
      </c>
      <c r="AY93" s="18" t="s">
        <v>170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177</v>
      </c>
      <c r="BM93" s="224" t="s">
        <v>2344</v>
      </c>
    </row>
    <row r="94" s="2" customFormat="1">
      <c r="A94" s="39"/>
      <c r="B94" s="40"/>
      <c r="C94" s="41"/>
      <c r="D94" s="233" t="s">
        <v>266</v>
      </c>
      <c r="E94" s="41"/>
      <c r="F94" s="274" t="s">
        <v>2345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266</v>
      </c>
      <c r="AU94" s="18" t="s">
        <v>81</v>
      </c>
    </row>
    <row r="95" s="2" customFormat="1" ht="16.5" customHeight="1">
      <c r="A95" s="39"/>
      <c r="B95" s="40"/>
      <c r="C95" s="213" t="s">
        <v>81</v>
      </c>
      <c r="D95" s="213" t="s">
        <v>172</v>
      </c>
      <c r="E95" s="214" t="s">
        <v>2346</v>
      </c>
      <c r="F95" s="215" t="s">
        <v>2347</v>
      </c>
      <c r="G95" s="216" t="s">
        <v>2343</v>
      </c>
      <c r="H95" s="217">
        <v>1</v>
      </c>
      <c r="I95" s="218"/>
      <c r="J95" s="219">
        <f>ROUND(I95*H95,2)</f>
        <v>0</v>
      </c>
      <c r="K95" s="215" t="s">
        <v>1213</v>
      </c>
      <c r="L95" s="45"/>
      <c r="M95" s="220" t="s">
        <v>19</v>
      </c>
      <c r="N95" s="221" t="s">
        <v>42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177</v>
      </c>
      <c r="AT95" s="224" t="s">
        <v>172</v>
      </c>
      <c r="AU95" s="224" t="s">
        <v>81</v>
      </c>
      <c r="AY95" s="18" t="s">
        <v>170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79</v>
      </c>
      <c r="BK95" s="225">
        <f>ROUND(I95*H95,2)</f>
        <v>0</v>
      </c>
      <c r="BL95" s="18" t="s">
        <v>177</v>
      </c>
      <c r="BM95" s="224" t="s">
        <v>2348</v>
      </c>
    </row>
    <row r="96" s="2" customFormat="1">
      <c r="A96" s="39"/>
      <c r="B96" s="40"/>
      <c r="C96" s="41"/>
      <c r="D96" s="233" t="s">
        <v>266</v>
      </c>
      <c r="E96" s="41"/>
      <c r="F96" s="274" t="s">
        <v>2349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266</v>
      </c>
      <c r="AU96" s="18" t="s">
        <v>81</v>
      </c>
    </row>
    <row r="97" s="12" customFormat="1" ht="25.92" customHeight="1">
      <c r="A97" s="12"/>
      <c r="B97" s="197"/>
      <c r="C97" s="198"/>
      <c r="D97" s="199" t="s">
        <v>70</v>
      </c>
      <c r="E97" s="200" t="s">
        <v>2350</v>
      </c>
      <c r="F97" s="200" t="s">
        <v>2351</v>
      </c>
      <c r="G97" s="198"/>
      <c r="H97" s="198"/>
      <c r="I97" s="201"/>
      <c r="J97" s="202">
        <f>BK97</f>
        <v>0</v>
      </c>
      <c r="K97" s="198"/>
      <c r="L97" s="203"/>
      <c r="M97" s="204"/>
      <c r="N97" s="205"/>
      <c r="O97" s="205"/>
      <c r="P97" s="206">
        <f>P98+P105</f>
        <v>0</v>
      </c>
      <c r="Q97" s="205"/>
      <c r="R97" s="206">
        <f>R98+R105</f>
        <v>0</v>
      </c>
      <c r="S97" s="205"/>
      <c r="T97" s="207">
        <f>T98+T105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79</v>
      </c>
      <c r="AT97" s="209" t="s">
        <v>70</v>
      </c>
      <c r="AU97" s="209" t="s">
        <v>71</v>
      </c>
      <c r="AY97" s="208" t="s">
        <v>170</v>
      </c>
      <c r="BK97" s="210">
        <f>BK98+BK105</f>
        <v>0</v>
      </c>
    </row>
    <row r="98" s="12" customFormat="1" ht="22.8" customHeight="1">
      <c r="A98" s="12"/>
      <c r="B98" s="197"/>
      <c r="C98" s="198"/>
      <c r="D98" s="199" t="s">
        <v>70</v>
      </c>
      <c r="E98" s="211" t="s">
        <v>2352</v>
      </c>
      <c r="F98" s="211" t="s">
        <v>2353</v>
      </c>
      <c r="G98" s="198"/>
      <c r="H98" s="198"/>
      <c r="I98" s="201"/>
      <c r="J98" s="212">
        <f>BK98</f>
        <v>0</v>
      </c>
      <c r="K98" s="198"/>
      <c r="L98" s="203"/>
      <c r="M98" s="204"/>
      <c r="N98" s="205"/>
      <c r="O98" s="205"/>
      <c r="P98" s="206">
        <f>SUM(P99:P104)</f>
        <v>0</v>
      </c>
      <c r="Q98" s="205"/>
      <c r="R98" s="206">
        <f>SUM(R99:R104)</f>
        <v>0</v>
      </c>
      <c r="S98" s="205"/>
      <c r="T98" s="207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79</v>
      </c>
      <c r="AT98" s="209" t="s">
        <v>70</v>
      </c>
      <c r="AU98" s="209" t="s">
        <v>79</v>
      </c>
      <c r="AY98" s="208" t="s">
        <v>170</v>
      </c>
      <c r="BK98" s="210">
        <f>SUM(BK99:BK104)</f>
        <v>0</v>
      </c>
    </row>
    <row r="99" s="2" customFormat="1" ht="16.5" customHeight="1">
      <c r="A99" s="39"/>
      <c r="B99" s="40"/>
      <c r="C99" s="213" t="s">
        <v>185</v>
      </c>
      <c r="D99" s="213" t="s">
        <v>172</v>
      </c>
      <c r="E99" s="214" t="s">
        <v>2354</v>
      </c>
      <c r="F99" s="215" t="s">
        <v>2355</v>
      </c>
      <c r="G99" s="216" t="s">
        <v>2343</v>
      </c>
      <c r="H99" s="217">
        <v>1</v>
      </c>
      <c r="I99" s="218"/>
      <c r="J99" s="219">
        <f>ROUND(I99*H99,2)</f>
        <v>0</v>
      </c>
      <c r="K99" s="215" t="s">
        <v>1213</v>
      </c>
      <c r="L99" s="45"/>
      <c r="M99" s="220" t="s">
        <v>19</v>
      </c>
      <c r="N99" s="221" t="s">
        <v>42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177</v>
      </c>
      <c r="AT99" s="224" t="s">
        <v>172</v>
      </c>
      <c r="AU99" s="224" t="s">
        <v>81</v>
      </c>
      <c r="AY99" s="18" t="s">
        <v>170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79</v>
      </c>
      <c r="BK99" s="225">
        <f>ROUND(I99*H99,2)</f>
        <v>0</v>
      </c>
      <c r="BL99" s="18" t="s">
        <v>177</v>
      </c>
      <c r="BM99" s="224" t="s">
        <v>2356</v>
      </c>
    </row>
    <row r="100" s="2" customFormat="1">
      <c r="A100" s="39"/>
      <c r="B100" s="40"/>
      <c r="C100" s="41"/>
      <c r="D100" s="233" t="s">
        <v>266</v>
      </c>
      <c r="E100" s="41"/>
      <c r="F100" s="274" t="s">
        <v>2357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266</v>
      </c>
      <c r="AU100" s="18" t="s">
        <v>81</v>
      </c>
    </row>
    <row r="101" s="2" customFormat="1" ht="16.5" customHeight="1">
      <c r="A101" s="39"/>
      <c r="B101" s="40"/>
      <c r="C101" s="213" t="s">
        <v>177</v>
      </c>
      <c r="D101" s="213" t="s">
        <v>172</v>
      </c>
      <c r="E101" s="214" t="s">
        <v>2358</v>
      </c>
      <c r="F101" s="215" t="s">
        <v>2359</v>
      </c>
      <c r="G101" s="216" t="s">
        <v>2343</v>
      </c>
      <c r="H101" s="217">
        <v>1</v>
      </c>
      <c r="I101" s="218"/>
      <c r="J101" s="219">
        <f>ROUND(I101*H101,2)</f>
        <v>0</v>
      </c>
      <c r="K101" s="215" t="s">
        <v>1213</v>
      </c>
      <c r="L101" s="45"/>
      <c r="M101" s="220" t="s">
        <v>19</v>
      </c>
      <c r="N101" s="221" t="s">
        <v>42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177</v>
      </c>
      <c r="AT101" s="224" t="s">
        <v>172</v>
      </c>
      <c r="AU101" s="224" t="s">
        <v>81</v>
      </c>
      <c r="AY101" s="18" t="s">
        <v>170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177</v>
      </c>
      <c r="BM101" s="224" t="s">
        <v>2360</v>
      </c>
    </row>
    <row r="102" s="2" customFormat="1">
      <c r="A102" s="39"/>
      <c r="B102" s="40"/>
      <c r="C102" s="41"/>
      <c r="D102" s="233" t="s">
        <v>266</v>
      </c>
      <c r="E102" s="41"/>
      <c r="F102" s="274" t="s">
        <v>2361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266</v>
      </c>
      <c r="AU102" s="18" t="s">
        <v>81</v>
      </c>
    </row>
    <row r="103" s="2" customFormat="1" ht="24.15" customHeight="1">
      <c r="A103" s="39"/>
      <c r="B103" s="40"/>
      <c r="C103" s="213" t="s">
        <v>198</v>
      </c>
      <c r="D103" s="213" t="s">
        <v>172</v>
      </c>
      <c r="E103" s="214" t="s">
        <v>2362</v>
      </c>
      <c r="F103" s="215" t="s">
        <v>2363</v>
      </c>
      <c r="G103" s="216" t="s">
        <v>2343</v>
      </c>
      <c r="H103" s="217">
        <v>1</v>
      </c>
      <c r="I103" s="218"/>
      <c r="J103" s="219">
        <f>ROUND(I103*H103,2)</f>
        <v>0</v>
      </c>
      <c r="K103" s="215" t="s">
        <v>1213</v>
      </c>
      <c r="L103" s="45"/>
      <c r="M103" s="220" t="s">
        <v>19</v>
      </c>
      <c r="N103" s="221" t="s">
        <v>42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177</v>
      </c>
      <c r="AT103" s="224" t="s">
        <v>172</v>
      </c>
      <c r="AU103" s="224" t="s">
        <v>81</v>
      </c>
      <c r="AY103" s="18" t="s">
        <v>170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177</v>
      </c>
      <c r="BM103" s="224" t="s">
        <v>2364</v>
      </c>
    </row>
    <row r="104" s="2" customFormat="1">
      <c r="A104" s="39"/>
      <c r="B104" s="40"/>
      <c r="C104" s="41"/>
      <c r="D104" s="233" t="s">
        <v>266</v>
      </c>
      <c r="E104" s="41"/>
      <c r="F104" s="274" t="s">
        <v>2365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266</v>
      </c>
      <c r="AU104" s="18" t="s">
        <v>81</v>
      </c>
    </row>
    <row r="105" s="12" customFormat="1" ht="22.8" customHeight="1">
      <c r="A105" s="12"/>
      <c r="B105" s="197"/>
      <c r="C105" s="198"/>
      <c r="D105" s="199" t="s">
        <v>70</v>
      </c>
      <c r="E105" s="211" t="s">
        <v>2366</v>
      </c>
      <c r="F105" s="211" t="s">
        <v>2367</v>
      </c>
      <c r="G105" s="198"/>
      <c r="H105" s="198"/>
      <c r="I105" s="201"/>
      <c r="J105" s="212">
        <f>BK105</f>
        <v>0</v>
      </c>
      <c r="K105" s="198"/>
      <c r="L105" s="203"/>
      <c r="M105" s="204"/>
      <c r="N105" s="205"/>
      <c r="O105" s="205"/>
      <c r="P105" s="206">
        <f>SUM(P106:P113)</f>
        <v>0</v>
      </c>
      <c r="Q105" s="205"/>
      <c r="R105" s="206">
        <f>SUM(R106:R113)</f>
        <v>0</v>
      </c>
      <c r="S105" s="205"/>
      <c r="T105" s="207">
        <f>SUM(T106:T113)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79</v>
      </c>
      <c r="AT105" s="209" t="s">
        <v>70</v>
      </c>
      <c r="AU105" s="209" t="s">
        <v>79</v>
      </c>
      <c r="AY105" s="208" t="s">
        <v>170</v>
      </c>
      <c r="BK105" s="210">
        <f>SUM(BK106:BK113)</f>
        <v>0</v>
      </c>
    </row>
    <row r="106" s="2" customFormat="1" ht="37.8" customHeight="1">
      <c r="A106" s="39"/>
      <c r="B106" s="40"/>
      <c r="C106" s="213" t="s">
        <v>203</v>
      </c>
      <c r="D106" s="213" t="s">
        <v>172</v>
      </c>
      <c r="E106" s="214" t="s">
        <v>2368</v>
      </c>
      <c r="F106" s="215" t="s">
        <v>2369</v>
      </c>
      <c r="G106" s="216" t="s">
        <v>2343</v>
      </c>
      <c r="H106" s="217">
        <v>1</v>
      </c>
      <c r="I106" s="218"/>
      <c r="J106" s="219">
        <f>ROUND(I106*H106,2)</f>
        <v>0</v>
      </c>
      <c r="K106" s="215" t="s">
        <v>1213</v>
      </c>
      <c r="L106" s="45"/>
      <c r="M106" s="220" t="s">
        <v>19</v>
      </c>
      <c r="N106" s="221" t="s">
        <v>42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177</v>
      </c>
      <c r="AT106" s="224" t="s">
        <v>172</v>
      </c>
      <c r="AU106" s="224" t="s">
        <v>81</v>
      </c>
      <c r="AY106" s="18" t="s">
        <v>170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177</v>
      </c>
      <c r="BM106" s="224" t="s">
        <v>2370</v>
      </c>
    </row>
    <row r="107" s="2" customFormat="1" ht="24.15" customHeight="1">
      <c r="A107" s="39"/>
      <c r="B107" s="40"/>
      <c r="C107" s="213" t="s">
        <v>211</v>
      </c>
      <c r="D107" s="213" t="s">
        <v>172</v>
      </c>
      <c r="E107" s="214" t="s">
        <v>2371</v>
      </c>
      <c r="F107" s="215" t="s">
        <v>2372</v>
      </c>
      <c r="G107" s="216" t="s">
        <v>2343</v>
      </c>
      <c r="H107" s="217">
        <v>1</v>
      </c>
      <c r="I107" s="218"/>
      <c r="J107" s="219">
        <f>ROUND(I107*H107,2)</f>
        <v>0</v>
      </c>
      <c r="K107" s="215" t="s">
        <v>1213</v>
      </c>
      <c r="L107" s="45"/>
      <c r="M107" s="220" t="s">
        <v>19</v>
      </c>
      <c r="N107" s="221" t="s">
        <v>42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177</v>
      </c>
      <c r="AT107" s="224" t="s">
        <v>172</v>
      </c>
      <c r="AU107" s="224" t="s">
        <v>81</v>
      </c>
      <c r="AY107" s="18" t="s">
        <v>170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177</v>
      </c>
      <c r="BM107" s="224" t="s">
        <v>2373</v>
      </c>
    </row>
    <row r="108" s="2" customFormat="1">
      <c r="A108" s="39"/>
      <c r="B108" s="40"/>
      <c r="C108" s="41"/>
      <c r="D108" s="233" t="s">
        <v>266</v>
      </c>
      <c r="E108" s="41"/>
      <c r="F108" s="274" t="s">
        <v>2374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266</v>
      </c>
      <c r="AU108" s="18" t="s">
        <v>81</v>
      </c>
    </row>
    <row r="109" s="2" customFormat="1" ht="16.5" customHeight="1">
      <c r="A109" s="39"/>
      <c r="B109" s="40"/>
      <c r="C109" s="213" t="s">
        <v>216</v>
      </c>
      <c r="D109" s="213" t="s">
        <v>172</v>
      </c>
      <c r="E109" s="214" t="s">
        <v>2375</v>
      </c>
      <c r="F109" s="215" t="s">
        <v>2376</v>
      </c>
      <c r="G109" s="216" t="s">
        <v>2343</v>
      </c>
      <c r="H109" s="217">
        <v>1</v>
      </c>
      <c r="I109" s="218"/>
      <c r="J109" s="219">
        <f>ROUND(I109*H109,2)</f>
        <v>0</v>
      </c>
      <c r="K109" s="215" t="s">
        <v>1213</v>
      </c>
      <c r="L109" s="45"/>
      <c r="M109" s="220" t="s">
        <v>19</v>
      </c>
      <c r="N109" s="221" t="s">
        <v>42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177</v>
      </c>
      <c r="AT109" s="224" t="s">
        <v>172</v>
      </c>
      <c r="AU109" s="224" t="s">
        <v>81</v>
      </c>
      <c r="AY109" s="18" t="s">
        <v>170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177</v>
      </c>
      <c r="BM109" s="224" t="s">
        <v>2377</v>
      </c>
    </row>
    <row r="110" s="2" customFormat="1" ht="16.5" customHeight="1">
      <c r="A110" s="39"/>
      <c r="B110" s="40"/>
      <c r="C110" s="213" t="s">
        <v>221</v>
      </c>
      <c r="D110" s="213" t="s">
        <v>172</v>
      </c>
      <c r="E110" s="214" t="s">
        <v>2378</v>
      </c>
      <c r="F110" s="215" t="s">
        <v>2379</v>
      </c>
      <c r="G110" s="216" t="s">
        <v>2343</v>
      </c>
      <c r="H110" s="217">
        <v>1</v>
      </c>
      <c r="I110" s="218"/>
      <c r="J110" s="219">
        <f>ROUND(I110*H110,2)</f>
        <v>0</v>
      </c>
      <c r="K110" s="215" t="s">
        <v>1213</v>
      </c>
      <c r="L110" s="45"/>
      <c r="M110" s="220" t="s">
        <v>19</v>
      </c>
      <c r="N110" s="221" t="s">
        <v>42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177</v>
      </c>
      <c r="AT110" s="224" t="s">
        <v>172</v>
      </c>
      <c r="AU110" s="224" t="s">
        <v>81</v>
      </c>
      <c r="AY110" s="18" t="s">
        <v>170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177</v>
      </c>
      <c r="BM110" s="224" t="s">
        <v>2380</v>
      </c>
    </row>
    <row r="111" s="2" customFormat="1">
      <c r="A111" s="39"/>
      <c r="B111" s="40"/>
      <c r="C111" s="41"/>
      <c r="D111" s="233" t="s">
        <v>266</v>
      </c>
      <c r="E111" s="41"/>
      <c r="F111" s="274" t="s">
        <v>2381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266</v>
      </c>
      <c r="AU111" s="18" t="s">
        <v>81</v>
      </c>
    </row>
    <row r="112" s="2" customFormat="1" ht="37.8" customHeight="1">
      <c r="A112" s="39"/>
      <c r="B112" s="40"/>
      <c r="C112" s="213" t="s">
        <v>226</v>
      </c>
      <c r="D112" s="213" t="s">
        <v>172</v>
      </c>
      <c r="E112" s="214" t="s">
        <v>2382</v>
      </c>
      <c r="F112" s="215" t="s">
        <v>2383</v>
      </c>
      <c r="G112" s="216" t="s">
        <v>2343</v>
      </c>
      <c r="H112" s="217">
        <v>1</v>
      </c>
      <c r="I112" s="218"/>
      <c r="J112" s="219">
        <f>ROUND(I112*H112,2)</f>
        <v>0</v>
      </c>
      <c r="K112" s="215" t="s">
        <v>1213</v>
      </c>
      <c r="L112" s="45"/>
      <c r="M112" s="220" t="s">
        <v>19</v>
      </c>
      <c r="N112" s="221" t="s">
        <v>42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177</v>
      </c>
      <c r="AT112" s="224" t="s">
        <v>172</v>
      </c>
      <c r="AU112" s="224" t="s">
        <v>81</v>
      </c>
      <c r="AY112" s="18" t="s">
        <v>170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177</v>
      </c>
      <c r="BM112" s="224" t="s">
        <v>2384</v>
      </c>
    </row>
    <row r="113" s="2" customFormat="1" ht="33" customHeight="1">
      <c r="A113" s="39"/>
      <c r="B113" s="40"/>
      <c r="C113" s="213" t="s">
        <v>234</v>
      </c>
      <c r="D113" s="213" t="s">
        <v>172</v>
      </c>
      <c r="E113" s="214" t="s">
        <v>2385</v>
      </c>
      <c r="F113" s="215" t="s">
        <v>2386</v>
      </c>
      <c r="G113" s="216" t="s">
        <v>2343</v>
      </c>
      <c r="H113" s="217">
        <v>1</v>
      </c>
      <c r="I113" s="218"/>
      <c r="J113" s="219">
        <f>ROUND(I113*H113,2)</f>
        <v>0</v>
      </c>
      <c r="K113" s="215" t="s">
        <v>1213</v>
      </c>
      <c r="L113" s="45"/>
      <c r="M113" s="220" t="s">
        <v>19</v>
      </c>
      <c r="N113" s="221" t="s">
        <v>42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177</v>
      </c>
      <c r="AT113" s="224" t="s">
        <v>172</v>
      </c>
      <c r="AU113" s="224" t="s">
        <v>81</v>
      </c>
      <c r="AY113" s="18" t="s">
        <v>170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79</v>
      </c>
      <c r="BK113" s="225">
        <f>ROUND(I113*H113,2)</f>
        <v>0</v>
      </c>
      <c r="BL113" s="18" t="s">
        <v>177</v>
      </c>
      <c r="BM113" s="224" t="s">
        <v>2387</v>
      </c>
    </row>
    <row r="114" s="12" customFormat="1" ht="25.92" customHeight="1">
      <c r="A114" s="12"/>
      <c r="B114" s="197"/>
      <c r="C114" s="198"/>
      <c r="D114" s="199" t="s">
        <v>70</v>
      </c>
      <c r="E114" s="200" t="s">
        <v>127</v>
      </c>
      <c r="F114" s="200" t="s">
        <v>128</v>
      </c>
      <c r="G114" s="198"/>
      <c r="H114" s="198"/>
      <c r="I114" s="201"/>
      <c r="J114" s="202">
        <f>BK114</f>
        <v>0</v>
      </c>
      <c r="K114" s="198"/>
      <c r="L114" s="203"/>
      <c r="M114" s="204"/>
      <c r="N114" s="205"/>
      <c r="O114" s="205"/>
      <c r="P114" s="206">
        <f>P115+P122+P126+P132+P136</f>
        <v>0</v>
      </c>
      <c r="Q114" s="205"/>
      <c r="R114" s="206">
        <f>R115+R122+R126+R132+R136</f>
        <v>0</v>
      </c>
      <c r="S114" s="205"/>
      <c r="T114" s="207">
        <f>T115+T122+T126+T132+T136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198</v>
      </c>
      <c r="AT114" s="209" t="s">
        <v>70</v>
      </c>
      <c r="AU114" s="209" t="s">
        <v>71</v>
      </c>
      <c r="AY114" s="208" t="s">
        <v>170</v>
      </c>
      <c r="BK114" s="210">
        <f>BK115+BK122+BK126+BK132+BK136</f>
        <v>0</v>
      </c>
    </row>
    <row r="115" s="12" customFormat="1" ht="22.8" customHeight="1">
      <c r="A115" s="12"/>
      <c r="B115" s="197"/>
      <c r="C115" s="198"/>
      <c r="D115" s="199" t="s">
        <v>70</v>
      </c>
      <c r="E115" s="211" t="s">
        <v>2388</v>
      </c>
      <c r="F115" s="211" t="s">
        <v>2389</v>
      </c>
      <c r="G115" s="198"/>
      <c r="H115" s="198"/>
      <c r="I115" s="201"/>
      <c r="J115" s="212">
        <f>BK115</f>
        <v>0</v>
      </c>
      <c r="K115" s="198"/>
      <c r="L115" s="203"/>
      <c r="M115" s="204"/>
      <c r="N115" s="205"/>
      <c r="O115" s="205"/>
      <c r="P115" s="206">
        <f>SUM(P116:P121)</f>
        <v>0</v>
      </c>
      <c r="Q115" s="205"/>
      <c r="R115" s="206">
        <f>SUM(R116:R121)</f>
        <v>0</v>
      </c>
      <c r="S115" s="205"/>
      <c r="T115" s="207">
        <f>SUM(T116:T121)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198</v>
      </c>
      <c r="AT115" s="209" t="s">
        <v>70</v>
      </c>
      <c r="AU115" s="209" t="s">
        <v>79</v>
      </c>
      <c r="AY115" s="208" t="s">
        <v>170</v>
      </c>
      <c r="BK115" s="210">
        <f>SUM(BK116:BK121)</f>
        <v>0</v>
      </c>
    </row>
    <row r="116" s="2" customFormat="1" ht="24.15" customHeight="1">
      <c r="A116" s="39"/>
      <c r="B116" s="40"/>
      <c r="C116" s="213" t="s">
        <v>241</v>
      </c>
      <c r="D116" s="213" t="s">
        <v>172</v>
      </c>
      <c r="E116" s="214" t="s">
        <v>2390</v>
      </c>
      <c r="F116" s="215" t="s">
        <v>2391</v>
      </c>
      <c r="G116" s="216" t="s">
        <v>2343</v>
      </c>
      <c r="H116" s="217">
        <v>1</v>
      </c>
      <c r="I116" s="218"/>
      <c r="J116" s="219">
        <f>ROUND(I116*H116,2)</f>
        <v>0</v>
      </c>
      <c r="K116" s="215" t="s">
        <v>176</v>
      </c>
      <c r="L116" s="45"/>
      <c r="M116" s="220" t="s">
        <v>19</v>
      </c>
      <c r="N116" s="221" t="s">
        <v>42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1863</v>
      </c>
      <c r="AT116" s="224" t="s">
        <v>172</v>
      </c>
      <c r="AU116" s="224" t="s">
        <v>81</v>
      </c>
      <c r="AY116" s="18" t="s">
        <v>170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1863</v>
      </c>
      <c r="BM116" s="224" t="s">
        <v>2392</v>
      </c>
    </row>
    <row r="117" s="2" customFormat="1">
      <c r="A117" s="39"/>
      <c r="B117" s="40"/>
      <c r="C117" s="41"/>
      <c r="D117" s="226" t="s">
        <v>179</v>
      </c>
      <c r="E117" s="41"/>
      <c r="F117" s="227" t="s">
        <v>2393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179</v>
      </c>
      <c r="AU117" s="18" t="s">
        <v>81</v>
      </c>
    </row>
    <row r="118" s="2" customFormat="1" ht="16.5" customHeight="1">
      <c r="A118" s="39"/>
      <c r="B118" s="40"/>
      <c r="C118" s="213" t="s">
        <v>247</v>
      </c>
      <c r="D118" s="213" t="s">
        <v>172</v>
      </c>
      <c r="E118" s="214" t="s">
        <v>2394</v>
      </c>
      <c r="F118" s="215" t="s">
        <v>2395</v>
      </c>
      <c r="G118" s="216" t="s">
        <v>2343</v>
      </c>
      <c r="H118" s="217">
        <v>1</v>
      </c>
      <c r="I118" s="218"/>
      <c r="J118" s="219">
        <f>ROUND(I118*H118,2)</f>
        <v>0</v>
      </c>
      <c r="K118" s="215" t="s">
        <v>176</v>
      </c>
      <c r="L118" s="45"/>
      <c r="M118" s="220" t="s">
        <v>19</v>
      </c>
      <c r="N118" s="221" t="s">
        <v>42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1863</v>
      </c>
      <c r="AT118" s="224" t="s">
        <v>172</v>
      </c>
      <c r="AU118" s="224" t="s">
        <v>81</v>
      </c>
      <c r="AY118" s="18" t="s">
        <v>170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1863</v>
      </c>
      <c r="BM118" s="224" t="s">
        <v>2396</v>
      </c>
    </row>
    <row r="119" s="2" customFormat="1">
      <c r="A119" s="39"/>
      <c r="B119" s="40"/>
      <c r="C119" s="41"/>
      <c r="D119" s="226" t="s">
        <v>179</v>
      </c>
      <c r="E119" s="41"/>
      <c r="F119" s="227" t="s">
        <v>2397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179</v>
      </c>
      <c r="AU119" s="18" t="s">
        <v>81</v>
      </c>
    </row>
    <row r="120" s="2" customFormat="1" ht="16.5" customHeight="1">
      <c r="A120" s="39"/>
      <c r="B120" s="40"/>
      <c r="C120" s="213" t="s">
        <v>252</v>
      </c>
      <c r="D120" s="213" t="s">
        <v>172</v>
      </c>
      <c r="E120" s="214" t="s">
        <v>2398</v>
      </c>
      <c r="F120" s="215" t="s">
        <v>2399</v>
      </c>
      <c r="G120" s="216" t="s">
        <v>2343</v>
      </c>
      <c r="H120" s="217">
        <v>1</v>
      </c>
      <c r="I120" s="218"/>
      <c r="J120" s="219">
        <f>ROUND(I120*H120,2)</f>
        <v>0</v>
      </c>
      <c r="K120" s="215" t="s">
        <v>176</v>
      </c>
      <c r="L120" s="45"/>
      <c r="M120" s="220" t="s">
        <v>19</v>
      </c>
      <c r="N120" s="221" t="s">
        <v>42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1863</v>
      </c>
      <c r="AT120" s="224" t="s">
        <v>172</v>
      </c>
      <c r="AU120" s="224" t="s">
        <v>81</v>
      </c>
      <c r="AY120" s="18" t="s">
        <v>170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1863</v>
      </c>
      <c r="BM120" s="224" t="s">
        <v>2400</v>
      </c>
    </row>
    <row r="121" s="2" customFormat="1">
      <c r="A121" s="39"/>
      <c r="B121" s="40"/>
      <c r="C121" s="41"/>
      <c r="D121" s="226" t="s">
        <v>179</v>
      </c>
      <c r="E121" s="41"/>
      <c r="F121" s="227" t="s">
        <v>2401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179</v>
      </c>
      <c r="AU121" s="18" t="s">
        <v>81</v>
      </c>
    </row>
    <row r="122" s="12" customFormat="1" ht="22.8" customHeight="1">
      <c r="A122" s="12"/>
      <c r="B122" s="197"/>
      <c r="C122" s="198"/>
      <c r="D122" s="199" t="s">
        <v>70</v>
      </c>
      <c r="E122" s="211" t="s">
        <v>2402</v>
      </c>
      <c r="F122" s="211" t="s">
        <v>2403</v>
      </c>
      <c r="G122" s="198"/>
      <c r="H122" s="198"/>
      <c r="I122" s="201"/>
      <c r="J122" s="212">
        <f>BK122</f>
        <v>0</v>
      </c>
      <c r="K122" s="198"/>
      <c r="L122" s="203"/>
      <c r="M122" s="204"/>
      <c r="N122" s="205"/>
      <c r="O122" s="205"/>
      <c r="P122" s="206">
        <f>SUM(P123:P125)</f>
        <v>0</v>
      </c>
      <c r="Q122" s="205"/>
      <c r="R122" s="206">
        <f>SUM(R123:R125)</f>
        <v>0</v>
      </c>
      <c r="S122" s="205"/>
      <c r="T122" s="207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8" t="s">
        <v>198</v>
      </c>
      <c r="AT122" s="209" t="s">
        <v>70</v>
      </c>
      <c r="AU122" s="209" t="s">
        <v>79</v>
      </c>
      <c r="AY122" s="208" t="s">
        <v>170</v>
      </c>
      <c r="BK122" s="210">
        <f>SUM(BK123:BK125)</f>
        <v>0</v>
      </c>
    </row>
    <row r="123" s="2" customFormat="1" ht="16.5" customHeight="1">
      <c r="A123" s="39"/>
      <c r="B123" s="40"/>
      <c r="C123" s="213" t="s">
        <v>8</v>
      </c>
      <c r="D123" s="213" t="s">
        <v>172</v>
      </c>
      <c r="E123" s="214" t="s">
        <v>2404</v>
      </c>
      <c r="F123" s="215" t="s">
        <v>2405</v>
      </c>
      <c r="G123" s="216" t="s">
        <v>2406</v>
      </c>
      <c r="H123" s="217">
        <v>1</v>
      </c>
      <c r="I123" s="218"/>
      <c r="J123" s="219">
        <f>ROUND(I123*H123,2)</f>
        <v>0</v>
      </c>
      <c r="K123" s="215" t="s">
        <v>176</v>
      </c>
      <c r="L123" s="45"/>
      <c r="M123" s="220" t="s">
        <v>19</v>
      </c>
      <c r="N123" s="221" t="s">
        <v>42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1863</v>
      </c>
      <c r="AT123" s="224" t="s">
        <v>172</v>
      </c>
      <c r="AU123" s="224" t="s">
        <v>81</v>
      </c>
      <c r="AY123" s="18" t="s">
        <v>170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1863</v>
      </c>
      <c r="BM123" s="224" t="s">
        <v>2407</v>
      </c>
    </row>
    <row r="124" s="2" customFormat="1">
      <c r="A124" s="39"/>
      <c r="B124" s="40"/>
      <c r="C124" s="41"/>
      <c r="D124" s="226" t="s">
        <v>179</v>
      </c>
      <c r="E124" s="41"/>
      <c r="F124" s="227" t="s">
        <v>2408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179</v>
      </c>
      <c r="AU124" s="18" t="s">
        <v>81</v>
      </c>
    </row>
    <row r="125" s="2" customFormat="1">
      <c r="A125" s="39"/>
      <c r="B125" s="40"/>
      <c r="C125" s="41"/>
      <c r="D125" s="233" t="s">
        <v>266</v>
      </c>
      <c r="E125" s="41"/>
      <c r="F125" s="274" t="s">
        <v>2409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266</v>
      </c>
      <c r="AU125" s="18" t="s">
        <v>81</v>
      </c>
    </row>
    <row r="126" s="12" customFormat="1" ht="22.8" customHeight="1">
      <c r="A126" s="12"/>
      <c r="B126" s="197"/>
      <c r="C126" s="198"/>
      <c r="D126" s="199" t="s">
        <v>70</v>
      </c>
      <c r="E126" s="211" t="s">
        <v>2410</v>
      </c>
      <c r="F126" s="211" t="s">
        <v>2338</v>
      </c>
      <c r="G126" s="198"/>
      <c r="H126" s="198"/>
      <c r="I126" s="201"/>
      <c r="J126" s="212">
        <f>BK126</f>
        <v>0</v>
      </c>
      <c r="K126" s="198"/>
      <c r="L126" s="203"/>
      <c r="M126" s="204"/>
      <c r="N126" s="205"/>
      <c r="O126" s="205"/>
      <c r="P126" s="206">
        <f>SUM(P127:P131)</f>
        <v>0</v>
      </c>
      <c r="Q126" s="205"/>
      <c r="R126" s="206">
        <f>SUM(R127:R131)</f>
        <v>0</v>
      </c>
      <c r="S126" s="205"/>
      <c r="T126" s="207">
        <f>SUM(T127:T131)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8" t="s">
        <v>198</v>
      </c>
      <c r="AT126" s="209" t="s">
        <v>70</v>
      </c>
      <c r="AU126" s="209" t="s">
        <v>79</v>
      </c>
      <c r="AY126" s="208" t="s">
        <v>170</v>
      </c>
      <c r="BK126" s="210">
        <f>SUM(BK127:BK131)</f>
        <v>0</v>
      </c>
    </row>
    <row r="127" s="2" customFormat="1" ht="16.5" customHeight="1">
      <c r="A127" s="39"/>
      <c r="B127" s="40"/>
      <c r="C127" s="213" t="s">
        <v>270</v>
      </c>
      <c r="D127" s="213" t="s">
        <v>172</v>
      </c>
      <c r="E127" s="214" t="s">
        <v>2411</v>
      </c>
      <c r="F127" s="215" t="s">
        <v>2412</v>
      </c>
      <c r="G127" s="216" t="s">
        <v>2406</v>
      </c>
      <c r="H127" s="217">
        <v>1</v>
      </c>
      <c r="I127" s="218"/>
      <c r="J127" s="219">
        <f>ROUND(I127*H127,2)</f>
        <v>0</v>
      </c>
      <c r="K127" s="215" t="s">
        <v>176</v>
      </c>
      <c r="L127" s="45"/>
      <c r="M127" s="220" t="s">
        <v>19</v>
      </c>
      <c r="N127" s="221" t="s">
        <v>42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1863</v>
      </c>
      <c r="AT127" s="224" t="s">
        <v>172</v>
      </c>
      <c r="AU127" s="224" t="s">
        <v>81</v>
      </c>
      <c r="AY127" s="18" t="s">
        <v>170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1863</v>
      </c>
      <c r="BM127" s="224" t="s">
        <v>2413</v>
      </c>
    </row>
    <row r="128" s="2" customFormat="1">
      <c r="A128" s="39"/>
      <c r="B128" s="40"/>
      <c r="C128" s="41"/>
      <c r="D128" s="226" t="s">
        <v>179</v>
      </c>
      <c r="E128" s="41"/>
      <c r="F128" s="227" t="s">
        <v>2414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179</v>
      </c>
      <c r="AU128" s="18" t="s">
        <v>81</v>
      </c>
    </row>
    <row r="129" s="2" customFormat="1" ht="16.5" customHeight="1">
      <c r="A129" s="39"/>
      <c r="B129" s="40"/>
      <c r="C129" s="213" t="s">
        <v>276</v>
      </c>
      <c r="D129" s="213" t="s">
        <v>172</v>
      </c>
      <c r="E129" s="214" t="s">
        <v>2415</v>
      </c>
      <c r="F129" s="215" t="s">
        <v>2416</v>
      </c>
      <c r="G129" s="216" t="s">
        <v>2343</v>
      </c>
      <c r="H129" s="217">
        <v>1</v>
      </c>
      <c r="I129" s="218"/>
      <c r="J129" s="219">
        <f>ROUND(I129*H129,2)</f>
        <v>0</v>
      </c>
      <c r="K129" s="215" t="s">
        <v>176</v>
      </c>
      <c r="L129" s="45"/>
      <c r="M129" s="220" t="s">
        <v>19</v>
      </c>
      <c r="N129" s="221" t="s">
        <v>42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1863</v>
      </c>
      <c r="AT129" s="224" t="s">
        <v>172</v>
      </c>
      <c r="AU129" s="224" t="s">
        <v>81</v>
      </c>
      <c r="AY129" s="18" t="s">
        <v>170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79</v>
      </c>
      <c r="BK129" s="225">
        <f>ROUND(I129*H129,2)</f>
        <v>0</v>
      </c>
      <c r="BL129" s="18" t="s">
        <v>1863</v>
      </c>
      <c r="BM129" s="224" t="s">
        <v>2417</v>
      </c>
    </row>
    <row r="130" s="2" customFormat="1">
      <c r="A130" s="39"/>
      <c r="B130" s="40"/>
      <c r="C130" s="41"/>
      <c r="D130" s="226" t="s">
        <v>179</v>
      </c>
      <c r="E130" s="41"/>
      <c r="F130" s="227" t="s">
        <v>2418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179</v>
      </c>
      <c r="AU130" s="18" t="s">
        <v>81</v>
      </c>
    </row>
    <row r="131" s="2" customFormat="1">
      <c r="A131" s="39"/>
      <c r="B131" s="40"/>
      <c r="C131" s="41"/>
      <c r="D131" s="233" t="s">
        <v>266</v>
      </c>
      <c r="E131" s="41"/>
      <c r="F131" s="274" t="s">
        <v>2419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266</v>
      </c>
      <c r="AU131" s="18" t="s">
        <v>81</v>
      </c>
    </row>
    <row r="132" s="12" customFormat="1" ht="22.8" customHeight="1">
      <c r="A132" s="12"/>
      <c r="B132" s="197"/>
      <c r="C132" s="198"/>
      <c r="D132" s="199" t="s">
        <v>70</v>
      </c>
      <c r="E132" s="211" t="s">
        <v>2420</v>
      </c>
      <c r="F132" s="211" t="s">
        <v>2421</v>
      </c>
      <c r="G132" s="198"/>
      <c r="H132" s="198"/>
      <c r="I132" s="201"/>
      <c r="J132" s="212">
        <f>BK132</f>
        <v>0</v>
      </c>
      <c r="K132" s="198"/>
      <c r="L132" s="203"/>
      <c r="M132" s="204"/>
      <c r="N132" s="205"/>
      <c r="O132" s="205"/>
      <c r="P132" s="206">
        <f>SUM(P133:P135)</f>
        <v>0</v>
      </c>
      <c r="Q132" s="205"/>
      <c r="R132" s="206">
        <f>SUM(R133:R135)</f>
        <v>0</v>
      </c>
      <c r="S132" s="205"/>
      <c r="T132" s="207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8" t="s">
        <v>198</v>
      </c>
      <c r="AT132" s="209" t="s">
        <v>70</v>
      </c>
      <c r="AU132" s="209" t="s">
        <v>79</v>
      </c>
      <c r="AY132" s="208" t="s">
        <v>170</v>
      </c>
      <c r="BK132" s="210">
        <f>SUM(BK133:BK135)</f>
        <v>0</v>
      </c>
    </row>
    <row r="133" s="2" customFormat="1" ht="24.15" customHeight="1">
      <c r="A133" s="39"/>
      <c r="B133" s="40"/>
      <c r="C133" s="213" t="s">
        <v>283</v>
      </c>
      <c r="D133" s="213" t="s">
        <v>172</v>
      </c>
      <c r="E133" s="214" t="s">
        <v>2422</v>
      </c>
      <c r="F133" s="215" t="s">
        <v>2423</v>
      </c>
      <c r="G133" s="216" t="s">
        <v>2424</v>
      </c>
      <c r="H133" s="217">
        <v>1</v>
      </c>
      <c r="I133" s="218"/>
      <c r="J133" s="219">
        <f>ROUND(I133*H133,2)</f>
        <v>0</v>
      </c>
      <c r="K133" s="215" t="s">
        <v>176</v>
      </c>
      <c r="L133" s="45"/>
      <c r="M133" s="220" t="s">
        <v>19</v>
      </c>
      <c r="N133" s="221" t="s">
        <v>42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1863</v>
      </c>
      <c r="AT133" s="224" t="s">
        <v>172</v>
      </c>
      <c r="AU133" s="224" t="s">
        <v>81</v>
      </c>
      <c r="AY133" s="18" t="s">
        <v>170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1863</v>
      </c>
      <c r="BM133" s="224" t="s">
        <v>2425</v>
      </c>
    </row>
    <row r="134" s="2" customFormat="1">
      <c r="A134" s="39"/>
      <c r="B134" s="40"/>
      <c r="C134" s="41"/>
      <c r="D134" s="226" t="s">
        <v>179</v>
      </c>
      <c r="E134" s="41"/>
      <c r="F134" s="227" t="s">
        <v>2426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179</v>
      </c>
      <c r="AU134" s="18" t="s">
        <v>81</v>
      </c>
    </row>
    <row r="135" s="2" customFormat="1">
      <c r="A135" s="39"/>
      <c r="B135" s="40"/>
      <c r="C135" s="41"/>
      <c r="D135" s="233" t="s">
        <v>266</v>
      </c>
      <c r="E135" s="41"/>
      <c r="F135" s="274" t="s">
        <v>2427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266</v>
      </c>
      <c r="AU135" s="18" t="s">
        <v>81</v>
      </c>
    </row>
    <row r="136" s="12" customFormat="1" ht="22.8" customHeight="1">
      <c r="A136" s="12"/>
      <c r="B136" s="197"/>
      <c r="C136" s="198"/>
      <c r="D136" s="199" t="s">
        <v>70</v>
      </c>
      <c r="E136" s="211" t="s">
        <v>1858</v>
      </c>
      <c r="F136" s="211" t="s">
        <v>1859</v>
      </c>
      <c r="G136" s="198"/>
      <c r="H136" s="198"/>
      <c r="I136" s="201"/>
      <c r="J136" s="212">
        <f>BK136</f>
        <v>0</v>
      </c>
      <c r="K136" s="198"/>
      <c r="L136" s="203"/>
      <c r="M136" s="204"/>
      <c r="N136" s="205"/>
      <c r="O136" s="205"/>
      <c r="P136" s="206">
        <f>SUM(P137:P139)</f>
        <v>0</v>
      </c>
      <c r="Q136" s="205"/>
      <c r="R136" s="206">
        <f>SUM(R137:R139)</f>
        <v>0</v>
      </c>
      <c r="S136" s="205"/>
      <c r="T136" s="207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8" t="s">
        <v>198</v>
      </c>
      <c r="AT136" s="209" t="s">
        <v>70</v>
      </c>
      <c r="AU136" s="209" t="s">
        <v>79</v>
      </c>
      <c r="AY136" s="208" t="s">
        <v>170</v>
      </c>
      <c r="BK136" s="210">
        <f>SUM(BK137:BK139)</f>
        <v>0</v>
      </c>
    </row>
    <row r="137" s="2" customFormat="1" ht="16.5" customHeight="1">
      <c r="A137" s="39"/>
      <c r="B137" s="40"/>
      <c r="C137" s="213" t="s">
        <v>291</v>
      </c>
      <c r="D137" s="213" t="s">
        <v>172</v>
      </c>
      <c r="E137" s="214" t="s">
        <v>2428</v>
      </c>
      <c r="F137" s="215" t="s">
        <v>1859</v>
      </c>
      <c r="G137" s="216" t="s">
        <v>2406</v>
      </c>
      <c r="H137" s="217">
        <v>1</v>
      </c>
      <c r="I137" s="218"/>
      <c r="J137" s="219">
        <f>ROUND(I137*H137,2)</f>
        <v>0</v>
      </c>
      <c r="K137" s="215" t="s">
        <v>176</v>
      </c>
      <c r="L137" s="45"/>
      <c r="M137" s="220" t="s">
        <v>19</v>
      </c>
      <c r="N137" s="221" t="s">
        <v>42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1863</v>
      </c>
      <c r="AT137" s="224" t="s">
        <v>172</v>
      </c>
      <c r="AU137" s="224" t="s">
        <v>81</v>
      </c>
      <c r="AY137" s="18" t="s">
        <v>170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1863</v>
      </c>
      <c r="BM137" s="224" t="s">
        <v>2429</v>
      </c>
    </row>
    <row r="138" s="2" customFormat="1">
      <c r="A138" s="39"/>
      <c r="B138" s="40"/>
      <c r="C138" s="41"/>
      <c r="D138" s="226" t="s">
        <v>179</v>
      </c>
      <c r="E138" s="41"/>
      <c r="F138" s="227" t="s">
        <v>2430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179</v>
      </c>
      <c r="AU138" s="18" t="s">
        <v>81</v>
      </c>
    </row>
    <row r="139" s="2" customFormat="1">
      <c r="A139" s="39"/>
      <c r="B139" s="40"/>
      <c r="C139" s="41"/>
      <c r="D139" s="233" t="s">
        <v>266</v>
      </c>
      <c r="E139" s="41"/>
      <c r="F139" s="274" t="s">
        <v>2431</v>
      </c>
      <c r="G139" s="41"/>
      <c r="H139" s="41"/>
      <c r="I139" s="228"/>
      <c r="J139" s="41"/>
      <c r="K139" s="41"/>
      <c r="L139" s="45"/>
      <c r="M139" s="278"/>
      <c r="N139" s="279"/>
      <c r="O139" s="280"/>
      <c r="P139" s="280"/>
      <c r="Q139" s="280"/>
      <c r="R139" s="280"/>
      <c r="S139" s="280"/>
      <c r="T139" s="281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266</v>
      </c>
      <c r="AU139" s="18" t="s">
        <v>81</v>
      </c>
    </row>
    <row r="140" s="2" customFormat="1" ht="6.96" customHeight="1">
      <c r="A140" s="39"/>
      <c r="B140" s="60"/>
      <c r="C140" s="61"/>
      <c r="D140" s="61"/>
      <c r="E140" s="61"/>
      <c r="F140" s="61"/>
      <c r="G140" s="61"/>
      <c r="H140" s="61"/>
      <c r="I140" s="61"/>
      <c r="J140" s="61"/>
      <c r="K140" s="61"/>
      <c r="L140" s="45"/>
      <c r="M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</sheetData>
  <sheetProtection sheet="1" autoFilter="0" formatColumns="0" formatRows="0" objects="1" scenarios="1" spinCount="100000" saltValue="SIMycMxF5l0xPxcdl6PEt53buwG6WyNmQFFk/btf+GQj1EdSZeJeA0ZFzwPUBpdE8Qc/xwMsg5Q2JuyAP6gW8A==" hashValue="OdLCTtrzIrMQ7daiBC29al0+SKGPLROoe3cio6l6Gzp3bxb1qmIpwdGPySXTJ4hnZEz0vymUuRuLgU8VmlMzpQ==" algorithmName="SHA-512" password="CC35"/>
  <autoFilter ref="C89:K139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117" r:id="rId1" display="https://podminky.urs.cz/item/CS_URS_2021_01/013244000"/>
    <hyperlink ref="F119" r:id="rId2" display="https://podminky.urs.cz/item/CS_URS_2021_01/013254000"/>
    <hyperlink ref="F121" r:id="rId3" display="https://podminky.urs.cz/item/CS_URS_2021_01/013294000"/>
    <hyperlink ref="F124" r:id="rId4" display="https://podminky.urs.cz/item/CS_URS_2021_01/020001000"/>
    <hyperlink ref="F128" r:id="rId5" display="https://podminky.urs.cz/item/CS_URS_2021_01/030001000"/>
    <hyperlink ref="F130" r:id="rId6" display="https://podminky.urs.cz/item/CS_URS_2021_01/034103000"/>
    <hyperlink ref="F134" r:id="rId7" display="https://podminky.urs.cz/item/CS_URS_2021_01/043154000"/>
    <hyperlink ref="F138" r:id="rId8" display="https://podminky.urs.cz/item/CS_URS_2021_01/090001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9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2" customFormat="1" ht="12" customHeight="1">
      <c r="A8" s="39"/>
      <c r="B8" s="45"/>
      <c r="C8" s="39"/>
      <c r="D8" s="143" t="s">
        <v>131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hidden="1" s="2" customFormat="1" ht="16.5" customHeight="1">
      <c r="A9" s="39"/>
      <c r="B9" s="45"/>
      <c r="C9" s="39"/>
      <c r="D9" s="39"/>
      <c r="E9" s="146" t="s">
        <v>132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26. 3. 2021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18" customHeight="1">
      <c r="A24" s="39"/>
      <c r="B24" s="45"/>
      <c r="C24" s="39"/>
      <c r="D24" s="39"/>
      <c r="E24" s="134" t="s">
        <v>32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2" customHeight="1">
      <c r="A26" s="39"/>
      <c r="B26" s="45"/>
      <c r="C26" s="39"/>
      <c r="D26" s="143" t="s">
        <v>35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hidden="1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idden="1" s="2" customFormat="1" ht="25.44" customHeight="1">
      <c r="A30" s="39"/>
      <c r="B30" s="45"/>
      <c r="C30" s="39"/>
      <c r="D30" s="153" t="s">
        <v>37</v>
      </c>
      <c r="E30" s="39"/>
      <c r="F30" s="39"/>
      <c r="G30" s="39"/>
      <c r="H30" s="39"/>
      <c r="I30" s="39"/>
      <c r="J30" s="154">
        <f>ROUND(J97,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14.4" customHeight="1">
      <c r="A32" s="39"/>
      <c r="B32" s="45"/>
      <c r="C32" s="39"/>
      <c r="D32" s="39"/>
      <c r="E32" s="39"/>
      <c r="F32" s="155" t="s">
        <v>39</v>
      </c>
      <c r="G32" s="39"/>
      <c r="H32" s="39"/>
      <c r="I32" s="155" t="s">
        <v>38</v>
      </c>
      <c r="J32" s="155" t="s">
        <v>40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156" t="s">
        <v>41</v>
      </c>
      <c r="E33" s="143" t="s">
        <v>42</v>
      </c>
      <c r="F33" s="157">
        <f>ROUND((SUM(BE97:BE365)),  2)</f>
        <v>0</v>
      </c>
      <c r="G33" s="39"/>
      <c r="H33" s="39"/>
      <c r="I33" s="158">
        <v>0.20999999999999999</v>
      </c>
      <c r="J33" s="157">
        <f>ROUND(((SUM(BE97:BE365))*I33),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43" t="s">
        <v>43</v>
      </c>
      <c r="F34" s="157">
        <f>ROUND((SUM(BF97:BF365)),  2)</f>
        <v>0</v>
      </c>
      <c r="G34" s="39"/>
      <c r="H34" s="39"/>
      <c r="I34" s="158">
        <v>0.14999999999999999</v>
      </c>
      <c r="J34" s="157">
        <f>ROUND(((SUM(BF97:BF365))*I34),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44</v>
      </c>
      <c r="F35" s="157">
        <f>ROUND((SUM(BG97:BG365)),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45</v>
      </c>
      <c r="F36" s="157">
        <f>ROUND((SUM(BH97:BH365)),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46</v>
      </c>
      <c r="F37" s="157">
        <f>ROUND((SUM(BI97:BI365)),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25.44" customHeight="1">
      <c r="A39" s="39"/>
      <c r="B39" s="45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/>
    <row r="42" hidden="1"/>
    <row r="43" hidden="1"/>
    <row r="44" hidden="1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hidden="1" s="2" customFormat="1" ht="24.96" customHeight="1">
      <c r="A45" s="39"/>
      <c r="B45" s="40"/>
      <c r="C45" s="24" t="s">
        <v>133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hidden="1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26.25" customHeight="1">
      <c r="A48" s="39"/>
      <c r="B48" s="40"/>
      <c r="C48" s="41"/>
      <c r="D48" s="41"/>
      <c r="E48" s="170" t="str">
        <f>E7</f>
        <v>Projektová dokumentace revitalizace střediska Veřejná zeleň na ul. Palackého 29, Nový Jičín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131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16.5" customHeight="1">
      <c r="A50" s="39"/>
      <c r="B50" s="40"/>
      <c r="C50" s="41"/>
      <c r="D50" s="41"/>
      <c r="E50" s="70" t="str">
        <f>E9</f>
        <v>SO 01 - Skladovací hala uzamykatelná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hidden="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par. č. 589/3 v k.ú. Nový Jičín-Horní Předměstí</v>
      </c>
      <c r="G52" s="41"/>
      <c r="H52" s="41"/>
      <c r="I52" s="33" t="s">
        <v>23</v>
      </c>
      <c r="J52" s="73" t="str">
        <f>IF(J12="","",J12)</f>
        <v>26. 3. 2021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Technické služby města Nového Jičína, p. o.</v>
      </c>
      <c r="G54" s="41"/>
      <c r="H54" s="41"/>
      <c r="I54" s="33" t="s">
        <v>31</v>
      </c>
      <c r="J54" s="37" t="str">
        <f>E21</f>
        <v>BENEPRO, a.s.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BENEPRO, a.s.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29.28" customHeight="1">
      <c r="A57" s="39"/>
      <c r="B57" s="40"/>
      <c r="C57" s="171" t="s">
        <v>134</v>
      </c>
      <c r="D57" s="172"/>
      <c r="E57" s="172"/>
      <c r="F57" s="172"/>
      <c r="G57" s="172"/>
      <c r="H57" s="172"/>
      <c r="I57" s="172"/>
      <c r="J57" s="173" t="s">
        <v>135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22.8" customHeight="1">
      <c r="A59" s="39"/>
      <c r="B59" s="40"/>
      <c r="C59" s="174" t="s">
        <v>69</v>
      </c>
      <c r="D59" s="41"/>
      <c r="E59" s="41"/>
      <c r="F59" s="41"/>
      <c r="G59" s="41"/>
      <c r="H59" s="41"/>
      <c r="I59" s="41"/>
      <c r="J59" s="103">
        <f>J97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136</v>
      </c>
    </row>
    <row r="60" hidden="1" s="9" customFormat="1" ht="24.96" customHeight="1">
      <c r="A60" s="9"/>
      <c r="B60" s="175"/>
      <c r="C60" s="176"/>
      <c r="D60" s="177" t="s">
        <v>137</v>
      </c>
      <c r="E60" s="178"/>
      <c r="F60" s="178"/>
      <c r="G60" s="178"/>
      <c r="H60" s="178"/>
      <c r="I60" s="178"/>
      <c r="J60" s="179">
        <f>J98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81"/>
      <c r="C61" s="126"/>
      <c r="D61" s="182" t="s">
        <v>138</v>
      </c>
      <c r="E61" s="183"/>
      <c r="F61" s="183"/>
      <c r="G61" s="183"/>
      <c r="H61" s="183"/>
      <c r="I61" s="183"/>
      <c r="J61" s="184">
        <f>J99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81"/>
      <c r="C62" s="126"/>
      <c r="D62" s="182" t="s">
        <v>139</v>
      </c>
      <c r="E62" s="183"/>
      <c r="F62" s="183"/>
      <c r="G62" s="183"/>
      <c r="H62" s="183"/>
      <c r="I62" s="183"/>
      <c r="J62" s="184">
        <f>J127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81"/>
      <c r="C63" s="126"/>
      <c r="D63" s="182" t="s">
        <v>140</v>
      </c>
      <c r="E63" s="183"/>
      <c r="F63" s="183"/>
      <c r="G63" s="183"/>
      <c r="H63" s="183"/>
      <c r="I63" s="183"/>
      <c r="J63" s="184">
        <f>J171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81"/>
      <c r="C64" s="126"/>
      <c r="D64" s="182" t="s">
        <v>141</v>
      </c>
      <c r="E64" s="183"/>
      <c r="F64" s="183"/>
      <c r="G64" s="183"/>
      <c r="H64" s="183"/>
      <c r="I64" s="183"/>
      <c r="J64" s="184">
        <f>J216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10" customFormat="1" ht="19.92" customHeight="1">
      <c r="A65" s="10"/>
      <c r="B65" s="181"/>
      <c r="C65" s="126"/>
      <c r="D65" s="182" t="s">
        <v>142</v>
      </c>
      <c r="E65" s="183"/>
      <c r="F65" s="183"/>
      <c r="G65" s="183"/>
      <c r="H65" s="183"/>
      <c r="I65" s="183"/>
      <c r="J65" s="184">
        <f>J222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10" customFormat="1" ht="19.92" customHeight="1">
      <c r="A66" s="10"/>
      <c r="B66" s="181"/>
      <c r="C66" s="126"/>
      <c r="D66" s="182" t="s">
        <v>143</v>
      </c>
      <c r="E66" s="183"/>
      <c r="F66" s="183"/>
      <c r="G66" s="183"/>
      <c r="H66" s="183"/>
      <c r="I66" s="183"/>
      <c r="J66" s="184">
        <f>J231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hidden="1" s="10" customFormat="1" ht="19.92" customHeight="1">
      <c r="A67" s="10"/>
      <c r="B67" s="181"/>
      <c r="C67" s="126"/>
      <c r="D67" s="182" t="s">
        <v>144</v>
      </c>
      <c r="E67" s="183"/>
      <c r="F67" s="183"/>
      <c r="G67" s="183"/>
      <c r="H67" s="183"/>
      <c r="I67" s="183"/>
      <c r="J67" s="184">
        <f>J241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hidden="1" s="10" customFormat="1" ht="19.92" customHeight="1">
      <c r="A68" s="10"/>
      <c r="B68" s="181"/>
      <c r="C68" s="126"/>
      <c r="D68" s="182" t="s">
        <v>145</v>
      </c>
      <c r="E68" s="183"/>
      <c r="F68" s="183"/>
      <c r="G68" s="183"/>
      <c r="H68" s="183"/>
      <c r="I68" s="183"/>
      <c r="J68" s="184">
        <f>J274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hidden="1" s="10" customFormat="1" ht="19.92" customHeight="1">
      <c r="A69" s="10"/>
      <c r="B69" s="181"/>
      <c r="C69" s="126"/>
      <c r="D69" s="182" t="s">
        <v>146</v>
      </c>
      <c r="E69" s="183"/>
      <c r="F69" s="183"/>
      <c r="G69" s="183"/>
      <c r="H69" s="183"/>
      <c r="I69" s="183"/>
      <c r="J69" s="184">
        <f>J285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hidden="1" s="9" customFormat="1" ht="24.96" customHeight="1">
      <c r="A70" s="9"/>
      <c r="B70" s="175"/>
      <c r="C70" s="176"/>
      <c r="D70" s="177" t="s">
        <v>147</v>
      </c>
      <c r="E70" s="178"/>
      <c r="F70" s="178"/>
      <c r="G70" s="178"/>
      <c r="H70" s="178"/>
      <c r="I70" s="178"/>
      <c r="J70" s="179">
        <f>J288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hidden="1" s="10" customFormat="1" ht="19.92" customHeight="1">
      <c r="A71" s="10"/>
      <c r="B71" s="181"/>
      <c r="C71" s="126"/>
      <c r="D71" s="182" t="s">
        <v>148</v>
      </c>
      <c r="E71" s="183"/>
      <c r="F71" s="183"/>
      <c r="G71" s="183"/>
      <c r="H71" s="183"/>
      <c r="I71" s="183"/>
      <c r="J71" s="184">
        <f>J289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hidden="1" s="10" customFormat="1" ht="19.92" customHeight="1">
      <c r="A72" s="10"/>
      <c r="B72" s="181"/>
      <c r="C72" s="126"/>
      <c r="D72" s="182" t="s">
        <v>149</v>
      </c>
      <c r="E72" s="183"/>
      <c r="F72" s="183"/>
      <c r="G72" s="183"/>
      <c r="H72" s="183"/>
      <c r="I72" s="183"/>
      <c r="J72" s="184">
        <f>J297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hidden="1" s="10" customFormat="1" ht="19.92" customHeight="1">
      <c r="A73" s="10"/>
      <c r="B73" s="181"/>
      <c r="C73" s="126"/>
      <c r="D73" s="182" t="s">
        <v>150</v>
      </c>
      <c r="E73" s="183"/>
      <c r="F73" s="183"/>
      <c r="G73" s="183"/>
      <c r="H73" s="183"/>
      <c r="I73" s="183"/>
      <c r="J73" s="184">
        <f>J335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hidden="1" s="10" customFormat="1" ht="19.92" customHeight="1">
      <c r="A74" s="10"/>
      <c r="B74" s="181"/>
      <c r="C74" s="126"/>
      <c r="D74" s="182" t="s">
        <v>151</v>
      </c>
      <c r="E74" s="183"/>
      <c r="F74" s="183"/>
      <c r="G74" s="183"/>
      <c r="H74" s="183"/>
      <c r="I74" s="183"/>
      <c r="J74" s="184">
        <f>J348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hidden="1" s="10" customFormat="1" ht="19.92" customHeight="1">
      <c r="A75" s="10"/>
      <c r="B75" s="181"/>
      <c r="C75" s="126"/>
      <c r="D75" s="182" t="s">
        <v>152</v>
      </c>
      <c r="E75" s="183"/>
      <c r="F75" s="183"/>
      <c r="G75" s="183"/>
      <c r="H75" s="183"/>
      <c r="I75" s="183"/>
      <c r="J75" s="184">
        <f>J351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hidden="1" s="9" customFormat="1" ht="24.96" customHeight="1">
      <c r="A76" s="9"/>
      <c r="B76" s="175"/>
      <c r="C76" s="176"/>
      <c r="D76" s="177" t="s">
        <v>153</v>
      </c>
      <c r="E76" s="178"/>
      <c r="F76" s="178"/>
      <c r="G76" s="178"/>
      <c r="H76" s="178"/>
      <c r="I76" s="178"/>
      <c r="J76" s="179">
        <f>J360</f>
        <v>0</v>
      </c>
      <c r="K76" s="176"/>
      <c r="L76" s="18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hidden="1" s="10" customFormat="1" ht="19.92" customHeight="1">
      <c r="A77" s="10"/>
      <c r="B77" s="181"/>
      <c r="C77" s="126"/>
      <c r="D77" s="182" t="s">
        <v>154</v>
      </c>
      <c r="E77" s="183"/>
      <c r="F77" s="183"/>
      <c r="G77" s="183"/>
      <c r="H77" s="183"/>
      <c r="I77" s="183"/>
      <c r="J77" s="184">
        <f>J361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hidden="1" s="2" customFormat="1" ht="21.84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hidden="1" s="2" customFormat="1" ht="6.96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hidden="1"/>
    <row r="81" hidden="1"/>
    <row r="82" hidden="1"/>
    <row r="83" s="2" customFormat="1" ht="6.96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24.96" customHeight="1">
      <c r="A84" s="39"/>
      <c r="B84" s="40"/>
      <c r="C84" s="24" t="s">
        <v>155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26.25" customHeight="1">
      <c r="A87" s="39"/>
      <c r="B87" s="40"/>
      <c r="C87" s="41"/>
      <c r="D87" s="41"/>
      <c r="E87" s="170" t="str">
        <f>E7</f>
        <v>Projektová dokumentace revitalizace střediska Veřejná zeleň na ul. Palackého 29, Nový Jičín</v>
      </c>
      <c r="F87" s="33"/>
      <c r="G87" s="33"/>
      <c r="H87" s="33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131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70" t="str">
        <f>E9</f>
        <v>SO 01 - Skladovací hala uzamykatelná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21</v>
      </c>
      <c r="D91" s="41"/>
      <c r="E91" s="41"/>
      <c r="F91" s="28" t="str">
        <f>F12</f>
        <v>par. č. 589/3 v k.ú. Nový Jičín-Horní Předměstí</v>
      </c>
      <c r="G91" s="41"/>
      <c r="H91" s="41"/>
      <c r="I91" s="33" t="s">
        <v>23</v>
      </c>
      <c r="J91" s="73" t="str">
        <f>IF(J12="","",J12)</f>
        <v>26. 3. 2021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25</v>
      </c>
      <c r="D93" s="41"/>
      <c r="E93" s="41"/>
      <c r="F93" s="28" t="str">
        <f>E15</f>
        <v>Technické služby města Nového Jičína, p. o.</v>
      </c>
      <c r="G93" s="41"/>
      <c r="H93" s="41"/>
      <c r="I93" s="33" t="s">
        <v>31</v>
      </c>
      <c r="J93" s="37" t="str">
        <f>E21</f>
        <v>BENEPRO, a.s.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29</v>
      </c>
      <c r="D94" s="41"/>
      <c r="E94" s="41"/>
      <c r="F94" s="28" t="str">
        <f>IF(E18="","",E18)</f>
        <v>Vyplň údaj</v>
      </c>
      <c r="G94" s="41"/>
      <c r="H94" s="41"/>
      <c r="I94" s="33" t="s">
        <v>34</v>
      </c>
      <c r="J94" s="37" t="str">
        <f>E24</f>
        <v>BENEPRO, a.s.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11" customFormat="1" ht="29.28" customHeight="1">
      <c r="A96" s="186"/>
      <c r="B96" s="187"/>
      <c r="C96" s="188" t="s">
        <v>156</v>
      </c>
      <c r="D96" s="189" t="s">
        <v>56</v>
      </c>
      <c r="E96" s="189" t="s">
        <v>52</v>
      </c>
      <c r="F96" s="189" t="s">
        <v>53</v>
      </c>
      <c r="G96" s="189" t="s">
        <v>157</v>
      </c>
      <c r="H96" s="189" t="s">
        <v>158</v>
      </c>
      <c r="I96" s="189" t="s">
        <v>159</v>
      </c>
      <c r="J96" s="189" t="s">
        <v>135</v>
      </c>
      <c r="K96" s="190" t="s">
        <v>160</v>
      </c>
      <c r="L96" s="191"/>
      <c r="M96" s="93" t="s">
        <v>19</v>
      </c>
      <c r="N96" s="94" t="s">
        <v>41</v>
      </c>
      <c r="O96" s="94" t="s">
        <v>161</v>
      </c>
      <c r="P96" s="94" t="s">
        <v>162</v>
      </c>
      <c r="Q96" s="94" t="s">
        <v>163</v>
      </c>
      <c r="R96" s="94" t="s">
        <v>164</v>
      </c>
      <c r="S96" s="94" t="s">
        <v>165</v>
      </c>
      <c r="T96" s="95" t="s">
        <v>166</v>
      </c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</row>
    <row r="97" s="2" customFormat="1" ht="22.8" customHeight="1">
      <c r="A97" s="39"/>
      <c r="B97" s="40"/>
      <c r="C97" s="100" t="s">
        <v>167</v>
      </c>
      <c r="D97" s="41"/>
      <c r="E97" s="41"/>
      <c r="F97" s="41"/>
      <c r="G97" s="41"/>
      <c r="H97" s="41"/>
      <c r="I97" s="41"/>
      <c r="J97" s="192">
        <f>BK97</f>
        <v>0</v>
      </c>
      <c r="K97" s="41"/>
      <c r="L97" s="45"/>
      <c r="M97" s="96"/>
      <c r="N97" s="193"/>
      <c r="O97" s="97"/>
      <c r="P97" s="194">
        <f>P98+P288+P360</f>
        <v>0</v>
      </c>
      <c r="Q97" s="97"/>
      <c r="R97" s="194">
        <f>R98+R288+R360</f>
        <v>270.29259933689104</v>
      </c>
      <c r="S97" s="97"/>
      <c r="T97" s="195">
        <f>T98+T288+T360</f>
        <v>10.0548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70</v>
      </c>
      <c r="AU97" s="18" t="s">
        <v>136</v>
      </c>
      <c r="BK97" s="196">
        <f>BK98+BK288+BK360</f>
        <v>0</v>
      </c>
    </row>
    <row r="98" s="12" customFormat="1" ht="25.92" customHeight="1">
      <c r="A98" s="12"/>
      <c r="B98" s="197"/>
      <c r="C98" s="198"/>
      <c r="D98" s="199" t="s">
        <v>70</v>
      </c>
      <c r="E98" s="200" t="s">
        <v>168</v>
      </c>
      <c r="F98" s="200" t="s">
        <v>169</v>
      </c>
      <c r="G98" s="198"/>
      <c r="H98" s="198"/>
      <c r="I98" s="201"/>
      <c r="J98" s="202">
        <f>BK98</f>
        <v>0</v>
      </c>
      <c r="K98" s="198"/>
      <c r="L98" s="203"/>
      <c r="M98" s="204"/>
      <c r="N98" s="205"/>
      <c r="O98" s="205"/>
      <c r="P98" s="206">
        <f>P99+P127+P171+P216+P222+P231+P241+P274+P285</f>
        <v>0</v>
      </c>
      <c r="Q98" s="205"/>
      <c r="R98" s="206">
        <f>R99+R127+R171+R216+R222+R231+R241+R274+R285</f>
        <v>268.71344426689103</v>
      </c>
      <c r="S98" s="205"/>
      <c r="T98" s="207">
        <f>T99+T127+T171+T216+T222+T231+T241+T274+T285</f>
        <v>10.0548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79</v>
      </c>
      <c r="AT98" s="209" t="s">
        <v>70</v>
      </c>
      <c r="AU98" s="209" t="s">
        <v>71</v>
      </c>
      <c r="AY98" s="208" t="s">
        <v>170</v>
      </c>
      <c r="BK98" s="210">
        <f>BK99+BK127+BK171+BK216+BK222+BK231+BK241+BK274+BK285</f>
        <v>0</v>
      </c>
    </row>
    <row r="99" s="12" customFormat="1" ht="22.8" customHeight="1">
      <c r="A99" s="12"/>
      <c r="B99" s="197"/>
      <c r="C99" s="198"/>
      <c r="D99" s="199" t="s">
        <v>70</v>
      </c>
      <c r="E99" s="211" t="s">
        <v>79</v>
      </c>
      <c r="F99" s="211" t="s">
        <v>171</v>
      </c>
      <c r="G99" s="198"/>
      <c r="H99" s="198"/>
      <c r="I99" s="201"/>
      <c r="J99" s="212">
        <f>BK99</f>
        <v>0</v>
      </c>
      <c r="K99" s="198"/>
      <c r="L99" s="203"/>
      <c r="M99" s="204"/>
      <c r="N99" s="205"/>
      <c r="O99" s="205"/>
      <c r="P99" s="206">
        <f>SUM(P100:P126)</f>
        <v>0</v>
      </c>
      <c r="Q99" s="205"/>
      <c r="R99" s="206">
        <f>SUM(R100:R126)</f>
        <v>0.00064550000000000002</v>
      </c>
      <c r="S99" s="205"/>
      <c r="T99" s="207">
        <f>SUM(T100:T126)</f>
        <v>6.2249999999999996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79</v>
      </c>
      <c r="AT99" s="209" t="s">
        <v>70</v>
      </c>
      <c r="AU99" s="209" t="s">
        <v>79</v>
      </c>
      <c r="AY99" s="208" t="s">
        <v>170</v>
      </c>
      <c r="BK99" s="210">
        <f>SUM(BK100:BK126)</f>
        <v>0</v>
      </c>
    </row>
    <row r="100" s="2" customFormat="1" ht="33" customHeight="1">
      <c r="A100" s="39"/>
      <c r="B100" s="40"/>
      <c r="C100" s="213" t="s">
        <v>79</v>
      </c>
      <c r="D100" s="213" t="s">
        <v>172</v>
      </c>
      <c r="E100" s="214" t="s">
        <v>173</v>
      </c>
      <c r="F100" s="215" t="s">
        <v>174</v>
      </c>
      <c r="G100" s="216" t="s">
        <v>175</v>
      </c>
      <c r="H100" s="217">
        <v>1</v>
      </c>
      <c r="I100" s="218"/>
      <c r="J100" s="219">
        <f>ROUND(I100*H100,2)</f>
        <v>0</v>
      </c>
      <c r="K100" s="215" t="s">
        <v>176</v>
      </c>
      <c r="L100" s="45"/>
      <c r="M100" s="220" t="s">
        <v>19</v>
      </c>
      <c r="N100" s="221" t="s">
        <v>42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177</v>
      </c>
      <c r="AT100" s="224" t="s">
        <v>172</v>
      </c>
      <c r="AU100" s="224" t="s">
        <v>81</v>
      </c>
      <c r="AY100" s="18" t="s">
        <v>170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177</v>
      </c>
      <c r="BM100" s="224" t="s">
        <v>178</v>
      </c>
    </row>
    <row r="101" s="2" customFormat="1">
      <c r="A101" s="39"/>
      <c r="B101" s="40"/>
      <c r="C101" s="41"/>
      <c r="D101" s="226" t="s">
        <v>179</v>
      </c>
      <c r="E101" s="41"/>
      <c r="F101" s="227" t="s">
        <v>180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179</v>
      </c>
      <c r="AU101" s="18" t="s">
        <v>81</v>
      </c>
    </row>
    <row r="102" s="2" customFormat="1" ht="37.8" customHeight="1">
      <c r="A102" s="39"/>
      <c r="B102" s="40"/>
      <c r="C102" s="213" t="s">
        <v>81</v>
      </c>
      <c r="D102" s="213" t="s">
        <v>172</v>
      </c>
      <c r="E102" s="214" t="s">
        <v>181</v>
      </c>
      <c r="F102" s="215" t="s">
        <v>182</v>
      </c>
      <c r="G102" s="216" t="s">
        <v>175</v>
      </c>
      <c r="H102" s="217">
        <v>1</v>
      </c>
      <c r="I102" s="218"/>
      <c r="J102" s="219">
        <f>ROUND(I102*H102,2)</f>
        <v>0</v>
      </c>
      <c r="K102" s="215" t="s">
        <v>176</v>
      </c>
      <c r="L102" s="45"/>
      <c r="M102" s="220" t="s">
        <v>19</v>
      </c>
      <c r="N102" s="221" t="s">
        <v>42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177</v>
      </c>
      <c r="AT102" s="224" t="s">
        <v>172</v>
      </c>
      <c r="AU102" s="224" t="s">
        <v>81</v>
      </c>
      <c r="AY102" s="18" t="s">
        <v>170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177</v>
      </c>
      <c r="BM102" s="224" t="s">
        <v>183</v>
      </c>
    </row>
    <row r="103" s="2" customFormat="1">
      <c r="A103" s="39"/>
      <c r="B103" s="40"/>
      <c r="C103" s="41"/>
      <c r="D103" s="226" t="s">
        <v>179</v>
      </c>
      <c r="E103" s="41"/>
      <c r="F103" s="227" t="s">
        <v>184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179</v>
      </c>
      <c r="AU103" s="18" t="s">
        <v>81</v>
      </c>
    </row>
    <row r="104" s="2" customFormat="1" ht="37.8" customHeight="1">
      <c r="A104" s="39"/>
      <c r="B104" s="40"/>
      <c r="C104" s="213" t="s">
        <v>185</v>
      </c>
      <c r="D104" s="213" t="s">
        <v>172</v>
      </c>
      <c r="E104" s="214" t="s">
        <v>186</v>
      </c>
      <c r="F104" s="215" t="s">
        <v>187</v>
      </c>
      <c r="G104" s="216" t="s">
        <v>175</v>
      </c>
      <c r="H104" s="217">
        <v>2</v>
      </c>
      <c r="I104" s="218"/>
      <c r="J104" s="219">
        <f>ROUND(I104*H104,2)</f>
        <v>0</v>
      </c>
      <c r="K104" s="215" t="s">
        <v>176</v>
      </c>
      <c r="L104" s="45"/>
      <c r="M104" s="220" t="s">
        <v>19</v>
      </c>
      <c r="N104" s="221" t="s">
        <v>42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177</v>
      </c>
      <c r="AT104" s="224" t="s">
        <v>172</v>
      </c>
      <c r="AU104" s="224" t="s">
        <v>81</v>
      </c>
      <c r="AY104" s="18" t="s">
        <v>170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177</v>
      </c>
      <c r="BM104" s="224" t="s">
        <v>188</v>
      </c>
    </row>
    <row r="105" s="2" customFormat="1">
      <c r="A105" s="39"/>
      <c r="B105" s="40"/>
      <c r="C105" s="41"/>
      <c r="D105" s="226" t="s">
        <v>179</v>
      </c>
      <c r="E105" s="41"/>
      <c r="F105" s="227" t="s">
        <v>189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179</v>
      </c>
      <c r="AU105" s="18" t="s">
        <v>81</v>
      </c>
    </row>
    <row r="106" s="2" customFormat="1" ht="55.5" customHeight="1">
      <c r="A106" s="39"/>
      <c r="B106" s="40"/>
      <c r="C106" s="213" t="s">
        <v>177</v>
      </c>
      <c r="D106" s="213" t="s">
        <v>172</v>
      </c>
      <c r="E106" s="214" t="s">
        <v>190</v>
      </c>
      <c r="F106" s="215" t="s">
        <v>191</v>
      </c>
      <c r="G106" s="216" t="s">
        <v>192</v>
      </c>
      <c r="H106" s="217">
        <v>25</v>
      </c>
      <c r="I106" s="218"/>
      <c r="J106" s="219">
        <f>ROUND(I106*H106,2)</f>
        <v>0</v>
      </c>
      <c r="K106" s="215" t="s">
        <v>176</v>
      </c>
      <c r="L106" s="45"/>
      <c r="M106" s="220" t="s">
        <v>19</v>
      </c>
      <c r="N106" s="221" t="s">
        <v>42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0.17999999999999999</v>
      </c>
      <c r="T106" s="223">
        <f>S106*H106</f>
        <v>4.5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177</v>
      </c>
      <c r="AT106" s="224" t="s">
        <v>172</v>
      </c>
      <c r="AU106" s="224" t="s">
        <v>81</v>
      </c>
      <c r="AY106" s="18" t="s">
        <v>170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177</v>
      </c>
      <c r="BM106" s="224" t="s">
        <v>193</v>
      </c>
    </row>
    <row r="107" s="2" customFormat="1">
      <c r="A107" s="39"/>
      <c r="B107" s="40"/>
      <c r="C107" s="41"/>
      <c r="D107" s="226" t="s">
        <v>179</v>
      </c>
      <c r="E107" s="41"/>
      <c r="F107" s="227" t="s">
        <v>194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179</v>
      </c>
      <c r="AU107" s="18" t="s">
        <v>81</v>
      </c>
    </row>
    <row r="108" s="13" customFormat="1">
      <c r="A108" s="13"/>
      <c r="B108" s="231"/>
      <c r="C108" s="232"/>
      <c r="D108" s="233" t="s">
        <v>195</v>
      </c>
      <c r="E108" s="234" t="s">
        <v>19</v>
      </c>
      <c r="F108" s="235" t="s">
        <v>196</v>
      </c>
      <c r="G108" s="232"/>
      <c r="H108" s="234" t="s">
        <v>19</v>
      </c>
      <c r="I108" s="236"/>
      <c r="J108" s="232"/>
      <c r="K108" s="232"/>
      <c r="L108" s="237"/>
      <c r="M108" s="238"/>
      <c r="N108" s="239"/>
      <c r="O108" s="239"/>
      <c r="P108" s="239"/>
      <c r="Q108" s="239"/>
      <c r="R108" s="239"/>
      <c r="S108" s="239"/>
      <c r="T108" s="240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1" t="s">
        <v>195</v>
      </c>
      <c r="AU108" s="241" t="s">
        <v>81</v>
      </c>
      <c r="AV108" s="13" t="s">
        <v>79</v>
      </c>
      <c r="AW108" s="13" t="s">
        <v>33</v>
      </c>
      <c r="AX108" s="13" t="s">
        <v>71</v>
      </c>
      <c r="AY108" s="241" t="s">
        <v>170</v>
      </c>
    </row>
    <row r="109" s="14" customFormat="1">
      <c r="A109" s="14"/>
      <c r="B109" s="242"/>
      <c r="C109" s="243"/>
      <c r="D109" s="233" t="s">
        <v>195</v>
      </c>
      <c r="E109" s="244" t="s">
        <v>19</v>
      </c>
      <c r="F109" s="245" t="s">
        <v>197</v>
      </c>
      <c r="G109" s="243"/>
      <c r="H109" s="246">
        <v>25</v>
      </c>
      <c r="I109" s="247"/>
      <c r="J109" s="243"/>
      <c r="K109" s="243"/>
      <c r="L109" s="248"/>
      <c r="M109" s="249"/>
      <c r="N109" s="250"/>
      <c r="O109" s="250"/>
      <c r="P109" s="250"/>
      <c r="Q109" s="250"/>
      <c r="R109" s="250"/>
      <c r="S109" s="250"/>
      <c r="T109" s="251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2" t="s">
        <v>195</v>
      </c>
      <c r="AU109" s="252" t="s">
        <v>81</v>
      </c>
      <c r="AV109" s="14" t="s">
        <v>81</v>
      </c>
      <c r="AW109" s="14" t="s">
        <v>33</v>
      </c>
      <c r="AX109" s="14" t="s">
        <v>79</v>
      </c>
      <c r="AY109" s="252" t="s">
        <v>170</v>
      </c>
    </row>
    <row r="110" s="2" customFormat="1" ht="44.25" customHeight="1">
      <c r="A110" s="39"/>
      <c r="B110" s="40"/>
      <c r="C110" s="213" t="s">
        <v>198</v>
      </c>
      <c r="D110" s="213" t="s">
        <v>172</v>
      </c>
      <c r="E110" s="214" t="s">
        <v>199</v>
      </c>
      <c r="F110" s="215" t="s">
        <v>200</v>
      </c>
      <c r="G110" s="216" t="s">
        <v>192</v>
      </c>
      <c r="H110" s="217">
        <v>25</v>
      </c>
      <c r="I110" s="218"/>
      <c r="J110" s="219">
        <f>ROUND(I110*H110,2)</f>
        <v>0</v>
      </c>
      <c r="K110" s="215" t="s">
        <v>176</v>
      </c>
      <c r="L110" s="45"/>
      <c r="M110" s="220" t="s">
        <v>19</v>
      </c>
      <c r="N110" s="221" t="s">
        <v>42</v>
      </c>
      <c r="O110" s="85"/>
      <c r="P110" s="222">
        <f>O110*H110</f>
        <v>0</v>
      </c>
      <c r="Q110" s="222">
        <v>2.582E-05</v>
      </c>
      <c r="R110" s="222">
        <f>Q110*H110</f>
        <v>0.00064550000000000002</v>
      </c>
      <c r="S110" s="222">
        <v>0.069000000000000006</v>
      </c>
      <c r="T110" s="223">
        <f>S110*H110</f>
        <v>1.7250000000000001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177</v>
      </c>
      <c r="AT110" s="224" t="s">
        <v>172</v>
      </c>
      <c r="AU110" s="224" t="s">
        <v>81</v>
      </c>
      <c r="AY110" s="18" t="s">
        <v>170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177</v>
      </c>
      <c r="BM110" s="224" t="s">
        <v>201</v>
      </c>
    </row>
    <row r="111" s="2" customFormat="1">
      <c r="A111" s="39"/>
      <c r="B111" s="40"/>
      <c r="C111" s="41"/>
      <c r="D111" s="226" t="s">
        <v>179</v>
      </c>
      <c r="E111" s="41"/>
      <c r="F111" s="227" t="s">
        <v>202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179</v>
      </c>
      <c r="AU111" s="18" t="s">
        <v>81</v>
      </c>
    </row>
    <row r="112" s="13" customFormat="1">
      <c r="A112" s="13"/>
      <c r="B112" s="231"/>
      <c r="C112" s="232"/>
      <c r="D112" s="233" t="s">
        <v>195</v>
      </c>
      <c r="E112" s="234" t="s">
        <v>19</v>
      </c>
      <c r="F112" s="235" t="s">
        <v>196</v>
      </c>
      <c r="G112" s="232"/>
      <c r="H112" s="234" t="s">
        <v>19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195</v>
      </c>
      <c r="AU112" s="241" t="s">
        <v>81</v>
      </c>
      <c r="AV112" s="13" t="s">
        <v>79</v>
      </c>
      <c r="AW112" s="13" t="s">
        <v>33</v>
      </c>
      <c r="AX112" s="13" t="s">
        <v>71</v>
      </c>
      <c r="AY112" s="241" t="s">
        <v>170</v>
      </c>
    </row>
    <row r="113" s="14" customFormat="1">
      <c r="A113" s="14"/>
      <c r="B113" s="242"/>
      <c r="C113" s="243"/>
      <c r="D113" s="233" t="s">
        <v>195</v>
      </c>
      <c r="E113" s="244" t="s">
        <v>19</v>
      </c>
      <c r="F113" s="245" t="s">
        <v>197</v>
      </c>
      <c r="G113" s="243"/>
      <c r="H113" s="246">
        <v>25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195</v>
      </c>
      <c r="AU113" s="252" t="s">
        <v>81</v>
      </c>
      <c r="AV113" s="14" t="s">
        <v>81</v>
      </c>
      <c r="AW113" s="14" t="s">
        <v>33</v>
      </c>
      <c r="AX113" s="14" t="s">
        <v>79</v>
      </c>
      <c r="AY113" s="252" t="s">
        <v>170</v>
      </c>
    </row>
    <row r="114" s="2" customFormat="1" ht="49.05" customHeight="1">
      <c r="A114" s="39"/>
      <c r="B114" s="40"/>
      <c r="C114" s="213" t="s">
        <v>203</v>
      </c>
      <c r="D114" s="213" t="s">
        <v>172</v>
      </c>
      <c r="E114" s="214" t="s">
        <v>204</v>
      </c>
      <c r="F114" s="215" t="s">
        <v>205</v>
      </c>
      <c r="G114" s="216" t="s">
        <v>206</v>
      </c>
      <c r="H114" s="217">
        <v>30.146000000000001</v>
      </c>
      <c r="I114" s="218"/>
      <c r="J114" s="219">
        <f>ROUND(I114*H114,2)</f>
        <v>0</v>
      </c>
      <c r="K114" s="215" t="s">
        <v>176</v>
      </c>
      <c r="L114" s="45"/>
      <c r="M114" s="220" t="s">
        <v>19</v>
      </c>
      <c r="N114" s="221" t="s">
        <v>42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177</v>
      </c>
      <c r="AT114" s="224" t="s">
        <v>172</v>
      </c>
      <c r="AU114" s="224" t="s">
        <v>81</v>
      </c>
      <c r="AY114" s="18" t="s">
        <v>170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79</v>
      </c>
      <c r="BK114" s="225">
        <f>ROUND(I114*H114,2)</f>
        <v>0</v>
      </c>
      <c r="BL114" s="18" t="s">
        <v>177</v>
      </c>
      <c r="BM114" s="224" t="s">
        <v>207</v>
      </c>
    </row>
    <row r="115" s="2" customFormat="1">
      <c r="A115" s="39"/>
      <c r="B115" s="40"/>
      <c r="C115" s="41"/>
      <c r="D115" s="226" t="s">
        <v>179</v>
      </c>
      <c r="E115" s="41"/>
      <c r="F115" s="227" t="s">
        <v>208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179</v>
      </c>
      <c r="AU115" s="18" t="s">
        <v>81</v>
      </c>
    </row>
    <row r="116" s="13" customFormat="1">
      <c r="A116" s="13"/>
      <c r="B116" s="231"/>
      <c r="C116" s="232"/>
      <c r="D116" s="233" t="s">
        <v>195</v>
      </c>
      <c r="E116" s="234" t="s">
        <v>19</v>
      </c>
      <c r="F116" s="235" t="s">
        <v>209</v>
      </c>
      <c r="G116" s="232"/>
      <c r="H116" s="234" t="s">
        <v>19</v>
      </c>
      <c r="I116" s="236"/>
      <c r="J116" s="232"/>
      <c r="K116" s="232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195</v>
      </c>
      <c r="AU116" s="241" t="s">
        <v>81</v>
      </c>
      <c r="AV116" s="13" t="s">
        <v>79</v>
      </c>
      <c r="AW116" s="13" t="s">
        <v>33</v>
      </c>
      <c r="AX116" s="13" t="s">
        <v>71</v>
      </c>
      <c r="AY116" s="241" t="s">
        <v>170</v>
      </c>
    </row>
    <row r="117" s="14" customFormat="1">
      <c r="A117" s="14"/>
      <c r="B117" s="242"/>
      <c r="C117" s="243"/>
      <c r="D117" s="233" t="s">
        <v>195</v>
      </c>
      <c r="E117" s="244" t="s">
        <v>19</v>
      </c>
      <c r="F117" s="245" t="s">
        <v>210</v>
      </c>
      <c r="G117" s="243"/>
      <c r="H117" s="246">
        <v>30.146000000000001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195</v>
      </c>
      <c r="AU117" s="252" t="s">
        <v>81</v>
      </c>
      <c r="AV117" s="14" t="s">
        <v>81</v>
      </c>
      <c r="AW117" s="14" t="s">
        <v>33</v>
      </c>
      <c r="AX117" s="14" t="s">
        <v>79</v>
      </c>
      <c r="AY117" s="252" t="s">
        <v>170</v>
      </c>
    </row>
    <row r="118" s="2" customFormat="1" ht="62.7" customHeight="1">
      <c r="A118" s="39"/>
      <c r="B118" s="40"/>
      <c r="C118" s="213" t="s">
        <v>211</v>
      </c>
      <c r="D118" s="213" t="s">
        <v>172</v>
      </c>
      <c r="E118" s="214" t="s">
        <v>212</v>
      </c>
      <c r="F118" s="215" t="s">
        <v>213</v>
      </c>
      <c r="G118" s="216" t="s">
        <v>206</v>
      </c>
      <c r="H118" s="217">
        <v>30.146000000000001</v>
      </c>
      <c r="I118" s="218"/>
      <c r="J118" s="219">
        <f>ROUND(I118*H118,2)</f>
        <v>0</v>
      </c>
      <c r="K118" s="215" t="s">
        <v>176</v>
      </c>
      <c r="L118" s="45"/>
      <c r="M118" s="220" t="s">
        <v>19</v>
      </c>
      <c r="N118" s="221" t="s">
        <v>42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177</v>
      </c>
      <c r="AT118" s="224" t="s">
        <v>172</v>
      </c>
      <c r="AU118" s="224" t="s">
        <v>81</v>
      </c>
      <c r="AY118" s="18" t="s">
        <v>170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177</v>
      </c>
      <c r="BM118" s="224" t="s">
        <v>214</v>
      </c>
    </row>
    <row r="119" s="2" customFormat="1">
      <c r="A119" s="39"/>
      <c r="B119" s="40"/>
      <c r="C119" s="41"/>
      <c r="D119" s="226" t="s">
        <v>179</v>
      </c>
      <c r="E119" s="41"/>
      <c r="F119" s="227" t="s">
        <v>215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179</v>
      </c>
      <c r="AU119" s="18" t="s">
        <v>81</v>
      </c>
    </row>
    <row r="120" s="2" customFormat="1" ht="44.25" customHeight="1">
      <c r="A120" s="39"/>
      <c r="B120" s="40"/>
      <c r="C120" s="213" t="s">
        <v>216</v>
      </c>
      <c r="D120" s="213" t="s">
        <v>172</v>
      </c>
      <c r="E120" s="214" t="s">
        <v>217</v>
      </c>
      <c r="F120" s="215" t="s">
        <v>218</v>
      </c>
      <c r="G120" s="216" t="s">
        <v>206</v>
      </c>
      <c r="H120" s="217">
        <v>30.146000000000001</v>
      </c>
      <c r="I120" s="218"/>
      <c r="J120" s="219">
        <f>ROUND(I120*H120,2)</f>
        <v>0</v>
      </c>
      <c r="K120" s="215" t="s">
        <v>176</v>
      </c>
      <c r="L120" s="45"/>
      <c r="M120" s="220" t="s">
        <v>19</v>
      </c>
      <c r="N120" s="221" t="s">
        <v>42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177</v>
      </c>
      <c r="AT120" s="224" t="s">
        <v>172</v>
      </c>
      <c r="AU120" s="224" t="s">
        <v>81</v>
      </c>
      <c r="AY120" s="18" t="s">
        <v>170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177</v>
      </c>
      <c r="BM120" s="224" t="s">
        <v>219</v>
      </c>
    </row>
    <row r="121" s="2" customFormat="1">
      <c r="A121" s="39"/>
      <c r="B121" s="40"/>
      <c r="C121" s="41"/>
      <c r="D121" s="226" t="s">
        <v>179</v>
      </c>
      <c r="E121" s="41"/>
      <c r="F121" s="227" t="s">
        <v>220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179</v>
      </c>
      <c r="AU121" s="18" t="s">
        <v>81</v>
      </c>
    </row>
    <row r="122" s="2" customFormat="1" ht="37.8" customHeight="1">
      <c r="A122" s="39"/>
      <c r="B122" s="40"/>
      <c r="C122" s="213" t="s">
        <v>221</v>
      </c>
      <c r="D122" s="213" t="s">
        <v>172</v>
      </c>
      <c r="E122" s="214" t="s">
        <v>222</v>
      </c>
      <c r="F122" s="215" t="s">
        <v>223</v>
      </c>
      <c r="G122" s="216" t="s">
        <v>206</v>
      </c>
      <c r="H122" s="217">
        <v>30.146000000000001</v>
      </c>
      <c r="I122" s="218"/>
      <c r="J122" s="219">
        <f>ROUND(I122*H122,2)</f>
        <v>0</v>
      </c>
      <c r="K122" s="215" t="s">
        <v>176</v>
      </c>
      <c r="L122" s="45"/>
      <c r="M122" s="220" t="s">
        <v>19</v>
      </c>
      <c r="N122" s="221" t="s">
        <v>42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177</v>
      </c>
      <c r="AT122" s="224" t="s">
        <v>172</v>
      </c>
      <c r="AU122" s="224" t="s">
        <v>81</v>
      </c>
      <c r="AY122" s="18" t="s">
        <v>170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177</v>
      </c>
      <c r="BM122" s="224" t="s">
        <v>224</v>
      </c>
    </row>
    <row r="123" s="2" customFormat="1">
      <c r="A123" s="39"/>
      <c r="B123" s="40"/>
      <c r="C123" s="41"/>
      <c r="D123" s="226" t="s">
        <v>179</v>
      </c>
      <c r="E123" s="41"/>
      <c r="F123" s="227" t="s">
        <v>225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179</v>
      </c>
      <c r="AU123" s="18" t="s">
        <v>81</v>
      </c>
    </row>
    <row r="124" s="2" customFormat="1" ht="44.25" customHeight="1">
      <c r="A124" s="39"/>
      <c r="B124" s="40"/>
      <c r="C124" s="213" t="s">
        <v>226</v>
      </c>
      <c r="D124" s="213" t="s">
        <v>172</v>
      </c>
      <c r="E124" s="214" t="s">
        <v>227</v>
      </c>
      <c r="F124" s="215" t="s">
        <v>228</v>
      </c>
      <c r="G124" s="216" t="s">
        <v>229</v>
      </c>
      <c r="H124" s="217">
        <v>58.784999999999997</v>
      </c>
      <c r="I124" s="218"/>
      <c r="J124" s="219">
        <f>ROUND(I124*H124,2)</f>
        <v>0</v>
      </c>
      <c r="K124" s="215" t="s">
        <v>176</v>
      </c>
      <c r="L124" s="45"/>
      <c r="M124" s="220" t="s">
        <v>19</v>
      </c>
      <c r="N124" s="221" t="s">
        <v>42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177</v>
      </c>
      <c r="AT124" s="224" t="s">
        <v>172</v>
      </c>
      <c r="AU124" s="224" t="s">
        <v>81</v>
      </c>
      <c r="AY124" s="18" t="s">
        <v>170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177</v>
      </c>
      <c r="BM124" s="224" t="s">
        <v>230</v>
      </c>
    </row>
    <row r="125" s="2" customFormat="1">
      <c r="A125" s="39"/>
      <c r="B125" s="40"/>
      <c r="C125" s="41"/>
      <c r="D125" s="226" t="s">
        <v>179</v>
      </c>
      <c r="E125" s="41"/>
      <c r="F125" s="227" t="s">
        <v>231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179</v>
      </c>
      <c r="AU125" s="18" t="s">
        <v>81</v>
      </c>
    </row>
    <row r="126" s="14" customFormat="1">
      <c r="A126" s="14"/>
      <c r="B126" s="242"/>
      <c r="C126" s="243"/>
      <c r="D126" s="233" t="s">
        <v>195</v>
      </c>
      <c r="E126" s="244" t="s">
        <v>19</v>
      </c>
      <c r="F126" s="245" t="s">
        <v>232</v>
      </c>
      <c r="G126" s="243"/>
      <c r="H126" s="246">
        <v>58.784999999999997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195</v>
      </c>
      <c r="AU126" s="252" t="s">
        <v>81</v>
      </c>
      <c r="AV126" s="14" t="s">
        <v>81</v>
      </c>
      <c r="AW126" s="14" t="s">
        <v>33</v>
      </c>
      <c r="AX126" s="14" t="s">
        <v>79</v>
      </c>
      <c r="AY126" s="252" t="s">
        <v>170</v>
      </c>
    </row>
    <row r="127" s="12" customFormat="1" ht="22.8" customHeight="1">
      <c r="A127" s="12"/>
      <c r="B127" s="197"/>
      <c r="C127" s="198"/>
      <c r="D127" s="199" t="s">
        <v>70</v>
      </c>
      <c r="E127" s="211" t="s">
        <v>81</v>
      </c>
      <c r="F127" s="211" t="s">
        <v>233</v>
      </c>
      <c r="G127" s="198"/>
      <c r="H127" s="198"/>
      <c r="I127" s="201"/>
      <c r="J127" s="212">
        <f>BK127</f>
        <v>0</v>
      </c>
      <c r="K127" s="198"/>
      <c r="L127" s="203"/>
      <c r="M127" s="204"/>
      <c r="N127" s="205"/>
      <c r="O127" s="205"/>
      <c r="P127" s="206">
        <f>SUM(P128:P170)</f>
        <v>0</v>
      </c>
      <c r="Q127" s="205"/>
      <c r="R127" s="206">
        <f>SUM(R128:R170)</f>
        <v>220.929366541891</v>
      </c>
      <c r="S127" s="205"/>
      <c r="T127" s="207">
        <f>SUM(T128:T170)</f>
        <v>3.6098999999999997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8" t="s">
        <v>79</v>
      </c>
      <c r="AT127" s="209" t="s">
        <v>70</v>
      </c>
      <c r="AU127" s="209" t="s">
        <v>79</v>
      </c>
      <c r="AY127" s="208" t="s">
        <v>170</v>
      </c>
      <c r="BK127" s="210">
        <f>SUM(BK128:BK170)</f>
        <v>0</v>
      </c>
    </row>
    <row r="128" s="2" customFormat="1" ht="37.8" customHeight="1">
      <c r="A128" s="39"/>
      <c r="B128" s="40"/>
      <c r="C128" s="213" t="s">
        <v>234</v>
      </c>
      <c r="D128" s="213" t="s">
        <v>172</v>
      </c>
      <c r="E128" s="214" t="s">
        <v>235</v>
      </c>
      <c r="F128" s="215" t="s">
        <v>236</v>
      </c>
      <c r="G128" s="216" t="s">
        <v>237</v>
      </c>
      <c r="H128" s="217">
        <v>9.4499999999999993</v>
      </c>
      <c r="I128" s="218"/>
      <c r="J128" s="219">
        <f>ROUND(I128*H128,2)</f>
        <v>0</v>
      </c>
      <c r="K128" s="215" t="s">
        <v>176</v>
      </c>
      <c r="L128" s="45"/>
      <c r="M128" s="220" t="s">
        <v>19</v>
      </c>
      <c r="N128" s="221" t="s">
        <v>42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0.38200000000000001</v>
      </c>
      <c r="T128" s="223">
        <f>S128*H128</f>
        <v>3.6098999999999997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177</v>
      </c>
      <c r="AT128" s="224" t="s">
        <v>172</v>
      </c>
      <c r="AU128" s="224" t="s">
        <v>81</v>
      </c>
      <c r="AY128" s="18" t="s">
        <v>170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177</v>
      </c>
      <c r="BM128" s="224" t="s">
        <v>238</v>
      </c>
    </row>
    <row r="129" s="2" customFormat="1">
      <c r="A129" s="39"/>
      <c r="B129" s="40"/>
      <c r="C129" s="41"/>
      <c r="D129" s="226" t="s">
        <v>179</v>
      </c>
      <c r="E129" s="41"/>
      <c r="F129" s="227" t="s">
        <v>239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179</v>
      </c>
      <c r="AU129" s="18" t="s">
        <v>81</v>
      </c>
    </row>
    <row r="130" s="14" customFormat="1">
      <c r="A130" s="14"/>
      <c r="B130" s="242"/>
      <c r="C130" s="243"/>
      <c r="D130" s="233" t="s">
        <v>195</v>
      </c>
      <c r="E130" s="244" t="s">
        <v>19</v>
      </c>
      <c r="F130" s="245" t="s">
        <v>240</v>
      </c>
      <c r="G130" s="243"/>
      <c r="H130" s="246">
        <v>9.4499999999999993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195</v>
      </c>
      <c r="AU130" s="252" t="s">
        <v>81</v>
      </c>
      <c r="AV130" s="14" t="s">
        <v>81</v>
      </c>
      <c r="AW130" s="14" t="s">
        <v>33</v>
      </c>
      <c r="AX130" s="14" t="s">
        <v>79</v>
      </c>
      <c r="AY130" s="252" t="s">
        <v>170</v>
      </c>
    </row>
    <row r="131" s="2" customFormat="1" ht="24.15" customHeight="1">
      <c r="A131" s="39"/>
      <c r="B131" s="40"/>
      <c r="C131" s="213" t="s">
        <v>241</v>
      </c>
      <c r="D131" s="213" t="s">
        <v>172</v>
      </c>
      <c r="E131" s="214" t="s">
        <v>242</v>
      </c>
      <c r="F131" s="215" t="s">
        <v>243</v>
      </c>
      <c r="G131" s="216" t="s">
        <v>237</v>
      </c>
      <c r="H131" s="217">
        <v>162</v>
      </c>
      <c r="I131" s="218"/>
      <c r="J131" s="219">
        <f>ROUND(I131*H131,2)</f>
        <v>0</v>
      </c>
      <c r="K131" s="215" t="s">
        <v>244</v>
      </c>
      <c r="L131" s="45"/>
      <c r="M131" s="220" t="s">
        <v>19</v>
      </c>
      <c r="N131" s="221" t="s">
        <v>42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177</v>
      </c>
      <c r="AT131" s="224" t="s">
        <v>172</v>
      </c>
      <c r="AU131" s="224" t="s">
        <v>81</v>
      </c>
      <c r="AY131" s="18" t="s">
        <v>170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79</v>
      </c>
      <c r="BK131" s="225">
        <f>ROUND(I131*H131,2)</f>
        <v>0</v>
      </c>
      <c r="BL131" s="18" t="s">
        <v>177</v>
      </c>
      <c r="BM131" s="224" t="s">
        <v>245</v>
      </c>
    </row>
    <row r="132" s="14" customFormat="1">
      <c r="A132" s="14"/>
      <c r="B132" s="242"/>
      <c r="C132" s="243"/>
      <c r="D132" s="233" t="s">
        <v>195</v>
      </c>
      <c r="E132" s="244" t="s">
        <v>19</v>
      </c>
      <c r="F132" s="245" t="s">
        <v>246</v>
      </c>
      <c r="G132" s="243"/>
      <c r="H132" s="246">
        <v>162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2" t="s">
        <v>195</v>
      </c>
      <c r="AU132" s="252" t="s">
        <v>81</v>
      </c>
      <c r="AV132" s="14" t="s">
        <v>81</v>
      </c>
      <c r="AW132" s="14" t="s">
        <v>33</v>
      </c>
      <c r="AX132" s="14" t="s">
        <v>79</v>
      </c>
      <c r="AY132" s="252" t="s">
        <v>170</v>
      </c>
    </row>
    <row r="133" s="2" customFormat="1" ht="21.75" customHeight="1">
      <c r="A133" s="39"/>
      <c r="B133" s="40"/>
      <c r="C133" s="253" t="s">
        <v>247</v>
      </c>
      <c r="D133" s="253" t="s">
        <v>248</v>
      </c>
      <c r="E133" s="254" t="s">
        <v>249</v>
      </c>
      <c r="F133" s="255" t="s">
        <v>250</v>
      </c>
      <c r="G133" s="256" t="s">
        <v>237</v>
      </c>
      <c r="H133" s="257">
        <v>162</v>
      </c>
      <c r="I133" s="258"/>
      <c r="J133" s="259">
        <f>ROUND(I133*H133,2)</f>
        <v>0</v>
      </c>
      <c r="K133" s="255" t="s">
        <v>244</v>
      </c>
      <c r="L133" s="260"/>
      <c r="M133" s="261" t="s">
        <v>19</v>
      </c>
      <c r="N133" s="262" t="s">
        <v>42</v>
      </c>
      <c r="O133" s="85"/>
      <c r="P133" s="222">
        <f>O133*H133</f>
        <v>0</v>
      </c>
      <c r="Q133" s="222">
        <v>0.20000000000000001</v>
      </c>
      <c r="R133" s="222">
        <f>Q133*H133</f>
        <v>32.399999999999999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216</v>
      </c>
      <c r="AT133" s="224" t="s">
        <v>248</v>
      </c>
      <c r="AU133" s="224" t="s">
        <v>81</v>
      </c>
      <c r="AY133" s="18" t="s">
        <v>170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177</v>
      </c>
      <c r="BM133" s="224" t="s">
        <v>251</v>
      </c>
    </row>
    <row r="134" s="2" customFormat="1" ht="37.8" customHeight="1">
      <c r="A134" s="39"/>
      <c r="B134" s="40"/>
      <c r="C134" s="213" t="s">
        <v>252</v>
      </c>
      <c r="D134" s="213" t="s">
        <v>172</v>
      </c>
      <c r="E134" s="214" t="s">
        <v>253</v>
      </c>
      <c r="F134" s="215" t="s">
        <v>254</v>
      </c>
      <c r="G134" s="216" t="s">
        <v>206</v>
      </c>
      <c r="H134" s="217">
        <v>39.277999999999999</v>
      </c>
      <c r="I134" s="218"/>
      <c r="J134" s="219">
        <f>ROUND(I134*H134,2)</f>
        <v>0</v>
      </c>
      <c r="K134" s="215" t="s">
        <v>176</v>
      </c>
      <c r="L134" s="45"/>
      <c r="M134" s="220" t="s">
        <v>19</v>
      </c>
      <c r="N134" s="221" t="s">
        <v>42</v>
      </c>
      <c r="O134" s="85"/>
      <c r="P134" s="222">
        <f>O134*H134</f>
        <v>0</v>
      </c>
      <c r="Q134" s="222">
        <v>1.98</v>
      </c>
      <c r="R134" s="222">
        <f>Q134*H134</f>
        <v>77.770439999999994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177</v>
      </c>
      <c r="AT134" s="224" t="s">
        <v>172</v>
      </c>
      <c r="AU134" s="224" t="s">
        <v>81</v>
      </c>
      <c r="AY134" s="18" t="s">
        <v>170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177</v>
      </c>
      <c r="BM134" s="224" t="s">
        <v>255</v>
      </c>
    </row>
    <row r="135" s="2" customFormat="1">
      <c r="A135" s="39"/>
      <c r="B135" s="40"/>
      <c r="C135" s="41"/>
      <c r="D135" s="226" t="s">
        <v>179</v>
      </c>
      <c r="E135" s="41"/>
      <c r="F135" s="227" t="s">
        <v>256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179</v>
      </c>
      <c r="AU135" s="18" t="s">
        <v>81</v>
      </c>
    </row>
    <row r="136" s="13" customFormat="1">
      <c r="A136" s="13"/>
      <c r="B136" s="231"/>
      <c r="C136" s="232"/>
      <c r="D136" s="233" t="s">
        <v>195</v>
      </c>
      <c r="E136" s="234" t="s">
        <v>19</v>
      </c>
      <c r="F136" s="235" t="s">
        <v>257</v>
      </c>
      <c r="G136" s="232"/>
      <c r="H136" s="234" t="s">
        <v>19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195</v>
      </c>
      <c r="AU136" s="241" t="s">
        <v>81</v>
      </c>
      <c r="AV136" s="13" t="s">
        <v>79</v>
      </c>
      <c r="AW136" s="13" t="s">
        <v>33</v>
      </c>
      <c r="AX136" s="13" t="s">
        <v>71</v>
      </c>
      <c r="AY136" s="241" t="s">
        <v>170</v>
      </c>
    </row>
    <row r="137" s="14" customFormat="1">
      <c r="A137" s="14"/>
      <c r="B137" s="242"/>
      <c r="C137" s="243"/>
      <c r="D137" s="233" t="s">
        <v>195</v>
      </c>
      <c r="E137" s="244" t="s">
        <v>19</v>
      </c>
      <c r="F137" s="245" t="s">
        <v>258</v>
      </c>
      <c r="G137" s="243"/>
      <c r="H137" s="246">
        <v>32.100000000000001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195</v>
      </c>
      <c r="AU137" s="252" t="s">
        <v>81</v>
      </c>
      <c r="AV137" s="14" t="s">
        <v>81</v>
      </c>
      <c r="AW137" s="14" t="s">
        <v>33</v>
      </c>
      <c r="AX137" s="14" t="s">
        <v>71</v>
      </c>
      <c r="AY137" s="252" t="s">
        <v>170</v>
      </c>
    </row>
    <row r="138" s="13" customFormat="1">
      <c r="A138" s="13"/>
      <c r="B138" s="231"/>
      <c r="C138" s="232"/>
      <c r="D138" s="233" t="s">
        <v>195</v>
      </c>
      <c r="E138" s="234" t="s">
        <v>19</v>
      </c>
      <c r="F138" s="235" t="s">
        <v>259</v>
      </c>
      <c r="G138" s="232"/>
      <c r="H138" s="234" t="s">
        <v>19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195</v>
      </c>
      <c r="AU138" s="241" t="s">
        <v>81</v>
      </c>
      <c r="AV138" s="13" t="s">
        <v>79</v>
      </c>
      <c r="AW138" s="13" t="s">
        <v>33</v>
      </c>
      <c r="AX138" s="13" t="s">
        <v>71</v>
      </c>
      <c r="AY138" s="241" t="s">
        <v>170</v>
      </c>
    </row>
    <row r="139" s="14" customFormat="1">
      <c r="A139" s="14"/>
      <c r="B139" s="242"/>
      <c r="C139" s="243"/>
      <c r="D139" s="233" t="s">
        <v>195</v>
      </c>
      <c r="E139" s="244" t="s">
        <v>19</v>
      </c>
      <c r="F139" s="245" t="s">
        <v>260</v>
      </c>
      <c r="G139" s="243"/>
      <c r="H139" s="246">
        <v>7.1779999999999999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195</v>
      </c>
      <c r="AU139" s="252" t="s">
        <v>81</v>
      </c>
      <c r="AV139" s="14" t="s">
        <v>81</v>
      </c>
      <c r="AW139" s="14" t="s">
        <v>33</v>
      </c>
      <c r="AX139" s="14" t="s">
        <v>71</v>
      </c>
      <c r="AY139" s="252" t="s">
        <v>170</v>
      </c>
    </row>
    <row r="140" s="15" customFormat="1">
      <c r="A140" s="15"/>
      <c r="B140" s="263"/>
      <c r="C140" s="264"/>
      <c r="D140" s="233" t="s">
        <v>195</v>
      </c>
      <c r="E140" s="265" t="s">
        <v>19</v>
      </c>
      <c r="F140" s="266" t="s">
        <v>261</v>
      </c>
      <c r="G140" s="264"/>
      <c r="H140" s="267">
        <v>39.277999999999999</v>
      </c>
      <c r="I140" s="268"/>
      <c r="J140" s="264"/>
      <c r="K140" s="264"/>
      <c r="L140" s="269"/>
      <c r="M140" s="270"/>
      <c r="N140" s="271"/>
      <c r="O140" s="271"/>
      <c r="P140" s="271"/>
      <c r="Q140" s="271"/>
      <c r="R140" s="271"/>
      <c r="S140" s="271"/>
      <c r="T140" s="27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3" t="s">
        <v>195</v>
      </c>
      <c r="AU140" s="273" t="s">
        <v>81</v>
      </c>
      <c r="AV140" s="15" t="s">
        <v>177</v>
      </c>
      <c r="AW140" s="15" t="s">
        <v>33</v>
      </c>
      <c r="AX140" s="15" t="s">
        <v>79</v>
      </c>
      <c r="AY140" s="273" t="s">
        <v>170</v>
      </c>
    </row>
    <row r="141" s="2" customFormat="1" ht="33" customHeight="1">
      <c r="A141" s="39"/>
      <c r="B141" s="40"/>
      <c r="C141" s="213" t="s">
        <v>8</v>
      </c>
      <c r="D141" s="213" t="s">
        <v>172</v>
      </c>
      <c r="E141" s="214" t="s">
        <v>262</v>
      </c>
      <c r="F141" s="215" t="s">
        <v>263</v>
      </c>
      <c r="G141" s="216" t="s">
        <v>206</v>
      </c>
      <c r="H141" s="217">
        <v>21.399999999999999</v>
      </c>
      <c r="I141" s="218"/>
      <c r="J141" s="219">
        <f>ROUND(I141*H141,2)</f>
        <v>0</v>
      </c>
      <c r="K141" s="215" t="s">
        <v>176</v>
      </c>
      <c r="L141" s="45"/>
      <c r="M141" s="220" t="s">
        <v>19</v>
      </c>
      <c r="N141" s="221" t="s">
        <v>42</v>
      </c>
      <c r="O141" s="85"/>
      <c r="P141" s="222">
        <f>O141*H141</f>
        <v>0</v>
      </c>
      <c r="Q141" s="222">
        <v>2.4532922039999998</v>
      </c>
      <c r="R141" s="222">
        <f>Q141*H141</f>
        <v>52.500453165599993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177</v>
      </c>
      <c r="AT141" s="224" t="s">
        <v>172</v>
      </c>
      <c r="AU141" s="224" t="s">
        <v>81</v>
      </c>
      <c r="AY141" s="18" t="s">
        <v>170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177</v>
      </c>
      <c r="BM141" s="224" t="s">
        <v>264</v>
      </c>
    </row>
    <row r="142" s="2" customFormat="1">
      <c r="A142" s="39"/>
      <c r="B142" s="40"/>
      <c r="C142" s="41"/>
      <c r="D142" s="226" t="s">
        <v>179</v>
      </c>
      <c r="E142" s="41"/>
      <c r="F142" s="227" t="s">
        <v>265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179</v>
      </c>
      <c r="AU142" s="18" t="s">
        <v>81</v>
      </c>
    </row>
    <row r="143" s="2" customFormat="1">
      <c r="A143" s="39"/>
      <c r="B143" s="40"/>
      <c r="C143" s="41"/>
      <c r="D143" s="233" t="s">
        <v>266</v>
      </c>
      <c r="E143" s="41"/>
      <c r="F143" s="274" t="s">
        <v>267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266</v>
      </c>
      <c r="AU143" s="18" t="s">
        <v>81</v>
      </c>
    </row>
    <row r="144" s="13" customFormat="1">
      <c r="A144" s="13"/>
      <c r="B144" s="231"/>
      <c r="C144" s="232"/>
      <c r="D144" s="233" t="s">
        <v>195</v>
      </c>
      <c r="E144" s="234" t="s">
        <v>19</v>
      </c>
      <c r="F144" s="235" t="s">
        <v>268</v>
      </c>
      <c r="G144" s="232"/>
      <c r="H144" s="234" t="s">
        <v>19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195</v>
      </c>
      <c r="AU144" s="241" t="s">
        <v>81</v>
      </c>
      <c r="AV144" s="13" t="s">
        <v>79</v>
      </c>
      <c r="AW144" s="13" t="s">
        <v>33</v>
      </c>
      <c r="AX144" s="13" t="s">
        <v>71</v>
      </c>
      <c r="AY144" s="241" t="s">
        <v>170</v>
      </c>
    </row>
    <row r="145" s="14" customFormat="1">
      <c r="A145" s="14"/>
      <c r="B145" s="242"/>
      <c r="C145" s="243"/>
      <c r="D145" s="233" t="s">
        <v>195</v>
      </c>
      <c r="E145" s="244" t="s">
        <v>19</v>
      </c>
      <c r="F145" s="245" t="s">
        <v>269</v>
      </c>
      <c r="G145" s="243"/>
      <c r="H145" s="246">
        <v>21.399999999999999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195</v>
      </c>
      <c r="AU145" s="252" t="s">
        <v>81</v>
      </c>
      <c r="AV145" s="14" t="s">
        <v>81</v>
      </c>
      <c r="AW145" s="14" t="s">
        <v>33</v>
      </c>
      <c r="AX145" s="14" t="s">
        <v>79</v>
      </c>
      <c r="AY145" s="252" t="s">
        <v>170</v>
      </c>
    </row>
    <row r="146" s="2" customFormat="1" ht="24.15" customHeight="1">
      <c r="A146" s="39"/>
      <c r="B146" s="40"/>
      <c r="C146" s="213" t="s">
        <v>270</v>
      </c>
      <c r="D146" s="213" t="s">
        <v>172</v>
      </c>
      <c r="E146" s="214" t="s">
        <v>271</v>
      </c>
      <c r="F146" s="215" t="s">
        <v>272</v>
      </c>
      <c r="G146" s="216" t="s">
        <v>206</v>
      </c>
      <c r="H146" s="217">
        <v>5.024</v>
      </c>
      <c r="I146" s="218"/>
      <c r="J146" s="219">
        <f>ROUND(I146*H146,2)</f>
        <v>0</v>
      </c>
      <c r="K146" s="215" t="s">
        <v>244</v>
      </c>
      <c r="L146" s="45"/>
      <c r="M146" s="220" t="s">
        <v>19</v>
      </c>
      <c r="N146" s="221" t="s">
        <v>42</v>
      </c>
      <c r="O146" s="85"/>
      <c r="P146" s="222">
        <f>O146*H146</f>
        <v>0</v>
      </c>
      <c r="Q146" s="222">
        <v>2.2563399999999998</v>
      </c>
      <c r="R146" s="222">
        <f>Q146*H146</f>
        <v>11.335852159999998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177</v>
      </c>
      <c r="AT146" s="224" t="s">
        <v>172</v>
      </c>
      <c r="AU146" s="224" t="s">
        <v>81</v>
      </c>
      <c r="AY146" s="18" t="s">
        <v>170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177</v>
      </c>
      <c r="BM146" s="224" t="s">
        <v>273</v>
      </c>
    </row>
    <row r="147" s="13" customFormat="1">
      <c r="A147" s="13"/>
      <c r="B147" s="231"/>
      <c r="C147" s="232"/>
      <c r="D147" s="233" t="s">
        <v>195</v>
      </c>
      <c r="E147" s="234" t="s">
        <v>19</v>
      </c>
      <c r="F147" s="235" t="s">
        <v>274</v>
      </c>
      <c r="G147" s="232"/>
      <c r="H147" s="234" t="s">
        <v>19</v>
      </c>
      <c r="I147" s="236"/>
      <c r="J147" s="232"/>
      <c r="K147" s="232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195</v>
      </c>
      <c r="AU147" s="241" t="s">
        <v>81</v>
      </c>
      <c r="AV147" s="13" t="s">
        <v>79</v>
      </c>
      <c r="AW147" s="13" t="s">
        <v>33</v>
      </c>
      <c r="AX147" s="13" t="s">
        <v>71</v>
      </c>
      <c r="AY147" s="241" t="s">
        <v>170</v>
      </c>
    </row>
    <row r="148" s="14" customFormat="1">
      <c r="A148" s="14"/>
      <c r="B148" s="242"/>
      <c r="C148" s="243"/>
      <c r="D148" s="233" t="s">
        <v>195</v>
      </c>
      <c r="E148" s="244" t="s">
        <v>19</v>
      </c>
      <c r="F148" s="245" t="s">
        <v>275</v>
      </c>
      <c r="G148" s="243"/>
      <c r="H148" s="246">
        <v>5.024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195</v>
      </c>
      <c r="AU148" s="252" t="s">
        <v>81</v>
      </c>
      <c r="AV148" s="14" t="s">
        <v>81</v>
      </c>
      <c r="AW148" s="14" t="s">
        <v>33</v>
      </c>
      <c r="AX148" s="14" t="s">
        <v>79</v>
      </c>
      <c r="AY148" s="252" t="s">
        <v>170</v>
      </c>
    </row>
    <row r="149" s="2" customFormat="1" ht="33" customHeight="1">
      <c r="A149" s="39"/>
      <c r="B149" s="40"/>
      <c r="C149" s="213" t="s">
        <v>276</v>
      </c>
      <c r="D149" s="213" t="s">
        <v>172</v>
      </c>
      <c r="E149" s="214" t="s">
        <v>277</v>
      </c>
      <c r="F149" s="215" t="s">
        <v>278</v>
      </c>
      <c r="G149" s="216" t="s">
        <v>206</v>
      </c>
      <c r="H149" s="217">
        <v>17.943999999999999</v>
      </c>
      <c r="I149" s="218"/>
      <c r="J149" s="219">
        <f>ROUND(I149*H149,2)</f>
        <v>0</v>
      </c>
      <c r="K149" s="215" t="s">
        <v>176</v>
      </c>
      <c r="L149" s="45"/>
      <c r="M149" s="220" t="s">
        <v>19</v>
      </c>
      <c r="N149" s="221" t="s">
        <v>42</v>
      </c>
      <c r="O149" s="85"/>
      <c r="P149" s="222">
        <f>O149*H149</f>
        <v>0</v>
      </c>
      <c r="Q149" s="222">
        <v>2.4532922039999998</v>
      </c>
      <c r="R149" s="222">
        <f>Q149*H149</f>
        <v>44.021875308575993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177</v>
      </c>
      <c r="AT149" s="224" t="s">
        <v>172</v>
      </c>
      <c r="AU149" s="224" t="s">
        <v>81</v>
      </c>
      <c r="AY149" s="18" t="s">
        <v>170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177</v>
      </c>
      <c r="BM149" s="224" t="s">
        <v>279</v>
      </c>
    </row>
    <row r="150" s="2" customFormat="1">
      <c r="A150" s="39"/>
      <c r="B150" s="40"/>
      <c r="C150" s="41"/>
      <c r="D150" s="226" t="s">
        <v>179</v>
      </c>
      <c r="E150" s="41"/>
      <c r="F150" s="227" t="s">
        <v>280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179</v>
      </c>
      <c r="AU150" s="18" t="s">
        <v>81</v>
      </c>
    </row>
    <row r="151" s="2" customFormat="1">
      <c r="A151" s="39"/>
      <c r="B151" s="40"/>
      <c r="C151" s="41"/>
      <c r="D151" s="233" t="s">
        <v>266</v>
      </c>
      <c r="E151" s="41"/>
      <c r="F151" s="274" t="s">
        <v>281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266</v>
      </c>
      <c r="AU151" s="18" t="s">
        <v>81</v>
      </c>
    </row>
    <row r="152" s="13" customFormat="1">
      <c r="A152" s="13"/>
      <c r="B152" s="231"/>
      <c r="C152" s="232"/>
      <c r="D152" s="233" t="s">
        <v>195</v>
      </c>
      <c r="E152" s="234" t="s">
        <v>19</v>
      </c>
      <c r="F152" s="235" t="s">
        <v>209</v>
      </c>
      <c r="G152" s="232"/>
      <c r="H152" s="234" t="s">
        <v>19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195</v>
      </c>
      <c r="AU152" s="241" t="s">
        <v>81</v>
      </c>
      <c r="AV152" s="13" t="s">
        <v>79</v>
      </c>
      <c r="AW152" s="13" t="s">
        <v>33</v>
      </c>
      <c r="AX152" s="13" t="s">
        <v>71</v>
      </c>
      <c r="AY152" s="241" t="s">
        <v>170</v>
      </c>
    </row>
    <row r="153" s="14" customFormat="1">
      <c r="A153" s="14"/>
      <c r="B153" s="242"/>
      <c r="C153" s="243"/>
      <c r="D153" s="233" t="s">
        <v>195</v>
      </c>
      <c r="E153" s="244" t="s">
        <v>19</v>
      </c>
      <c r="F153" s="245" t="s">
        <v>282</v>
      </c>
      <c r="G153" s="243"/>
      <c r="H153" s="246">
        <v>17.943999999999999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195</v>
      </c>
      <c r="AU153" s="252" t="s">
        <v>81</v>
      </c>
      <c r="AV153" s="14" t="s">
        <v>81</v>
      </c>
      <c r="AW153" s="14" t="s">
        <v>33</v>
      </c>
      <c r="AX153" s="14" t="s">
        <v>79</v>
      </c>
      <c r="AY153" s="252" t="s">
        <v>170</v>
      </c>
    </row>
    <row r="154" s="2" customFormat="1" ht="16.5" customHeight="1">
      <c r="A154" s="39"/>
      <c r="B154" s="40"/>
      <c r="C154" s="253" t="s">
        <v>283</v>
      </c>
      <c r="D154" s="253" t="s">
        <v>248</v>
      </c>
      <c r="E154" s="254" t="s">
        <v>284</v>
      </c>
      <c r="F154" s="255" t="s">
        <v>285</v>
      </c>
      <c r="G154" s="256" t="s">
        <v>286</v>
      </c>
      <c r="H154" s="257">
        <v>77.873999999999995</v>
      </c>
      <c r="I154" s="258"/>
      <c r="J154" s="259">
        <f>ROUND(I154*H154,2)</f>
        <v>0</v>
      </c>
      <c r="K154" s="255" t="s">
        <v>176</v>
      </c>
      <c r="L154" s="260"/>
      <c r="M154" s="261" t="s">
        <v>19</v>
      </c>
      <c r="N154" s="262" t="s">
        <v>42</v>
      </c>
      <c r="O154" s="85"/>
      <c r="P154" s="222">
        <f>O154*H154</f>
        <v>0</v>
      </c>
      <c r="Q154" s="222">
        <v>0.001</v>
      </c>
      <c r="R154" s="222">
        <f>Q154*H154</f>
        <v>0.077873999999999999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216</v>
      </c>
      <c r="AT154" s="224" t="s">
        <v>248</v>
      </c>
      <c r="AU154" s="224" t="s">
        <v>81</v>
      </c>
      <c r="AY154" s="18" t="s">
        <v>170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79</v>
      </c>
      <c r="BK154" s="225">
        <f>ROUND(I154*H154,2)</f>
        <v>0</v>
      </c>
      <c r="BL154" s="18" t="s">
        <v>177</v>
      </c>
      <c r="BM154" s="224" t="s">
        <v>287</v>
      </c>
    </row>
    <row r="155" s="2" customFormat="1">
      <c r="A155" s="39"/>
      <c r="B155" s="40"/>
      <c r="C155" s="41"/>
      <c r="D155" s="226" t="s">
        <v>179</v>
      </c>
      <c r="E155" s="41"/>
      <c r="F155" s="227" t="s">
        <v>288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179</v>
      </c>
      <c r="AU155" s="18" t="s">
        <v>81</v>
      </c>
    </row>
    <row r="156" s="2" customFormat="1">
      <c r="A156" s="39"/>
      <c r="B156" s="40"/>
      <c r="C156" s="41"/>
      <c r="D156" s="233" t="s">
        <v>266</v>
      </c>
      <c r="E156" s="41"/>
      <c r="F156" s="274" t="s">
        <v>289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266</v>
      </c>
      <c r="AU156" s="18" t="s">
        <v>81</v>
      </c>
    </row>
    <row r="157" s="14" customFormat="1">
      <c r="A157" s="14"/>
      <c r="B157" s="242"/>
      <c r="C157" s="243"/>
      <c r="D157" s="233" t="s">
        <v>195</v>
      </c>
      <c r="E157" s="244" t="s">
        <v>19</v>
      </c>
      <c r="F157" s="245" t="s">
        <v>290</v>
      </c>
      <c r="G157" s="243"/>
      <c r="H157" s="246">
        <v>77.873999999999995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195</v>
      </c>
      <c r="AU157" s="252" t="s">
        <v>81</v>
      </c>
      <c r="AV157" s="14" t="s">
        <v>81</v>
      </c>
      <c r="AW157" s="14" t="s">
        <v>33</v>
      </c>
      <c r="AX157" s="14" t="s">
        <v>79</v>
      </c>
      <c r="AY157" s="252" t="s">
        <v>170</v>
      </c>
    </row>
    <row r="158" s="2" customFormat="1" ht="16.5" customHeight="1">
      <c r="A158" s="39"/>
      <c r="B158" s="40"/>
      <c r="C158" s="213" t="s">
        <v>291</v>
      </c>
      <c r="D158" s="213" t="s">
        <v>172</v>
      </c>
      <c r="E158" s="214" t="s">
        <v>292</v>
      </c>
      <c r="F158" s="215" t="s">
        <v>293</v>
      </c>
      <c r="G158" s="216" t="s">
        <v>192</v>
      </c>
      <c r="H158" s="217">
        <v>86.129999999999995</v>
      </c>
      <c r="I158" s="218"/>
      <c r="J158" s="219">
        <f>ROUND(I158*H158,2)</f>
        <v>0</v>
      </c>
      <c r="K158" s="215" t="s">
        <v>176</v>
      </c>
      <c r="L158" s="45"/>
      <c r="M158" s="220" t="s">
        <v>19</v>
      </c>
      <c r="N158" s="221" t="s">
        <v>42</v>
      </c>
      <c r="O158" s="85"/>
      <c r="P158" s="222">
        <f>O158*H158</f>
        <v>0</v>
      </c>
      <c r="Q158" s="222">
        <v>0.0026919000000000001</v>
      </c>
      <c r="R158" s="222">
        <f>Q158*H158</f>
        <v>0.23185334699999999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177</v>
      </c>
      <c r="AT158" s="224" t="s">
        <v>172</v>
      </c>
      <c r="AU158" s="224" t="s">
        <v>81</v>
      </c>
      <c r="AY158" s="18" t="s">
        <v>170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177</v>
      </c>
      <c r="BM158" s="224" t="s">
        <v>294</v>
      </c>
    </row>
    <row r="159" s="2" customFormat="1">
      <c r="A159" s="39"/>
      <c r="B159" s="40"/>
      <c r="C159" s="41"/>
      <c r="D159" s="226" t="s">
        <v>179</v>
      </c>
      <c r="E159" s="41"/>
      <c r="F159" s="227" t="s">
        <v>295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179</v>
      </c>
      <c r="AU159" s="18" t="s">
        <v>81</v>
      </c>
    </row>
    <row r="160" s="14" customFormat="1">
      <c r="A160" s="14"/>
      <c r="B160" s="242"/>
      <c r="C160" s="243"/>
      <c r="D160" s="233" t="s">
        <v>195</v>
      </c>
      <c r="E160" s="244" t="s">
        <v>19</v>
      </c>
      <c r="F160" s="245" t="s">
        <v>296</v>
      </c>
      <c r="G160" s="243"/>
      <c r="H160" s="246">
        <v>86.129999999999995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195</v>
      </c>
      <c r="AU160" s="252" t="s">
        <v>81</v>
      </c>
      <c r="AV160" s="14" t="s">
        <v>81</v>
      </c>
      <c r="AW160" s="14" t="s">
        <v>33</v>
      </c>
      <c r="AX160" s="14" t="s">
        <v>79</v>
      </c>
      <c r="AY160" s="252" t="s">
        <v>170</v>
      </c>
    </row>
    <row r="161" s="2" customFormat="1" ht="16.5" customHeight="1">
      <c r="A161" s="39"/>
      <c r="B161" s="40"/>
      <c r="C161" s="213" t="s">
        <v>297</v>
      </c>
      <c r="D161" s="213" t="s">
        <v>172</v>
      </c>
      <c r="E161" s="214" t="s">
        <v>298</v>
      </c>
      <c r="F161" s="215" t="s">
        <v>299</v>
      </c>
      <c r="G161" s="216" t="s">
        <v>192</v>
      </c>
      <c r="H161" s="217">
        <v>86.129999999999995</v>
      </c>
      <c r="I161" s="218"/>
      <c r="J161" s="219">
        <f>ROUND(I161*H161,2)</f>
        <v>0</v>
      </c>
      <c r="K161" s="215" t="s">
        <v>176</v>
      </c>
      <c r="L161" s="45"/>
      <c r="M161" s="220" t="s">
        <v>19</v>
      </c>
      <c r="N161" s="221" t="s">
        <v>42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177</v>
      </c>
      <c r="AT161" s="224" t="s">
        <v>172</v>
      </c>
      <c r="AU161" s="224" t="s">
        <v>81</v>
      </c>
      <c r="AY161" s="18" t="s">
        <v>170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177</v>
      </c>
      <c r="BM161" s="224" t="s">
        <v>300</v>
      </c>
    </row>
    <row r="162" s="2" customFormat="1">
      <c r="A162" s="39"/>
      <c r="B162" s="40"/>
      <c r="C162" s="41"/>
      <c r="D162" s="226" t="s">
        <v>179</v>
      </c>
      <c r="E162" s="41"/>
      <c r="F162" s="227" t="s">
        <v>301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179</v>
      </c>
      <c r="AU162" s="18" t="s">
        <v>81</v>
      </c>
    </row>
    <row r="163" s="2" customFormat="1" ht="16.5" customHeight="1">
      <c r="A163" s="39"/>
      <c r="B163" s="40"/>
      <c r="C163" s="213" t="s">
        <v>7</v>
      </c>
      <c r="D163" s="213" t="s">
        <v>172</v>
      </c>
      <c r="E163" s="214" t="s">
        <v>302</v>
      </c>
      <c r="F163" s="215" t="s">
        <v>303</v>
      </c>
      <c r="G163" s="216" t="s">
        <v>229</v>
      </c>
      <c r="H163" s="217">
        <v>1.4910000000000001</v>
      </c>
      <c r="I163" s="218"/>
      <c r="J163" s="219">
        <f>ROUND(I163*H163,2)</f>
        <v>0</v>
      </c>
      <c r="K163" s="215" t="s">
        <v>244</v>
      </c>
      <c r="L163" s="45"/>
      <c r="M163" s="220" t="s">
        <v>19</v>
      </c>
      <c r="N163" s="221" t="s">
        <v>42</v>
      </c>
      <c r="O163" s="85"/>
      <c r="P163" s="222">
        <f>O163*H163</f>
        <v>0</v>
      </c>
      <c r="Q163" s="222">
        <v>1.0606199999999999</v>
      </c>
      <c r="R163" s="222">
        <f>Q163*H163</f>
        <v>1.58138442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177</v>
      </c>
      <c r="AT163" s="224" t="s">
        <v>172</v>
      </c>
      <c r="AU163" s="224" t="s">
        <v>81</v>
      </c>
      <c r="AY163" s="18" t="s">
        <v>170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79</v>
      </c>
      <c r="BK163" s="225">
        <f>ROUND(I163*H163,2)</f>
        <v>0</v>
      </c>
      <c r="BL163" s="18" t="s">
        <v>177</v>
      </c>
      <c r="BM163" s="224" t="s">
        <v>304</v>
      </c>
    </row>
    <row r="164" s="13" customFormat="1">
      <c r="A164" s="13"/>
      <c r="B164" s="231"/>
      <c r="C164" s="232"/>
      <c r="D164" s="233" t="s">
        <v>195</v>
      </c>
      <c r="E164" s="234" t="s">
        <v>19</v>
      </c>
      <c r="F164" s="235" t="s">
        <v>305</v>
      </c>
      <c r="G164" s="232"/>
      <c r="H164" s="234" t="s">
        <v>19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195</v>
      </c>
      <c r="AU164" s="241" t="s">
        <v>81</v>
      </c>
      <c r="AV164" s="13" t="s">
        <v>79</v>
      </c>
      <c r="AW164" s="13" t="s">
        <v>33</v>
      </c>
      <c r="AX164" s="13" t="s">
        <v>71</v>
      </c>
      <c r="AY164" s="241" t="s">
        <v>170</v>
      </c>
    </row>
    <row r="165" s="14" customFormat="1">
      <c r="A165" s="14"/>
      <c r="B165" s="242"/>
      <c r="C165" s="243"/>
      <c r="D165" s="233" t="s">
        <v>195</v>
      </c>
      <c r="E165" s="244" t="s">
        <v>19</v>
      </c>
      <c r="F165" s="245" t="s">
        <v>306</v>
      </c>
      <c r="G165" s="243"/>
      <c r="H165" s="246">
        <v>1475.81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195</v>
      </c>
      <c r="AU165" s="252" t="s">
        <v>81</v>
      </c>
      <c r="AV165" s="14" t="s">
        <v>81</v>
      </c>
      <c r="AW165" s="14" t="s">
        <v>33</v>
      </c>
      <c r="AX165" s="14" t="s">
        <v>79</v>
      </c>
      <c r="AY165" s="252" t="s">
        <v>170</v>
      </c>
    </row>
    <row r="166" s="14" customFormat="1">
      <c r="A166" s="14"/>
      <c r="B166" s="242"/>
      <c r="C166" s="243"/>
      <c r="D166" s="233" t="s">
        <v>195</v>
      </c>
      <c r="E166" s="243"/>
      <c r="F166" s="245" t="s">
        <v>307</v>
      </c>
      <c r="G166" s="243"/>
      <c r="H166" s="246">
        <v>1.4910000000000001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195</v>
      </c>
      <c r="AU166" s="252" t="s">
        <v>81</v>
      </c>
      <c r="AV166" s="14" t="s">
        <v>81</v>
      </c>
      <c r="AW166" s="14" t="s">
        <v>4</v>
      </c>
      <c r="AX166" s="14" t="s">
        <v>79</v>
      </c>
      <c r="AY166" s="252" t="s">
        <v>170</v>
      </c>
    </row>
    <row r="167" s="2" customFormat="1" ht="24.15" customHeight="1">
      <c r="A167" s="39"/>
      <c r="B167" s="40"/>
      <c r="C167" s="213" t="s">
        <v>308</v>
      </c>
      <c r="D167" s="213" t="s">
        <v>172</v>
      </c>
      <c r="E167" s="214" t="s">
        <v>309</v>
      </c>
      <c r="F167" s="215" t="s">
        <v>310</v>
      </c>
      <c r="G167" s="216" t="s">
        <v>229</v>
      </c>
      <c r="H167" s="217">
        <v>0.94999999999999996</v>
      </c>
      <c r="I167" s="218"/>
      <c r="J167" s="219">
        <f>ROUND(I167*H167,2)</f>
        <v>0</v>
      </c>
      <c r="K167" s="215" t="s">
        <v>176</v>
      </c>
      <c r="L167" s="45"/>
      <c r="M167" s="220" t="s">
        <v>19</v>
      </c>
      <c r="N167" s="221" t="s">
        <v>42</v>
      </c>
      <c r="O167" s="85"/>
      <c r="P167" s="222">
        <f>O167*H167</f>
        <v>0</v>
      </c>
      <c r="Q167" s="222">
        <v>1.0627727797</v>
      </c>
      <c r="R167" s="222">
        <f>Q167*H167</f>
        <v>1.0096341407149998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177</v>
      </c>
      <c r="AT167" s="224" t="s">
        <v>172</v>
      </c>
      <c r="AU167" s="224" t="s">
        <v>81</v>
      </c>
      <c r="AY167" s="18" t="s">
        <v>170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177</v>
      </c>
      <c r="BM167" s="224" t="s">
        <v>311</v>
      </c>
    </row>
    <row r="168" s="2" customFormat="1">
      <c r="A168" s="39"/>
      <c r="B168" s="40"/>
      <c r="C168" s="41"/>
      <c r="D168" s="226" t="s">
        <v>179</v>
      </c>
      <c r="E168" s="41"/>
      <c r="F168" s="227" t="s">
        <v>312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179</v>
      </c>
      <c r="AU168" s="18" t="s">
        <v>81</v>
      </c>
    </row>
    <row r="169" s="2" customFormat="1">
      <c r="A169" s="39"/>
      <c r="B169" s="40"/>
      <c r="C169" s="41"/>
      <c r="D169" s="233" t="s">
        <v>266</v>
      </c>
      <c r="E169" s="41"/>
      <c r="F169" s="274" t="s">
        <v>313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266</v>
      </c>
      <c r="AU169" s="18" t="s">
        <v>81</v>
      </c>
    </row>
    <row r="170" s="14" customFormat="1">
      <c r="A170" s="14"/>
      <c r="B170" s="242"/>
      <c r="C170" s="243"/>
      <c r="D170" s="233" t="s">
        <v>195</v>
      </c>
      <c r="E170" s="244" t="s">
        <v>19</v>
      </c>
      <c r="F170" s="245" t="s">
        <v>314</v>
      </c>
      <c r="G170" s="243"/>
      <c r="H170" s="246">
        <v>0.94999999999999996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195</v>
      </c>
      <c r="AU170" s="252" t="s">
        <v>81</v>
      </c>
      <c r="AV170" s="14" t="s">
        <v>81</v>
      </c>
      <c r="AW170" s="14" t="s">
        <v>33</v>
      </c>
      <c r="AX170" s="14" t="s">
        <v>79</v>
      </c>
      <c r="AY170" s="252" t="s">
        <v>170</v>
      </c>
    </row>
    <row r="171" s="12" customFormat="1" ht="22.8" customHeight="1">
      <c r="A171" s="12"/>
      <c r="B171" s="197"/>
      <c r="C171" s="198"/>
      <c r="D171" s="199" t="s">
        <v>70</v>
      </c>
      <c r="E171" s="211" t="s">
        <v>185</v>
      </c>
      <c r="F171" s="211" t="s">
        <v>315</v>
      </c>
      <c r="G171" s="198"/>
      <c r="H171" s="198"/>
      <c r="I171" s="201"/>
      <c r="J171" s="212">
        <f>BK171</f>
        <v>0</v>
      </c>
      <c r="K171" s="198"/>
      <c r="L171" s="203"/>
      <c r="M171" s="204"/>
      <c r="N171" s="205"/>
      <c r="O171" s="205"/>
      <c r="P171" s="206">
        <f>SUM(P172:P215)</f>
        <v>0</v>
      </c>
      <c r="Q171" s="205"/>
      <c r="R171" s="206">
        <f>SUM(R172:R215)</f>
        <v>27.758159580000001</v>
      </c>
      <c r="S171" s="205"/>
      <c r="T171" s="207">
        <f>SUM(T172:T215)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8" t="s">
        <v>79</v>
      </c>
      <c r="AT171" s="209" t="s">
        <v>70</v>
      </c>
      <c r="AU171" s="209" t="s">
        <v>79</v>
      </c>
      <c r="AY171" s="208" t="s">
        <v>170</v>
      </c>
      <c r="BK171" s="210">
        <f>SUM(BK172:BK215)</f>
        <v>0</v>
      </c>
    </row>
    <row r="172" s="2" customFormat="1" ht="33" customHeight="1">
      <c r="A172" s="39"/>
      <c r="B172" s="40"/>
      <c r="C172" s="213" t="s">
        <v>316</v>
      </c>
      <c r="D172" s="213" t="s">
        <v>172</v>
      </c>
      <c r="E172" s="214" t="s">
        <v>317</v>
      </c>
      <c r="F172" s="215" t="s">
        <v>318</v>
      </c>
      <c r="G172" s="216" t="s">
        <v>229</v>
      </c>
      <c r="H172" s="217">
        <v>24.143999999999998</v>
      </c>
      <c r="I172" s="218"/>
      <c r="J172" s="219">
        <f>ROUND(I172*H172,2)</f>
        <v>0</v>
      </c>
      <c r="K172" s="215" t="s">
        <v>176</v>
      </c>
      <c r="L172" s="45"/>
      <c r="M172" s="220" t="s">
        <v>19</v>
      </c>
      <c r="N172" s="221" t="s">
        <v>42</v>
      </c>
      <c r="O172" s="85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177</v>
      </c>
      <c r="AT172" s="224" t="s">
        <v>172</v>
      </c>
      <c r="AU172" s="224" t="s">
        <v>81</v>
      </c>
      <c r="AY172" s="18" t="s">
        <v>170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79</v>
      </c>
      <c r="BK172" s="225">
        <f>ROUND(I172*H172,2)</f>
        <v>0</v>
      </c>
      <c r="BL172" s="18" t="s">
        <v>177</v>
      </c>
      <c r="BM172" s="224" t="s">
        <v>319</v>
      </c>
    </row>
    <row r="173" s="2" customFormat="1">
      <c r="A173" s="39"/>
      <c r="B173" s="40"/>
      <c r="C173" s="41"/>
      <c r="D173" s="226" t="s">
        <v>179</v>
      </c>
      <c r="E173" s="41"/>
      <c r="F173" s="227" t="s">
        <v>320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179</v>
      </c>
      <c r="AU173" s="18" t="s">
        <v>81</v>
      </c>
    </row>
    <row r="174" s="13" customFormat="1">
      <c r="A174" s="13"/>
      <c r="B174" s="231"/>
      <c r="C174" s="232"/>
      <c r="D174" s="233" t="s">
        <v>195</v>
      </c>
      <c r="E174" s="234" t="s">
        <v>19</v>
      </c>
      <c r="F174" s="235" t="s">
        <v>321</v>
      </c>
      <c r="G174" s="232"/>
      <c r="H174" s="234" t="s">
        <v>19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195</v>
      </c>
      <c r="AU174" s="241" t="s">
        <v>81</v>
      </c>
      <c r="AV174" s="13" t="s">
        <v>79</v>
      </c>
      <c r="AW174" s="13" t="s">
        <v>33</v>
      </c>
      <c r="AX174" s="13" t="s">
        <v>71</v>
      </c>
      <c r="AY174" s="241" t="s">
        <v>170</v>
      </c>
    </row>
    <row r="175" s="14" customFormat="1">
      <c r="A175" s="14"/>
      <c r="B175" s="242"/>
      <c r="C175" s="243"/>
      <c r="D175" s="233" t="s">
        <v>195</v>
      </c>
      <c r="E175" s="244" t="s">
        <v>19</v>
      </c>
      <c r="F175" s="245" t="s">
        <v>322</v>
      </c>
      <c r="G175" s="243"/>
      <c r="H175" s="246">
        <v>24.143999999999998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195</v>
      </c>
      <c r="AU175" s="252" t="s">
        <v>81</v>
      </c>
      <c r="AV175" s="14" t="s">
        <v>81</v>
      </c>
      <c r="AW175" s="14" t="s">
        <v>33</v>
      </c>
      <c r="AX175" s="14" t="s">
        <v>79</v>
      </c>
      <c r="AY175" s="252" t="s">
        <v>170</v>
      </c>
    </row>
    <row r="176" s="2" customFormat="1" ht="16.5" customHeight="1">
      <c r="A176" s="39"/>
      <c r="B176" s="40"/>
      <c r="C176" s="253" t="s">
        <v>323</v>
      </c>
      <c r="D176" s="253" t="s">
        <v>248</v>
      </c>
      <c r="E176" s="254" t="s">
        <v>324</v>
      </c>
      <c r="F176" s="255" t="s">
        <v>325</v>
      </c>
      <c r="G176" s="256" t="s">
        <v>229</v>
      </c>
      <c r="H176" s="257">
        <v>9.6259999999999994</v>
      </c>
      <c r="I176" s="258"/>
      <c r="J176" s="259">
        <f>ROUND(I176*H176,2)</f>
        <v>0</v>
      </c>
      <c r="K176" s="255" t="s">
        <v>244</v>
      </c>
      <c r="L176" s="260"/>
      <c r="M176" s="261" t="s">
        <v>19</v>
      </c>
      <c r="N176" s="262" t="s">
        <v>42</v>
      </c>
      <c r="O176" s="85"/>
      <c r="P176" s="222">
        <f>O176*H176</f>
        <v>0</v>
      </c>
      <c r="Q176" s="222">
        <v>1</v>
      </c>
      <c r="R176" s="222">
        <f>Q176*H176</f>
        <v>9.6259999999999994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216</v>
      </c>
      <c r="AT176" s="224" t="s">
        <v>248</v>
      </c>
      <c r="AU176" s="224" t="s">
        <v>81</v>
      </c>
      <c r="AY176" s="18" t="s">
        <v>170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177</v>
      </c>
      <c r="BM176" s="224" t="s">
        <v>326</v>
      </c>
    </row>
    <row r="177" s="14" customFormat="1">
      <c r="A177" s="14"/>
      <c r="B177" s="242"/>
      <c r="C177" s="243"/>
      <c r="D177" s="233" t="s">
        <v>195</v>
      </c>
      <c r="E177" s="243"/>
      <c r="F177" s="245" t="s">
        <v>327</v>
      </c>
      <c r="G177" s="243"/>
      <c r="H177" s="246">
        <v>9.6259999999999994</v>
      </c>
      <c r="I177" s="247"/>
      <c r="J177" s="243"/>
      <c r="K177" s="243"/>
      <c r="L177" s="248"/>
      <c r="M177" s="249"/>
      <c r="N177" s="250"/>
      <c r="O177" s="250"/>
      <c r="P177" s="250"/>
      <c r="Q177" s="250"/>
      <c r="R177" s="250"/>
      <c r="S177" s="250"/>
      <c r="T177" s="25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2" t="s">
        <v>195</v>
      </c>
      <c r="AU177" s="252" t="s">
        <v>81</v>
      </c>
      <c r="AV177" s="14" t="s">
        <v>81</v>
      </c>
      <c r="AW177" s="14" t="s">
        <v>4</v>
      </c>
      <c r="AX177" s="14" t="s">
        <v>79</v>
      </c>
      <c r="AY177" s="252" t="s">
        <v>170</v>
      </c>
    </row>
    <row r="178" s="2" customFormat="1" ht="16.5" customHeight="1">
      <c r="A178" s="39"/>
      <c r="B178" s="40"/>
      <c r="C178" s="253" t="s">
        <v>197</v>
      </c>
      <c r="D178" s="253" t="s">
        <v>248</v>
      </c>
      <c r="E178" s="254" t="s">
        <v>328</v>
      </c>
      <c r="F178" s="255" t="s">
        <v>329</v>
      </c>
      <c r="G178" s="256" t="s">
        <v>229</v>
      </c>
      <c r="H178" s="257">
        <v>6.3810000000000002</v>
      </c>
      <c r="I178" s="258"/>
      <c r="J178" s="259">
        <f>ROUND(I178*H178,2)</f>
        <v>0</v>
      </c>
      <c r="K178" s="255" t="s">
        <v>244</v>
      </c>
      <c r="L178" s="260"/>
      <c r="M178" s="261" t="s">
        <v>19</v>
      </c>
      <c r="N178" s="262" t="s">
        <v>42</v>
      </c>
      <c r="O178" s="85"/>
      <c r="P178" s="222">
        <f>O178*H178</f>
        <v>0</v>
      </c>
      <c r="Q178" s="222">
        <v>1</v>
      </c>
      <c r="R178" s="222">
        <f>Q178*H178</f>
        <v>6.3810000000000002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216</v>
      </c>
      <c r="AT178" s="224" t="s">
        <v>248</v>
      </c>
      <c r="AU178" s="224" t="s">
        <v>81</v>
      </c>
      <c r="AY178" s="18" t="s">
        <v>170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79</v>
      </c>
      <c r="BK178" s="225">
        <f>ROUND(I178*H178,2)</f>
        <v>0</v>
      </c>
      <c r="BL178" s="18" t="s">
        <v>177</v>
      </c>
      <c r="BM178" s="224" t="s">
        <v>330</v>
      </c>
    </row>
    <row r="179" s="14" customFormat="1">
      <c r="A179" s="14"/>
      <c r="B179" s="242"/>
      <c r="C179" s="243"/>
      <c r="D179" s="233" t="s">
        <v>195</v>
      </c>
      <c r="E179" s="243"/>
      <c r="F179" s="245" t="s">
        <v>331</v>
      </c>
      <c r="G179" s="243"/>
      <c r="H179" s="246">
        <v>6.3810000000000002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195</v>
      </c>
      <c r="AU179" s="252" t="s">
        <v>81</v>
      </c>
      <c r="AV179" s="14" t="s">
        <v>81</v>
      </c>
      <c r="AW179" s="14" t="s">
        <v>4</v>
      </c>
      <c r="AX179" s="14" t="s">
        <v>79</v>
      </c>
      <c r="AY179" s="252" t="s">
        <v>170</v>
      </c>
    </row>
    <row r="180" s="2" customFormat="1" ht="16.5" customHeight="1">
      <c r="A180" s="39"/>
      <c r="B180" s="40"/>
      <c r="C180" s="253" t="s">
        <v>332</v>
      </c>
      <c r="D180" s="253" t="s">
        <v>248</v>
      </c>
      <c r="E180" s="254" t="s">
        <v>333</v>
      </c>
      <c r="F180" s="255" t="s">
        <v>334</v>
      </c>
      <c r="G180" s="256" t="s">
        <v>229</v>
      </c>
      <c r="H180" s="257">
        <v>1.034</v>
      </c>
      <c r="I180" s="258"/>
      <c r="J180" s="259">
        <f>ROUND(I180*H180,2)</f>
        <v>0</v>
      </c>
      <c r="K180" s="255" t="s">
        <v>244</v>
      </c>
      <c r="L180" s="260"/>
      <c r="M180" s="261" t="s">
        <v>19</v>
      </c>
      <c r="N180" s="262" t="s">
        <v>42</v>
      </c>
      <c r="O180" s="85"/>
      <c r="P180" s="222">
        <f>O180*H180</f>
        <v>0</v>
      </c>
      <c r="Q180" s="222">
        <v>1</v>
      </c>
      <c r="R180" s="222">
        <f>Q180*H180</f>
        <v>1.034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216</v>
      </c>
      <c r="AT180" s="224" t="s">
        <v>248</v>
      </c>
      <c r="AU180" s="224" t="s">
        <v>81</v>
      </c>
      <c r="AY180" s="18" t="s">
        <v>170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177</v>
      </c>
      <c r="BM180" s="224" t="s">
        <v>335</v>
      </c>
    </row>
    <row r="181" s="14" customFormat="1">
      <c r="A181" s="14"/>
      <c r="B181" s="242"/>
      <c r="C181" s="243"/>
      <c r="D181" s="233" t="s">
        <v>195</v>
      </c>
      <c r="E181" s="243"/>
      <c r="F181" s="245" t="s">
        <v>336</v>
      </c>
      <c r="G181" s="243"/>
      <c r="H181" s="246">
        <v>1.034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2" t="s">
        <v>195</v>
      </c>
      <c r="AU181" s="252" t="s">
        <v>81</v>
      </c>
      <c r="AV181" s="14" t="s">
        <v>81</v>
      </c>
      <c r="AW181" s="14" t="s">
        <v>4</v>
      </c>
      <c r="AX181" s="14" t="s">
        <v>79</v>
      </c>
      <c r="AY181" s="252" t="s">
        <v>170</v>
      </c>
    </row>
    <row r="182" s="2" customFormat="1" ht="16.5" customHeight="1">
      <c r="A182" s="39"/>
      <c r="B182" s="40"/>
      <c r="C182" s="253" t="s">
        <v>337</v>
      </c>
      <c r="D182" s="253" t="s">
        <v>248</v>
      </c>
      <c r="E182" s="254" t="s">
        <v>338</v>
      </c>
      <c r="F182" s="255" t="s">
        <v>339</v>
      </c>
      <c r="G182" s="256" t="s">
        <v>229</v>
      </c>
      <c r="H182" s="257">
        <v>3.9940000000000002</v>
      </c>
      <c r="I182" s="258"/>
      <c r="J182" s="259">
        <f>ROUND(I182*H182,2)</f>
        <v>0</v>
      </c>
      <c r="K182" s="255" t="s">
        <v>244</v>
      </c>
      <c r="L182" s="260"/>
      <c r="M182" s="261" t="s">
        <v>19</v>
      </c>
      <c r="N182" s="262" t="s">
        <v>42</v>
      </c>
      <c r="O182" s="85"/>
      <c r="P182" s="222">
        <f>O182*H182</f>
        <v>0</v>
      </c>
      <c r="Q182" s="222">
        <v>1</v>
      </c>
      <c r="R182" s="222">
        <f>Q182*H182</f>
        <v>3.9940000000000002</v>
      </c>
      <c r="S182" s="222">
        <v>0</v>
      </c>
      <c r="T182" s="223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4" t="s">
        <v>216</v>
      </c>
      <c r="AT182" s="224" t="s">
        <v>248</v>
      </c>
      <c r="AU182" s="224" t="s">
        <v>81</v>
      </c>
      <c r="AY182" s="18" t="s">
        <v>170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8" t="s">
        <v>79</v>
      </c>
      <c r="BK182" s="225">
        <f>ROUND(I182*H182,2)</f>
        <v>0</v>
      </c>
      <c r="BL182" s="18" t="s">
        <v>177</v>
      </c>
      <c r="BM182" s="224" t="s">
        <v>340</v>
      </c>
    </row>
    <row r="183" s="14" customFormat="1">
      <c r="A183" s="14"/>
      <c r="B183" s="242"/>
      <c r="C183" s="243"/>
      <c r="D183" s="233" t="s">
        <v>195</v>
      </c>
      <c r="E183" s="243"/>
      <c r="F183" s="245" t="s">
        <v>341</v>
      </c>
      <c r="G183" s="243"/>
      <c r="H183" s="246">
        <v>3.9940000000000002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195</v>
      </c>
      <c r="AU183" s="252" t="s">
        <v>81</v>
      </c>
      <c r="AV183" s="14" t="s">
        <v>81</v>
      </c>
      <c r="AW183" s="14" t="s">
        <v>4</v>
      </c>
      <c r="AX183" s="14" t="s">
        <v>79</v>
      </c>
      <c r="AY183" s="252" t="s">
        <v>170</v>
      </c>
    </row>
    <row r="184" s="2" customFormat="1" ht="21.75" customHeight="1">
      <c r="A184" s="39"/>
      <c r="B184" s="40"/>
      <c r="C184" s="253" t="s">
        <v>342</v>
      </c>
      <c r="D184" s="253" t="s">
        <v>248</v>
      </c>
      <c r="E184" s="254" t="s">
        <v>343</v>
      </c>
      <c r="F184" s="255" t="s">
        <v>344</v>
      </c>
      <c r="G184" s="256" t="s">
        <v>229</v>
      </c>
      <c r="H184" s="257">
        <v>0.93700000000000006</v>
      </c>
      <c r="I184" s="258"/>
      <c r="J184" s="259">
        <f>ROUND(I184*H184,2)</f>
        <v>0</v>
      </c>
      <c r="K184" s="255" t="s">
        <v>244</v>
      </c>
      <c r="L184" s="260"/>
      <c r="M184" s="261" t="s">
        <v>19</v>
      </c>
      <c r="N184" s="262" t="s">
        <v>42</v>
      </c>
      <c r="O184" s="85"/>
      <c r="P184" s="222">
        <f>O184*H184</f>
        <v>0</v>
      </c>
      <c r="Q184" s="222">
        <v>1</v>
      </c>
      <c r="R184" s="222">
        <f>Q184*H184</f>
        <v>0.93700000000000006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216</v>
      </c>
      <c r="AT184" s="224" t="s">
        <v>248</v>
      </c>
      <c r="AU184" s="224" t="s">
        <v>81</v>
      </c>
      <c r="AY184" s="18" t="s">
        <v>170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177</v>
      </c>
      <c r="BM184" s="224" t="s">
        <v>345</v>
      </c>
    </row>
    <row r="185" s="14" customFormat="1">
      <c r="A185" s="14"/>
      <c r="B185" s="242"/>
      <c r="C185" s="243"/>
      <c r="D185" s="233" t="s">
        <v>195</v>
      </c>
      <c r="E185" s="243"/>
      <c r="F185" s="245" t="s">
        <v>346</v>
      </c>
      <c r="G185" s="243"/>
      <c r="H185" s="246">
        <v>0.93700000000000006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195</v>
      </c>
      <c r="AU185" s="252" t="s">
        <v>81</v>
      </c>
      <c r="AV185" s="14" t="s">
        <v>81</v>
      </c>
      <c r="AW185" s="14" t="s">
        <v>4</v>
      </c>
      <c r="AX185" s="14" t="s">
        <v>79</v>
      </c>
      <c r="AY185" s="252" t="s">
        <v>170</v>
      </c>
    </row>
    <row r="186" s="2" customFormat="1" ht="16.5" customHeight="1">
      <c r="A186" s="39"/>
      <c r="B186" s="40"/>
      <c r="C186" s="253" t="s">
        <v>347</v>
      </c>
      <c r="D186" s="253" t="s">
        <v>248</v>
      </c>
      <c r="E186" s="254" t="s">
        <v>348</v>
      </c>
      <c r="F186" s="255" t="s">
        <v>349</v>
      </c>
      <c r="G186" s="256" t="s">
        <v>237</v>
      </c>
      <c r="H186" s="257">
        <v>181.66300000000001</v>
      </c>
      <c r="I186" s="258"/>
      <c r="J186" s="259">
        <f>ROUND(I186*H186,2)</f>
        <v>0</v>
      </c>
      <c r="K186" s="255" t="s">
        <v>244</v>
      </c>
      <c r="L186" s="260"/>
      <c r="M186" s="261" t="s">
        <v>19</v>
      </c>
      <c r="N186" s="262" t="s">
        <v>42</v>
      </c>
      <c r="O186" s="85"/>
      <c r="P186" s="222">
        <f>O186*H186</f>
        <v>0</v>
      </c>
      <c r="Q186" s="222">
        <v>0.010659999999999999</v>
      </c>
      <c r="R186" s="222">
        <f>Q186*H186</f>
        <v>1.9365275799999999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216</v>
      </c>
      <c r="AT186" s="224" t="s">
        <v>248</v>
      </c>
      <c r="AU186" s="224" t="s">
        <v>81</v>
      </c>
      <c r="AY186" s="18" t="s">
        <v>170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177</v>
      </c>
      <c r="BM186" s="224" t="s">
        <v>350</v>
      </c>
    </row>
    <row r="187" s="14" customFormat="1">
      <c r="A187" s="14"/>
      <c r="B187" s="242"/>
      <c r="C187" s="243"/>
      <c r="D187" s="233" t="s">
        <v>195</v>
      </c>
      <c r="E187" s="243"/>
      <c r="F187" s="245" t="s">
        <v>351</v>
      </c>
      <c r="G187" s="243"/>
      <c r="H187" s="246">
        <v>181.66300000000001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195</v>
      </c>
      <c r="AU187" s="252" t="s">
        <v>81</v>
      </c>
      <c r="AV187" s="14" t="s">
        <v>81</v>
      </c>
      <c r="AW187" s="14" t="s">
        <v>4</v>
      </c>
      <c r="AX187" s="14" t="s">
        <v>79</v>
      </c>
      <c r="AY187" s="252" t="s">
        <v>170</v>
      </c>
    </row>
    <row r="188" s="2" customFormat="1" ht="16.5" customHeight="1">
      <c r="A188" s="39"/>
      <c r="B188" s="40"/>
      <c r="C188" s="253" t="s">
        <v>352</v>
      </c>
      <c r="D188" s="253" t="s">
        <v>248</v>
      </c>
      <c r="E188" s="254" t="s">
        <v>353</v>
      </c>
      <c r="F188" s="255" t="s">
        <v>354</v>
      </c>
      <c r="G188" s="256" t="s">
        <v>229</v>
      </c>
      <c r="H188" s="257">
        <v>1.2589999999999999</v>
      </c>
      <c r="I188" s="258"/>
      <c r="J188" s="259">
        <f>ROUND(I188*H188,2)</f>
        <v>0</v>
      </c>
      <c r="K188" s="255" t="s">
        <v>244</v>
      </c>
      <c r="L188" s="260"/>
      <c r="M188" s="261" t="s">
        <v>19</v>
      </c>
      <c r="N188" s="262" t="s">
        <v>42</v>
      </c>
      <c r="O188" s="85"/>
      <c r="P188" s="222">
        <f>O188*H188</f>
        <v>0</v>
      </c>
      <c r="Q188" s="222">
        <v>1</v>
      </c>
      <c r="R188" s="222">
        <f>Q188*H188</f>
        <v>1.2589999999999999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216</v>
      </c>
      <c r="AT188" s="224" t="s">
        <v>248</v>
      </c>
      <c r="AU188" s="224" t="s">
        <v>81</v>
      </c>
      <c r="AY188" s="18" t="s">
        <v>170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79</v>
      </c>
      <c r="BK188" s="225">
        <f>ROUND(I188*H188,2)</f>
        <v>0</v>
      </c>
      <c r="BL188" s="18" t="s">
        <v>177</v>
      </c>
      <c r="BM188" s="224" t="s">
        <v>355</v>
      </c>
    </row>
    <row r="189" s="14" customFormat="1">
      <c r="A189" s="14"/>
      <c r="B189" s="242"/>
      <c r="C189" s="243"/>
      <c r="D189" s="233" t="s">
        <v>195</v>
      </c>
      <c r="E189" s="244" t="s">
        <v>19</v>
      </c>
      <c r="F189" s="245" t="s">
        <v>356</v>
      </c>
      <c r="G189" s="243"/>
      <c r="H189" s="246">
        <v>1.1990000000000001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195</v>
      </c>
      <c r="AU189" s="252" t="s">
        <v>81</v>
      </c>
      <c r="AV189" s="14" t="s">
        <v>81</v>
      </c>
      <c r="AW189" s="14" t="s">
        <v>33</v>
      </c>
      <c r="AX189" s="14" t="s">
        <v>79</v>
      </c>
      <c r="AY189" s="252" t="s">
        <v>170</v>
      </c>
    </row>
    <row r="190" s="14" customFormat="1">
      <c r="A190" s="14"/>
      <c r="B190" s="242"/>
      <c r="C190" s="243"/>
      <c r="D190" s="233" t="s">
        <v>195</v>
      </c>
      <c r="E190" s="243"/>
      <c r="F190" s="245" t="s">
        <v>357</v>
      </c>
      <c r="G190" s="243"/>
      <c r="H190" s="246">
        <v>1.2589999999999999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2" t="s">
        <v>195</v>
      </c>
      <c r="AU190" s="252" t="s">
        <v>81</v>
      </c>
      <c r="AV190" s="14" t="s">
        <v>81</v>
      </c>
      <c r="AW190" s="14" t="s">
        <v>4</v>
      </c>
      <c r="AX190" s="14" t="s">
        <v>79</v>
      </c>
      <c r="AY190" s="252" t="s">
        <v>170</v>
      </c>
    </row>
    <row r="191" s="2" customFormat="1" ht="24.15" customHeight="1">
      <c r="A191" s="39"/>
      <c r="B191" s="40"/>
      <c r="C191" s="213" t="s">
        <v>358</v>
      </c>
      <c r="D191" s="213" t="s">
        <v>172</v>
      </c>
      <c r="E191" s="214" t="s">
        <v>359</v>
      </c>
      <c r="F191" s="215" t="s">
        <v>360</v>
      </c>
      <c r="G191" s="216" t="s">
        <v>229</v>
      </c>
      <c r="H191" s="217">
        <v>24.143999999999998</v>
      </c>
      <c r="I191" s="218"/>
      <c r="J191" s="219">
        <f>ROUND(I191*H191,2)</f>
        <v>0</v>
      </c>
      <c r="K191" s="215" t="s">
        <v>244</v>
      </c>
      <c r="L191" s="45"/>
      <c r="M191" s="220" t="s">
        <v>19</v>
      </c>
      <c r="N191" s="221" t="s">
        <v>42</v>
      </c>
      <c r="O191" s="85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177</v>
      </c>
      <c r="AT191" s="224" t="s">
        <v>172</v>
      </c>
      <c r="AU191" s="224" t="s">
        <v>81</v>
      </c>
      <c r="AY191" s="18" t="s">
        <v>170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79</v>
      </c>
      <c r="BK191" s="225">
        <f>ROUND(I191*H191,2)</f>
        <v>0</v>
      </c>
      <c r="BL191" s="18" t="s">
        <v>177</v>
      </c>
      <c r="BM191" s="224" t="s">
        <v>361</v>
      </c>
    </row>
    <row r="192" s="2" customFormat="1" ht="37.8" customHeight="1">
      <c r="A192" s="39"/>
      <c r="B192" s="40"/>
      <c r="C192" s="213" t="s">
        <v>362</v>
      </c>
      <c r="D192" s="213" t="s">
        <v>172</v>
      </c>
      <c r="E192" s="214" t="s">
        <v>363</v>
      </c>
      <c r="F192" s="215" t="s">
        <v>364</v>
      </c>
      <c r="G192" s="216" t="s">
        <v>192</v>
      </c>
      <c r="H192" s="217">
        <v>60</v>
      </c>
      <c r="I192" s="218"/>
      <c r="J192" s="219">
        <f>ROUND(I192*H192,2)</f>
        <v>0</v>
      </c>
      <c r="K192" s="215" t="s">
        <v>176</v>
      </c>
      <c r="L192" s="45"/>
      <c r="M192" s="220" t="s">
        <v>19</v>
      </c>
      <c r="N192" s="221" t="s">
        <v>42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177</v>
      </c>
      <c r="AT192" s="224" t="s">
        <v>172</v>
      </c>
      <c r="AU192" s="224" t="s">
        <v>81</v>
      </c>
      <c r="AY192" s="18" t="s">
        <v>170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177</v>
      </c>
      <c r="BM192" s="224" t="s">
        <v>365</v>
      </c>
    </row>
    <row r="193" s="2" customFormat="1">
      <c r="A193" s="39"/>
      <c r="B193" s="40"/>
      <c r="C193" s="41"/>
      <c r="D193" s="226" t="s">
        <v>179</v>
      </c>
      <c r="E193" s="41"/>
      <c r="F193" s="227" t="s">
        <v>366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179</v>
      </c>
      <c r="AU193" s="18" t="s">
        <v>81</v>
      </c>
    </row>
    <row r="194" s="13" customFormat="1">
      <c r="A194" s="13"/>
      <c r="B194" s="231"/>
      <c r="C194" s="232"/>
      <c r="D194" s="233" t="s">
        <v>195</v>
      </c>
      <c r="E194" s="234" t="s">
        <v>19</v>
      </c>
      <c r="F194" s="235" t="s">
        <v>367</v>
      </c>
      <c r="G194" s="232"/>
      <c r="H194" s="234" t="s">
        <v>19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195</v>
      </c>
      <c r="AU194" s="241" t="s">
        <v>81</v>
      </c>
      <c r="AV194" s="13" t="s">
        <v>79</v>
      </c>
      <c r="AW194" s="13" t="s">
        <v>33</v>
      </c>
      <c r="AX194" s="13" t="s">
        <v>71</v>
      </c>
      <c r="AY194" s="241" t="s">
        <v>170</v>
      </c>
    </row>
    <row r="195" s="13" customFormat="1">
      <c r="A195" s="13"/>
      <c r="B195" s="231"/>
      <c r="C195" s="232"/>
      <c r="D195" s="233" t="s">
        <v>195</v>
      </c>
      <c r="E195" s="234" t="s">
        <v>19</v>
      </c>
      <c r="F195" s="235" t="s">
        <v>368</v>
      </c>
      <c r="G195" s="232"/>
      <c r="H195" s="234" t="s">
        <v>19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195</v>
      </c>
      <c r="AU195" s="241" t="s">
        <v>81</v>
      </c>
      <c r="AV195" s="13" t="s">
        <v>79</v>
      </c>
      <c r="AW195" s="13" t="s">
        <v>33</v>
      </c>
      <c r="AX195" s="13" t="s">
        <v>71</v>
      </c>
      <c r="AY195" s="241" t="s">
        <v>170</v>
      </c>
    </row>
    <row r="196" s="14" customFormat="1">
      <c r="A196" s="14"/>
      <c r="B196" s="242"/>
      <c r="C196" s="243"/>
      <c r="D196" s="233" t="s">
        <v>195</v>
      </c>
      <c r="E196" s="244" t="s">
        <v>19</v>
      </c>
      <c r="F196" s="245" t="s">
        <v>369</v>
      </c>
      <c r="G196" s="243"/>
      <c r="H196" s="246">
        <v>60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195</v>
      </c>
      <c r="AU196" s="252" t="s">
        <v>81</v>
      </c>
      <c r="AV196" s="14" t="s">
        <v>81</v>
      </c>
      <c r="AW196" s="14" t="s">
        <v>33</v>
      </c>
      <c r="AX196" s="14" t="s">
        <v>79</v>
      </c>
      <c r="AY196" s="252" t="s">
        <v>170</v>
      </c>
    </row>
    <row r="197" s="2" customFormat="1" ht="33" customHeight="1">
      <c r="A197" s="39"/>
      <c r="B197" s="40"/>
      <c r="C197" s="253" t="s">
        <v>370</v>
      </c>
      <c r="D197" s="253" t="s">
        <v>248</v>
      </c>
      <c r="E197" s="254" t="s">
        <v>371</v>
      </c>
      <c r="F197" s="255" t="s">
        <v>372</v>
      </c>
      <c r="G197" s="256" t="s">
        <v>192</v>
      </c>
      <c r="H197" s="257">
        <v>66</v>
      </c>
      <c r="I197" s="258"/>
      <c r="J197" s="259">
        <f>ROUND(I197*H197,2)</f>
        <v>0</v>
      </c>
      <c r="K197" s="255" t="s">
        <v>244</v>
      </c>
      <c r="L197" s="260"/>
      <c r="M197" s="261" t="s">
        <v>19</v>
      </c>
      <c r="N197" s="262" t="s">
        <v>42</v>
      </c>
      <c r="O197" s="85"/>
      <c r="P197" s="222">
        <f>O197*H197</f>
        <v>0</v>
      </c>
      <c r="Q197" s="222">
        <v>0.0103</v>
      </c>
      <c r="R197" s="222">
        <f>Q197*H197</f>
        <v>0.67979999999999996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216</v>
      </c>
      <c r="AT197" s="224" t="s">
        <v>248</v>
      </c>
      <c r="AU197" s="224" t="s">
        <v>81</v>
      </c>
      <c r="AY197" s="18" t="s">
        <v>170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177</v>
      </c>
      <c r="BM197" s="224" t="s">
        <v>373</v>
      </c>
    </row>
    <row r="198" s="14" customFormat="1">
      <c r="A198" s="14"/>
      <c r="B198" s="242"/>
      <c r="C198" s="243"/>
      <c r="D198" s="233" t="s">
        <v>195</v>
      </c>
      <c r="E198" s="243"/>
      <c r="F198" s="245" t="s">
        <v>374</v>
      </c>
      <c r="G198" s="243"/>
      <c r="H198" s="246">
        <v>66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195</v>
      </c>
      <c r="AU198" s="252" t="s">
        <v>81</v>
      </c>
      <c r="AV198" s="14" t="s">
        <v>81</v>
      </c>
      <c r="AW198" s="14" t="s">
        <v>4</v>
      </c>
      <c r="AX198" s="14" t="s">
        <v>79</v>
      </c>
      <c r="AY198" s="252" t="s">
        <v>170</v>
      </c>
    </row>
    <row r="199" s="2" customFormat="1" ht="33" customHeight="1">
      <c r="A199" s="39"/>
      <c r="B199" s="40"/>
      <c r="C199" s="213" t="s">
        <v>375</v>
      </c>
      <c r="D199" s="213" t="s">
        <v>172</v>
      </c>
      <c r="E199" s="214" t="s">
        <v>376</v>
      </c>
      <c r="F199" s="215" t="s">
        <v>377</v>
      </c>
      <c r="G199" s="216" t="s">
        <v>192</v>
      </c>
      <c r="H199" s="217">
        <v>234</v>
      </c>
      <c r="I199" s="218"/>
      <c r="J199" s="219">
        <f>ROUND(I199*H199,2)</f>
        <v>0</v>
      </c>
      <c r="K199" s="215" t="s">
        <v>176</v>
      </c>
      <c r="L199" s="45"/>
      <c r="M199" s="220" t="s">
        <v>19</v>
      </c>
      <c r="N199" s="221" t="s">
        <v>42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177</v>
      </c>
      <c r="AT199" s="224" t="s">
        <v>172</v>
      </c>
      <c r="AU199" s="224" t="s">
        <v>81</v>
      </c>
      <c r="AY199" s="18" t="s">
        <v>170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177</v>
      </c>
      <c r="BM199" s="224" t="s">
        <v>378</v>
      </c>
    </row>
    <row r="200" s="2" customFormat="1">
      <c r="A200" s="39"/>
      <c r="B200" s="40"/>
      <c r="C200" s="41"/>
      <c r="D200" s="226" t="s">
        <v>179</v>
      </c>
      <c r="E200" s="41"/>
      <c r="F200" s="227" t="s">
        <v>379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179</v>
      </c>
      <c r="AU200" s="18" t="s">
        <v>81</v>
      </c>
    </row>
    <row r="201" s="13" customFormat="1">
      <c r="A201" s="13"/>
      <c r="B201" s="231"/>
      <c r="C201" s="232"/>
      <c r="D201" s="233" t="s">
        <v>195</v>
      </c>
      <c r="E201" s="234" t="s">
        <v>19</v>
      </c>
      <c r="F201" s="235" t="s">
        <v>380</v>
      </c>
      <c r="G201" s="232"/>
      <c r="H201" s="234" t="s">
        <v>19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4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1" t="s">
        <v>195</v>
      </c>
      <c r="AU201" s="241" t="s">
        <v>81</v>
      </c>
      <c r="AV201" s="13" t="s">
        <v>79</v>
      </c>
      <c r="AW201" s="13" t="s">
        <v>33</v>
      </c>
      <c r="AX201" s="13" t="s">
        <v>71</v>
      </c>
      <c r="AY201" s="241" t="s">
        <v>170</v>
      </c>
    </row>
    <row r="202" s="13" customFormat="1">
      <c r="A202" s="13"/>
      <c r="B202" s="231"/>
      <c r="C202" s="232"/>
      <c r="D202" s="233" t="s">
        <v>195</v>
      </c>
      <c r="E202" s="234" t="s">
        <v>19</v>
      </c>
      <c r="F202" s="235" t="s">
        <v>368</v>
      </c>
      <c r="G202" s="232"/>
      <c r="H202" s="234" t="s">
        <v>19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195</v>
      </c>
      <c r="AU202" s="241" t="s">
        <v>81</v>
      </c>
      <c r="AV202" s="13" t="s">
        <v>79</v>
      </c>
      <c r="AW202" s="13" t="s">
        <v>33</v>
      </c>
      <c r="AX202" s="13" t="s">
        <v>71</v>
      </c>
      <c r="AY202" s="241" t="s">
        <v>170</v>
      </c>
    </row>
    <row r="203" s="14" customFormat="1">
      <c r="A203" s="14"/>
      <c r="B203" s="242"/>
      <c r="C203" s="243"/>
      <c r="D203" s="233" t="s">
        <v>195</v>
      </c>
      <c r="E203" s="244" t="s">
        <v>19</v>
      </c>
      <c r="F203" s="245" t="s">
        <v>381</v>
      </c>
      <c r="G203" s="243"/>
      <c r="H203" s="246">
        <v>234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195</v>
      </c>
      <c r="AU203" s="252" t="s">
        <v>81</v>
      </c>
      <c r="AV203" s="14" t="s">
        <v>81</v>
      </c>
      <c r="AW203" s="14" t="s">
        <v>33</v>
      </c>
      <c r="AX203" s="14" t="s">
        <v>79</v>
      </c>
      <c r="AY203" s="252" t="s">
        <v>170</v>
      </c>
    </row>
    <row r="204" s="2" customFormat="1" ht="16.5" customHeight="1">
      <c r="A204" s="39"/>
      <c r="B204" s="40"/>
      <c r="C204" s="253" t="s">
        <v>382</v>
      </c>
      <c r="D204" s="253" t="s">
        <v>248</v>
      </c>
      <c r="E204" s="254" t="s">
        <v>383</v>
      </c>
      <c r="F204" s="255" t="s">
        <v>384</v>
      </c>
      <c r="G204" s="256" t="s">
        <v>192</v>
      </c>
      <c r="H204" s="257">
        <v>257.39999999999998</v>
      </c>
      <c r="I204" s="258"/>
      <c r="J204" s="259">
        <f>ROUND(I204*H204,2)</f>
        <v>0</v>
      </c>
      <c r="K204" s="255" t="s">
        <v>244</v>
      </c>
      <c r="L204" s="260"/>
      <c r="M204" s="261" t="s">
        <v>19</v>
      </c>
      <c r="N204" s="262" t="s">
        <v>42</v>
      </c>
      <c r="O204" s="85"/>
      <c r="P204" s="222">
        <f>O204*H204</f>
        <v>0</v>
      </c>
      <c r="Q204" s="222">
        <v>0.0069300000000000004</v>
      </c>
      <c r="R204" s="222">
        <f>Q204*H204</f>
        <v>1.783782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216</v>
      </c>
      <c r="AT204" s="224" t="s">
        <v>248</v>
      </c>
      <c r="AU204" s="224" t="s">
        <v>81</v>
      </c>
      <c r="AY204" s="18" t="s">
        <v>170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177</v>
      </c>
      <c r="BM204" s="224" t="s">
        <v>385</v>
      </c>
    </row>
    <row r="205" s="14" customFormat="1">
      <c r="A205" s="14"/>
      <c r="B205" s="242"/>
      <c r="C205" s="243"/>
      <c r="D205" s="233" t="s">
        <v>195</v>
      </c>
      <c r="E205" s="243"/>
      <c r="F205" s="245" t="s">
        <v>386</v>
      </c>
      <c r="G205" s="243"/>
      <c r="H205" s="246">
        <v>257.39999999999998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195</v>
      </c>
      <c r="AU205" s="252" t="s">
        <v>81</v>
      </c>
      <c r="AV205" s="14" t="s">
        <v>81</v>
      </c>
      <c r="AW205" s="14" t="s">
        <v>4</v>
      </c>
      <c r="AX205" s="14" t="s">
        <v>79</v>
      </c>
      <c r="AY205" s="252" t="s">
        <v>170</v>
      </c>
    </row>
    <row r="206" s="2" customFormat="1" ht="37.8" customHeight="1">
      <c r="A206" s="39"/>
      <c r="B206" s="40"/>
      <c r="C206" s="213" t="s">
        <v>387</v>
      </c>
      <c r="D206" s="213" t="s">
        <v>172</v>
      </c>
      <c r="E206" s="214" t="s">
        <v>388</v>
      </c>
      <c r="F206" s="215" t="s">
        <v>389</v>
      </c>
      <c r="G206" s="216" t="s">
        <v>192</v>
      </c>
      <c r="H206" s="217">
        <v>70</v>
      </c>
      <c r="I206" s="218"/>
      <c r="J206" s="219">
        <f>ROUND(I206*H206,2)</f>
        <v>0</v>
      </c>
      <c r="K206" s="215" t="s">
        <v>176</v>
      </c>
      <c r="L206" s="45"/>
      <c r="M206" s="220" t="s">
        <v>19</v>
      </c>
      <c r="N206" s="221" t="s">
        <v>42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177</v>
      </c>
      <c r="AT206" s="224" t="s">
        <v>172</v>
      </c>
      <c r="AU206" s="224" t="s">
        <v>81</v>
      </c>
      <c r="AY206" s="18" t="s">
        <v>170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177</v>
      </c>
      <c r="BM206" s="224" t="s">
        <v>390</v>
      </c>
    </row>
    <row r="207" s="2" customFormat="1">
      <c r="A207" s="39"/>
      <c r="B207" s="40"/>
      <c r="C207" s="41"/>
      <c r="D207" s="226" t="s">
        <v>179</v>
      </c>
      <c r="E207" s="41"/>
      <c r="F207" s="227" t="s">
        <v>391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179</v>
      </c>
      <c r="AU207" s="18" t="s">
        <v>81</v>
      </c>
    </row>
    <row r="208" s="2" customFormat="1">
      <c r="A208" s="39"/>
      <c r="B208" s="40"/>
      <c r="C208" s="41"/>
      <c r="D208" s="233" t="s">
        <v>266</v>
      </c>
      <c r="E208" s="41"/>
      <c r="F208" s="274" t="s">
        <v>392</v>
      </c>
      <c r="G208" s="41"/>
      <c r="H208" s="41"/>
      <c r="I208" s="228"/>
      <c r="J208" s="41"/>
      <c r="K208" s="41"/>
      <c r="L208" s="45"/>
      <c r="M208" s="229"/>
      <c r="N208" s="230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266</v>
      </c>
      <c r="AU208" s="18" t="s">
        <v>81</v>
      </c>
    </row>
    <row r="209" s="13" customFormat="1">
      <c r="A209" s="13"/>
      <c r="B209" s="231"/>
      <c r="C209" s="232"/>
      <c r="D209" s="233" t="s">
        <v>195</v>
      </c>
      <c r="E209" s="234" t="s">
        <v>19</v>
      </c>
      <c r="F209" s="235" t="s">
        <v>393</v>
      </c>
      <c r="G209" s="232"/>
      <c r="H209" s="234" t="s">
        <v>19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195</v>
      </c>
      <c r="AU209" s="241" t="s">
        <v>81</v>
      </c>
      <c r="AV209" s="13" t="s">
        <v>79</v>
      </c>
      <c r="AW209" s="13" t="s">
        <v>33</v>
      </c>
      <c r="AX209" s="13" t="s">
        <v>71</v>
      </c>
      <c r="AY209" s="241" t="s">
        <v>170</v>
      </c>
    </row>
    <row r="210" s="13" customFormat="1">
      <c r="A210" s="13"/>
      <c r="B210" s="231"/>
      <c r="C210" s="232"/>
      <c r="D210" s="233" t="s">
        <v>195</v>
      </c>
      <c r="E210" s="234" t="s">
        <v>19</v>
      </c>
      <c r="F210" s="235" t="s">
        <v>368</v>
      </c>
      <c r="G210" s="232"/>
      <c r="H210" s="234" t="s">
        <v>19</v>
      </c>
      <c r="I210" s="236"/>
      <c r="J210" s="232"/>
      <c r="K210" s="232"/>
      <c r="L210" s="237"/>
      <c r="M210" s="238"/>
      <c r="N210" s="239"/>
      <c r="O210" s="239"/>
      <c r="P210" s="239"/>
      <c r="Q210" s="239"/>
      <c r="R210" s="239"/>
      <c r="S210" s="239"/>
      <c r="T210" s="24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1" t="s">
        <v>195</v>
      </c>
      <c r="AU210" s="241" t="s">
        <v>81</v>
      </c>
      <c r="AV210" s="13" t="s">
        <v>79</v>
      </c>
      <c r="AW210" s="13" t="s">
        <v>33</v>
      </c>
      <c r="AX210" s="13" t="s">
        <v>71</v>
      </c>
      <c r="AY210" s="241" t="s">
        <v>170</v>
      </c>
    </row>
    <row r="211" s="14" customFormat="1">
      <c r="A211" s="14"/>
      <c r="B211" s="242"/>
      <c r="C211" s="243"/>
      <c r="D211" s="233" t="s">
        <v>195</v>
      </c>
      <c r="E211" s="244" t="s">
        <v>19</v>
      </c>
      <c r="F211" s="245" t="s">
        <v>394</v>
      </c>
      <c r="G211" s="243"/>
      <c r="H211" s="246">
        <v>70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195</v>
      </c>
      <c r="AU211" s="252" t="s">
        <v>81</v>
      </c>
      <c r="AV211" s="14" t="s">
        <v>81</v>
      </c>
      <c r="AW211" s="14" t="s">
        <v>33</v>
      </c>
      <c r="AX211" s="14" t="s">
        <v>79</v>
      </c>
      <c r="AY211" s="252" t="s">
        <v>170</v>
      </c>
    </row>
    <row r="212" s="2" customFormat="1" ht="24.15" customHeight="1">
      <c r="A212" s="39"/>
      <c r="B212" s="40"/>
      <c r="C212" s="253" t="s">
        <v>395</v>
      </c>
      <c r="D212" s="253" t="s">
        <v>248</v>
      </c>
      <c r="E212" s="254" t="s">
        <v>396</v>
      </c>
      <c r="F212" s="255" t="s">
        <v>397</v>
      </c>
      <c r="G212" s="256" t="s">
        <v>192</v>
      </c>
      <c r="H212" s="257">
        <v>77</v>
      </c>
      <c r="I212" s="258"/>
      <c r="J212" s="259">
        <f>ROUND(I212*H212,2)</f>
        <v>0</v>
      </c>
      <c r="K212" s="255" t="s">
        <v>244</v>
      </c>
      <c r="L212" s="260"/>
      <c r="M212" s="261" t="s">
        <v>19</v>
      </c>
      <c r="N212" s="262" t="s">
        <v>42</v>
      </c>
      <c r="O212" s="85"/>
      <c r="P212" s="222">
        <f>O212*H212</f>
        <v>0</v>
      </c>
      <c r="Q212" s="222">
        <v>0.00165</v>
      </c>
      <c r="R212" s="222">
        <f>Q212*H212</f>
        <v>0.12705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216</v>
      </c>
      <c r="AT212" s="224" t="s">
        <v>248</v>
      </c>
      <c r="AU212" s="224" t="s">
        <v>81</v>
      </c>
      <c r="AY212" s="18" t="s">
        <v>170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177</v>
      </c>
      <c r="BM212" s="224" t="s">
        <v>398</v>
      </c>
    </row>
    <row r="213" s="14" customFormat="1">
      <c r="A213" s="14"/>
      <c r="B213" s="242"/>
      <c r="C213" s="243"/>
      <c r="D213" s="233" t="s">
        <v>195</v>
      </c>
      <c r="E213" s="243"/>
      <c r="F213" s="245" t="s">
        <v>399</v>
      </c>
      <c r="G213" s="243"/>
      <c r="H213" s="246">
        <v>77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195</v>
      </c>
      <c r="AU213" s="252" t="s">
        <v>81</v>
      </c>
      <c r="AV213" s="14" t="s">
        <v>81</v>
      </c>
      <c r="AW213" s="14" t="s">
        <v>4</v>
      </c>
      <c r="AX213" s="14" t="s">
        <v>79</v>
      </c>
      <c r="AY213" s="252" t="s">
        <v>170</v>
      </c>
    </row>
    <row r="214" s="2" customFormat="1" ht="24.15" customHeight="1">
      <c r="A214" s="39"/>
      <c r="B214" s="40"/>
      <c r="C214" s="213" t="s">
        <v>400</v>
      </c>
      <c r="D214" s="213" t="s">
        <v>172</v>
      </c>
      <c r="E214" s="214" t="s">
        <v>401</v>
      </c>
      <c r="F214" s="215" t="s">
        <v>402</v>
      </c>
      <c r="G214" s="216" t="s">
        <v>192</v>
      </c>
      <c r="H214" s="217">
        <v>364</v>
      </c>
      <c r="I214" s="218"/>
      <c r="J214" s="219">
        <f>ROUND(I214*H214,2)</f>
        <v>0</v>
      </c>
      <c r="K214" s="215" t="s">
        <v>244</v>
      </c>
      <c r="L214" s="45"/>
      <c r="M214" s="220" t="s">
        <v>19</v>
      </c>
      <c r="N214" s="221" t="s">
        <v>42</v>
      </c>
      <c r="O214" s="85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177</v>
      </c>
      <c r="AT214" s="224" t="s">
        <v>172</v>
      </c>
      <c r="AU214" s="224" t="s">
        <v>81</v>
      </c>
      <c r="AY214" s="18" t="s">
        <v>170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177</v>
      </c>
      <c r="BM214" s="224" t="s">
        <v>403</v>
      </c>
    </row>
    <row r="215" s="14" customFormat="1">
      <c r="A215" s="14"/>
      <c r="B215" s="242"/>
      <c r="C215" s="243"/>
      <c r="D215" s="233" t="s">
        <v>195</v>
      </c>
      <c r="E215" s="244" t="s">
        <v>19</v>
      </c>
      <c r="F215" s="245" t="s">
        <v>404</v>
      </c>
      <c r="G215" s="243"/>
      <c r="H215" s="246">
        <v>364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2" t="s">
        <v>195</v>
      </c>
      <c r="AU215" s="252" t="s">
        <v>81</v>
      </c>
      <c r="AV215" s="14" t="s">
        <v>81</v>
      </c>
      <c r="AW215" s="14" t="s">
        <v>33</v>
      </c>
      <c r="AX215" s="14" t="s">
        <v>79</v>
      </c>
      <c r="AY215" s="252" t="s">
        <v>170</v>
      </c>
    </row>
    <row r="216" s="12" customFormat="1" ht="22.8" customHeight="1">
      <c r="A216" s="12"/>
      <c r="B216" s="197"/>
      <c r="C216" s="198"/>
      <c r="D216" s="199" t="s">
        <v>70</v>
      </c>
      <c r="E216" s="211" t="s">
        <v>177</v>
      </c>
      <c r="F216" s="211" t="s">
        <v>405</v>
      </c>
      <c r="G216" s="198"/>
      <c r="H216" s="198"/>
      <c r="I216" s="201"/>
      <c r="J216" s="212">
        <f>BK216</f>
        <v>0</v>
      </c>
      <c r="K216" s="198"/>
      <c r="L216" s="203"/>
      <c r="M216" s="204"/>
      <c r="N216" s="205"/>
      <c r="O216" s="205"/>
      <c r="P216" s="206">
        <f>SUM(P217:P221)</f>
        <v>0</v>
      </c>
      <c r="Q216" s="205"/>
      <c r="R216" s="206">
        <f>SUM(R217:R221)</f>
        <v>3.4105500000000002</v>
      </c>
      <c r="S216" s="205"/>
      <c r="T216" s="207">
        <f>SUM(T217:T221)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8" t="s">
        <v>79</v>
      </c>
      <c r="AT216" s="209" t="s">
        <v>70</v>
      </c>
      <c r="AU216" s="209" t="s">
        <v>79</v>
      </c>
      <c r="AY216" s="208" t="s">
        <v>170</v>
      </c>
      <c r="BK216" s="210">
        <f>SUM(BK217:BK221)</f>
        <v>0</v>
      </c>
    </row>
    <row r="217" s="2" customFormat="1" ht="33" customHeight="1">
      <c r="A217" s="39"/>
      <c r="B217" s="40"/>
      <c r="C217" s="213" t="s">
        <v>406</v>
      </c>
      <c r="D217" s="213" t="s">
        <v>172</v>
      </c>
      <c r="E217" s="214" t="s">
        <v>407</v>
      </c>
      <c r="F217" s="215" t="s">
        <v>408</v>
      </c>
      <c r="G217" s="216" t="s">
        <v>192</v>
      </c>
      <c r="H217" s="217">
        <v>292.5</v>
      </c>
      <c r="I217" s="218"/>
      <c r="J217" s="219">
        <f>ROUND(I217*H217,2)</f>
        <v>0</v>
      </c>
      <c r="K217" s="215" t="s">
        <v>176</v>
      </c>
      <c r="L217" s="45"/>
      <c r="M217" s="220" t="s">
        <v>19</v>
      </c>
      <c r="N217" s="221" t="s">
        <v>42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177</v>
      </c>
      <c r="AT217" s="224" t="s">
        <v>172</v>
      </c>
      <c r="AU217" s="224" t="s">
        <v>81</v>
      </c>
      <c r="AY217" s="18" t="s">
        <v>170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177</v>
      </c>
      <c r="BM217" s="224" t="s">
        <v>409</v>
      </c>
    </row>
    <row r="218" s="2" customFormat="1">
      <c r="A218" s="39"/>
      <c r="B218" s="40"/>
      <c r="C218" s="41"/>
      <c r="D218" s="226" t="s">
        <v>179</v>
      </c>
      <c r="E218" s="41"/>
      <c r="F218" s="227" t="s">
        <v>410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179</v>
      </c>
      <c r="AU218" s="18" t="s">
        <v>81</v>
      </c>
    </row>
    <row r="219" s="2" customFormat="1" ht="24.15" customHeight="1">
      <c r="A219" s="39"/>
      <c r="B219" s="40"/>
      <c r="C219" s="253" t="s">
        <v>411</v>
      </c>
      <c r="D219" s="253" t="s">
        <v>248</v>
      </c>
      <c r="E219" s="254" t="s">
        <v>412</v>
      </c>
      <c r="F219" s="255" t="s">
        <v>413</v>
      </c>
      <c r="G219" s="256" t="s">
        <v>192</v>
      </c>
      <c r="H219" s="257">
        <v>321.75</v>
      </c>
      <c r="I219" s="258"/>
      <c r="J219" s="259">
        <f>ROUND(I219*H219,2)</f>
        <v>0</v>
      </c>
      <c r="K219" s="255" t="s">
        <v>244</v>
      </c>
      <c r="L219" s="260"/>
      <c r="M219" s="261" t="s">
        <v>19</v>
      </c>
      <c r="N219" s="262" t="s">
        <v>42</v>
      </c>
      <c r="O219" s="85"/>
      <c r="P219" s="222">
        <f>O219*H219</f>
        <v>0</v>
      </c>
      <c r="Q219" s="222">
        <v>0.0106</v>
      </c>
      <c r="R219" s="222">
        <f>Q219*H219</f>
        <v>3.4105500000000002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216</v>
      </c>
      <c r="AT219" s="224" t="s">
        <v>248</v>
      </c>
      <c r="AU219" s="224" t="s">
        <v>81</v>
      </c>
      <c r="AY219" s="18" t="s">
        <v>170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79</v>
      </c>
      <c r="BK219" s="225">
        <f>ROUND(I219*H219,2)</f>
        <v>0</v>
      </c>
      <c r="BL219" s="18" t="s">
        <v>177</v>
      </c>
      <c r="BM219" s="224" t="s">
        <v>414</v>
      </c>
    </row>
    <row r="220" s="14" customFormat="1">
      <c r="A220" s="14"/>
      <c r="B220" s="242"/>
      <c r="C220" s="243"/>
      <c r="D220" s="233" t="s">
        <v>195</v>
      </c>
      <c r="E220" s="243"/>
      <c r="F220" s="245" t="s">
        <v>415</v>
      </c>
      <c r="G220" s="243"/>
      <c r="H220" s="246">
        <v>321.75</v>
      </c>
      <c r="I220" s="247"/>
      <c r="J220" s="243"/>
      <c r="K220" s="243"/>
      <c r="L220" s="248"/>
      <c r="M220" s="249"/>
      <c r="N220" s="250"/>
      <c r="O220" s="250"/>
      <c r="P220" s="250"/>
      <c r="Q220" s="250"/>
      <c r="R220" s="250"/>
      <c r="S220" s="250"/>
      <c r="T220" s="25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2" t="s">
        <v>195</v>
      </c>
      <c r="AU220" s="252" t="s">
        <v>81</v>
      </c>
      <c r="AV220" s="14" t="s">
        <v>81</v>
      </c>
      <c r="AW220" s="14" t="s">
        <v>4</v>
      </c>
      <c r="AX220" s="14" t="s">
        <v>79</v>
      </c>
      <c r="AY220" s="252" t="s">
        <v>170</v>
      </c>
    </row>
    <row r="221" s="2" customFormat="1" ht="24.15" customHeight="1">
      <c r="A221" s="39"/>
      <c r="B221" s="40"/>
      <c r="C221" s="213" t="s">
        <v>416</v>
      </c>
      <c r="D221" s="213" t="s">
        <v>172</v>
      </c>
      <c r="E221" s="214" t="s">
        <v>417</v>
      </c>
      <c r="F221" s="215" t="s">
        <v>418</v>
      </c>
      <c r="G221" s="216" t="s">
        <v>192</v>
      </c>
      <c r="H221" s="217">
        <v>292.5</v>
      </c>
      <c r="I221" s="218"/>
      <c r="J221" s="219">
        <f>ROUND(I221*H221,2)</f>
        <v>0</v>
      </c>
      <c r="K221" s="215" t="s">
        <v>244</v>
      </c>
      <c r="L221" s="45"/>
      <c r="M221" s="220" t="s">
        <v>19</v>
      </c>
      <c r="N221" s="221" t="s">
        <v>42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177</v>
      </c>
      <c r="AT221" s="224" t="s">
        <v>172</v>
      </c>
      <c r="AU221" s="224" t="s">
        <v>81</v>
      </c>
      <c r="AY221" s="18" t="s">
        <v>170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177</v>
      </c>
      <c r="BM221" s="224" t="s">
        <v>419</v>
      </c>
    </row>
    <row r="222" s="12" customFormat="1" ht="22.8" customHeight="1">
      <c r="A222" s="12"/>
      <c r="B222" s="197"/>
      <c r="C222" s="198"/>
      <c r="D222" s="199" t="s">
        <v>70</v>
      </c>
      <c r="E222" s="211" t="s">
        <v>198</v>
      </c>
      <c r="F222" s="211" t="s">
        <v>420</v>
      </c>
      <c r="G222" s="198"/>
      <c r="H222" s="198"/>
      <c r="I222" s="201"/>
      <c r="J222" s="212">
        <f>BK222</f>
        <v>0</v>
      </c>
      <c r="K222" s="198"/>
      <c r="L222" s="203"/>
      <c r="M222" s="204"/>
      <c r="N222" s="205"/>
      <c r="O222" s="205"/>
      <c r="P222" s="206">
        <f>SUM(P223:P230)</f>
        <v>0</v>
      </c>
      <c r="Q222" s="205"/>
      <c r="R222" s="206">
        <f>SUM(R223:R230)</f>
        <v>0</v>
      </c>
      <c r="S222" s="205"/>
      <c r="T222" s="207">
        <f>SUM(T223:T230)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8" t="s">
        <v>79</v>
      </c>
      <c r="AT222" s="209" t="s">
        <v>70</v>
      </c>
      <c r="AU222" s="209" t="s">
        <v>79</v>
      </c>
      <c r="AY222" s="208" t="s">
        <v>170</v>
      </c>
      <c r="BK222" s="210">
        <f>SUM(BK223:BK230)</f>
        <v>0</v>
      </c>
    </row>
    <row r="223" s="2" customFormat="1" ht="37.8" customHeight="1">
      <c r="A223" s="39"/>
      <c r="B223" s="40"/>
      <c r="C223" s="213" t="s">
        <v>421</v>
      </c>
      <c r="D223" s="213" t="s">
        <v>172</v>
      </c>
      <c r="E223" s="214" t="s">
        <v>422</v>
      </c>
      <c r="F223" s="215" t="s">
        <v>423</v>
      </c>
      <c r="G223" s="216" t="s">
        <v>192</v>
      </c>
      <c r="H223" s="217">
        <v>11.723000000000001</v>
      </c>
      <c r="I223" s="218"/>
      <c r="J223" s="219">
        <f>ROUND(I223*H223,2)</f>
        <v>0</v>
      </c>
      <c r="K223" s="215" t="s">
        <v>176</v>
      </c>
      <c r="L223" s="45"/>
      <c r="M223" s="220" t="s">
        <v>19</v>
      </c>
      <c r="N223" s="221" t="s">
        <v>42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177</v>
      </c>
      <c r="AT223" s="224" t="s">
        <v>172</v>
      </c>
      <c r="AU223" s="224" t="s">
        <v>81</v>
      </c>
      <c r="AY223" s="18" t="s">
        <v>170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79</v>
      </c>
      <c r="BK223" s="225">
        <f>ROUND(I223*H223,2)</f>
        <v>0</v>
      </c>
      <c r="BL223" s="18" t="s">
        <v>177</v>
      </c>
      <c r="BM223" s="224" t="s">
        <v>424</v>
      </c>
    </row>
    <row r="224" s="2" customFormat="1">
      <c r="A224" s="39"/>
      <c r="B224" s="40"/>
      <c r="C224" s="41"/>
      <c r="D224" s="226" t="s">
        <v>179</v>
      </c>
      <c r="E224" s="41"/>
      <c r="F224" s="227" t="s">
        <v>425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179</v>
      </c>
      <c r="AU224" s="18" t="s">
        <v>81</v>
      </c>
    </row>
    <row r="225" s="13" customFormat="1">
      <c r="A225" s="13"/>
      <c r="B225" s="231"/>
      <c r="C225" s="232"/>
      <c r="D225" s="233" t="s">
        <v>195</v>
      </c>
      <c r="E225" s="234" t="s">
        <v>19</v>
      </c>
      <c r="F225" s="235" t="s">
        <v>426</v>
      </c>
      <c r="G225" s="232"/>
      <c r="H225" s="234" t="s">
        <v>19</v>
      </c>
      <c r="I225" s="236"/>
      <c r="J225" s="232"/>
      <c r="K225" s="232"/>
      <c r="L225" s="237"/>
      <c r="M225" s="238"/>
      <c r="N225" s="239"/>
      <c r="O225" s="239"/>
      <c r="P225" s="239"/>
      <c r="Q225" s="239"/>
      <c r="R225" s="239"/>
      <c r="S225" s="239"/>
      <c r="T225" s="24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1" t="s">
        <v>195</v>
      </c>
      <c r="AU225" s="241" t="s">
        <v>81</v>
      </c>
      <c r="AV225" s="13" t="s">
        <v>79</v>
      </c>
      <c r="AW225" s="13" t="s">
        <v>33</v>
      </c>
      <c r="AX225" s="13" t="s">
        <v>71</v>
      </c>
      <c r="AY225" s="241" t="s">
        <v>170</v>
      </c>
    </row>
    <row r="226" s="14" customFormat="1">
      <c r="A226" s="14"/>
      <c r="B226" s="242"/>
      <c r="C226" s="243"/>
      <c r="D226" s="233" t="s">
        <v>195</v>
      </c>
      <c r="E226" s="244" t="s">
        <v>19</v>
      </c>
      <c r="F226" s="245" t="s">
        <v>427</v>
      </c>
      <c r="G226" s="243"/>
      <c r="H226" s="246">
        <v>11.723000000000001</v>
      </c>
      <c r="I226" s="247"/>
      <c r="J226" s="243"/>
      <c r="K226" s="243"/>
      <c r="L226" s="248"/>
      <c r="M226" s="249"/>
      <c r="N226" s="250"/>
      <c r="O226" s="250"/>
      <c r="P226" s="250"/>
      <c r="Q226" s="250"/>
      <c r="R226" s="250"/>
      <c r="S226" s="250"/>
      <c r="T226" s="25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2" t="s">
        <v>195</v>
      </c>
      <c r="AU226" s="252" t="s">
        <v>81</v>
      </c>
      <c r="AV226" s="14" t="s">
        <v>81</v>
      </c>
      <c r="AW226" s="14" t="s">
        <v>33</v>
      </c>
      <c r="AX226" s="14" t="s">
        <v>79</v>
      </c>
      <c r="AY226" s="252" t="s">
        <v>170</v>
      </c>
    </row>
    <row r="227" s="2" customFormat="1" ht="37.8" customHeight="1">
      <c r="A227" s="39"/>
      <c r="B227" s="40"/>
      <c r="C227" s="213" t="s">
        <v>428</v>
      </c>
      <c r="D227" s="213" t="s">
        <v>172</v>
      </c>
      <c r="E227" s="214" t="s">
        <v>429</v>
      </c>
      <c r="F227" s="215" t="s">
        <v>430</v>
      </c>
      <c r="G227" s="216" t="s">
        <v>192</v>
      </c>
      <c r="H227" s="217">
        <v>11.723000000000001</v>
      </c>
      <c r="I227" s="218"/>
      <c r="J227" s="219">
        <f>ROUND(I227*H227,2)</f>
        <v>0</v>
      </c>
      <c r="K227" s="215" t="s">
        <v>176</v>
      </c>
      <c r="L227" s="45"/>
      <c r="M227" s="220" t="s">
        <v>19</v>
      </c>
      <c r="N227" s="221" t="s">
        <v>42</v>
      </c>
      <c r="O227" s="85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177</v>
      </c>
      <c r="AT227" s="224" t="s">
        <v>172</v>
      </c>
      <c r="AU227" s="224" t="s">
        <v>81</v>
      </c>
      <c r="AY227" s="18" t="s">
        <v>170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177</v>
      </c>
      <c r="BM227" s="224" t="s">
        <v>431</v>
      </c>
    </row>
    <row r="228" s="2" customFormat="1">
      <c r="A228" s="39"/>
      <c r="B228" s="40"/>
      <c r="C228" s="41"/>
      <c r="D228" s="226" t="s">
        <v>179</v>
      </c>
      <c r="E228" s="41"/>
      <c r="F228" s="227" t="s">
        <v>432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179</v>
      </c>
      <c r="AU228" s="18" t="s">
        <v>81</v>
      </c>
    </row>
    <row r="229" s="13" customFormat="1">
      <c r="A229" s="13"/>
      <c r="B229" s="231"/>
      <c r="C229" s="232"/>
      <c r="D229" s="233" t="s">
        <v>195</v>
      </c>
      <c r="E229" s="234" t="s">
        <v>19</v>
      </c>
      <c r="F229" s="235" t="s">
        <v>426</v>
      </c>
      <c r="G229" s="232"/>
      <c r="H229" s="234" t="s">
        <v>19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1" t="s">
        <v>195</v>
      </c>
      <c r="AU229" s="241" t="s">
        <v>81</v>
      </c>
      <c r="AV229" s="13" t="s">
        <v>79</v>
      </c>
      <c r="AW229" s="13" t="s">
        <v>33</v>
      </c>
      <c r="AX229" s="13" t="s">
        <v>71</v>
      </c>
      <c r="AY229" s="241" t="s">
        <v>170</v>
      </c>
    </row>
    <row r="230" s="14" customFormat="1">
      <c r="A230" s="14"/>
      <c r="B230" s="242"/>
      <c r="C230" s="243"/>
      <c r="D230" s="233" t="s">
        <v>195</v>
      </c>
      <c r="E230" s="244" t="s">
        <v>19</v>
      </c>
      <c r="F230" s="245" t="s">
        <v>427</v>
      </c>
      <c r="G230" s="243"/>
      <c r="H230" s="246">
        <v>11.723000000000001</v>
      </c>
      <c r="I230" s="247"/>
      <c r="J230" s="243"/>
      <c r="K230" s="243"/>
      <c r="L230" s="248"/>
      <c r="M230" s="249"/>
      <c r="N230" s="250"/>
      <c r="O230" s="250"/>
      <c r="P230" s="250"/>
      <c r="Q230" s="250"/>
      <c r="R230" s="250"/>
      <c r="S230" s="250"/>
      <c r="T230" s="25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2" t="s">
        <v>195</v>
      </c>
      <c r="AU230" s="252" t="s">
        <v>81</v>
      </c>
      <c r="AV230" s="14" t="s">
        <v>81</v>
      </c>
      <c r="AW230" s="14" t="s">
        <v>33</v>
      </c>
      <c r="AX230" s="14" t="s">
        <v>79</v>
      </c>
      <c r="AY230" s="252" t="s">
        <v>170</v>
      </c>
    </row>
    <row r="231" s="12" customFormat="1" ht="22.8" customHeight="1">
      <c r="A231" s="12"/>
      <c r="B231" s="197"/>
      <c r="C231" s="198"/>
      <c r="D231" s="199" t="s">
        <v>70</v>
      </c>
      <c r="E231" s="211" t="s">
        <v>203</v>
      </c>
      <c r="F231" s="211" t="s">
        <v>433</v>
      </c>
      <c r="G231" s="198"/>
      <c r="H231" s="198"/>
      <c r="I231" s="201"/>
      <c r="J231" s="212">
        <f>BK231</f>
        <v>0</v>
      </c>
      <c r="K231" s="198"/>
      <c r="L231" s="203"/>
      <c r="M231" s="204"/>
      <c r="N231" s="205"/>
      <c r="O231" s="205"/>
      <c r="P231" s="206">
        <f>SUM(P232:P240)</f>
        <v>0</v>
      </c>
      <c r="Q231" s="205"/>
      <c r="R231" s="206">
        <f>SUM(R232:R240)</f>
        <v>16.528722644999998</v>
      </c>
      <c r="S231" s="205"/>
      <c r="T231" s="207">
        <f>SUM(T232:T240)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8" t="s">
        <v>79</v>
      </c>
      <c r="AT231" s="209" t="s">
        <v>70</v>
      </c>
      <c r="AU231" s="209" t="s">
        <v>79</v>
      </c>
      <c r="AY231" s="208" t="s">
        <v>170</v>
      </c>
      <c r="BK231" s="210">
        <f>SUM(BK232:BK240)</f>
        <v>0</v>
      </c>
    </row>
    <row r="232" s="2" customFormat="1" ht="37.8" customHeight="1">
      <c r="A232" s="39"/>
      <c r="B232" s="40"/>
      <c r="C232" s="213" t="s">
        <v>434</v>
      </c>
      <c r="D232" s="213" t="s">
        <v>172</v>
      </c>
      <c r="E232" s="214" t="s">
        <v>435</v>
      </c>
      <c r="F232" s="215" t="s">
        <v>436</v>
      </c>
      <c r="G232" s="216" t="s">
        <v>206</v>
      </c>
      <c r="H232" s="217">
        <v>5.5999999999999996</v>
      </c>
      <c r="I232" s="218"/>
      <c r="J232" s="219">
        <f>ROUND(I232*H232,2)</f>
        <v>0</v>
      </c>
      <c r="K232" s="215" t="s">
        <v>176</v>
      </c>
      <c r="L232" s="45"/>
      <c r="M232" s="220" t="s">
        <v>19</v>
      </c>
      <c r="N232" s="221" t="s">
        <v>42</v>
      </c>
      <c r="O232" s="85"/>
      <c r="P232" s="222">
        <f>O232*H232</f>
        <v>0</v>
      </c>
      <c r="Q232" s="222">
        <v>2.2563399999999998</v>
      </c>
      <c r="R232" s="222">
        <f>Q232*H232</f>
        <v>12.635503999999997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177</v>
      </c>
      <c r="AT232" s="224" t="s">
        <v>172</v>
      </c>
      <c r="AU232" s="224" t="s">
        <v>81</v>
      </c>
      <c r="AY232" s="18" t="s">
        <v>170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79</v>
      </c>
      <c r="BK232" s="225">
        <f>ROUND(I232*H232,2)</f>
        <v>0</v>
      </c>
      <c r="BL232" s="18" t="s">
        <v>177</v>
      </c>
      <c r="BM232" s="224" t="s">
        <v>437</v>
      </c>
    </row>
    <row r="233" s="2" customFormat="1">
      <c r="A233" s="39"/>
      <c r="B233" s="40"/>
      <c r="C233" s="41"/>
      <c r="D233" s="226" t="s">
        <v>179</v>
      </c>
      <c r="E233" s="41"/>
      <c r="F233" s="227" t="s">
        <v>438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179</v>
      </c>
      <c r="AU233" s="18" t="s">
        <v>81</v>
      </c>
    </row>
    <row r="234" s="13" customFormat="1">
      <c r="A234" s="13"/>
      <c r="B234" s="231"/>
      <c r="C234" s="232"/>
      <c r="D234" s="233" t="s">
        <v>195</v>
      </c>
      <c r="E234" s="234" t="s">
        <v>19</v>
      </c>
      <c r="F234" s="235" t="s">
        <v>439</v>
      </c>
      <c r="G234" s="232"/>
      <c r="H234" s="234" t="s">
        <v>19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40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1" t="s">
        <v>195</v>
      </c>
      <c r="AU234" s="241" t="s">
        <v>81</v>
      </c>
      <c r="AV234" s="13" t="s">
        <v>79</v>
      </c>
      <c r="AW234" s="13" t="s">
        <v>33</v>
      </c>
      <c r="AX234" s="13" t="s">
        <v>71</v>
      </c>
      <c r="AY234" s="241" t="s">
        <v>170</v>
      </c>
    </row>
    <row r="235" s="14" customFormat="1">
      <c r="A235" s="14"/>
      <c r="B235" s="242"/>
      <c r="C235" s="243"/>
      <c r="D235" s="233" t="s">
        <v>195</v>
      </c>
      <c r="E235" s="244" t="s">
        <v>19</v>
      </c>
      <c r="F235" s="245" t="s">
        <v>440</v>
      </c>
      <c r="G235" s="243"/>
      <c r="H235" s="246">
        <v>5.5999999999999996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2" t="s">
        <v>195</v>
      </c>
      <c r="AU235" s="252" t="s">
        <v>81</v>
      </c>
      <c r="AV235" s="14" t="s">
        <v>81</v>
      </c>
      <c r="AW235" s="14" t="s">
        <v>33</v>
      </c>
      <c r="AX235" s="14" t="s">
        <v>79</v>
      </c>
      <c r="AY235" s="252" t="s">
        <v>170</v>
      </c>
    </row>
    <row r="236" s="2" customFormat="1" ht="21.75" customHeight="1">
      <c r="A236" s="39"/>
      <c r="B236" s="40"/>
      <c r="C236" s="213" t="s">
        <v>441</v>
      </c>
      <c r="D236" s="213" t="s">
        <v>172</v>
      </c>
      <c r="E236" s="214" t="s">
        <v>442</v>
      </c>
      <c r="F236" s="215" t="s">
        <v>443</v>
      </c>
      <c r="G236" s="216" t="s">
        <v>192</v>
      </c>
      <c r="H236" s="217">
        <v>280</v>
      </c>
      <c r="I236" s="218"/>
      <c r="J236" s="219">
        <f>ROUND(I236*H236,2)</f>
        <v>0</v>
      </c>
      <c r="K236" s="215" t="s">
        <v>176</v>
      </c>
      <c r="L236" s="45"/>
      <c r="M236" s="220" t="s">
        <v>19</v>
      </c>
      <c r="N236" s="221" t="s">
        <v>42</v>
      </c>
      <c r="O236" s="85"/>
      <c r="P236" s="222">
        <f>O236*H236</f>
        <v>0</v>
      </c>
      <c r="Q236" s="222">
        <v>0.0020300000000000001</v>
      </c>
      <c r="R236" s="222">
        <f>Q236*H236</f>
        <v>0.56840000000000002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177</v>
      </c>
      <c r="AT236" s="224" t="s">
        <v>172</v>
      </c>
      <c r="AU236" s="224" t="s">
        <v>81</v>
      </c>
      <c r="AY236" s="18" t="s">
        <v>170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79</v>
      </c>
      <c r="BK236" s="225">
        <f>ROUND(I236*H236,2)</f>
        <v>0</v>
      </c>
      <c r="BL236" s="18" t="s">
        <v>177</v>
      </c>
      <c r="BM236" s="224" t="s">
        <v>444</v>
      </c>
    </row>
    <row r="237" s="2" customFormat="1">
      <c r="A237" s="39"/>
      <c r="B237" s="40"/>
      <c r="C237" s="41"/>
      <c r="D237" s="226" t="s">
        <v>179</v>
      </c>
      <c r="E237" s="41"/>
      <c r="F237" s="227" t="s">
        <v>445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179</v>
      </c>
      <c r="AU237" s="18" t="s">
        <v>81</v>
      </c>
    </row>
    <row r="238" s="2" customFormat="1" ht="33" customHeight="1">
      <c r="A238" s="39"/>
      <c r="B238" s="40"/>
      <c r="C238" s="213" t="s">
        <v>446</v>
      </c>
      <c r="D238" s="213" t="s">
        <v>172</v>
      </c>
      <c r="E238" s="214" t="s">
        <v>447</v>
      </c>
      <c r="F238" s="215" t="s">
        <v>448</v>
      </c>
      <c r="G238" s="216" t="s">
        <v>192</v>
      </c>
      <c r="H238" s="217">
        <v>11.723000000000001</v>
      </c>
      <c r="I238" s="218"/>
      <c r="J238" s="219">
        <f>ROUND(I238*H238,2)</f>
        <v>0</v>
      </c>
      <c r="K238" s="215" t="s">
        <v>176</v>
      </c>
      <c r="L238" s="45"/>
      <c r="M238" s="220" t="s">
        <v>19</v>
      </c>
      <c r="N238" s="221" t="s">
        <v>42</v>
      </c>
      <c r="O238" s="85"/>
      <c r="P238" s="222">
        <f>O238*H238</f>
        <v>0</v>
      </c>
      <c r="Q238" s="222">
        <v>0.28361500000000001</v>
      </c>
      <c r="R238" s="222">
        <f>Q238*H238</f>
        <v>3.3248186450000001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177</v>
      </c>
      <c r="AT238" s="224" t="s">
        <v>172</v>
      </c>
      <c r="AU238" s="224" t="s">
        <v>81</v>
      </c>
      <c r="AY238" s="18" t="s">
        <v>170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79</v>
      </c>
      <c r="BK238" s="225">
        <f>ROUND(I238*H238,2)</f>
        <v>0</v>
      </c>
      <c r="BL238" s="18" t="s">
        <v>177</v>
      </c>
      <c r="BM238" s="224" t="s">
        <v>449</v>
      </c>
    </row>
    <row r="239" s="2" customFormat="1">
      <c r="A239" s="39"/>
      <c r="B239" s="40"/>
      <c r="C239" s="41"/>
      <c r="D239" s="226" t="s">
        <v>179</v>
      </c>
      <c r="E239" s="41"/>
      <c r="F239" s="227" t="s">
        <v>450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179</v>
      </c>
      <c r="AU239" s="18" t="s">
        <v>81</v>
      </c>
    </row>
    <row r="240" s="14" customFormat="1">
      <c r="A240" s="14"/>
      <c r="B240" s="242"/>
      <c r="C240" s="243"/>
      <c r="D240" s="233" t="s">
        <v>195</v>
      </c>
      <c r="E240" s="244" t="s">
        <v>19</v>
      </c>
      <c r="F240" s="245" t="s">
        <v>427</v>
      </c>
      <c r="G240" s="243"/>
      <c r="H240" s="246">
        <v>11.723000000000001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2" t="s">
        <v>195</v>
      </c>
      <c r="AU240" s="252" t="s">
        <v>81</v>
      </c>
      <c r="AV240" s="14" t="s">
        <v>81</v>
      </c>
      <c r="AW240" s="14" t="s">
        <v>33</v>
      </c>
      <c r="AX240" s="14" t="s">
        <v>79</v>
      </c>
      <c r="AY240" s="252" t="s">
        <v>170</v>
      </c>
    </row>
    <row r="241" s="12" customFormat="1" ht="22.8" customHeight="1">
      <c r="A241" s="12"/>
      <c r="B241" s="197"/>
      <c r="C241" s="198"/>
      <c r="D241" s="199" t="s">
        <v>70</v>
      </c>
      <c r="E241" s="211" t="s">
        <v>221</v>
      </c>
      <c r="F241" s="211" t="s">
        <v>451</v>
      </c>
      <c r="G241" s="198"/>
      <c r="H241" s="198"/>
      <c r="I241" s="201"/>
      <c r="J241" s="212">
        <f>BK241</f>
        <v>0</v>
      </c>
      <c r="K241" s="198"/>
      <c r="L241" s="203"/>
      <c r="M241" s="204"/>
      <c r="N241" s="205"/>
      <c r="O241" s="205"/>
      <c r="P241" s="206">
        <f>SUM(P242:P273)</f>
        <v>0</v>
      </c>
      <c r="Q241" s="205"/>
      <c r="R241" s="206">
        <f>SUM(R242:R273)</f>
        <v>0.085999999999999993</v>
      </c>
      <c r="S241" s="205"/>
      <c r="T241" s="207">
        <f>SUM(T242:T273)</f>
        <v>0.21989999999999998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8" t="s">
        <v>79</v>
      </c>
      <c r="AT241" s="209" t="s">
        <v>70</v>
      </c>
      <c r="AU241" s="209" t="s">
        <v>79</v>
      </c>
      <c r="AY241" s="208" t="s">
        <v>170</v>
      </c>
      <c r="BK241" s="210">
        <f>SUM(BK242:BK273)</f>
        <v>0</v>
      </c>
    </row>
    <row r="242" s="2" customFormat="1" ht="49.05" customHeight="1">
      <c r="A242" s="39"/>
      <c r="B242" s="40"/>
      <c r="C242" s="213" t="s">
        <v>452</v>
      </c>
      <c r="D242" s="213" t="s">
        <v>172</v>
      </c>
      <c r="E242" s="214" t="s">
        <v>453</v>
      </c>
      <c r="F242" s="215" t="s">
        <v>454</v>
      </c>
      <c r="G242" s="216" t="s">
        <v>192</v>
      </c>
      <c r="H242" s="217">
        <v>370.82999999999998</v>
      </c>
      <c r="I242" s="218"/>
      <c r="J242" s="219">
        <f>ROUND(I242*H242,2)</f>
        <v>0</v>
      </c>
      <c r="K242" s="215" t="s">
        <v>176</v>
      </c>
      <c r="L242" s="45"/>
      <c r="M242" s="220" t="s">
        <v>19</v>
      </c>
      <c r="N242" s="221" t="s">
        <v>42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177</v>
      </c>
      <c r="AT242" s="224" t="s">
        <v>172</v>
      </c>
      <c r="AU242" s="224" t="s">
        <v>81</v>
      </c>
      <c r="AY242" s="18" t="s">
        <v>170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79</v>
      </c>
      <c r="BK242" s="225">
        <f>ROUND(I242*H242,2)</f>
        <v>0</v>
      </c>
      <c r="BL242" s="18" t="s">
        <v>177</v>
      </c>
      <c r="BM242" s="224" t="s">
        <v>455</v>
      </c>
    </row>
    <row r="243" s="2" customFormat="1">
      <c r="A243" s="39"/>
      <c r="B243" s="40"/>
      <c r="C243" s="41"/>
      <c r="D243" s="226" t="s">
        <v>179</v>
      </c>
      <c r="E243" s="41"/>
      <c r="F243" s="227" t="s">
        <v>456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179</v>
      </c>
      <c r="AU243" s="18" t="s">
        <v>81</v>
      </c>
    </row>
    <row r="244" s="14" customFormat="1">
      <c r="A244" s="14"/>
      <c r="B244" s="242"/>
      <c r="C244" s="243"/>
      <c r="D244" s="233" t="s">
        <v>195</v>
      </c>
      <c r="E244" s="244" t="s">
        <v>19</v>
      </c>
      <c r="F244" s="245" t="s">
        <v>457</v>
      </c>
      <c r="G244" s="243"/>
      <c r="H244" s="246">
        <v>370.82999999999998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2" t="s">
        <v>195</v>
      </c>
      <c r="AU244" s="252" t="s">
        <v>81</v>
      </c>
      <c r="AV244" s="14" t="s">
        <v>81</v>
      </c>
      <c r="AW244" s="14" t="s">
        <v>33</v>
      </c>
      <c r="AX244" s="14" t="s">
        <v>79</v>
      </c>
      <c r="AY244" s="252" t="s">
        <v>170</v>
      </c>
    </row>
    <row r="245" s="2" customFormat="1" ht="55.5" customHeight="1">
      <c r="A245" s="39"/>
      <c r="B245" s="40"/>
      <c r="C245" s="213" t="s">
        <v>458</v>
      </c>
      <c r="D245" s="213" t="s">
        <v>172</v>
      </c>
      <c r="E245" s="214" t="s">
        <v>459</v>
      </c>
      <c r="F245" s="215" t="s">
        <v>460</v>
      </c>
      <c r="G245" s="216" t="s">
        <v>192</v>
      </c>
      <c r="H245" s="217">
        <v>5191.6199999999999</v>
      </c>
      <c r="I245" s="218"/>
      <c r="J245" s="219">
        <f>ROUND(I245*H245,2)</f>
        <v>0</v>
      </c>
      <c r="K245" s="215" t="s">
        <v>176</v>
      </c>
      <c r="L245" s="45"/>
      <c r="M245" s="220" t="s">
        <v>19</v>
      </c>
      <c r="N245" s="221" t="s">
        <v>42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177</v>
      </c>
      <c r="AT245" s="224" t="s">
        <v>172</v>
      </c>
      <c r="AU245" s="224" t="s">
        <v>81</v>
      </c>
      <c r="AY245" s="18" t="s">
        <v>170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79</v>
      </c>
      <c r="BK245" s="225">
        <f>ROUND(I245*H245,2)</f>
        <v>0</v>
      </c>
      <c r="BL245" s="18" t="s">
        <v>177</v>
      </c>
      <c r="BM245" s="224" t="s">
        <v>461</v>
      </c>
    </row>
    <row r="246" s="2" customFormat="1">
      <c r="A246" s="39"/>
      <c r="B246" s="40"/>
      <c r="C246" s="41"/>
      <c r="D246" s="226" t="s">
        <v>179</v>
      </c>
      <c r="E246" s="41"/>
      <c r="F246" s="227" t="s">
        <v>462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179</v>
      </c>
      <c r="AU246" s="18" t="s">
        <v>81</v>
      </c>
    </row>
    <row r="247" s="2" customFormat="1">
      <c r="A247" s="39"/>
      <c r="B247" s="40"/>
      <c r="C247" s="41"/>
      <c r="D247" s="233" t="s">
        <v>266</v>
      </c>
      <c r="E247" s="41"/>
      <c r="F247" s="274" t="s">
        <v>463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266</v>
      </c>
      <c r="AU247" s="18" t="s">
        <v>81</v>
      </c>
    </row>
    <row r="248" s="14" customFormat="1">
      <c r="A248" s="14"/>
      <c r="B248" s="242"/>
      <c r="C248" s="243"/>
      <c r="D248" s="233" t="s">
        <v>195</v>
      </c>
      <c r="E248" s="243"/>
      <c r="F248" s="245" t="s">
        <v>464</v>
      </c>
      <c r="G248" s="243"/>
      <c r="H248" s="246">
        <v>5191.6199999999999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2" t="s">
        <v>195</v>
      </c>
      <c r="AU248" s="252" t="s">
        <v>81</v>
      </c>
      <c r="AV248" s="14" t="s">
        <v>81</v>
      </c>
      <c r="AW248" s="14" t="s">
        <v>4</v>
      </c>
      <c r="AX248" s="14" t="s">
        <v>79</v>
      </c>
      <c r="AY248" s="252" t="s">
        <v>170</v>
      </c>
    </row>
    <row r="249" s="2" customFormat="1" ht="49.05" customHeight="1">
      <c r="A249" s="39"/>
      <c r="B249" s="40"/>
      <c r="C249" s="213" t="s">
        <v>465</v>
      </c>
      <c r="D249" s="213" t="s">
        <v>172</v>
      </c>
      <c r="E249" s="214" t="s">
        <v>466</v>
      </c>
      <c r="F249" s="215" t="s">
        <v>467</v>
      </c>
      <c r="G249" s="216" t="s">
        <v>192</v>
      </c>
      <c r="H249" s="217">
        <v>370.82999999999998</v>
      </c>
      <c r="I249" s="218"/>
      <c r="J249" s="219">
        <f>ROUND(I249*H249,2)</f>
        <v>0</v>
      </c>
      <c r="K249" s="215" t="s">
        <v>176</v>
      </c>
      <c r="L249" s="45"/>
      <c r="M249" s="220" t="s">
        <v>19</v>
      </c>
      <c r="N249" s="221" t="s">
        <v>42</v>
      </c>
      <c r="O249" s="85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177</v>
      </c>
      <c r="AT249" s="224" t="s">
        <v>172</v>
      </c>
      <c r="AU249" s="224" t="s">
        <v>81</v>
      </c>
      <c r="AY249" s="18" t="s">
        <v>170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177</v>
      </c>
      <c r="BM249" s="224" t="s">
        <v>468</v>
      </c>
    </row>
    <row r="250" s="2" customFormat="1">
      <c r="A250" s="39"/>
      <c r="B250" s="40"/>
      <c r="C250" s="41"/>
      <c r="D250" s="226" t="s">
        <v>179</v>
      </c>
      <c r="E250" s="41"/>
      <c r="F250" s="227" t="s">
        <v>469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179</v>
      </c>
      <c r="AU250" s="18" t="s">
        <v>81</v>
      </c>
    </row>
    <row r="251" s="2" customFormat="1" ht="33" customHeight="1">
      <c r="A251" s="39"/>
      <c r="B251" s="40"/>
      <c r="C251" s="213" t="s">
        <v>470</v>
      </c>
      <c r="D251" s="213" t="s">
        <v>172</v>
      </c>
      <c r="E251" s="214" t="s">
        <v>471</v>
      </c>
      <c r="F251" s="215" t="s">
        <v>472</v>
      </c>
      <c r="G251" s="216" t="s">
        <v>229</v>
      </c>
      <c r="H251" s="217">
        <v>0.085999999999999993</v>
      </c>
      <c r="I251" s="218"/>
      <c r="J251" s="219">
        <f>ROUND(I251*H251,2)</f>
        <v>0</v>
      </c>
      <c r="K251" s="215" t="s">
        <v>176</v>
      </c>
      <c r="L251" s="45"/>
      <c r="M251" s="220" t="s">
        <v>19</v>
      </c>
      <c r="N251" s="221" t="s">
        <v>42</v>
      </c>
      <c r="O251" s="85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177</v>
      </c>
      <c r="AT251" s="224" t="s">
        <v>172</v>
      </c>
      <c r="AU251" s="224" t="s">
        <v>81</v>
      </c>
      <c r="AY251" s="18" t="s">
        <v>170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79</v>
      </c>
      <c r="BK251" s="225">
        <f>ROUND(I251*H251,2)</f>
        <v>0</v>
      </c>
      <c r="BL251" s="18" t="s">
        <v>177</v>
      </c>
      <c r="BM251" s="224" t="s">
        <v>473</v>
      </c>
    </row>
    <row r="252" s="2" customFormat="1">
      <c r="A252" s="39"/>
      <c r="B252" s="40"/>
      <c r="C252" s="41"/>
      <c r="D252" s="226" t="s">
        <v>179</v>
      </c>
      <c r="E252" s="41"/>
      <c r="F252" s="227" t="s">
        <v>474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179</v>
      </c>
      <c r="AU252" s="18" t="s">
        <v>81</v>
      </c>
    </row>
    <row r="253" s="13" customFormat="1">
      <c r="A253" s="13"/>
      <c r="B253" s="231"/>
      <c r="C253" s="232"/>
      <c r="D253" s="233" t="s">
        <v>195</v>
      </c>
      <c r="E253" s="234" t="s">
        <v>19</v>
      </c>
      <c r="F253" s="235" t="s">
        <v>475</v>
      </c>
      <c r="G253" s="232"/>
      <c r="H253" s="234" t="s">
        <v>19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195</v>
      </c>
      <c r="AU253" s="241" t="s">
        <v>81</v>
      </c>
      <c r="AV253" s="13" t="s">
        <v>79</v>
      </c>
      <c r="AW253" s="13" t="s">
        <v>33</v>
      </c>
      <c r="AX253" s="13" t="s">
        <v>71</v>
      </c>
      <c r="AY253" s="241" t="s">
        <v>170</v>
      </c>
    </row>
    <row r="254" s="14" customFormat="1">
      <c r="A254" s="14"/>
      <c r="B254" s="242"/>
      <c r="C254" s="243"/>
      <c r="D254" s="233" t="s">
        <v>195</v>
      </c>
      <c r="E254" s="244" t="s">
        <v>19</v>
      </c>
      <c r="F254" s="245" t="s">
        <v>476</v>
      </c>
      <c r="G254" s="243"/>
      <c r="H254" s="246">
        <v>0.010999999999999999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2" t="s">
        <v>195</v>
      </c>
      <c r="AU254" s="252" t="s">
        <v>81</v>
      </c>
      <c r="AV254" s="14" t="s">
        <v>81</v>
      </c>
      <c r="AW254" s="14" t="s">
        <v>33</v>
      </c>
      <c r="AX254" s="14" t="s">
        <v>71</v>
      </c>
      <c r="AY254" s="252" t="s">
        <v>170</v>
      </c>
    </row>
    <row r="255" s="13" customFormat="1">
      <c r="A255" s="13"/>
      <c r="B255" s="231"/>
      <c r="C255" s="232"/>
      <c r="D255" s="233" t="s">
        <v>195</v>
      </c>
      <c r="E255" s="234" t="s">
        <v>19</v>
      </c>
      <c r="F255" s="235" t="s">
        <v>477</v>
      </c>
      <c r="G255" s="232"/>
      <c r="H255" s="234" t="s">
        <v>19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1" t="s">
        <v>195</v>
      </c>
      <c r="AU255" s="241" t="s">
        <v>81</v>
      </c>
      <c r="AV255" s="13" t="s">
        <v>79</v>
      </c>
      <c r="AW255" s="13" t="s">
        <v>33</v>
      </c>
      <c r="AX255" s="13" t="s">
        <v>71</v>
      </c>
      <c r="AY255" s="241" t="s">
        <v>170</v>
      </c>
    </row>
    <row r="256" s="14" customFormat="1">
      <c r="A256" s="14"/>
      <c r="B256" s="242"/>
      <c r="C256" s="243"/>
      <c r="D256" s="233" t="s">
        <v>195</v>
      </c>
      <c r="E256" s="244" t="s">
        <v>19</v>
      </c>
      <c r="F256" s="245" t="s">
        <v>478</v>
      </c>
      <c r="G256" s="243"/>
      <c r="H256" s="246">
        <v>0.055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2" t="s">
        <v>195</v>
      </c>
      <c r="AU256" s="252" t="s">
        <v>81</v>
      </c>
      <c r="AV256" s="14" t="s">
        <v>81</v>
      </c>
      <c r="AW256" s="14" t="s">
        <v>33</v>
      </c>
      <c r="AX256" s="14" t="s">
        <v>71</v>
      </c>
      <c r="AY256" s="252" t="s">
        <v>170</v>
      </c>
    </row>
    <row r="257" s="13" customFormat="1">
      <c r="A257" s="13"/>
      <c r="B257" s="231"/>
      <c r="C257" s="232"/>
      <c r="D257" s="233" t="s">
        <v>195</v>
      </c>
      <c r="E257" s="234" t="s">
        <v>19</v>
      </c>
      <c r="F257" s="235" t="s">
        <v>479</v>
      </c>
      <c r="G257" s="232"/>
      <c r="H257" s="234" t="s">
        <v>19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195</v>
      </c>
      <c r="AU257" s="241" t="s">
        <v>81</v>
      </c>
      <c r="AV257" s="13" t="s">
        <v>79</v>
      </c>
      <c r="AW257" s="13" t="s">
        <v>33</v>
      </c>
      <c r="AX257" s="13" t="s">
        <v>71</v>
      </c>
      <c r="AY257" s="241" t="s">
        <v>170</v>
      </c>
    </row>
    <row r="258" s="14" customFormat="1">
      <c r="A258" s="14"/>
      <c r="B258" s="242"/>
      <c r="C258" s="243"/>
      <c r="D258" s="233" t="s">
        <v>195</v>
      </c>
      <c r="E258" s="244" t="s">
        <v>19</v>
      </c>
      <c r="F258" s="245" t="s">
        <v>480</v>
      </c>
      <c r="G258" s="243"/>
      <c r="H258" s="246">
        <v>0.02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2" t="s">
        <v>195</v>
      </c>
      <c r="AU258" s="252" t="s">
        <v>81</v>
      </c>
      <c r="AV258" s="14" t="s">
        <v>81</v>
      </c>
      <c r="AW258" s="14" t="s">
        <v>33</v>
      </c>
      <c r="AX258" s="14" t="s">
        <v>71</v>
      </c>
      <c r="AY258" s="252" t="s">
        <v>170</v>
      </c>
    </row>
    <row r="259" s="15" customFormat="1">
      <c r="A259" s="15"/>
      <c r="B259" s="263"/>
      <c r="C259" s="264"/>
      <c r="D259" s="233" t="s">
        <v>195</v>
      </c>
      <c r="E259" s="265" t="s">
        <v>19</v>
      </c>
      <c r="F259" s="266" t="s">
        <v>261</v>
      </c>
      <c r="G259" s="264"/>
      <c r="H259" s="267">
        <v>0.085999999999999993</v>
      </c>
      <c r="I259" s="268"/>
      <c r="J259" s="264"/>
      <c r="K259" s="264"/>
      <c r="L259" s="269"/>
      <c r="M259" s="270"/>
      <c r="N259" s="271"/>
      <c r="O259" s="271"/>
      <c r="P259" s="271"/>
      <c r="Q259" s="271"/>
      <c r="R259" s="271"/>
      <c r="S259" s="271"/>
      <c r="T259" s="272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3" t="s">
        <v>195</v>
      </c>
      <c r="AU259" s="273" t="s">
        <v>81</v>
      </c>
      <c r="AV259" s="15" t="s">
        <v>177</v>
      </c>
      <c r="AW259" s="15" t="s">
        <v>33</v>
      </c>
      <c r="AX259" s="15" t="s">
        <v>79</v>
      </c>
      <c r="AY259" s="273" t="s">
        <v>170</v>
      </c>
    </row>
    <row r="260" s="2" customFormat="1" ht="21.75" customHeight="1">
      <c r="A260" s="39"/>
      <c r="B260" s="40"/>
      <c r="C260" s="253" t="s">
        <v>481</v>
      </c>
      <c r="D260" s="253" t="s">
        <v>248</v>
      </c>
      <c r="E260" s="254" t="s">
        <v>482</v>
      </c>
      <c r="F260" s="255" t="s">
        <v>483</v>
      </c>
      <c r="G260" s="256" t="s">
        <v>229</v>
      </c>
      <c r="H260" s="257">
        <v>0.010999999999999999</v>
      </c>
      <c r="I260" s="258"/>
      <c r="J260" s="259">
        <f>ROUND(I260*H260,2)</f>
        <v>0</v>
      </c>
      <c r="K260" s="255" t="s">
        <v>176</v>
      </c>
      <c r="L260" s="260"/>
      <c r="M260" s="261" t="s">
        <v>19</v>
      </c>
      <c r="N260" s="262" t="s">
        <v>42</v>
      </c>
      <c r="O260" s="85"/>
      <c r="P260" s="222">
        <f>O260*H260</f>
        <v>0</v>
      </c>
      <c r="Q260" s="222">
        <v>1</v>
      </c>
      <c r="R260" s="222">
        <f>Q260*H260</f>
        <v>0.010999999999999999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216</v>
      </c>
      <c r="AT260" s="224" t="s">
        <v>248</v>
      </c>
      <c r="AU260" s="224" t="s">
        <v>81</v>
      </c>
      <c r="AY260" s="18" t="s">
        <v>170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79</v>
      </c>
      <c r="BK260" s="225">
        <f>ROUND(I260*H260,2)</f>
        <v>0</v>
      </c>
      <c r="BL260" s="18" t="s">
        <v>177</v>
      </c>
      <c r="BM260" s="224" t="s">
        <v>484</v>
      </c>
    </row>
    <row r="261" s="2" customFormat="1">
      <c r="A261" s="39"/>
      <c r="B261" s="40"/>
      <c r="C261" s="41"/>
      <c r="D261" s="226" t="s">
        <v>179</v>
      </c>
      <c r="E261" s="41"/>
      <c r="F261" s="227" t="s">
        <v>485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179</v>
      </c>
      <c r="AU261" s="18" t="s">
        <v>81</v>
      </c>
    </row>
    <row r="262" s="13" customFormat="1">
      <c r="A262" s="13"/>
      <c r="B262" s="231"/>
      <c r="C262" s="232"/>
      <c r="D262" s="233" t="s">
        <v>195</v>
      </c>
      <c r="E262" s="234" t="s">
        <v>19</v>
      </c>
      <c r="F262" s="235" t="s">
        <v>475</v>
      </c>
      <c r="G262" s="232"/>
      <c r="H262" s="234" t="s">
        <v>19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1" t="s">
        <v>195</v>
      </c>
      <c r="AU262" s="241" t="s">
        <v>81</v>
      </c>
      <c r="AV262" s="13" t="s">
        <v>79</v>
      </c>
      <c r="AW262" s="13" t="s">
        <v>33</v>
      </c>
      <c r="AX262" s="13" t="s">
        <v>71</v>
      </c>
      <c r="AY262" s="241" t="s">
        <v>170</v>
      </c>
    </row>
    <row r="263" s="14" customFormat="1">
      <c r="A263" s="14"/>
      <c r="B263" s="242"/>
      <c r="C263" s="243"/>
      <c r="D263" s="233" t="s">
        <v>195</v>
      </c>
      <c r="E263" s="244" t="s">
        <v>19</v>
      </c>
      <c r="F263" s="245" t="s">
        <v>476</v>
      </c>
      <c r="G263" s="243"/>
      <c r="H263" s="246">
        <v>0.010999999999999999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2" t="s">
        <v>195</v>
      </c>
      <c r="AU263" s="252" t="s">
        <v>81</v>
      </c>
      <c r="AV263" s="14" t="s">
        <v>81</v>
      </c>
      <c r="AW263" s="14" t="s">
        <v>33</v>
      </c>
      <c r="AX263" s="14" t="s">
        <v>79</v>
      </c>
      <c r="AY263" s="252" t="s">
        <v>170</v>
      </c>
    </row>
    <row r="264" s="2" customFormat="1" ht="16.5" customHeight="1">
      <c r="A264" s="39"/>
      <c r="B264" s="40"/>
      <c r="C264" s="253" t="s">
        <v>486</v>
      </c>
      <c r="D264" s="253" t="s">
        <v>248</v>
      </c>
      <c r="E264" s="254" t="s">
        <v>487</v>
      </c>
      <c r="F264" s="255" t="s">
        <v>488</v>
      </c>
      <c r="G264" s="256" t="s">
        <v>229</v>
      </c>
      <c r="H264" s="257">
        <v>0.074999999999999997</v>
      </c>
      <c r="I264" s="258"/>
      <c r="J264" s="259">
        <f>ROUND(I264*H264,2)</f>
        <v>0</v>
      </c>
      <c r="K264" s="255" t="s">
        <v>244</v>
      </c>
      <c r="L264" s="260"/>
      <c r="M264" s="261" t="s">
        <v>19</v>
      </c>
      <c r="N264" s="262" t="s">
        <v>42</v>
      </c>
      <c r="O264" s="85"/>
      <c r="P264" s="222">
        <f>O264*H264</f>
        <v>0</v>
      </c>
      <c r="Q264" s="222">
        <v>1</v>
      </c>
      <c r="R264" s="222">
        <f>Q264*H264</f>
        <v>0.074999999999999997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216</v>
      </c>
      <c r="AT264" s="224" t="s">
        <v>248</v>
      </c>
      <c r="AU264" s="224" t="s">
        <v>81</v>
      </c>
      <c r="AY264" s="18" t="s">
        <v>170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79</v>
      </c>
      <c r="BK264" s="225">
        <f>ROUND(I264*H264,2)</f>
        <v>0</v>
      </c>
      <c r="BL264" s="18" t="s">
        <v>177</v>
      </c>
      <c r="BM264" s="224" t="s">
        <v>489</v>
      </c>
    </row>
    <row r="265" s="13" customFormat="1">
      <c r="A265" s="13"/>
      <c r="B265" s="231"/>
      <c r="C265" s="232"/>
      <c r="D265" s="233" t="s">
        <v>195</v>
      </c>
      <c r="E265" s="234" t="s">
        <v>19</v>
      </c>
      <c r="F265" s="235" t="s">
        <v>477</v>
      </c>
      <c r="G265" s="232"/>
      <c r="H265" s="234" t="s">
        <v>19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1" t="s">
        <v>195</v>
      </c>
      <c r="AU265" s="241" t="s">
        <v>81</v>
      </c>
      <c r="AV265" s="13" t="s">
        <v>79</v>
      </c>
      <c r="AW265" s="13" t="s">
        <v>33</v>
      </c>
      <c r="AX265" s="13" t="s">
        <v>71</v>
      </c>
      <c r="AY265" s="241" t="s">
        <v>170</v>
      </c>
    </row>
    <row r="266" s="14" customFormat="1">
      <c r="A266" s="14"/>
      <c r="B266" s="242"/>
      <c r="C266" s="243"/>
      <c r="D266" s="233" t="s">
        <v>195</v>
      </c>
      <c r="E266" s="244" t="s">
        <v>19</v>
      </c>
      <c r="F266" s="245" t="s">
        <v>478</v>
      </c>
      <c r="G266" s="243"/>
      <c r="H266" s="246">
        <v>0.055</v>
      </c>
      <c r="I266" s="247"/>
      <c r="J266" s="243"/>
      <c r="K266" s="243"/>
      <c r="L266" s="248"/>
      <c r="M266" s="249"/>
      <c r="N266" s="250"/>
      <c r="O266" s="250"/>
      <c r="P266" s="250"/>
      <c r="Q266" s="250"/>
      <c r="R266" s="250"/>
      <c r="S266" s="250"/>
      <c r="T266" s="251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2" t="s">
        <v>195</v>
      </c>
      <c r="AU266" s="252" t="s">
        <v>81</v>
      </c>
      <c r="AV266" s="14" t="s">
        <v>81</v>
      </c>
      <c r="AW266" s="14" t="s">
        <v>33</v>
      </c>
      <c r="AX266" s="14" t="s">
        <v>71</v>
      </c>
      <c r="AY266" s="252" t="s">
        <v>170</v>
      </c>
    </row>
    <row r="267" s="13" customFormat="1">
      <c r="A267" s="13"/>
      <c r="B267" s="231"/>
      <c r="C267" s="232"/>
      <c r="D267" s="233" t="s">
        <v>195</v>
      </c>
      <c r="E267" s="234" t="s">
        <v>19</v>
      </c>
      <c r="F267" s="235" t="s">
        <v>479</v>
      </c>
      <c r="G267" s="232"/>
      <c r="H267" s="234" t="s">
        <v>19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1" t="s">
        <v>195</v>
      </c>
      <c r="AU267" s="241" t="s">
        <v>81</v>
      </c>
      <c r="AV267" s="13" t="s">
        <v>79</v>
      </c>
      <c r="AW267" s="13" t="s">
        <v>33</v>
      </c>
      <c r="AX267" s="13" t="s">
        <v>71</v>
      </c>
      <c r="AY267" s="241" t="s">
        <v>170</v>
      </c>
    </row>
    <row r="268" s="14" customFormat="1">
      <c r="A268" s="14"/>
      <c r="B268" s="242"/>
      <c r="C268" s="243"/>
      <c r="D268" s="233" t="s">
        <v>195</v>
      </c>
      <c r="E268" s="244" t="s">
        <v>19</v>
      </c>
      <c r="F268" s="245" t="s">
        <v>480</v>
      </c>
      <c r="G268" s="243"/>
      <c r="H268" s="246">
        <v>0.02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2" t="s">
        <v>195</v>
      </c>
      <c r="AU268" s="252" t="s">
        <v>81</v>
      </c>
      <c r="AV268" s="14" t="s">
        <v>81</v>
      </c>
      <c r="AW268" s="14" t="s">
        <v>33</v>
      </c>
      <c r="AX268" s="14" t="s">
        <v>71</v>
      </c>
      <c r="AY268" s="252" t="s">
        <v>170</v>
      </c>
    </row>
    <row r="269" s="15" customFormat="1">
      <c r="A269" s="15"/>
      <c r="B269" s="263"/>
      <c r="C269" s="264"/>
      <c r="D269" s="233" t="s">
        <v>195</v>
      </c>
      <c r="E269" s="265" t="s">
        <v>19</v>
      </c>
      <c r="F269" s="266" t="s">
        <v>261</v>
      </c>
      <c r="G269" s="264"/>
      <c r="H269" s="267">
        <v>0.074999999999999997</v>
      </c>
      <c r="I269" s="268"/>
      <c r="J269" s="264"/>
      <c r="K269" s="264"/>
      <c r="L269" s="269"/>
      <c r="M269" s="270"/>
      <c r="N269" s="271"/>
      <c r="O269" s="271"/>
      <c r="P269" s="271"/>
      <c r="Q269" s="271"/>
      <c r="R269" s="271"/>
      <c r="S269" s="271"/>
      <c r="T269" s="272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73" t="s">
        <v>195</v>
      </c>
      <c r="AU269" s="273" t="s">
        <v>81</v>
      </c>
      <c r="AV269" s="15" t="s">
        <v>177</v>
      </c>
      <c r="AW269" s="15" t="s">
        <v>33</v>
      </c>
      <c r="AX269" s="15" t="s">
        <v>79</v>
      </c>
      <c r="AY269" s="273" t="s">
        <v>170</v>
      </c>
    </row>
    <row r="270" s="2" customFormat="1" ht="24.15" customHeight="1">
      <c r="A270" s="39"/>
      <c r="B270" s="40"/>
      <c r="C270" s="213" t="s">
        <v>490</v>
      </c>
      <c r="D270" s="213" t="s">
        <v>172</v>
      </c>
      <c r="E270" s="214" t="s">
        <v>491</v>
      </c>
      <c r="F270" s="215" t="s">
        <v>492</v>
      </c>
      <c r="G270" s="216" t="s">
        <v>237</v>
      </c>
      <c r="H270" s="217">
        <v>5</v>
      </c>
      <c r="I270" s="218"/>
      <c r="J270" s="219">
        <f>ROUND(I270*H270,2)</f>
        <v>0</v>
      </c>
      <c r="K270" s="215" t="s">
        <v>176</v>
      </c>
      <c r="L270" s="45"/>
      <c r="M270" s="220" t="s">
        <v>19</v>
      </c>
      <c r="N270" s="221" t="s">
        <v>42</v>
      </c>
      <c r="O270" s="85"/>
      <c r="P270" s="222">
        <f>O270*H270</f>
        <v>0</v>
      </c>
      <c r="Q270" s="222">
        <v>0</v>
      </c>
      <c r="R270" s="222">
        <f>Q270*H270</f>
        <v>0</v>
      </c>
      <c r="S270" s="222">
        <v>0.00198</v>
      </c>
      <c r="T270" s="223">
        <f>S270*H270</f>
        <v>0.0098999999999999991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177</v>
      </c>
      <c r="AT270" s="224" t="s">
        <v>172</v>
      </c>
      <c r="AU270" s="224" t="s">
        <v>81</v>
      </c>
      <c r="AY270" s="18" t="s">
        <v>170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79</v>
      </c>
      <c r="BK270" s="225">
        <f>ROUND(I270*H270,2)</f>
        <v>0</v>
      </c>
      <c r="BL270" s="18" t="s">
        <v>177</v>
      </c>
      <c r="BM270" s="224" t="s">
        <v>493</v>
      </c>
    </row>
    <row r="271" s="2" customFormat="1">
      <c r="A271" s="39"/>
      <c r="B271" s="40"/>
      <c r="C271" s="41"/>
      <c r="D271" s="226" t="s">
        <v>179</v>
      </c>
      <c r="E271" s="41"/>
      <c r="F271" s="227" t="s">
        <v>494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179</v>
      </c>
      <c r="AU271" s="18" t="s">
        <v>81</v>
      </c>
    </row>
    <row r="272" s="2" customFormat="1" ht="24.15" customHeight="1">
      <c r="A272" s="39"/>
      <c r="B272" s="40"/>
      <c r="C272" s="213" t="s">
        <v>495</v>
      </c>
      <c r="D272" s="213" t="s">
        <v>172</v>
      </c>
      <c r="E272" s="214" t="s">
        <v>496</v>
      </c>
      <c r="F272" s="215" t="s">
        <v>497</v>
      </c>
      <c r="G272" s="216" t="s">
        <v>175</v>
      </c>
      <c r="H272" s="217">
        <v>1</v>
      </c>
      <c r="I272" s="218"/>
      <c r="J272" s="219">
        <f>ROUND(I272*H272,2)</f>
        <v>0</v>
      </c>
      <c r="K272" s="215" t="s">
        <v>176</v>
      </c>
      <c r="L272" s="45"/>
      <c r="M272" s="220" t="s">
        <v>19</v>
      </c>
      <c r="N272" s="221" t="s">
        <v>42</v>
      </c>
      <c r="O272" s="85"/>
      <c r="P272" s="222">
        <f>O272*H272</f>
        <v>0</v>
      </c>
      <c r="Q272" s="222">
        <v>0</v>
      </c>
      <c r="R272" s="222">
        <f>Q272*H272</f>
        <v>0</v>
      </c>
      <c r="S272" s="222">
        <v>0.20999999999999999</v>
      </c>
      <c r="T272" s="223">
        <f>S272*H272</f>
        <v>0.20999999999999999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177</v>
      </c>
      <c r="AT272" s="224" t="s">
        <v>172</v>
      </c>
      <c r="AU272" s="224" t="s">
        <v>81</v>
      </c>
      <c r="AY272" s="18" t="s">
        <v>170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79</v>
      </c>
      <c r="BK272" s="225">
        <f>ROUND(I272*H272,2)</f>
        <v>0</v>
      </c>
      <c r="BL272" s="18" t="s">
        <v>177</v>
      </c>
      <c r="BM272" s="224" t="s">
        <v>498</v>
      </c>
    </row>
    <row r="273" s="2" customFormat="1">
      <c r="A273" s="39"/>
      <c r="B273" s="40"/>
      <c r="C273" s="41"/>
      <c r="D273" s="226" t="s">
        <v>179</v>
      </c>
      <c r="E273" s="41"/>
      <c r="F273" s="227" t="s">
        <v>499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179</v>
      </c>
      <c r="AU273" s="18" t="s">
        <v>81</v>
      </c>
    </row>
    <row r="274" s="12" customFormat="1" ht="22.8" customHeight="1">
      <c r="A274" s="12"/>
      <c r="B274" s="197"/>
      <c r="C274" s="198"/>
      <c r="D274" s="199" t="s">
        <v>70</v>
      </c>
      <c r="E274" s="211" t="s">
        <v>500</v>
      </c>
      <c r="F274" s="211" t="s">
        <v>501</v>
      </c>
      <c r="G274" s="198"/>
      <c r="H274" s="198"/>
      <c r="I274" s="201"/>
      <c r="J274" s="212">
        <f>BK274</f>
        <v>0</v>
      </c>
      <c r="K274" s="198"/>
      <c r="L274" s="203"/>
      <c r="M274" s="204"/>
      <c r="N274" s="205"/>
      <c r="O274" s="205"/>
      <c r="P274" s="206">
        <f>SUM(P275:P284)</f>
        <v>0</v>
      </c>
      <c r="Q274" s="205"/>
      <c r="R274" s="206">
        <f>SUM(R275:R284)</f>
        <v>0</v>
      </c>
      <c r="S274" s="205"/>
      <c r="T274" s="207">
        <f>SUM(T275:T284)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8" t="s">
        <v>79</v>
      </c>
      <c r="AT274" s="209" t="s">
        <v>70</v>
      </c>
      <c r="AU274" s="209" t="s">
        <v>79</v>
      </c>
      <c r="AY274" s="208" t="s">
        <v>170</v>
      </c>
      <c r="BK274" s="210">
        <f>SUM(BK275:BK284)</f>
        <v>0</v>
      </c>
    </row>
    <row r="275" s="2" customFormat="1" ht="24.15" customHeight="1">
      <c r="A275" s="39"/>
      <c r="B275" s="40"/>
      <c r="C275" s="213" t="s">
        <v>502</v>
      </c>
      <c r="D275" s="213" t="s">
        <v>172</v>
      </c>
      <c r="E275" s="214" t="s">
        <v>503</v>
      </c>
      <c r="F275" s="215" t="s">
        <v>504</v>
      </c>
      <c r="G275" s="216" t="s">
        <v>229</v>
      </c>
      <c r="H275" s="217">
        <v>10.055</v>
      </c>
      <c r="I275" s="218"/>
      <c r="J275" s="219">
        <f>ROUND(I275*H275,2)</f>
        <v>0</v>
      </c>
      <c r="K275" s="215" t="s">
        <v>176</v>
      </c>
      <c r="L275" s="45"/>
      <c r="M275" s="220" t="s">
        <v>19</v>
      </c>
      <c r="N275" s="221" t="s">
        <v>42</v>
      </c>
      <c r="O275" s="85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177</v>
      </c>
      <c r="AT275" s="224" t="s">
        <v>172</v>
      </c>
      <c r="AU275" s="224" t="s">
        <v>81</v>
      </c>
      <c r="AY275" s="18" t="s">
        <v>170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79</v>
      </c>
      <c r="BK275" s="225">
        <f>ROUND(I275*H275,2)</f>
        <v>0</v>
      </c>
      <c r="BL275" s="18" t="s">
        <v>177</v>
      </c>
      <c r="BM275" s="224" t="s">
        <v>505</v>
      </c>
    </row>
    <row r="276" s="2" customFormat="1">
      <c r="A276" s="39"/>
      <c r="B276" s="40"/>
      <c r="C276" s="41"/>
      <c r="D276" s="226" t="s">
        <v>179</v>
      </c>
      <c r="E276" s="41"/>
      <c r="F276" s="227" t="s">
        <v>506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179</v>
      </c>
      <c r="AU276" s="18" t="s">
        <v>81</v>
      </c>
    </row>
    <row r="277" s="2" customFormat="1" ht="33" customHeight="1">
      <c r="A277" s="39"/>
      <c r="B277" s="40"/>
      <c r="C277" s="213" t="s">
        <v>507</v>
      </c>
      <c r="D277" s="213" t="s">
        <v>172</v>
      </c>
      <c r="E277" s="214" t="s">
        <v>508</v>
      </c>
      <c r="F277" s="215" t="s">
        <v>509</v>
      </c>
      <c r="G277" s="216" t="s">
        <v>229</v>
      </c>
      <c r="H277" s="217">
        <v>10.055</v>
      </c>
      <c r="I277" s="218"/>
      <c r="J277" s="219">
        <f>ROUND(I277*H277,2)</f>
        <v>0</v>
      </c>
      <c r="K277" s="215" t="s">
        <v>176</v>
      </c>
      <c r="L277" s="45"/>
      <c r="M277" s="220" t="s">
        <v>19</v>
      </c>
      <c r="N277" s="221" t="s">
        <v>42</v>
      </c>
      <c r="O277" s="85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177</v>
      </c>
      <c r="AT277" s="224" t="s">
        <v>172</v>
      </c>
      <c r="AU277" s="224" t="s">
        <v>81</v>
      </c>
      <c r="AY277" s="18" t="s">
        <v>170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79</v>
      </c>
      <c r="BK277" s="225">
        <f>ROUND(I277*H277,2)</f>
        <v>0</v>
      </c>
      <c r="BL277" s="18" t="s">
        <v>177</v>
      </c>
      <c r="BM277" s="224" t="s">
        <v>510</v>
      </c>
    </row>
    <row r="278" s="2" customFormat="1">
      <c r="A278" s="39"/>
      <c r="B278" s="40"/>
      <c r="C278" s="41"/>
      <c r="D278" s="226" t="s">
        <v>179</v>
      </c>
      <c r="E278" s="41"/>
      <c r="F278" s="227" t="s">
        <v>511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179</v>
      </c>
      <c r="AU278" s="18" t="s">
        <v>81</v>
      </c>
    </row>
    <row r="279" s="2" customFormat="1" ht="37.8" customHeight="1">
      <c r="A279" s="39"/>
      <c r="B279" s="40"/>
      <c r="C279" s="213" t="s">
        <v>512</v>
      </c>
      <c r="D279" s="213" t="s">
        <v>172</v>
      </c>
      <c r="E279" s="214" t="s">
        <v>513</v>
      </c>
      <c r="F279" s="215" t="s">
        <v>514</v>
      </c>
      <c r="G279" s="216" t="s">
        <v>229</v>
      </c>
      <c r="H279" s="217">
        <v>30.164999999999999</v>
      </c>
      <c r="I279" s="218"/>
      <c r="J279" s="219">
        <f>ROUND(I279*H279,2)</f>
        <v>0</v>
      </c>
      <c r="K279" s="215" t="s">
        <v>176</v>
      </c>
      <c r="L279" s="45"/>
      <c r="M279" s="220" t="s">
        <v>19</v>
      </c>
      <c r="N279" s="221" t="s">
        <v>42</v>
      </c>
      <c r="O279" s="85"/>
      <c r="P279" s="222">
        <f>O279*H279</f>
        <v>0</v>
      </c>
      <c r="Q279" s="222">
        <v>0</v>
      </c>
      <c r="R279" s="222">
        <f>Q279*H279</f>
        <v>0</v>
      </c>
      <c r="S279" s="222">
        <v>0</v>
      </c>
      <c r="T279" s="22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177</v>
      </c>
      <c r="AT279" s="224" t="s">
        <v>172</v>
      </c>
      <c r="AU279" s="224" t="s">
        <v>81</v>
      </c>
      <c r="AY279" s="18" t="s">
        <v>170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79</v>
      </c>
      <c r="BK279" s="225">
        <f>ROUND(I279*H279,2)</f>
        <v>0</v>
      </c>
      <c r="BL279" s="18" t="s">
        <v>177</v>
      </c>
      <c r="BM279" s="224" t="s">
        <v>515</v>
      </c>
    </row>
    <row r="280" s="2" customFormat="1">
      <c r="A280" s="39"/>
      <c r="B280" s="40"/>
      <c r="C280" s="41"/>
      <c r="D280" s="226" t="s">
        <v>179</v>
      </c>
      <c r="E280" s="41"/>
      <c r="F280" s="227" t="s">
        <v>516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179</v>
      </c>
      <c r="AU280" s="18" t="s">
        <v>81</v>
      </c>
    </row>
    <row r="281" s="2" customFormat="1">
      <c r="A281" s="39"/>
      <c r="B281" s="40"/>
      <c r="C281" s="41"/>
      <c r="D281" s="233" t="s">
        <v>266</v>
      </c>
      <c r="E281" s="41"/>
      <c r="F281" s="274" t="s">
        <v>517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266</v>
      </c>
      <c r="AU281" s="18" t="s">
        <v>81</v>
      </c>
    </row>
    <row r="282" s="14" customFormat="1">
      <c r="A282" s="14"/>
      <c r="B282" s="242"/>
      <c r="C282" s="243"/>
      <c r="D282" s="233" t="s">
        <v>195</v>
      </c>
      <c r="E282" s="243"/>
      <c r="F282" s="245" t="s">
        <v>518</v>
      </c>
      <c r="G282" s="243"/>
      <c r="H282" s="246">
        <v>30.164999999999999</v>
      </c>
      <c r="I282" s="247"/>
      <c r="J282" s="243"/>
      <c r="K282" s="243"/>
      <c r="L282" s="248"/>
      <c r="M282" s="249"/>
      <c r="N282" s="250"/>
      <c r="O282" s="250"/>
      <c r="P282" s="250"/>
      <c r="Q282" s="250"/>
      <c r="R282" s="250"/>
      <c r="S282" s="250"/>
      <c r="T282" s="251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2" t="s">
        <v>195</v>
      </c>
      <c r="AU282" s="252" t="s">
        <v>81</v>
      </c>
      <c r="AV282" s="14" t="s">
        <v>81</v>
      </c>
      <c r="AW282" s="14" t="s">
        <v>4</v>
      </c>
      <c r="AX282" s="14" t="s">
        <v>79</v>
      </c>
      <c r="AY282" s="252" t="s">
        <v>170</v>
      </c>
    </row>
    <row r="283" s="2" customFormat="1" ht="49.05" customHeight="1">
      <c r="A283" s="39"/>
      <c r="B283" s="40"/>
      <c r="C283" s="213" t="s">
        <v>519</v>
      </c>
      <c r="D283" s="213" t="s">
        <v>172</v>
      </c>
      <c r="E283" s="214" t="s">
        <v>520</v>
      </c>
      <c r="F283" s="215" t="s">
        <v>521</v>
      </c>
      <c r="G283" s="216" t="s">
        <v>229</v>
      </c>
      <c r="H283" s="217">
        <v>10.055</v>
      </c>
      <c r="I283" s="218"/>
      <c r="J283" s="219">
        <f>ROUND(I283*H283,2)</f>
        <v>0</v>
      </c>
      <c r="K283" s="215" t="s">
        <v>176</v>
      </c>
      <c r="L283" s="45"/>
      <c r="M283" s="220" t="s">
        <v>19</v>
      </c>
      <c r="N283" s="221" t="s">
        <v>42</v>
      </c>
      <c r="O283" s="85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177</v>
      </c>
      <c r="AT283" s="224" t="s">
        <v>172</v>
      </c>
      <c r="AU283" s="224" t="s">
        <v>81</v>
      </c>
      <c r="AY283" s="18" t="s">
        <v>170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79</v>
      </c>
      <c r="BK283" s="225">
        <f>ROUND(I283*H283,2)</f>
        <v>0</v>
      </c>
      <c r="BL283" s="18" t="s">
        <v>177</v>
      </c>
      <c r="BM283" s="224" t="s">
        <v>522</v>
      </c>
    </row>
    <row r="284" s="2" customFormat="1">
      <c r="A284" s="39"/>
      <c r="B284" s="40"/>
      <c r="C284" s="41"/>
      <c r="D284" s="226" t="s">
        <v>179</v>
      </c>
      <c r="E284" s="41"/>
      <c r="F284" s="227" t="s">
        <v>523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179</v>
      </c>
      <c r="AU284" s="18" t="s">
        <v>81</v>
      </c>
    </row>
    <row r="285" s="12" customFormat="1" ht="22.8" customHeight="1">
      <c r="A285" s="12"/>
      <c r="B285" s="197"/>
      <c r="C285" s="198"/>
      <c r="D285" s="199" t="s">
        <v>70</v>
      </c>
      <c r="E285" s="211" t="s">
        <v>524</v>
      </c>
      <c r="F285" s="211" t="s">
        <v>525</v>
      </c>
      <c r="G285" s="198"/>
      <c r="H285" s="198"/>
      <c r="I285" s="201"/>
      <c r="J285" s="212">
        <f>BK285</f>
        <v>0</v>
      </c>
      <c r="K285" s="198"/>
      <c r="L285" s="203"/>
      <c r="M285" s="204"/>
      <c r="N285" s="205"/>
      <c r="O285" s="205"/>
      <c r="P285" s="206">
        <f>SUM(P286:P287)</f>
        <v>0</v>
      </c>
      <c r="Q285" s="205"/>
      <c r="R285" s="206">
        <f>SUM(R286:R287)</f>
        <v>0</v>
      </c>
      <c r="S285" s="205"/>
      <c r="T285" s="207">
        <f>SUM(T286:T287)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8" t="s">
        <v>79</v>
      </c>
      <c r="AT285" s="209" t="s">
        <v>70</v>
      </c>
      <c r="AU285" s="209" t="s">
        <v>79</v>
      </c>
      <c r="AY285" s="208" t="s">
        <v>170</v>
      </c>
      <c r="BK285" s="210">
        <f>SUM(BK286:BK287)</f>
        <v>0</v>
      </c>
    </row>
    <row r="286" s="2" customFormat="1" ht="55.5" customHeight="1">
      <c r="A286" s="39"/>
      <c r="B286" s="40"/>
      <c r="C286" s="213" t="s">
        <v>526</v>
      </c>
      <c r="D286" s="213" t="s">
        <v>172</v>
      </c>
      <c r="E286" s="214" t="s">
        <v>527</v>
      </c>
      <c r="F286" s="215" t="s">
        <v>528</v>
      </c>
      <c r="G286" s="216" t="s">
        <v>229</v>
      </c>
      <c r="H286" s="217">
        <v>268.71300000000002</v>
      </c>
      <c r="I286" s="218"/>
      <c r="J286" s="219">
        <f>ROUND(I286*H286,2)</f>
        <v>0</v>
      </c>
      <c r="K286" s="215" t="s">
        <v>176</v>
      </c>
      <c r="L286" s="45"/>
      <c r="M286" s="220" t="s">
        <v>19</v>
      </c>
      <c r="N286" s="221" t="s">
        <v>42</v>
      </c>
      <c r="O286" s="85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177</v>
      </c>
      <c r="AT286" s="224" t="s">
        <v>172</v>
      </c>
      <c r="AU286" s="224" t="s">
        <v>81</v>
      </c>
      <c r="AY286" s="18" t="s">
        <v>170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79</v>
      </c>
      <c r="BK286" s="225">
        <f>ROUND(I286*H286,2)</f>
        <v>0</v>
      </c>
      <c r="BL286" s="18" t="s">
        <v>177</v>
      </c>
      <c r="BM286" s="224" t="s">
        <v>529</v>
      </c>
    </row>
    <row r="287" s="2" customFormat="1">
      <c r="A287" s="39"/>
      <c r="B287" s="40"/>
      <c r="C287" s="41"/>
      <c r="D287" s="226" t="s">
        <v>179</v>
      </c>
      <c r="E287" s="41"/>
      <c r="F287" s="227" t="s">
        <v>530</v>
      </c>
      <c r="G287" s="41"/>
      <c r="H287" s="41"/>
      <c r="I287" s="228"/>
      <c r="J287" s="41"/>
      <c r="K287" s="41"/>
      <c r="L287" s="45"/>
      <c r="M287" s="229"/>
      <c r="N287" s="230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179</v>
      </c>
      <c r="AU287" s="18" t="s">
        <v>81</v>
      </c>
    </row>
    <row r="288" s="12" customFormat="1" ht="25.92" customHeight="1">
      <c r="A288" s="12"/>
      <c r="B288" s="197"/>
      <c r="C288" s="198"/>
      <c r="D288" s="199" t="s">
        <v>70</v>
      </c>
      <c r="E288" s="200" t="s">
        <v>531</v>
      </c>
      <c r="F288" s="200" t="s">
        <v>532</v>
      </c>
      <c r="G288" s="198"/>
      <c r="H288" s="198"/>
      <c r="I288" s="201"/>
      <c r="J288" s="202">
        <f>BK288</f>
        <v>0</v>
      </c>
      <c r="K288" s="198"/>
      <c r="L288" s="203"/>
      <c r="M288" s="204"/>
      <c r="N288" s="205"/>
      <c r="O288" s="205"/>
      <c r="P288" s="206">
        <f>P289+P297+P335+P348+P351</f>
        <v>0</v>
      </c>
      <c r="Q288" s="205"/>
      <c r="R288" s="206">
        <f>R289+R297+R335+R348+R351</f>
        <v>1.5742900155999999</v>
      </c>
      <c r="S288" s="205"/>
      <c r="T288" s="207">
        <f>T289+T297+T335+T348+T351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8" t="s">
        <v>81</v>
      </c>
      <c r="AT288" s="209" t="s">
        <v>70</v>
      </c>
      <c r="AU288" s="209" t="s">
        <v>71</v>
      </c>
      <c r="AY288" s="208" t="s">
        <v>170</v>
      </c>
      <c r="BK288" s="210">
        <f>BK289+BK297+BK335+BK348+BK351</f>
        <v>0</v>
      </c>
    </row>
    <row r="289" s="12" customFormat="1" ht="22.8" customHeight="1">
      <c r="A289" s="12"/>
      <c r="B289" s="197"/>
      <c r="C289" s="198"/>
      <c r="D289" s="199" t="s">
        <v>70</v>
      </c>
      <c r="E289" s="211" t="s">
        <v>533</v>
      </c>
      <c r="F289" s="211" t="s">
        <v>534</v>
      </c>
      <c r="G289" s="198"/>
      <c r="H289" s="198"/>
      <c r="I289" s="201"/>
      <c r="J289" s="212">
        <f>BK289</f>
        <v>0</v>
      </c>
      <c r="K289" s="198"/>
      <c r="L289" s="203"/>
      <c r="M289" s="204"/>
      <c r="N289" s="205"/>
      <c r="O289" s="205"/>
      <c r="P289" s="206">
        <f>SUM(P290:P296)</f>
        <v>0</v>
      </c>
      <c r="Q289" s="205"/>
      <c r="R289" s="206">
        <f>SUM(R290:R296)</f>
        <v>0.0097352499999999991</v>
      </c>
      <c r="S289" s="205"/>
      <c r="T289" s="207">
        <f>SUM(T290:T296)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08" t="s">
        <v>81</v>
      </c>
      <c r="AT289" s="209" t="s">
        <v>70</v>
      </c>
      <c r="AU289" s="209" t="s">
        <v>79</v>
      </c>
      <c r="AY289" s="208" t="s">
        <v>170</v>
      </c>
      <c r="BK289" s="210">
        <f>SUM(BK290:BK296)</f>
        <v>0</v>
      </c>
    </row>
    <row r="290" s="2" customFormat="1" ht="37.8" customHeight="1">
      <c r="A290" s="39"/>
      <c r="B290" s="40"/>
      <c r="C290" s="213" t="s">
        <v>369</v>
      </c>
      <c r="D290" s="213" t="s">
        <v>172</v>
      </c>
      <c r="E290" s="214" t="s">
        <v>535</v>
      </c>
      <c r="F290" s="215" t="s">
        <v>536</v>
      </c>
      <c r="G290" s="216" t="s">
        <v>192</v>
      </c>
      <c r="H290" s="217">
        <v>5.298</v>
      </c>
      <c r="I290" s="218"/>
      <c r="J290" s="219">
        <f>ROUND(I290*H290,2)</f>
        <v>0</v>
      </c>
      <c r="K290" s="215" t="s">
        <v>176</v>
      </c>
      <c r="L290" s="45"/>
      <c r="M290" s="220" t="s">
        <v>19</v>
      </c>
      <c r="N290" s="221" t="s">
        <v>42</v>
      </c>
      <c r="O290" s="85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4" t="s">
        <v>270</v>
      </c>
      <c r="AT290" s="224" t="s">
        <v>172</v>
      </c>
      <c r="AU290" s="224" t="s">
        <v>81</v>
      </c>
      <c r="AY290" s="18" t="s">
        <v>170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8" t="s">
        <v>79</v>
      </c>
      <c r="BK290" s="225">
        <f>ROUND(I290*H290,2)</f>
        <v>0</v>
      </c>
      <c r="BL290" s="18" t="s">
        <v>270</v>
      </c>
      <c r="BM290" s="224" t="s">
        <v>537</v>
      </c>
    </row>
    <row r="291" s="2" customFormat="1">
      <c r="A291" s="39"/>
      <c r="B291" s="40"/>
      <c r="C291" s="41"/>
      <c r="D291" s="226" t="s">
        <v>179</v>
      </c>
      <c r="E291" s="41"/>
      <c r="F291" s="227" t="s">
        <v>538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179</v>
      </c>
      <c r="AU291" s="18" t="s">
        <v>81</v>
      </c>
    </row>
    <row r="292" s="13" customFormat="1">
      <c r="A292" s="13"/>
      <c r="B292" s="231"/>
      <c r="C292" s="232"/>
      <c r="D292" s="233" t="s">
        <v>195</v>
      </c>
      <c r="E292" s="234" t="s">
        <v>19</v>
      </c>
      <c r="F292" s="235" t="s">
        <v>539</v>
      </c>
      <c r="G292" s="232"/>
      <c r="H292" s="234" t="s">
        <v>19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4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1" t="s">
        <v>195</v>
      </c>
      <c r="AU292" s="241" t="s">
        <v>81</v>
      </c>
      <c r="AV292" s="13" t="s">
        <v>79</v>
      </c>
      <c r="AW292" s="13" t="s">
        <v>33</v>
      </c>
      <c r="AX292" s="13" t="s">
        <v>71</v>
      </c>
      <c r="AY292" s="241" t="s">
        <v>170</v>
      </c>
    </row>
    <row r="293" s="14" customFormat="1">
      <c r="A293" s="14"/>
      <c r="B293" s="242"/>
      <c r="C293" s="243"/>
      <c r="D293" s="233" t="s">
        <v>195</v>
      </c>
      <c r="E293" s="244" t="s">
        <v>19</v>
      </c>
      <c r="F293" s="245" t="s">
        <v>540</v>
      </c>
      <c r="G293" s="243"/>
      <c r="H293" s="246">
        <v>5.298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2" t="s">
        <v>195</v>
      </c>
      <c r="AU293" s="252" t="s">
        <v>81</v>
      </c>
      <c r="AV293" s="14" t="s">
        <v>81</v>
      </c>
      <c r="AW293" s="14" t="s">
        <v>33</v>
      </c>
      <c r="AX293" s="14" t="s">
        <v>79</v>
      </c>
      <c r="AY293" s="252" t="s">
        <v>170</v>
      </c>
    </row>
    <row r="294" s="2" customFormat="1" ht="24.15" customHeight="1">
      <c r="A294" s="39"/>
      <c r="B294" s="40"/>
      <c r="C294" s="253" t="s">
        <v>541</v>
      </c>
      <c r="D294" s="253" t="s">
        <v>248</v>
      </c>
      <c r="E294" s="254" t="s">
        <v>542</v>
      </c>
      <c r="F294" s="255" t="s">
        <v>543</v>
      </c>
      <c r="G294" s="256" t="s">
        <v>192</v>
      </c>
      <c r="H294" s="257">
        <v>5.5629999999999997</v>
      </c>
      <c r="I294" s="258"/>
      <c r="J294" s="259">
        <f>ROUND(I294*H294,2)</f>
        <v>0</v>
      </c>
      <c r="K294" s="255" t="s">
        <v>176</v>
      </c>
      <c r="L294" s="260"/>
      <c r="M294" s="261" t="s">
        <v>19</v>
      </c>
      <c r="N294" s="262" t="s">
        <v>42</v>
      </c>
      <c r="O294" s="85"/>
      <c r="P294" s="222">
        <f>O294*H294</f>
        <v>0</v>
      </c>
      <c r="Q294" s="222">
        <v>0.00175</v>
      </c>
      <c r="R294" s="222">
        <f>Q294*H294</f>
        <v>0.0097352499999999991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362</v>
      </c>
      <c r="AT294" s="224" t="s">
        <v>248</v>
      </c>
      <c r="AU294" s="224" t="s">
        <v>81</v>
      </c>
      <c r="AY294" s="18" t="s">
        <v>170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79</v>
      </c>
      <c r="BK294" s="225">
        <f>ROUND(I294*H294,2)</f>
        <v>0</v>
      </c>
      <c r="BL294" s="18" t="s">
        <v>270</v>
      </c>
      <c r="BM294" s="224" t="s">
        <v>544</v>
      </c>
    </row>
    <row r="295" s="2" customFormat="1">
      <c r="A295" s="39"/>
      <c r="B295" s="40"/>
      <c r="C295" s="41"/>
      <c r="D295" s="226" t="s">
        <v>179</v>
      </c>
      <c r="E295" s="41"/>
      <c r="F295" s="227" t="s">
        <v>545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179</v>
      </c>
      <c r="AU295" s="18" t="s">
        <v>81</v>
      </c>
    </row>
    <row r="296" s="14" customFormat="1">
      <c r="A296" s="14"/>
      <c r="B296" s="242"/>
      <c r="C296" s="243"/>
      <c r="D296" s="233" t="s">
        <v>195</v>
      </c>
      <c r="E296" s="243"/>
      <c r="F296" s="245" t="s">
        <v>546</v>
      </c>
      <c r="G296" s="243"/>
      <c r="H296" s="246">
        <v>5.5629999999999997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2" t="s">
        <v>195</v>
      </c>
      <c r="AU296" s="252" t="s">
        <v>81</v>
      </c>
      <c r="AV296" s="14" t="s">
        <v>81</v>
      </c>
      <c r="AW296" s="14" t="s">
        <v>4</v>
      </c>
      <c r="AX296" s="14" t="s">
        <v>79</v>
      </c>
      <c r="AY296" s="252" t="s">
        <v>170</v>
      </c>
    </row>
    <row r="297" s="12" customFormat="1" ht="22.8" customHeight="1">
      <c r="A297" s="12"/>
      <c r="B297" s="197"/>
      <c r="C297" s="198"/>
      <c r="D297" s="199" t="s">
        <v>70</v>
      </c>
      <c r="E297" s="211" t="s">
        <v>547</v>
      </c>
      <c r="F297" s="211" t="s">
        <v>548</v>
      </c>
      <c r="G297" s="198"/>
      <c r="H297" s="198"/>
      <c r="I297" s="201"/>
      <c r="J297" s="212">
        <f>BK297</f>
        <v>0</v>
      </c>
      <c r="K297" s="198"/>
      <c r="L297" s="203"/>
      <c r="M297" s="204"/>
      <c r="N297" s="205"/>
      <c r="O297" s="205"/>
      <c r="P297" s="206">
        <f>SUM(P298:P334)</f>
        <v>0</v>
      </c>
      <c r="Q297" s="205"/>
      <c r="R297" s="206">
        <f>SUM(R298:R334)</f>
        <v>0.51553423200000004</v>
      </c>
      <c r="S297" s="205"/>
      <c r="T297" s="207">
        <f>SUM(T298:T334)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8" t="s">
        <v>81</v>
      </c>
      <c r="AT297" s="209" t="s">
        <v>70</v>
      </c>
      <c r="AU297" s="209" t="s">
        <v>79</v>
      </c>
      <c r="AY297" s="208" t="s">
        <v>170</v>
      </c>
      <c r="BK297" s="210">
        <f>SUM(BK298:BK334)</f>
        <v>0</v>
      </c>
    </row>
    <row r="298" s="2" customFormat="1" ht="49.05" customHeight="1">
      <c r="A298" s="39"/>
      <c r="B298" s="40"/>
      <c r="C298" s="213" t="s">
        <v>549</v>
      </c>
      <c r="D298" s="213" t="s">
        <v>172</v>
      </c>
      <c r="E298" s="214" t="s">
        <v>550</v>
      </c>
      <c r="F298" s="215" t="s">
        <v>551</v>
      </c>
      <c r="G298" s="216" t="s">
        <v>237</v>
      </c>
      <c r="H298" s="217">
        <v>15.41</v>
      </c>
      <c r="I298" s="218"/>
      <c r="J298" s="219">
        <f>ROUND(I298*H298,2)</f>
        <v>0</v>
      </c>
      <c r="K298" s="215" t="s">
        <v>176</v>
      </c>
      <c r="L298" s="45"/>
      <c r="M298" s="220" t="s">
        <v>19</v>
      </c>
      <c r="N298" s="221" t="s">
        <v>42</v>
      </c>
      <c r="O298" s="85"/>
      <c r="P298" s="222">
        <f>O298*H298</f>
        <v>0</v>
      </c>
      <c r="Q298" s="222">
        <v>0.0049224999999999998</v>
      </c>
      <c r="R298" s="222">
        <f>Q298*H298</f>
        <v>0.075855724999999999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270</v>
      </c>
      <c r="AT298" s="224" t="s">
        <v>172</v>
      </c>
      <c r="AU298" s="224" t="s">
        <v>81</v>
      </c>
      <c r="AY298" s="18" t="s">
        <v>170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79</v>
      </c>
      <c r="BK298" s="225">
        <f>ROUND(I298*H298,2)</f>
        <v>0</v>
      </c>
      <c r="BL298" s="18" t="s">
        <v>270</v>
      </c>
      <c r="BM298" s="224" t="s">
        <v>552</v>
      </c>
    </row>
    <row r="299" s="2" customFormat="1">
      <c r="A299" s="39"/>
      <c r="B299" s="40"/>
      <c r="C299" s="41"/>
      <c r="D299" s="226" t="s">
        <v>179</v>
      </c>
      <c r="E299" s="41"/>
      <c r="F299" s="227" t="s">
        <v>553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179</v>
      </c>
      <c r="AU299" s="18" t="s">
        <v>81</v>
      </c>
    </row>
    <row r="300" s="13" customFormat="1">
      <c r="A300" s="13"/>
      <c r="B300" s="231"/>
      <c r="C300" s="232"/>
      <c r="D300" s="233" t="s">
        <v>195</v>
      </c>
      <c r="E300" s="234" t="s">
        <v>19</v>
      </c>
      <c r="F300" s="235" t="s">
        <v>554</v>
      </c>
      <c r="G300" s="232"/>
      <c r="H300" s="234" t="s">
        <v>19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1" t="s">
        <v>195</v>
      </c>
      <c r="AU300" s="241" t="s">
        <v>81</v>
      </c>
      <c r="AV300" s="13" t="s">
        <v>79</v>
      </c>
      <c r="AW300" s="13" t="s">
        <v>33</v>
      </c>
      <c r="AX300" s="13" t="s">
        <v>71</v>
      </c>
      <c r="AY300" s="241" t="s">
        <v>170</v>
      </c>
    </row>
    <row r="301" s="14" customFormat="1">
      <c r="A301" s="14"/>
      <c r="B301" s="242"/>
      <c r="C301" s="243"/>
      <c r="D301" s="233" t="s">
        <v>195</v>
      </c>
      <c r="E301" s="244" t="s">
        <v>19</v>
      </c>
      <c r="F301" s="245" t="s">
        <v>555</v>
      </c>
      <c r="G301" s="243"/>
      <c r="H301" s="246">
        <v>15.41</v>
      </c>
      <c r="I301" s="247"/>
      <c r="J301" s="243"/>
      <c r="K301" s="243"/>
      <c r="L301" s="248"/>
      <c r="M301" s="249"/>
      <c r="N301" s="250"/>
      <c r="O301" s="250"/>
      <c r="P301" s="250"/>
      <c r="Q301" s="250"/>
      <c r="R301" s="250"/>
      <c r="S301" s="250"/>
      <c r="T301" s="25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2" t="s">
        <v>195</v>
      </c>
      <c r="AU301" s="252" t="s">
        <v>81</v>
      </c>
      <c r="AV301" s="14" t="s">
        <v>81</v>
      </c>
      <c r="AW301" s="14" t="s">
        <v>33</v>
      </c>
      <c r="AX301" s="14" t="s">
        <v>79</v>
      </c>
      <c r="AY301" s="252" t="s">
        <v>170</v>
      </c>
    </row>
    <row r="302" s="2" customFormat="1" ht="37.8" customHeight="1">
      <c r="A302" s="39"/>
      <c r="B302" s="40"/>
      <c r="C302" s="213" t="s">
        <v>556</v>
      </c>
      <c r="D302" s="213" t="s">
        <v>172</v>
      </c>
      <c r="E302" s="214" t="s">
        <v>557</v>
      </c>
      <c r="F302" s="215" t="s">
        <v>558</v>
      </c>
      <c r="G302" s="216" t="s">
        <v>237</v>
      </c>
      <c r="H302" s="217">
        <v>11.699999999999999</v>
      </c>
      <c r="I302" s="218"/>
      <c r="J302" s="219">
        <f>ROUND(I302*H302,2)</f>
        <v>0</v>
      </c>
      <c r="K302" s="215" t="s">
        <v>176</v>
      </c>
      <c r="L302" s="45"/>
      <c r="M302" s="220" t="s">
        <v>19</v>
      </c>
      <c r="N302" s="221" t="s">
        <v>42</v>
      </c>
      <c r="O302" s="85"/>
      <c r="P302" s="222">
        <f>O302*H302</f>
        <v>0</v>
      </c>
      <c r="Q302" s="222">
        <v>0.0043750999999999998</v>
      </c>
      <c r="R302" s="222">
        <f>Q302*H302</f>
        <v>0.051188669999999992</v>
      </c>
      <c r="S302" s="222">
        <v>0</v>
      </c>
      <c r="T302" s="22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4" t="s">
        <v>270</v>
      </c>
      <c r="AT302" s="224" t="s">
        <v>172</v>
      </c>
      <c r="AU302" s="224" t="s">
        <v>81</v>
      </c>
      <c r="AY302" s="18" t="s">
        <v>170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79</v>
      </c>
      <c r="BK302" s="225">
        <f>ROUND(I302*H302,2)</f>
        <v>0</v>
      </c>
      <c r="BL302" s="18" t="s">
        <v>270</v>
      </c>
      <c r="BM302" s="224" t="s">
        <v>559</v>
      </c>
    </row>
    <row r="303" s="2" customFormat="1">
      <c r="A303" s="39"/>
      <c r="B303" s="40"/>
      <c r="C303" s="41"/>
      <c r="D303" s="226" t="s">
        <v>179</v>
      </c>
      <c r="E303" s="41"/>
      <c r="F303" s="227" t="s">
        <v>560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179</v>
      </c>
      <c r="AU303" s="18" t="s">
        <v>81</v>
      </c>
    </row>
    <row r="304" s="13" customFormat="1">
      <c r="A304" s="13"/>
      <c r="B304" s="231"/>
      <c r="C304" s="232"/>
      <c r="D304" s="233" t="s">
        <v>195</v>
      </c>
      <c r="E304" s="234" t="s">
        <v>19</v>
      </c>
      <c r="F304" s="235" t="s">
        <v>561</v>
      </c>
      <c r="G304" s="232"/>
      <c r="H304" s="234" t="s">
        <v>19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1" t="s">
        <v>195</v>
      </c>
      <c r="AU304" s="241" t="s">
        <v>81</v>
      </c>
      <c r="AV304" s="13" t="s">
        <v>79</v>
      </c>
      <c r="AW304" s="13" t="s">
        <v>33</v>
      </c>
      <c r="AX304" s="13" t="s">
        <v>71</v>
      </c>
      <c r="AY304" s="241" t="s">
        <v>170</v>
      </c>
    </row>
    <row r="305" s="14" customFormat="1">
      <c r="A305" s="14"/>
      <c r="B305" s="242"/>
      <c r="C305" s="243"/>
      <c r="D305" s="233" t="s">
        <v>195</v>
      </c>
      <c r="E305" s="244" t="s">
        <v>19</v>
      </c>
      <c r="F305" s="245" t="s">
        <v>562</v>
      </c>
      <c r="G305" s="243"/>
      <c r="H305" s="246">
        <v>11.699999999999999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2" t="s">
        <v>195</v>
      </c>
      <c r="AU305" s="252" t="s">
        <v>81</v>
      </c>
      <c r="AV305" s="14" t="s">
        <v>81</v>
      </c>
      <c r="AW305" s="14" t="s">
        <v>33</v>
      </c>
      <c r="AX305" s="14" t="s">
        <v>79</v>
      </c>
      <c r="AY305" s="252" t="s">
        <v>170</v>
      </c>
    </row>
    <row r="306" s="2" customFormat="1" ht="44.25" customHeight="1">
      <c r="A306" s="39"/>
      <c r="B306" s="40"/>
      <c r="C306" s="213" t="s">
        <v>563</v>
      </c>
      <c r="D306" s="213" t="s">
        <v>172</v>
      </c>
      <c r="E306" s="214" t="s">
        <v>564</v>
      </c>
      <c r="F306" s="215" t="s">
        <v>565</v>
      </c>
      <c r="G306" s="216" t="s">
        <v>237</v>
      </c>
      <c r="H306" s="217">
        <v>74.359999999999999</v>
      </c>
      <c r="I306" s="218"/>
      <c r="J306" s="219">
        <f>ROUND(I306*H306,2)</f>
        <v>0</v>
      </c>
      <c r="K306" s="215" t="s">
        <v>176</v>
      </c>
      <c r="L306" s="45"/>
      <c r="M306" s="220" t="s">
        <v>19</v>
      </c>
      <c r="N306" s="221" t="s">
        <v>42</v>
      </c>
      <c r="O306" s="85"/>
      <c r="P306" s="222">
        <f>O306*H306</f>
        <v>0</v>
      </c>
      <c r="Q306" s="222">
        <v>0.0022012500000000001</v>
      </c>
      <c r="R306" s="222">
        <f>Q306*H306</f>
        <v>0.16368495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270</v>
      </c>
      <c r="AT306" s="224" t="s">
        <v>172</v>
      </c>
      <c r="AU306" s="224" t="s">
        <v>81</v>
      </c>
      <c r="AY306" s="18" t="s">
        <v>170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79</v>
      </c>
      <c r="BK306" s="225">
        <f>ROUND(I306*H306,2)</f>
        <v>0</v>
      </c>
      <c r="BL306" s="18" t="s">
        <v>270</v>
      </c>
      <c r="BM306" s="224" t="s">
        <v>566</v>
      </c>
    </row>
    <row r="307" s="2" customFormat="1">
      <c r="A307" s="39"/>
      <c r="B307" s="40"/>
      <c r="C307" s="41"/>
      <c r="D307" s="226" t="s">
        <v>179</v>
      </c>
      <c r="E307" s="41"/>
      <c r="F307" s="227" t="s">
        <v>567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179</v>
      </c>
      <c r="AU307" s="18" t="s">
        <v>81</v>
      </c>
    </row>
    <row r="308" s="13" customFormat="1">
      <c r="A308" s="13"/>
      <c r="B308" s="231"/>
      <c r="C308" s="232"/>
      <c r="D308" s="233" t="s">
        <v>195</v>
      </c>
      <c r="E308" s="234" t="s">
        <v>19</v>
      </c>
      <c r="F308" s="235" t="s">
        <v>568</v>
      </c>
      <c r="G308" s="232"/>
      <c r="H308" s="234" t="s">
        <v>19</v>
      </c>
      <c r="I308" s="236"/>
      <c r="J308" s="232"/>
      <c r="K308" s="232"/>
      <c r="L308" s="237"/>
      <c r="M308" s="238"/>
      <c r="N308" s="239"/>
      <c r="O308" s="239"/>
      <c r="P308" s="239"/>
      <c r="Q308" s="239"/>
      <c r="R308" s="239"/>
      <c r="S308" s="239"/>
      <c r="T308" s="24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1" t="s">
        <v>195</v>
      </c>
      <c r="AU308" s="241" t="s">
        <v>81</v>
      </c>
      <c r="AV308" s="13" t="s">
        <v>79</v>
      </c>
      <c r="AW308" s="13" t="s">
        <v>33</v>
      </c>
      <c r="AX308" s="13" t="s">
        <v>71</v>
      </c>
      <c r="AY308" s="241" t="s">
        <v>170</v>
      </c>
    </row>
    <row r="309" s="14" customFormat="1">
      <c r="A309" s="14"/>
      <c r="B309" s="242"/>
      <c r="C309" s="243"/>
      <c r="D309" s="233" t="s">
        <v>195</v>
      </c>
      <c r="E309" s="244" t="s">
        <v>19</v>
      </c>
      <c r="F309" s="245" t="s">
        <v>569</v>
      </c>
      <c r="G309" s="243"/>
      <c r="H309" s="246">
        <v>74.359999999999999</v>
      </c>
      <c r="I309" s="247"/>
      <c r="J309" s="243"/>
      <c r="K309" s="243"/>
      <c r="L309" s="248"/>
      <c r="M309" s="249"/>
      <c r="N309" s="250"/>
      <c r="O309" s="250"/>
      <c r="P309" s="250"/>
      <c r="Q309" s="250"/>
      <c r="R309" s="250"/>
      <c r="S309" s="250"/>
      <c r="T309" s="251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2" t="s">
        <v>195</v>
      </c>
      <c r="AU309" s="252" t="s">
        <v>81</v>
      </c>
      <c r="AV309" s="14" t="s">
        <v>81</v>
      </c>
      <c r="AW309" s="14" t="s">
        <v>33</v>
      </c>
      <c r="AX309" s="14" t="s">
        <v>79</v>
      </c>
      <c r="AY309" s="252" t="s">
        <v>170</v>
      </c>
    </row>
    <row r="310" s="2" customFormat="1" ht="44.25" customHeight="1">
      <c r="A310" s="39"/>
      <c r="B310" s="40"/>
      <c r="C310" s="213" t="s">
        <v>570</v>
      </c>
      <c r="D310" s="213" t="s">
        <v>172</v>
      </c>
      <c r="E310" s="214" t="s">
        <v>571</v>
      </c>
      <c r="F310" s="215" t="s">
        <v>572</v>
      </c>
      <c r="G310" s="216" t="s">
        <v>237</v>
      </c>
      <c r="H310" s="217">
        <v>38.960000000000001</v>
      </c>
      <c r="I310" s="218"/>
      <c r="J310" s="219">
        <f>ROUND(I310*H310,2)</f>
        <v>0</v>
      </c>
      <c r="K310" s="215" t="s">
        <v>176</v>
      </c>
      <c r="L310" s="45"/>
      <c r="M310" s="220" t="s">
        <v>19</v>
      </c>
      <c r="N310" s="221" t="s">
        <v>42</v>
      </c>
      <c r="O310" s="85"/>
      <c r="P310" s="222">
        <f>O310*H310</f>
        <v>0</v>
      </c>
      <c r="Q310" s="222">
        <v>0.0028900000000000002</v>
      </c>
      <c r="R310" s="222">
        <f>Q310*H310</f>
        <v>0.11259440000000001</v>
      </c>
      <c r="S310" s="222">
        <v>0</v>
      </c>
      <c r="T310" s="22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4" t="s">
        <v>270</v>
      </c>
      <c r="AT310" s="224" t="s">
        <v>172</v>
      </c>
      <c r="AU310" s="224" t="s">
        <v>81</v>
      </c>
      <c r="AY310" s="18" t="s">
        <v>170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79</v>
      </c>
      <c r="BK310" s="225">
        <f>ROUND(I310*H310,2)</f>
        <v>0</v>
      </c>
      <c r="BL310" s="18" t="s">
        <v>270</v>
      </c>
      <c r="BM310" s="224" t="s">
        <v>573</v>
      </c>
    </row>
    <row r="311" s="2" customFormat="1">
      <c r="A311" s="39"/>
      <c r="B311" s="40"/>
      <c r="C311" s="41"/>
      <c r="D311" s="226" t="s">
        <v>179</v>
      </c>
      <c r="E311" s="41"/>
      <c r="F311" s="227" t="s">
        <v>574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179</v>
      </c>
      <c r="AU311" s="18" t="s">
        <v>81</v>
      </c>
    </row>
    <row r="312" s="13" customFormat="1">
      <c r="A312" s="13"/>
      <c r="B312" s="231"/>
      <c r="C312" s="232"/>
      <c r="D312" s="233" t="s">
        <v>195</v>
      </c>
      <c r="E312" s="234" t="s">
        <v>19</v>
      </c>
      <c r="F312" s="235" t="s">
        <v>575</v>
      </c>
      <c r="G312" s="232"/>
      <c r="H312" s="234" t="s">
        <v>19</v>
      </c>
      <c r="I312" s="236"/>
      <c r="J312" s="232"/>
      <c r="K312" s="232"/>
      <c r="L312" s="237"/>
      <c r="M312" s="238"/>
      <c r="N312" s="239"/>
      <c r="O312" s="239"/>
      <c r="P312" s="239"/>
      <c r="Q312" s="239"/>
      <c r="R312" s="239"/>
      <c r="S312" s="239"/>
      <c r="T312" s="24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1" t="s">
        <v>195</v>
      </c>
      <c r="AU312" s="241" t="s">
        <v>81</v>
      </c>
      <c r="AV312" s="13" t="s">
        <v>79</v>
      </c>
      <c r="AW312" s="13" t="s">
        <v>33</v>
      </c>
      <c r="AX312" s="13" t="s">
        <v>71</v>
      </c>
      <c r="AY312" s="241" t="s">
        <v>170</v>
      </c>
    </row>
    <row r="313" s="14" customFormat="1">
      <c r="A313" s="14"/>
      <c r="B313" s="242"/>
      <c r="C313" s="243"/>
      <c r="D313" s="233" t="s">
        <v>195</v>
      </c>
      <c r="E313" s="244" t="s">
        <v>19</v>
      </c>
      <c r="F313" s="245" t="s">
        <v>576</v>
      </c>
      <c r="G313" s="243"/>
      <c r="H313" s="246">
        <v>27.73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2" t="s">
        <v>195</v>
      </c>
      <c r="AU313" s="252" t="s">
        <v>81</v>
      </c>
      <c r="AV313" s="14" t="s">
        <v>81</v>
      </c>
      <c r="AW313" s="14" t="s">
        <v>33</v>
      </c>
      <c r="AX313" s="14" t="s">
        <v>71</v>
      </c>
      <c r="AY313" s="252" t="s">
        <v>170</v>
      </c>
    </row>
    <row r="314" s="13" customFormat="1">
      <c r="A314" s="13"/>
      <c r="B314" s="231"/>
      <c r="C314" s="232"/>
      <c r="D314" s="233" t="s">
        <v>195</v>
      </c>
      <c r="E314" s="234" t="s">
        <v>19</v>
      </c>
      <c r="F314" s="235" t="s">
        <v>577</v>
      </c>
      <c r="G314" s="232"/>
      <c r="H314" s="234" t="s">
        <v>19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1" t="s">
        <v>195</v>
      </c>
      <c r="AU314" s="241" t="s">
        <v>81</v>
      </c>
      <c r="AV314" s="13" t="s">
        <v>79</v>
      </c>
      <c r="AW314" s="13" t="s">
        <v>33</v>
      </c>
      <c r="AX314" s="13" t="s">
        <v>71</v>
      </c>
      <c r="AY314" s="241" t="s">
        <v>170</v>
      </c>
    </row>
    <row r="315" s="14" customFormat="1">
      <c r="A315" s="14"/>
      <c r="B315" s="242"/>
      <c r="C315" s="243"/>
      <c r="D315" s="233" t="s">
        <v>195</v>
      </c>
      <c r="E315" s="244" t="s">
        <v>19</v>
      </c>
      <c r="F315" s="245" t="s">
        <v>578</v>
      </c>
      <c r="G315" s="243"/>
      <c r="H315" s="246">
        <v>11.23</v>
      </c>
      <c r="I315" s="247"/>
      <c r="J315" s="243"/>
      <c r="K315" s="243"/>
      <c r="L315" s="248"/>
      <c r="M315" s="249"/>
      <c r="N315" s="250"/>
      <c r="O315" s="250"/>
      <c r="P315" s="250"/>
      <c r="Q315" s="250"/>
      <c r="R315" s="250"/>
      <c r="S315" s="250"/>
      <c r="T315" s="25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2" t="s">
        <v>195</v>
      </c>
      <c r="AU315" s="252" t="s">
        <v>81</v>
      </c>
      <c r="AV315" s="14" t="s">
        <v>81</v>
      </c>
      <c r="AW315" s="14" t="s">
        <v>33</v>
      </c>
      <c r="AX315" s="14" t="s">
        <v>71</v>
      </c>
      <c r="AY315" s="252" t="s">
        <v>170</v>
      </c>
    </row>
    <row r="316" s="15" customFormat="1">
      <c r="A316" s="15"/>
      <c r="B316" s="263"/>
      <c r="C316" s="264"/>
      <c r="D316" s="233" t="s">
        <v>195</v>
      </c>
      <c r="E316" s="265" t="s">
        <v>19</v>
      </c>
      <c r="F316" s="266" t="s">
        <v>261</v>
      </c>
      <c r="G316" s="264"/>
      <c r="H316" s="267">
        <v>38.960000000000001</v>
      </c>
      <c r="I316" s="268"/>
      <c r="J316" s="264"/>
      <c r="K316" s="264"/>
      <c r="L316" s="269"/>
      <c r="M316" s="270"/>
      <c r="N316" s="271"/>
      <c r="O316" s="271"/>
      <c r="P316" s="271"/>
      <c r="Q316" s="271"/>
      <c r="R316" s="271"/>
      <c r="S316" s="271"/>
      <c r="T316" s="272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3" t="s">
        <v>195</v>
      </c>
      <c r="AU316" s="273" t="s">
        <v>81</v>
      </c>
      <c r="AV316" s="15" t="s">
        <v>177</v>
      </c>
      <c r="AW316" s="15" t="s">
        <v>33</v>
      </c>
      <c r="AX316" s="15" t="s">
        <v>79</v>
      </c>
      <c r="AY316" s="273" t="s">
        <v>170</v>
      </c>
    </row>
    <row r="317" s="2" customFormat="1" ht="33" customHeight="1">
      <c r="A317" s="39"/>
      <c r="B317" s="40"/>
      <c r="C317" s="213" t="s">
        <v>579</v>
      </c>
      <c r="D317" s="213" t="s">
        <v>172</v>
      </c>
      <c r="E317" s="214" t="s">
        <v>580</v>
      </c>
      <c r="F317" s="215" t="s">
        <v>581</v>
      </c>
      <c r="G317" s="216" t="s">
        <v>237</v>
      </c>
      <c r="H317" s="217">
        <v>36.990000000000002</v>
      </c>
      <c r="I317" s="218"/>
      <c r="J317" s="219">
        <f>ROUND(I317*H317,2)</f>
        <v>0</v>
      </c>
      <c r="K317" s="215" t="s">
        <v>176</v>
      </c>
      <c r="L317" s="45"/>
      <c r="M317" s="220" t="s">
        <v>19</v>
      </c>
      <c r="N317" s="221" t="s">
        <v>42</v>
      </c>
      <c r="O317" s="85"/>
      <c r="P317" s="222">
        <f>O317*H317</f>
        <v>0</v>
      </c>
      <c r="Q317" s="222">
        <v>0.0016243</v>
      </c>
      <c r="R317" s="222">
        <f>Q317*H317</f>
        <v>0.060082857000000003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270</v>
      </c>
      <c r="AT317" s="224" t="s">
        <v>172</v>
      </c>
      <c r="AU317" s="224" t="s">
        <v>81</v>
      </c>
      <c r="AY317" s="18" t="s">
        <v>170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79</v>
      </c>
      <c r="BK317" s="225">
        <f>ROUND(I317*H317,2)</f>
        <v>0</v>
      </c>
      <c r="BL317" s="18" t="s">
        <v>270</v>
      </c>
      <c r="BM317" s="224" t="s">
        <v>582</v>
      </c>
    </row>
    <row r="318" s="2" customFormat="1">
      <c r="A318" s="39"/>
      <c r="B318" s="40"/>
      <c r="C318" s="41"/>
      <c r="D318" s="226" t="s">
        <v>179</v>
      </c>
      <c r="E318" s="41"/>
      <c r="F318" s="227" t="s">
        <v>583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179</v>
      </c>
      <c r="AU318" s="18" t="s">
        <v>81</v>
      </c>
    </row>
    <row r="319" s="13" customFormat="1">
      <c r="A319" s="13"/>
      <c r="B319" s="231"/>
      <c r="C319" s="232"/>
      <c r="D319" s="233" t="s">
        <v>195</v>
      </c>
      <c r="E319" s="234" t="s">
        <v>19</v>
      </c>
      <c r="F319" s="235" t="s">
        <v>584</v>
      </c>
      <c r="G319" s="232"/>
      <c r="H319" s="234" t="s">
        <v>19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1" t="s">
        <v>195</v>
      </c>
      <c r="AU319" s="241" t="s">
        <v>81</v>
      </c>
      <c r="AV319" s="13" t="s">
        <v>79</v>
      </c>
      <c r="AW319" s="13" t="s">
        <v>33</v>
      </c>
      <c r="AX319" s="13" t="s">
        <v>71</v>
      </c>
      <c r="AY319" s="241" t="s">
        <v>170</v>
      </c>
    </row>
    <row r="320" s="14" customFormat="1">
      <c r="A320" s="14"/>
      <c r="B320" s="242"/>
      <c r="C320" s="243"/>
      <c r="D320" s="233" t="s">
        <v>195</v>
      </c>
      <c r="E320" s="244" t="s">
        <v>19</v>
      </c>
      <c r="F320" s="245" t="s">
        <v>585</v>
      </c>
      <c r="G320" s="243"/>
      <c r="H320" s="246">
        <v>36.990000000000002</v>
      </c>
      <c r="I320" s="247"/>
      <c r="J320" s="243"/>
      <c r="K320" s="243"/>
      <c r="L320" s="248"/>
      <c r="M320" s="249"/>
      <c r="N320" s="250"/>
      <c r="O320" s="250"/>
      <c r="P320" s="250"/>
      <c r="Q320" s="250"/>
      <c r="R320" s="250"/>
      <c r="S320" s="250"/>
      <c r="T320" s="251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2" t="s">
        <v>195</v>
      </c>
      <c r="AU320" s="252" t="s">
        <v>81</v>
      </c>
      <c r="AV320" s="14" t="s">
        <v>81</v>
      </c>
      <c r="AW320" s="14" t="s">
        <v>33</v>
      </c>
      <c r="AX320" s="14" t="s">
        <v>79</v>
      </c>
      <c r="AY320" s="252" t="s">
        <v>170</v>
      </c>
    </row>
    <row r="321" s="2" customFormat="1" ht="37.8" customHeight="1">
      <c r="A321" s="39"/>
      <c r="B321" s="40"/>
      <c r="C321" s="213" t="s">
        <v>586</v>
      </c>
      <c r="D321" s="213" t="s">
        <v>172</v>
      </c>
      <c r="E321" s="214" t="s">
        <v>587</v>
      </c>
      <c r="F321" s="215" t="s">
        <v>588</v>
      </c>
      <c r="G321" s="216" t="s">
        <v>175</v>
      </c>
      <c r="H321" s="217">
        <v>1</v>
      </c>
      <c r="I321" s="218"/>
      <c r="J321" s="219">
        <f>ROUND(I321*H321,2)</f>
        <v>0</v>
      </c>
      <c r="K321" s="215" t="s">
        <v>176</v>
      </c>
      <c r="L321" s="45"/>
      <c r="M321" s="220" t="s">
        <v>19</v>
      </c>
      <c r="N321" s="221" t="s">
        <v>42</v>
      </c>
      <c r="O321" s="85"/>
      <c r="P321" s="222">
        <f>O321*H321</f>
        <v>0</v>
      </c>
      <c r="Q321" s="222">
        <v>0.000252</v>
      </c>
      <c r="R321" s="222">
        <f>Q321*H321</f>
        <v>0.000252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270</v>
      </c>
      <c r="AT321" s="224" t="s">
        <v>172</v>
      </c>
      <c r="AU321" s="224" t="s">
        <v>81</v>
      </c>
      <c r="AY321" s="18" t="s">
        <v>170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79</v>
      </c>
      <c r="BK321" s="225">
        <f>ROUND(I321*H321,2)</f>
        <v>0</v>
      </c>
      <c r="BL321" s="18" t="s">
        <v>270</v>
      </c>
      <c r="BM321" s="224" t="s">
        <v>589</v>
      </c>
    </row>
    <row r="322" s="2" customFormat="1">
      <c r="A322" s="39"/>
      <c r="B322" s="40"/>
      <c r="C322" s="41"/>
      <c r="D322" s="226" t="s">
        <v>179</v>
      </c>
      <c r="E322" s="41"/>
      <c r="F322" s="227" t="s">
        <v>590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179</v>
      </c>
      <c r="AU322" s="18" t="s">
        <v>81</v>
      </c>
    </row>
    <row r="323" s="13" customFormat="1">
      <c r="A323" s="13"/>
      <c r="B323" s="231"/>
      <c r="C323" s="232"/>
      <c r="D323" s="233" t="s">
        <v>195</v>
      </c>
      <c r="E323" s="234" t="s">
        <v>19</v>
      </c>
      <c r="F323" s="235" t="s">
        <v>591</v>
      </c>
      <c r="G323" s="232"/>
      <c r="H323" s="234" t="s">
        <v>19</v>
      </c>
      <c r="I323" s="236"/>
      <c r="J323" s="232"/>
      <c r="K323" s="232"/>
      <c r="L323" s="237"/>
      <c r="M323" s="238"/>
      <c r="N323" s="239"/>
      <c r="O323" s="239"/>
      <c r="P323" s="239"/>
      <c r="Q323" s="239"/>
      <c r="R323" s="239"/>
      <c r="S323" s="239"/>
      <c r="T323" s="24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1" t="s">
        <v>195</v>
      </c>
      <c r="AU323" s="241" t="s">
        <v>81</v>
      </c>
      <c r="AV323" s="13" t="s">
        <v>79</v>
      </c>
      <c r="AW323" s="13" t="s">
        <v>33</v>
      </c>
      <c r="AX323" s="13" t="s">
        <v>71</v>
      </c>
      <c r="AY323" s="241" t="s">
        <v>170</v>
      </c>
    </row>
    <row r="324" s="14" customFormat="1">
      <c r="A324" s="14"/>
      <c r="B324" s="242"/>
      <c r="C324" s="243"/>
      <c r="D324" s="233" t="s">
        <v>195</v>
      </c>
      <c r="E324" s="244" t="s">
        <v>19</v>
      </c>
      <c r="F324" s="245" t="s">
        <v>79</v>
      </c>
      <c r="G324" s="243"/>
      <c r="H324" s="246">
        <v>1</v>
      </c>
      <c r="I324" s="247"/>
      <c r="J324" s="243"/>
      <c r="K324" s="243"/>
      <c r="L324" s="248"/>
      <c r="M324" s="249"/>
      <c r="N324" s="250"/>
      <c r="O324" s="250"/>
      <c r="P324" s="250"/>
      <c r="Q324" s="250"/>
      <c r="R324" s="250"/>
      <c r="S324" s="250"/>
      <c r="T324" s="25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2" t="s">
        <v>195</v>
      </c>
      <c r="AU324" s="252" t="s">
        <v>81</v>
      </c>
      <c r="AV324" s="14" t="s">
        <v>81</v>
      </c>
      <c r="AW324" s="14" t="s">
        <v>33</v>
      </c>
      <c r="AX324" s="14" t="s">
        <v>79</v>
      </c>
      <c r="AY324" s="252" t="s">
        <v>170</v>
      </c>
    </row>
    <row r="325" s="2" customFormat="1" ht="44.25" customHeight="1">
      <c r="A325" s="39"/>
      <c r="B325" s="40"/>
      <c r="C325" s="213" t="s">
        <v>592</v>
      </c>
      <c r="D325" s="213" t="s">
        <v>172</v>
      </c>
      <c r="E325" s="214" t="s">
        <v>593</v>
      </c>
      <c r="F325" s="215" t="s">
        <v>594</v>
      </c>
      <c r="G325" s="216" t="s">
        <v>175</v>
      </c>
      <c r="H325" s="217">
        <v>5</v>
      </c>
      <c r="I325" s="218"/>
      <c r="J325" s="219">
        <f>ROUND(I325*H325,2)</f>
        <v>0</v>
      </c>
      <c r="K325" s="215" t="s">
        <v>176</v>
      </c>
      <c r="L325" s="45"/>
      <c r="M325" s="220" t="s">
        <v>19</v>
      </c>
      <c r="N325" s="221" t="s">
        <v>42</v>
      </c>
      <c r="O325" s="85"/>
      <c r="P325" s="222">
        <f>O325*H325</f>
        <v>0</v>
      </c>
      <c r="Q325" s="222">
        <v>0.000252</v>
      </c>
      <c r="R325" s="222">
        <f>Q325*H325</f>
        <v>0.0012600000000000001</v>
      </c>
      <c r="S325" s="222">
        <v>0</v>
      </c>
      <c r="T325" s="223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4" t="s">
        <v>270</v>
      </c>
      <c r="AT325" s="224" t="s">
        <v>172</v>
      </c>
      <c r="AU325" s="224" t="s">
        <v>81</v>
      </c>
      <c r="AY325" s="18" t="s">
        <v>170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8" t="s">
        <v>79</v>
      </c>
      <c r="BK325" s="225">
        <f>ROUND(I325*H325,2)</f>
        <v>0</v>
      </c>
      <c r="BL325" s="18" t="s">
        <v>270</v>
      </c>
      <c r="BM325" s="224" t="s">
        <v>595</v>
      </c>
    </row>
    <row r="326" s="2" customFormat="1">
      <c r="A326" s="39"/>
      <c r="B326" s="40"/>
      <c r="C326" s="41"/>
      <c r="D326" s="226" t="s">
        <v>179</v>
      </c>
      <c r="E326" s="41"/>
      <c r="F326" s="227" t="s">
        <v>596</v>
      </c>
      <c r="G326" s="41"/>
      <c r="H326" s="41"/>
      <c r="I326" s="228"/>
      <c r="J326" s="41"/>
      <c r="K326" s="41"/>
      <c r="L326" s="45"/>
      <c r="M326" s="229"/>
      <c r="N326" s="230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179</v>
      </c>
      <c r="AU326" s="18" t="s">
        <v>81</v>
      </c>
    </row>
    <row r="327" s="13" customFormat="1">
      <c r="A327" s="13"/>
      <c r="B327" s="231"/>
      <c r="C327" s="232"/>
      <c r="D327" s="233" t="s">
        <v>195</v>
      </c>
      <c r="E327" s="234" t="s">
        <v>19</v>
      </c>
      <c r="F327" s="235" t="s">
        <v>597</v>
      </c>
      <c r="G327" s="232"/>
      <c r="H327" s="234" t="s">
        <v>19</v>
      </c>
      <c r="I327" s="236"/>
      <c r="J327" s="232"/>
      <c r="K327" s="232"/>
      <c r="L327" s="237"/>
      <c r="M327" s="238"/>
      <c r="N327" s="239"/>
      <c r="O327" s="239"/>
      <c r="P327" s="239"/>
      <c r="Q327" s="239"/>
      <c r="R327" s="239"/>
      <c r="S327" s="239"/>
      <c r="T327" s="240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1" t="s">
        <v>195</v>
      </c>
      <c r="AU327" s="241" t="s">
        <v>81</v>
      </c>
      <c r="AV327" s="13" t="s">
        <v>79</v>
      </c>
      <c r="AW327" s="13" t="s">
        <v>33</v>
      </c>
      <c r="AX327" s="13" t="s">
        <v>71</v>
      </c>
      <c r="AY327" s="241" t="s">
        <v>170</v>
      </c>
    </row>
    <row r="328" s="14" customFormat="1">
      <c r="A328" s="14"/>
      <c r="B328" s="242"/>
      <c r="C328" s="243"/>
      <c r="D328" s="233" t="s">
        <v>195</v>
      </c>
      <c r="E328" s="244" t="s">
        <v>19</v>
      </c>
      <c r="F328" s="245" t="s">
        <v>198</v>
      </c>
      <c r="G328" s="243"/>
      <c r="H328" s="246">
        <v>5</v>
      </c>
      <c r="I328" s="247"/>
      <c r="J328" s="243"/>
      <c r="K328" s="243"/>
      <c r="L328" s="248"/>
      <c r="M328" s="249"/>
      <c r="N328" s="250"/>
      <c r="O328" s="250"/>
      <c r="P328" s="250"/>
      <c r="Q328" s="250"/>
      <c r="R328" s="250"/>
      <c r="S328" s="250"/>
      <c r="T328" s="251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2" t="s">
        <v>195</v>
      </c>
      <c r="AU328" s="252" t="s">
        <v>81</v>
      </c>
      <c r="AV328" s="14" t="s">
        <v>81</v>
      </c>
      <c r="AW328" s="14" t="s">
        <v>33</v>
      </c>
      <c r="AX328" s="14" t="s">
        <v>79</v>
      </c>
      <c r="AY328" s="252" t="s">
        <v>170</v>
      </c>
    </row>
    <row r="329" s="2" customFormat="1" ht="37.8" customHeight="1">
      <c r="A329" s="39"/>
      <c r="B329" s="40"/>
      <c r="C329" s="213" t="s">
        <v>598</v>
      </c>
      <c r="D329" s="213" t="s">
        <v>172</v>
      </c>
      <c r="E329" s="214" t="s">
        <v>599</v>
      </c>
      <c r="F329" s="215" t="s">
        <v>600</v>
      </c>
      <c r="G329" s="216" t="s">
        <v>237</v>
      </c>
      <c r="H329" s="217">
        <v>24.050000000000001</v>
      </c>
      <c r="I329" s="218"/>
      <c r="J329" s="219">
        <f>ROUND(I329*H329,2)</f>
        <v>0</v>
      </c>
      <c r="K329" s="215" t="s">
        <v>176</v>
      </c>
      <c r="L329" s="45"/>
      <c r="M329" s="220" t="s">
        <v>19</v>
      </c>
      <c r="N329" s="221" t="s">
        <v>42</v>
      </c>
      <c r="O329" s="85"/>
      <c r="P329" s="222">
        <f>O329*H329</f>
        <v>0</v>
      </c>
      <c r="Q329" s="222">
        <v>0.0021045999999999999</v>
      </c>
      <c r="R329" s="222">
        <f>Q329*H329</f>
        <v>0.050615630000000002</v>
      </c>
      <c r="S329" s="222">
        <v>0</v>
      </c>
      <c r="T329" s="22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270</v>
      </c>
      <c r="AT329" s="224" t="s">
        <v>172</v>
      </c>
      <c r="AU329" s="224" t="s">
        <v>81</v>
      </c>
      <c r="AY329" s="18" t="s">
        <v>170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79</v>
      </c>
      <c r="BK329" s="225">
        <f>ROUND(I329*H329,2)</f>
        <v>0</v>
      </c>
      <c r="BL329" s="18" t="s">
        <v>270</v>
      </c>
      <c r="BM329" s="224" t="s">
        <v>601</v>
      </c>
    </row>
    <row r="330" s="2" customFormat="1">
      <c r="A330" s="39"/>
      <c r="B330" s="40"/>
      <c r="C330" s="41"/>
      <c r="D330" s="226" t="s">
        <v>179</v>
      </c>
      <c r="E330" s="41"/>
      <c r="F330" s="227" t="s">
        <v>602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179</v>
      </c>
      <c r="AU330" s="18" t="s">
        <v>81</v>
      </c>
    </row>
    <row r="331" s="13" customFormat="1">
      <c r="A331" s="13"/>
      <c r="B331" s="231"/>
      <c r="C331" s="232"/>
      <c r="D331" s="233" t="s">
        <v>195</v>
      </c>
      <c r="E331" s="234" t="s">
        <v>19</v>
      </c>
      <c r="F331" s="235" t="s">
        <v>603</v>
      </c>
      <c r="G331" s="232"/>
      <c r="H331" s="234" t="s">
        <v>19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1" t="s">
        <v>195</v>
      </c>
      <c r="AU331" s="241" t="s">
        <v>81</v>
      </c>
      <c r="AV331" s="13" t="s">
        <v>79</v>
      </c>
      <c r="AW331" s="13" t="s">
        <v>33</v>
      </c>
      <c r="AX331" s="13" t="s">
        <v>71</v>
      </c>
      <c r="AY331" s="241" t="s">
        <v>170</v>
      </c>
    </row>
    <row r="332" s="14" customFormat="1">
      <c r="A332" s="14"/>
      <c r="B332" s="242"/>
      <c r="C332" s="243"/>
      <c r="D332" s="233" t="s">
        <v>195</v>
      </c>
      <c r="E332" s="244" t="s">
        <v>19</v>
      </c>
      <c r="F332" s="245" t="s">
        <v>604</v>
      </c>
      <c r="G332" s="243"/>
      <c r="H332" s="246">
        <v>24.050000000000001</v>
      </c>
      <c r="I332" s="247"/>
      <c r="J332" s="243"/>
      <c r="K332" s="243"/>
      <c r="L332" s="248"/>
      <c r="M332" s="249"/>
      <c r="N332" s="250"/>
      <c r="O332" s="250"/>
      <c r="P332" s="250"/>
      <c r="Q332" s="250"/>
      <c r="R332" s="250"/>
      <c r="S332" s="250"/>
      <c r="T332" s="251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2" t="s">
        <v>195</v>
      </c>
      <c r="AU332" s="252" t="s">
        <v>81</v>
      </c>
      <c r="AV332" s="14" t="s">
        <v>81</v>
      </c>
      <c r="AW332" s="14" t="s">
        <v>33</v>
      </c>
      <c r="AX332" s="14" t="s">
        <v>79</v>
      </c>
      <c r="AY332" s="252" t="s">
        <v>170</v>
      </c>
    </row>
    <row r="333" s="2" customFormat="1" ht="44.25" customHeight="1">
      <c r="A333" s="39"/>
      <c r="B333" s="40"/>
      <c r="C333" s="213" t="s">
        <v>605</v>
      </c>
      <c r="D333" s="213" t="s">
        <v>172</v>
      </c>
      <c r="E333" s="214" t="s">
        <v>606</v>
      </c>
      <c r="F333" s="215" t="s">
        <v>607</v>
      </c>
      <c r="G333" s="216" t="s">
        <v>229</v>
      </c>
      <c r="H333" s="217">
        <v>0.51600000000000001</v>
      </c>
      <c r="I333" s="218"/>
      <c r="J333" s="219">
        <f>ROUND(I333*H333,2)</f>
        <v>0</v>
      </c>
      <c r="K333" s="215" t="s">
        <v>176</v>
      </c>
      <c r="L333" s="45"/>
      <c r="M333" s="220" t="s">
        <v>19</v>
      </c>
      <c r="N333" s="221" t="s">
        <v>42</v>
      </c>
      <c r="O333" s="85"/>
      <c r="P333" s="222">
        <f>O333*H333</f>
        <v>0</v>
      </c>
      <c r="Q333" s="222">
        <v>0</v>
      </c>
      <c r="R333" s="222">
        <f>Q333*H333</f>
        <v>0</v>
      </c>
      <c r="S333" s="222">
        <v>0</v>
      </c>
      <c r="T333" s="22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4" t="s">
        <v>270</v>
      </c>
      <c r="AT333" s="224" t="s">
        <v>172</v>
      </c>
      <c r="AU333" s="224" t="s">
        <v>81</v>
      </c>
      <c r="AY333" s="18" t="s">
        <v>170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79</v>
      </c>
      <c r="BK333" s="225">
        <f>ROUND(I333*H333,2)</f>
        <v>0</v>
      </c>
      <c r="BL333" s="18" t="s">
        <v>270</v>
      </c>
      <c r="BM333" s="224" t="s">
        <v>608</v>
      </c>
    </row>
    <row r="334" s="2" customFormat="1">
      <c r="A334" s="39"/>
      <c r="B334" s="40"/>
      <c r="C334" s="41"/>
      <c r="D334" s="226" t="s">
        <v>179</v>
      </c>
      <c r="E334" s="41"/>
      <c r="F334" s="227" t="s">
        <v>609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179</v>
      </c>
      <c r="AU334" s="18" t="s">
        <v>81</v>
      </c>
    </row>
    <row r="335" s="12" customFormat="1" ht="22.8" customHeight="1">
      <c r="A335" s="12"/>
      <c r="B335" s="197"/>
      <c r="C335" s="198"/>
      <c r="D335" s="199" t="s">
        <v>70</v>
      </c>
      <c r="E335" s="211" t="s">
        <v>610</v>
      </c>
      <c r="F335" s="211" t="s">
        <v>611</v>
      </c>
      <c r="G335" s="198"/>
      <c r="H335" s="198"/>
      <c r="I335" s="201"/>
      <c r="J335" s="212">
        <f>BK335</f>
        <v>0</v>
      </c>
      <c r="K335" s="198"/>
      <c r="L335" s="203"/>
      <c r="M335" s="204"/>
      <c r="N335" s="205"/>
      <c r="O335" s="205"/>
      <c r="P335" s="206">
        <f>SUM(P336:P347)</f>
        <v>0</v>
      </c>
      <c r="Q335" s="205"/>
      <c r="R335" s="206">
        <f>SUM(R336:R347)</f>
        <v>0.51769999999999994</v>
      </c>
      <c r="S335" s="205"/>
      <c r="T335" s="207">
        <f>SUM(T336:T347)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8" t="s">
        <v>81</v>
      </c>
      <c r="AT335" s="209" t="s">
        <v>70</v>
      </c>
      <c r="AU335" s="209" t="s">
        <v>79</v>
      </c>
      <c r="AY335" s="208" t="s">
        <v>170</v>
      </c>
      <c r="BK335" s="210">
        <f>SUM(BK336:BK347)</f>
        <v>0</v>
      </c>
    </row>
    <row r="336" s="2" customFormat="1" ht="24.15" customHeight="1">
      <c r="A336" s="39"/>
      <c r="B336" s="40"/>
      <c r="C336" s="213" t="s">
        <v>612</v>
      </c>
      <c r="D336" s="213" t="s">
        <v>172</v>
      </c>
      <c r="E336" s="214" t="s">
        <v>613</v>
      </c>
      <c r="F336" s="215" t="s">
        <v>614</v>
      </c>
      <c r="G336" s="216" t="s">
        <v>175</v>
      </c>
      <c r="H336" s="217">
        <v>1</v>
      </c>
      <c r="I336" s="218"/>
      <c r="J336" s="219">
        <f>ROUND(I336*H336,2)</f>
        <v>0</v>
      </c>
      <c r="K336" s="215" t="s">
        <v>176</v>
      </c>
      <c r="L336" s="45"/>
      <c r="M336" s="220" t="s">
        <v>19</v>
      </c>
      <c r="N336" s="221" t="s">
        <v>42</v>
      </c>
      <c r="O336" s="85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4" t="s">
        <v>270</v>
      </c>
      <c r="AT336" s="224" t="s">
        <v>172</v>
      </c>
      <c r="AU336" s="224" t="s">
        <v>81</v>
      </c>
      <c r="AY336" s="18" t="s">
        <v>170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79</v>
      </c>
      <c r="BK336" s="225">
        <f>ROUND(I336*H336,2)</f>
        <v>0</v>
      </c>
      <c r="BL336" s="18" t="s">
        <v>270</v>
      </c>
      <c r="BM336" s="224" t="s">
        <v>615</v>
      </c>
    </row>
    <row r="337" s="2" customFormat="1">
      <c r="A337" s="39"/>
      <c r="B337" s="40"/>
      <c r="C337" s="41"/>
      <c r="D337" s="226" t="s">
        <v>179</v>
      </c>
      <c r="E337" s="41"/>
      <c r="F337" s="227" t="s">
        <v>616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179</v>
      </c>
      <c r="AU337" s="18" t="s">
        <v>81</v>
      </c>
    </row>
    <row r="338" s="13" customFormat="1">
      <c r="A338" s="13"/>
      <c r="B338" s="231"/>
      <c r="C338" s="232"/>
      <c r="D338" s="233" t="s">
        <v>195</v>
      </c>
      <c r="E338" s="234" t="s">
        <v>19</v>
      </c>
      <c r="F338" s="235" t="s">
        <v>617</v>
      </c>
      <c r="G338" s="232"/>
      <c r="H338" s="234" t="s">
        <v>19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1" t="s">
        <v>195</v>
      </c>
      <c r="AU338" s="241" t="s">
        <v>81</v>
      </c>
      <c r="AV338" s="13" t="s">
        <v>79</v>
      </c>
      <c r="AW338" s="13" t="s">
        <v>33</v>
      </c>
      <c r="AX338" s="13" t="s">
        <v>71</v>
      </c>
      <c r="AY338" s="241" t="s">
        <v>170</v>
      </c>
    </row>
    <row r="339" s="14" customFormat="1">
      <c r="A339" s="14"/>
      <c r="B339" s="242"/>
      <c r="C339" s="243"/>
      <c r="D339" s="233" t="s">
        <v>195</v>
      </c>
      <c r="E339" s="244" t="s">
        <v>19</v>
      </c>
      <c r="F339" s="245" t="s">
        <v>79</v>
      </c>
      <c r="G339" s="243"/>
      <c r="H339" s="246">
        <v>1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2" t="s">
        <v>195</v>
      </c>
      <c r="AU339" s="252" t="s">
        <v>81</v>
      </c>
      <c r="AV339" s="14" t="s">
        <v>81</v>
      </c>
      <c r="AW339" s="14" t="s">
        <v>33</v>
      </c>
      <c r="AX339" s="14" t="s">
        <v>79</v>
      </c>
      <c r="AY339" s="252" t="s">
        <v>170</v>
      </c>
    </row>
    <row r="340" s="2" customFormat="1" ht="16.5" customHeight="1">
      <c r="A340" s="39"/>
      <c r="B340" s="40"/>
      <c r="C340" s="253" t="s">
        <v>618</v>
      </c>
      <c r="D340" s="253" t="s">
        <v>248</v>
      </c>
      <c r="E340" s="254" t="s">
        <v>619</v>
      </c>
      <c r="F340" s="255" t="s">
        <v>620</v>
      </c>
      <c r="G340" s="256" t="s">
        <v>175</v>
      </c>
      <c r="H340" s="257">
        <v>1</v>
      </c>
      <c r="I340" s="258"/>
      <c r="J340" s="259">
        <f>ROUND(I340*H340,2)</f>
        <v>0</v>
      </c>
      <c r="K340" s="255" t="s">
        <v>244</v>
      </c>
      <c r="L340" s="260"/>
      <c r="M340" s="261" t="s">
        <v>19</v>
      </c>
      <c r="N340" s="262" t="s">
        <v>42</v>
      </c>
      <c r="O340" s="85"/>
      <c r="P340" s="222">
        <f>O340*H340</f>
        <v>0</v>
      </c>
      <c r="Q340" s="222">
        <v>0.098000000000000004</v>
      </c>
      <c r="R340" s="222">
        <f>Q340*H340</f>
        <v>0.098000000000000004</v>
      </c>
      <c r="S340" s="222">
        <v>0</v>
      </c>
      <c r="T340" s="223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4" t="s">
        <v>362</v>
      </c>
      <c r="AT340" s="224" t="s">
        <v>248</v>
      </c>
      <c r="AU340" s="224" t="s">
        <v>81</v>
      </c>
      <c r="AY340" s="18" t="s">
        <v>170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8" t="s">
        <v>79</v>
      </c>
      <c r="BK340" s="225">
        <f>ROUND(I340*H340,2)</f>
        <v>0</v>
      </c>
      <c r="BL340" s="18" t="s">
        <v>270</v>
      </c>
      <c r="BM340" s="224" t="s">
        <v>621</v>
      </c>
    </row>
    <row r="341" s="2" customFormat="1" ht="33" customHeight="1">
      <c r="A341" s="39"/>
      <c r="B341" s="40"/>
      <c r="C341" s="213" t="s">
        <v>622</v>
      </c>
      <c r="D341" s="213" t="s">
        <v>172</v>
      </c>
      <c r="E341" s="214" t="s">
        <v>623</v>
      </c>
      <c r="F341" s="215" t="s">
        <v>624</v>
      </c>
      <c r="G341" s="216" t="s">
        <v>175</v>
      </c>
      <c r="H341" s="217">
        <v>2</v>
      </c>
      <c r="I341" s="218"/>
      <c r="J341" s="219">
        <f>ROUND(I341*H341,2)</f>
        <v>0</v>
      </c>
      <c r="K341" s="215" t="s">
        <v>176</v>
      </c>
      <c r="L341" s="45"/>
      <c r="M341" s="220" t="s">
        <v>19</v>
      </c>
      <c r="N341" s="221" t="s">
        <v>42</v>
      </c>
      <c r="O341" s="85"/>
      <c r="P341" s="222">
        <f>O341*H341</f>
        <v>0</v>
      </c>
      <c r="Q341" s="222">
        <v>0.00084999999999999995</v>
      </c>
      <c r="R341" s="222">
        <f>Q341*H341</f>
        <v>0.0016999999999999999</v>
      </c>
      <c r="S341" s="222">
        <v>0</v>
      </c>
      <c r="T341" s="223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4" t="s">
        <v>270</v>
      </c>
      <c r="AT341" s="224" t="s">
        <v>172</v>
      </c>
      <c r="AU341" s="224" t="s">
        <v>81</v>
      </c>
      <c r="AY341" s="18" t="s">
        <v>170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8" t="s">
        <v>79</v>
      </c>
      <c r="BK341" s="225">
        <f>ROUND(I341*H341,2)</f>
        <v>0</v>
      </c>
      <c r="BL341" s="18" t="s">
        <v>270</v>
      </c>
      <c r="BM341" s="224" t="s">
        <v>625</v>
      </c>
    </row>
    <row r="342" s="2" customFormat="1">
      <c r="A342" s="39"/>
      <c r="B342" s="40"/>
      <c r="C342" s="41"/>
      <c r="D342" s="226" t="s">
        <v>179</v>
      </c>
      <c r="E342" s="41"/>
      <c r="F342" s="227" t="s">
        <v>626</v>
      </c>
      <c r="G342" s="41"/>
      <c r="H342" s="41"/>
      <c r="I342" s="228"/>
      <c r="J342" s="41"/>
      <c r="K342" s="41"/>
      <c r="L342" s="45"/>
      <c r="M342" s="229"/>
      <c r="N342" s="230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179</v>
      </c>
      <c r="AU342" s="18" t="s">
        <v>81</v>
      </c>
    </row>
    <row r="343" s="13" customFormat="1">
      <c r="A343" s="13"/>
      <c r="B343" s="231"/>
      <c r="C343" s="232"/>
      <c r="D343" s="233" t="s">
        <v>195</v>
      </c>
      <c r="E343" s="234" t="s">
        <v>19</v>
      </c>
      <c r="F343" s="235" t="s">
        <v>627</v>
      </c>
      <c r="G343" s="232"/>
      <c r="H343" s="234" t="s">
        <v>19</v>
      </c>
      <c r="I343" s="236"/>
      <c r="J343" s="232"/>
      <c r="K343" s="232"/>
      <c r="L343" s="237"/>
      <c r="M343" s="238"/>
      <c r="N343" s="239"/>
      <c r="O343" s="239"/>
      <c r="P343" s="239"/>
      <c r="Q343" s="239"/>
      <c r="R343" s="239"/>
      <c r="S343" s="239"/>
      <c r="T343" s="24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1" t="s">
        <v>195</v>
      </c>
      <c r="AU343" s="241" t="s">
        <v>81</v>
      </c>
      <c r="AV343" s="13" t="s">
        <v>79</v>
      </c>
      <c r="AW343" s="13" t="s">
        <v>33</v>
      </c>
      <c r="AX343" s="13" t="s">
        <v>71</v>
      </c>
      <c r="AY343" s="241" t="s">
        <v>170</v>
      </c>
    </row>
    <row r="344" s="14" customFormat="1">
      <c r="A344" s="14"/>
      <c r="B344" s="242"/>
      <c r="C344" s="243"/>
      <c r="D344" s="233" t="s">
        <v>195</v>
      </c>
      <c r="E344" s="244" t="s">
        <v>19</v>
      </c>
      <c r="F344" s="245" t="s">
        <v>81</v>
      </c>
      <c r="G344" s="243"/>
      <c r="H344" s="246">
        <v>2</v>
      </c>
      <c r="I344" s="247"/>
      <c r="J344" s="243"/>
      <c r="K344" s="243"/>
      <c r="L344" s="248"/>
      <c r="M344" s="249"/>
      <c r="N344" s="250"/>
      <c r="O344" s="250"/>
      <c r="P344" s="250"/>
      <c r="Q344" s="250"/>
      <c r="R344" s="250"/>
      <c r="S344" s="250"/>
      <c r="T344" s="251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2" t="s">
        <v>195</v>
      </c>
      <c r="AU344" s="252" t="s">
        <v>81</v>
      </c>
      <c r="AV344" s="14" t="s">
        <v>81</v>
      </c>
      <c r="AW344" s="14" t="s">
        <v>33</v>
      </c>
      <c r="AX344" s="14" t="s">
        <v>79</v>
      </c>
      <c r="AY344" s="252" t="s">
        <v>170</v>
      </c>
    </row>
    <row r="345" s="2" customFormat="1" ht="24.15" customHeight="1">
      <c r="A345" s="39"/>
      <c r="B345" s="40"/>
      <c r="C345" s="253" t="s">
        <v>628</v>
      </c>
      <c r="D345" s="253" t="s">
        <v>248</v>
      </c>
      <c r="E345" s="254" t="s">
        <v>629</v>
      </c>
      <c r="F345" s="255" t="s">
        <v>630</v>
      </c>
      <c r="G345" s="256" t="s">
        <v>175</v>
      </c>
      <c r="H345" s="257">
        <v>2</v>
      </c>
      <c r="I345" s="258"/>
      <c r="J345" s="259">
        <f>ROUND(I345*H345,2)</f>
        <v>0</v>
      </c>
      <c r="K345" s="255" t="s">
        <v>244</v>
      </c>
      <c r="L345" s="260"/>
      <c r="M345" s="261" t="s">
        <v>19</v>
      </c>
      <c r="N345" s="262" t="s">
        <v>42</v>
      </c>
      <c r="O345" s="85"/>
      <c r="P345" s="222">
        <f>O345*H345</f>
        <v>0</v>
      </c>
      <c r="Q345" s="222">
        <v>0.20899999999999999</v>
      </c>
      <c r="R345" s="222">
        <f>Q345*H345</f>
        <v>0.41799999999999998</v>
      </c>
      <c r="S345" s="222">
        <v>0</v>
      </c>
      <c r="T345" s="223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4" t="s">
        <v>362</v>
      </c>
      <c r="AT345" s="224" t="s">
        <v>248</v>
      </c>
      <c r="AU345" s="224" t="s">
        <v>81</v>
      </c>
      <c r="AY345" s="18" t="s">
        <v>170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18" t="s">
        <v>79</v>
      </c>
      <c r="BK345" s="225">
        <f>ROUND(I345*H345,2)</f>
        <v>0</v>
      </c>
      <c r="BL345" s="18" t="s">
        <v>270</v>
      </c>
      <c r="BM345" s="224" t="s">
        <v>631</v>
      </c>
    </row>
    <row r="346" s="2" customFormat="1" ht="44.25" customHeight="1">
      <c r="A346" s="39"/>
      <c r="B346" s="40"/>
      <c r="C346" s="213" t="s">
        <v>632</v>
      </c>
      <c r="D346" s="213" t="s">
        <v>172</v>
      </c>
      <c r="E346" s="214" t="s">
        <v>633</v>
      </c>
      <c r="F346" s="215" t="s">
        <v>634</v>
      </c>
      <c r="G346" s="216" t="s">
        <v>229</v>
      </c>
      <c r="H346" s="217">
        <v>0.51800000000000002</v>
      </c>
      <c r="I346" s="218"/>
      <c r="J346" s="219">
        <f>ROUND(I346*H346,2)</f>
        <v>0</v>
      </c>
      <c r="K346" s="215" t="s">
        <v>176</v>
      </c>
      <c r="L346" s="45"/>
      <c r="M346" s="220" t="s">
        <v>19</v>
      </c>
      <c r="N346" s="221" t="s">
        <v>42</v>
      </c>
      <c r="O346" s="85"/>
      <c r="P346" s="222">
        <f>O346*H346</f>
        <v>0</v>
      </c>
      <c r="Q346" s="222">
        <v>0</v>
      </c>
      <c r="R346" s="222">
        <f>Q346*H346</f>
        <v>0</v>
      </c>
      <c r="S346" s="222">
        <v>0</v>
      </c>
      <c r="T346" s="223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4" t="s">
        <v>270</v>
      </c>
      <c r="AT346" s="224" t="s">
        <v>172</v>
      </c>
      <c r="AU346" s="224" t="s">
        <v>81</v>
      </c>
      <c r="AY346" s="18" t="s">
        <v>170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8" t="s">
        <v>79</v>
      </c>
      <c r="BK346" s="225">
        <f>ROUND(I346*H346,2)</f>
        <v>0</v>
      </c>
      <c r="BL346" s="18" t="s">
        <v>270</v>
      </c>
      <c r="BM346" s="224" t="s">
        <v>635</v>
      </c>
    </row>
    <row r="347" s="2" customFormat="1">
      <c r="A347" s="39"/>
      <c r="B347" s="40"/>
      <c r="C347" s="41"/>
      <c r="D347" s="226" t="s">
        <v>179</v>
      </c>
      <c r="E347" s="41"/>
      <c r="F347" s="227" t="s">
        <v>636</v>
      </c>
      <c r="G347" s="41"/>
      <c r="H347" s="41"/>
      <c r="I347" s="228"/>
      <c r="J347" s="41"/>
      <c r="K347" s="41"/>
      <c r="L347" s="45"/>
      <c r="M347" s="229"/>
      <c r="N347" s="230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179</v>
      </c>
      <c r="AU347" s="18" t="s">
        <v>81</v>
      </c>
    </row>
    <row r="348" s="12" customFormat="1" ht="22.8" customHeight="1">
      <c r="A348" s="12"/>
      <c r="B348" s="197"/>
      <c r="C348" s="198"/>
      <c r="D348" s="199" t="s">
        <v>70</v>
      </c>
      <c r="E348" s="211" t="s">
        <v>637</v>
      </c>
      <c r="F348" s="211" t="s">
        <v>638</v>
      </c>
      <c r="G348" s="198"/>
      <c r="H348" s="198"/>
      <c r="I348" s="201"/>
      <c r="J348" s="212">
        <f>BK348</f>
        <v>0</v>
      </c>
      <c r="K348" s="198"/>
      <c r="L348" s="203"/>
      <c r="M348" s="204"/>
      <c r="N348" s="205"/>
      <c r="O348" s="205"/>
      <c r="P348" s="206">
        <f>SUM(P349:P350)</f>
        <v>0</v>
      </c>
      <c r="Q348" s="205"/>
      <c r="R348" s="206">
        <f>SUM(R349:R350)</f>
        <v>0.067199999999999996</v>
      </c>
      <c r="S348" s="205"/>
      <c r="T348" s="207">
        <f>SUM(T349:T350)</f>
        <v>0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08" t="s">
        <v>81</v>
      </c>
      <c r="AT348" s="209" t="s">
        <v>70</v>
      </c>
      <c r="AU348" s="209" t="s">
        <v>79</v>
      </c>
      <c r="AY348" s="208" t="s">
        <v>170</v>
      </c>
      <c r="BK348" s="210">
        <f>SUM(BK349:BK350)</f>
        <v>0</v>
      </c>
    </row>
    <row r="349" s="2" customFormat="1" ht="16.5" customHeight="1">
      <c r="A349" s="39"/>
      <c r="B349" s="40"/>
      <c r="C349" s="213" t="s">
        <v>639</v>
      </c>
      <c r="D349" s="213" t="s">
        <v>172</v>
      </c>
      <c r="E349" s="214" t="s">
        <v>640</v>
      </c>
      <c r="F349" s="215" t="s">
        <v>641</v>
      </c>
      <c r="G349" s="216" t="s">
        <v>192</v>
      </c>
      <c r="H349" s="217">
        <v>280</v>
      </c>
      <c r="I349" s="218"/>
      <c r="J349" s="219">
        <f>ROUND(I349*H349,2)</f>
        <v>0</v>
      </c>
      <c r="K349" s="215" t="s">
        <v>176</v>
      </c>
      <c r="L349" s="45"/>
      <c r="M349" s="220" t="s">
        <v>19</v>
      </c>
      <c r="N349" s="221" t="s">
        <v>42</v>
      </c>
      <c r="O349" s="85"/>
      <c r="P349" s="222">
        <f>O349*H349</f>
        <v>0</v>
      </c>
      <c r="Q349" s="222">
        <v>0.00024000000000000001</v>
      </c>
      <c r="R349" s="222">
        <f>Q349*H349</f>
        <v>0.067199999999999996</v>
      </c>
      <c r="S349" s="222">
        <v>0</v>
      </c>
      <c r="T349" s="223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24" t="s">
        <v>270</v>
      </c>
      <c r="AT349" s="224" t="s">
        <v>172</v>
      </c>
      <c r="AU349" s="224" t="s">
        <v>81</v>
      </c>
      <c r="AY349" s="18" t="s">
        <v>170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8" t="s">
        <v>79</v>
      </c>
      <c r="BK349" s="225">
        <f>ROUND(I349*H349,2)</f>
        <v>0</v>
      </c>
      <c r="BL349" s="18" t="s">
        <v>270</v>
      </c>
      <c r="BM349" s="224" t="s">
        <v>642</v>
      </c>
    </row>
    <row r="350" s="2" customFormat="1">
      <c r="A350" s="39"/>
      <c r="B350" s="40"/>
      <c r="C350" s="41"/>
      <c r="D350" s="226" t="s">
        <v>179</v>
      </c>
      <c r="E350" s="41"/>
      <c r="F350" s="227" t="s">
        <v>643</v>
      </c>
      <c r="G350" s="41"/>
      <c r="H350" s="41"/>
      <c r="I350" s="228"/>
      <c r="J350" s="41"/>
      <c r="K350" s="41"/>
      <c r="L350" s="45"/>
      <c r="M350" s="229"/>
      <c r="N350" s="230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179</v>
      </c>
      <c r="AU350" s="18" t="s">
        <v>81</v>
      </c>
    </row>
    <row r="351" s="12" customFormat="1" ht="22.8" customHeight="1">
      <c r="A351" s="12"/>
      <c r="B351" s="197"/>
      <c r="C351" s="198"/>
      <c r="D351" s="199" t="s">
        <v>70</v>
      </c>
      <c r="E351" s="211" t="s">
        <v>644</v>
      </c>
      <c r="F351" s="211" t="s">
        <v>645</v>
      </c>
      <c r="G351" s="198"/>
      <c r="H351" s="198"/>
      <c r="I351" s="201"/>
      <c r="J351" s="212">
        <f>BK351</f>
        <v>0</v>
      </c>
      <c r="K351" s="198"/>
      <c r="L351" s="203"/>
      <c r="M351" s="204"/>
      <c r="N351" s="205"/>
      <c r="O351" s="205"/>
      <c r="P351" s="206">
        <f>SUM(P352:P359)</f>
        <v>0</v>
      </c>
      <c r="Q351" s="205"/>
      <c r="R351" s="206">
        <f>SUM(R352:R359)</f>
        <v>0.4641205336</v>
      </c>
      <c r="S351" s="205"/>
      <c r="T351" s="207">
        <f>SUM(T352:T359)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8" t="s">
        <v>81</v>
      </c>
      <c r="AT351" s="209" t="s">
        <v>70</v>
      </c>
      <c r="AU351" s="209" t="s">
        <v>79</v>
      </c>
      <c r="AY351" s="208" t="s">
        <v>170</v>
      </c>
      <c r="BK351" s="210">
        <f>SUM(BK352:BK359)</f>
        <v>0</v>
      </c>
    </row>
    <row r="352" s="2" customFormat="1" ht="37.8" customHeight="1">
      <c r="A352" s="39"/>
      <c r="B352" s="40"/>
      <c r="C352" s="213" t="s">
        <v>646</v>
      </c>
      <c r="D352" s="213" t="s">
        <v>172</v>
      </c>
      <c r="E352" s="214" t="s">
        <v>647</v>
      </c>
      <c r="F352" s="215" t="s">
        <v>648</v>
      </c>
      <c r="G352" s="216" t="s">
        <v>192</v>
      </c>
      <c r="H352" s="217">
        <v>692.17999999999995</v>
      </c>
      <c r="I352" s="218"/>
      <c r="J352" s="219">
        <f>ROUND(I352*H352,2)</f>
        <v>0</v>
      </c>
      <c r="K352" s="215" t="s">
        <v>176</v>
      </c>
      <c r="L352" s="45"/>
      <c r="M352" s="220" t="s">
        <v>19</v>
      </c>
      <c r="N352" s="221" t="s">
        <v>42</v>
      </c>
      <c r="O352" s="85"/>
      <c r="P352" s="222">
        <f>O352*H352</f>
        <v>0</v>
      </c>
      <c r="Q352" s="222">
        <v>6.7000000000000002E-05</v>
      </c>
      <c r="R352" s="222">
        <f>Q352*H352</f>
        <v>0.046376059999999997</v>
      </c>
      <c r="S352" s="222">
        <v>0</v>
      </c>
      <c r="T352" s="223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4" t="s">
        <v>270</v>
      </c>
      <c r="AT352" s="224" t="s">
        <v>172</v>
      </c>
      <c r="AU352" s="224" t="s">
        <v>81</v>
      </c>
      <c r="AY352" s="18" t="s">
        <v>170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79</v>
      </c>
      <c r="BK352" s="225">
        <f>ROUND(I352*H352,2)</f>
        <v>0</v>
      </c>
      <c r="BL352" s="18" t="s">
        <v>270</v>
      </c>
      <c r="BM352" s="224" t="s">
        <v>649</v>
      </c>
    </row>
    <row r="353" s="2" customFormat="1">
      <c r="A353" s="39"/>
      <c r="B353" s="40"/>
      <c r="C353" s="41"/>
      <c r="D353" s="226" t="s">
        <v>179</v>
      </c>
      <c r="E353" s="41"/>
      <c r="F353" s="227" t="s">
        <v>650</v>
      </c>
      <c r="G353" s="41"/>
      <c r="H353" s="41"/>
      <c r="I353" s="228"/>
      <c r="J353" s="41"/>
      <c r="K353" s="41"/>
      <c r="L353" s="45"/>
      <c r="M353" s="229"/>
      <c r="N353" s="230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179</v>
      </c>
      <c r="AU353" s="18" t="s">
        <v>81</v>
      </c>
    </row>
    <row r="354" s="2" customFormat="1" ht="24.15" customHeight="1">
      <c r="A354" s="39"/>
      <c r="B354" s="40"/>
      <c r="C354" s="213" t="s">
        <v>651</v>
      </c>
      <c r="D354" s="213" t="s">
        <v>172</v>
      </c>
      <c r="E354" s="214" t="s">
        <v>652</v>
      </c>
      <c r="F354" s="215" t="s">
        <v>653</v>
      </c>
      <c r="G354" s="216" t="s">
        <v>192</v>
      </c>
      <c r="H354" s="217">
        <v>692.17999999999995</v>
      </c>
      <c r="I354" s="218"/>
      <c r="J354" s="219">
        <f>ROUND(I354*H354,2)</f>
        <v>0</v>
      </c>
      <c r="K354" s="215" t="s">
        <v>176</v>
      </c>
      <c r="L354" s="45"/>
      <c r="M354" s="220" t="s">
        <v>19</v>
      </c>
      <c r="N354" s="221" t="s">
        <v>42</v>
      </c>
      <c r="O354" s="85"/>
      <c r="P354" s="222">
        <f>O354*H354</f>
        <v>0</v>
      </c>
      <c r="Q354" s="222">
        <v>0.00014352000000000001</v>
      </c>
      <c r="R354" s="222">
        <f>Q354*H354</f>
        <v>0.099341673599999999</v>
      </c>
      <c r="S354" s="222">
        <v>0</v>
      </c>
      <c r="T354" s="22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4" t="s">
        <v>270</v>
      </c>
      <c r="AT354" s="224" t="s">
        <v>172</v>
      </c>
      <c r="AU354" s="224" t="s">
        <v>81</v>
      </c>
      <c r="AY354" s="18" t="s">
        <v>170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79</v>
      </c>
      <c r="BK354" s="225">
        <f>ROUND(I354*H354,2)</f>
        <v>0</v>
      </c>
      <c r="BL354" s="18" t="s">
        <v>270</v>
      </c>
      <c r="BM354" s="224" t="s">
        <v>654</v>
      </c>
    </row>
    <row r="355" s="2" customFormat="1">
      <c r="A355" s="39"/>
      <c r="B355" s="40"/>
      <c r="C355" s="41"/>
      <c r="D355" s="226" t="s">
        <v>179</v>
      </c>
      <c r="E355" s="41"/>
      <c r="F355" s="227" t="s">
        <v>655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179</v>
      </c>
      <c r="AU355" s="18" t="s">
        <v>81</v>
      </c>
    </row>
    <row r="356" s="2" customFormat="1" ht="24.15" customHeight="1">
      <c r="A356" s="39"/>
      <c r="B356" s="40"/>
      <c r="C356" s="213" t="s">
        <v>656</v>
      </c>
      <c r="D356" s="213" t="s">
        <v>172</v>
      </c>
      <c r="E356" s="214" t="s">
        <v>657</v>
      </c>
      <c r="F356" s="215" t="s">
        <v>658</v>
      </c>
      <c r="G356" s="216" t="s">
        <v>192</v>
      </c>
      <c r="H356" s="217">
        <v>692.17999999999995</v>
      </c>
      <c r="I356" s="218"/>
      <c r="J356" s="219">
        <f>ROUND(I356*H356,2)</f>
        <v>0</v>
      </c>
      <c r="K356" s="215" t="s">
        <v>176</v>
      </c>
      <c r="L356" s="45"/>
      <c r="M356" s="220" t="s">
        <v>19</v>
      </c>
      <c r="N356" s="221" t="s">
        <v>42</v>
      </c>
      <c r="O356" s="85"/>
      <c r="P356" s="222">
        <f>O356*H356</f>
        <v>0</v>
      </c>
      <c r="Q356" s="222">
        <v>0.00023000000000000001</v>
      </c>
      <c r="R356" s="222">
        <f>Q356*H356</f>
        <v>0.15920139999999999</v>
      </c>
      <c r="S356" s="222">
        <v>0</v>
      </c>
      <c r="T356" s="22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4" t="s">
        <v>270</v>
      </c>
      <c r="AT356" s="224" t="s">
        <v>172</v>
      </c>
      <c r="AU356" s="224" t="s">
        <v>81</v>
      </c>
      <c r="AY356" s="18" t="s">
        <v>170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79</v>
      </c>
      <c r="BK356" s="225">
        <f>ROUND(I356*H356,2)</f>
        <v>0</v>
      </c>
      <c r="BL356" s="18" t="s">
        <v>270</v>
      </c>
      <c r="BM356" s="224" t="s">
        <v>659</v>
      </c>
    </row>
    <row r="357" s="2" customFormat="1">
      <c r="A357" s="39"/>
      <c r="B357" s="40"/>
      <c r="C357" s="41"/>
      <c r="D357" s="226" t="s">
        <v>179</v>
      </c>
      <c r="E357" s="41"/>
      <c r="F357" s="227" t="s">
        <v>660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179</v>
      </c>
      <c r="AU357" s="18" t="s">
        <v>81</v>
      </c>
    </row>
    <row r="358" s="2" customFormat="1" ht="24.15" customHeight="1">
      <c r="A358" s="39"/>
      <c r="B358" s="40"/>
      <c r="C358" s="213" t="s">
        <v>661</v>
      </c>
      <c r="D358" s="213" t="s">
        <v>172</v>
      </c>
      <c r="E358" s="214" t="s">
        <v>662</v>
      </c>
      <c r="F358" s="215" t="s">
        <v>663</v>
      </c>
      <c r="G358" s="216" t="s">
        <v>192</v>
      </c>
      <c r="H358" s="217">
        <v>692.17999999999995</v>
      </c>
      <c r="I358" s="218"/>
      <c r="J358" s="219">
        <f>ROUND(I358*H358,2)</f>
        <v>0</v>
      </c>
      <c r="K358" s="215" t="s">
        <v>176</v>
      </c>
      <c r="L358" s="45"/>
      <c r="M358" s="220" t="s">
        <v>19</v>
      </c>
      <c r="N358" s="221" t="s">
        <v>42</v>
      </c>
      <c r="O358" s="85"/>
      <c r="P358" s="222">
        <f>O358*H358</f>
        <v>0</v>
      </c>
      <c r="Q358" s="222">
        <v>0.00023000000000000001</v>
      </c>
      <c r="R358" s="222">
        <f>Q358*H358</f>
        <v>0.15920139999999999</v>
      </c>
      <c r="S358" s="222">
        <v>0</v>
      </c>
      <c r="T358" s="22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4" t="s">
        <v>270</v>
      </c>
      <c r="AT358" s="224" t="s">
        <v>172</v>
      </c>
      <c r="AU358" s="224" t="s">
        <v>81</v>
      </c>
      <c r="AY358" s="18" t="s">
        <v>170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8" t="s">
        <v>79</v>
      </c>
      <c r="BK358" s="225">
        <f>ROUND(I358*H358,2)</f>
        <v>0</v>
      </c>
      <c r="BL358" s="18" t="s">
        <v>270</v>
      </c>
      <c r="BM358" s="224" t="s">
        <v>664</v>
      </c>
    </row>
    <row r="359" s="2" customFormat="1">
      <c r="A359" s="39"/>
      <c r="B359" s="40"/>
      <c r="C359" s="41"/>
      <c r="D359" s="226" t="s">
        <v>179</v>
      </c>
      <c r="E359" s="41"/>
      <c r="F359" s="227" t="s">
        <v>665</v>
      </c>
      <c r="G359" s="41"/>
      <c r="H359" s="41"/>
      <c r="I359" s="228"/>
      <c r="J359" s="41"/>
      <c r="K359" s="41"/>
      <c r="L359" s="45"/>
      <c r="M359" s="229"/>
      <c r="N359" s="230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179</v>
      </c>
      <c r="AU359" s="18" t="s">
        <v>81</v>
      </c>
    </row>
    <row r="360" s="12" customFormat="1" ht="25.92" customHeight="1">
      <c r="A360" s="12"/>
      <c r="B360" s="197"/>
      <c r="C360" s="198"/>
      <c r="D360" s="199" t="s">
        <v>70</v>
      </c>
      <c r="E360" s="200" t="s">
        <v>248</v>
      </c>
      <c r="F360" s="200" t="s">
        <v>666</v>
      </c>
      <c r="G360" s="198"/>
      <c r="H360" s="198"/>
      <c r="I360" s="201"/>
      <c r="J360" s="202">
        <f>BK360</f>
        <v>0</v>
      </c>
      <c r="K360" s="198"/>
      <c r="L360" s="203"/>
      <c r="M360" s="204"/>
      <c r="N360" s="205"/>
      <c r="O360" s="205"/>
      <c r="P360" s="206">
        <f>P361</f>
        <v>0</v>
      </c>
      <c r="Q360" s="205"/>
      <c r="R360" s="206">
        <f>R361</f>
        <v>0.0048650543999999999</v>
      </c>
      <c r="S360" s="205"/>
      <c r="T360" s="207">
        <f>T361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8" t="s">
        <v>185</v>
      </c>
      <c r="AT360" s="209" t="s">
        <v>70</v>
      </c>
      <c r="AU360" s="209" t="s">
        <v>71</v>
      </c>
      <c r="AY360" s="208" t="s">
        <v>170</v>
      </c>
      <c r="BK360" s="210">
        <f>BK361</f>
        <v>0</v>
      </c>
    </row>
    <row r="361" s="12" customFormat="1" ht="22.8" customHeight="1">
      <c r="A361" s="12"/>
      <c r="B361" s="197"/>
      <c r="C361" s="198"/>
      <c r="D361" s="199" t="s">
        <v>70</v>
      </c>
      <c r="E361" s="211" t="s">
        <v>667</v>
      </c>
      <c r="F361" s="211" t="s">
        <v>668</v>
      </c>
      <c r="G361" s="198"/>
      <c r="H361" s="198"/>
      <c r="I361" s="201"/>
      <c r="J361" s="212">
        <f>BK361</f>
        <v>0</v>
      </c>
      <c r="K361" s="198"/>
      <c r="L361" s="203"/>
      <c r="M361" s="204"/>
      <c r="N361" s="205"/>
      <c r="O361" s="205"/>
      <c r="P361" s="206">
        <f>SUM(P362:P365)</f>
        <v>0</v>
      </c>
      <c r="Q361" s="205"/>
      <c r="R361" s="206">
        <f>SUM(R362:R365)</f>
        <v>0.0048650543999999999</v>
      </c>
      <c r="S361" s="205"/>
      <c r="T361" s="207">
        <f>SUM(T362:T365)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8" t="s">
        <v>185</v>
      </c>
      <c r="AT361" s="209" t="s">
        <v>70</v>
      </c>
      <c r="AU361" s="209" t="s">
        <v>79</v>
      </c>
      <c r="AY361" s="208" t="s">
        <v>170</v>
      </c>
      <c r="BK361" s="210">
        <f>SUM(BK362:BK365)</f>
        <v>0</v>
      </c>
    </row>
    <row r="362" s="2" customFormat="1" ht="24.15" customHeight="1">
      <c r="A362" s="39"/>
      <c r="B362" s="40"/>
      <c r="C362" s="213" t="s">
        <v>669</v>
      </c>
      <c r="D362" s="213" t="s">
        <v>172</v>
      </c>
      <c r="E362" s="214" t="s">
        <v>670</v>
      </c>
      <c r="F362" s="215" t="s">
        <v>671</v>
      </c>
      <c r="G362" s="216" t="s">
        <v>237</v>
      </c>
      <c r="H362" s="217">
        <v>62.564999999999998</v>
      </c>
      <c r="I362" s="218"/>
      <c r="J362" s="219">
        <f>ROUND(I362*H362,2)</f>
        <v>0</v>
      </c>
      <c r="K362" s="215" t="s">
        <v>176</v>
      </c>
      <c r="L362" s="45"/>
      <c r="M362" s="220" t="s">
        <v>19</v>
      </c>
      <c r="N362" s="221" t="s">
        <v>42</v>
      </c>
      <c r="O362" s="85"/>
      <c r="P362" s="222">
        <f>O362*H362</f>
        <v>0</v>
      </c>
      <c r="Q362" s="222">
        <v>7.7760000000000001E-05</v>
      </c>
      <c r="R362" s="222">
        <f>Q362*H362</f>
        <v>0.0048650543999999999</v>
      </c>
      <c r="S362" s="222">
        <v>0</v>
      </c>
      <c r="T362" s="223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4" t="s">
        <v>563</v>
      </c>
      <c r="AT362" s="224" t="s">
        <v>172</v>
      </c>
      <c r="AU362" s="224" t="s">
        <v>81</v>
      </c>
      <c r="AY362" s="18" t="s">
        <v>170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8" t="s">
        <v>79</v>
      </c>
      <c r="BK362" s="225">
        <f>ROUND(I362*H362,2)</f>
        <v>0</v>
      </c>
      <c r="BL362" s="18" t="s">
        <v>563</v>
      </c>
      <c r="BM362" s="224" t="s">
        <v>672</v>
      </c>
    </row>
    <row r="363" s="2" customFormat="1">
      <c r="A363" s="39"/>
      <c r="B363" s="40"/>
      <c r="C363" s="41"/>
      <c r="D363" s="226" t="s">
        <v>179</v>
      </c>
      <c r="E363" s="41"/>
      <c r="F363" s="227" t="s">
        <v>673</v>
      </c>
      <c r="G363" s="41"/>
      <c r="H363" s="41"/>
      <c r="I363" s="228"/>
      <c r="J363" s="41"/>
      <c r="K363" s="41"/>
      <c r="L363" s="45"/>
      <c r="M363" s="229"/>
      <c r="N363" s="230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179</v>
      </c>
      <c r="AU363" s="18" t="s">
        <v>81</v>
      </c>
    </row>
    <row r="364" s="13" customFormat="1">
      <c r="A364" s="13"/>
      <c r="B364" s="231"/>
      <c r="C364" s="232"/>
      <c r="D364" s="233" t="s">
        <v>195</v>
      </c>
      <c r="E364" s="234" t="s">
        <v>19</v>
      </c>
      <c r="F364" s="235" t="s">
        <v>674</v>
      </c>
      <c r="G364" s="232"/>
      <c r="H364" s="234" t="s">
        <v>19</v>
      </c>
      <c r="I364" s="236"/>
      <c r="J364" s="232"/>
      <c r="K364" s="232"/>
      <c r="L364" s="237"/>
      <c r="M364" s="238"/>
      <c r="N364" s="239"/>
      <c r="O364" s="239"/>
      <c r="P364" s="239"/>
      <c r="Q364" s="239"/>
      <c r="R364" s="239"/>
      <c r="S364" s="239"/>
      <c r="T364" s="24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1" t="s">
        <v>195</v>
      </c>
      <c r="AU364" s="241" t="s">
        <v>81</v>
      </c>
      <c r="AV364" s="13" t="s">
        <v>79</v>
      </c>
      <c r="AW364" s="13" t="s">
        <v>33</v>
      </c>
      <c r="AX364" s="13" t="s">
        <v>71</v>
      </c>
      <c r="AY364" s="241" t="s">
        <v>170</v>
      </c>
    </row>
    <row r="365" s="14" customFormat="1">
      <c r="A365" s="14"/>
      <c r="B365" s="242"/>
      <c r="C365" s="243"/>
      <c r="D365" s="233" t="s">
        <v>195</v>
      </c>
      <c r="E365" s="244" t="s">
        <v>19</v>
      </c>
      <c r="F365" s="245" t="s">
        <v>675</v>
      </c>
      <c r="G365" s="243"/>
      <c r="H365" s="246">
        <v>62.564999999999998</v>
      </c>
      <c r="I365" s="247"/>
      <c r="J365" s="243"/>
      <c r="K365" s="243"/>
      <c r="L365" s="248"/>
      <c r="M365" s="275"/>
      <c r="N365" s="276"/>
      <c r="O365" s="276"/>
      <c r="P365" s="276"/>
      <c r="Q365" s="276"/>
      <c r="R365" s="276"/>
      <c r="S365" s="276"/>
      <c r="T365" s="277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2" t="s">
        <v>195</v>
      </c>
      <c r="AU365" s="252" t="s">
        <v>81</v>
      </c>
      <c r="AV365" s="14" t="s">
        <v>81</v>
      </c>
      <c r="AW365" s="14" t="s">
        <v>33</v>
      </c>
      <c r="AX365" s="14" t="s">
        <v>79</v>
      </c>
      <c r="AY365" s="252" t="s">
        <v>170</v>
      </c>
    </row>
    <row r="366" s="2" customFormat="1" ht="6.96" customHeight="1">
      <c r="A366" s="39"/>
      <c r="B366" s="60"/>
      <c r="C366" s="61"/>
      <c r="D366" s="61"/>
      <c r="E366" s="61"/>
      <c r="F366" s="61"/>
      <c r="G366" s="61"/>
      <c r="H366" s="61"/>
      <c r="I366" s="61"/>
      <c r="J366" s="61"/>
      <c r="K366" s="61"/>
      <c r="L366" s="45"/>
      <c r="M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</row>
  </sheetData>
  <sheetProtection sheet="1" autoFilter="0" formatColumns="0" formatRows="0" objects="1" scenarios="1" spinCount="100000" saltValue="ci9O7Z7HL2zk10UtIqmU3NHy5tYwfFAD3qLKXrAerniYLE513T7LL/N6hJysSakGozb8dun1FEu5aWJLpa8+tg==" hashValue="QQzZwB4Yue1FFHBD2uS0HNdRyXvW4W3j09NhgsTYg+EhxmV77c/sw3AuB73kBY1u/9hxWkS7xM+I0UPxMNZ4aQ==" algorithmName="SHA-512" password="CC35"/>
  <autoFilter ref="C96:K365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1_01/112101101"/>
    <hyperlink ref="F103" r:id="rId2" display="https://podminky.urs.cz/item/CS_URS_2021_01/112101121"/>
    <hyperlink ref="F105" r:id="rId3" display="https://podminky.urs.cz/item/CS_URS_2021_01/112251101"/>
    <hyperlink ref="F107" r:id="rId4" display="https://podminky.urs.cz/item/CS_URS_2021_01/113107311"/>
    <hyperlink ref="F111" r:id="rId5" display="https://podminky.urs.cz/item/CS_URS_2021_01/113154111"/>
    <hyperlink ref="F115" r:id="rId6" display="https://podminky.urs.cz/item/CS_URS_2021_01/132154102"/>
    <hyperlink ref="F119" r:id="rId7" display="https://podminky.urs.cz/item/CS_URS_2021_01/162651111"/>
    <hyperlink ref="F121" r:id="rId8" display="https://podminky.urs.cz/item/CS_URS_2021_01/167151101"/>
    <hyperlink ref="F123" r:id="rId9" display="https://podminky.urs.cz/item/CS_URS_2021_01/171201201"/>
    <hyperlink ref="F125" r:id="rId10" display="https://podminky.urs.cz/item/CS_URS_2021_01/171201231"/>
    <hyperlink ref="F129" r:id="rId11" display="https://podminky.urs.cz/item/CS_URS_2021_01/239111111"/>
    <hyperlink ref="F135" r:id="rId12" display="https://podminky.urs.cz/item/CS_URS_2021_01/271562211"/>
    <hyperlink ref="F142" r:id="rId13" display="https://podminky.urs.cz/item/CS_URS_2021_01/273322511"/>
    <hyperlink ref="F150" r:id="rId14" display="https://podminky.urs.cz/item/CS_URS_2021_01/274322511"/>
    <hyperlink ref="F155" r:id="rId15" display="https://podminky.urs.cz/item/CS_URS_2021_01/35442062"/>
    <hyperlink ref="F159" r:id="rId16" display="https://podminky.urs.cz/item/CS_URS_2021_01/274351121"/>
    <hyperlink ref="F162" r:id="rId17" display="https://podminky.urs.cz/item/CS_URS_2021_01/274351122"/>
    <hyperlink ref="F168" r:id="rId18" display="https://podminky.urs.cz/item/CS_URS_2021_01/274362021"/>
    <hyperlink ref="F173" r:id="rId19" display="https://podminky.urs.cz/item/CS_URS_2021_01/337171410"/>
    <hyperlink ref="F193" r:id="rId20" display="https://podminky.urs.cz/item/CS_URS_2021_01/342151111"/>
    <hyperlink ref="F200" r:id="rId21" display="https://podminky.urs.cz/item/CS_URS_2021_01/342171111"/>
    <hyperlink ref="F207" r:id="rId22" display="https://podminky.urs.cz/item/CS_URS_2021_01/342191111"/>
    <hyperlink ref="F218" r:id="rId23" display="https://podminky.urs.cz/item/CS_URS_2021_01/444171111"/>
    <hyperlink ref="F224" r:id="rId24" display="https://podminky.urs.cz/item/CS_URS_2021_01/564201111"/>
    <hyperlink ref="F228" r:id="rId25" display="https://podminky.urs.cz/item/CS_URS_2021_01/564251111"/>
    <hyperlink ref="F233" r:id="rId26" display="https://podminky.urs.cz/item/CS_URS_2021_01/631311121"/>
    <hyperlink ref="F237" r:id="rId27" display="https://podminky.urs.cz/item/CS_URS_2021_01/633992111"/>
    <hyperlink ref="F239" r:id="rId28" display="https://podminky.urs.cz/item/CS_URS_2021_01/637211122"/>
    <hyperlink ref="F243" r:id="rId29" display="https://podminky.urs.cz/item/CS_URS_2021_01/941311111"/>
    <hyperlink ref="F246" r:id="rId30" display="https://podminky.urs.cz/item/CS_URS_2021_01/941311211"/>
    <hyperlink ref="F250" r:id="rId31" display="https://podminky.urs.cz/item/CS_URS_2021_01/941311811"/>
    <hyperlink ref="F252" r:id="rId32" display="https://podminky.urs.cz/item/CS_URS_2021_01/953946111"/>
    <hyperlink ref="F261" r:id="rId33" display="https://podminky.urs.cz/item/CS_URS_2021_01/13814201"/>
    <hyperlink ref="F271" r:id="rId34" display="https://podminky.urs.cz/item/CS_URS_2021_01/966071821"/>
    <hyperlink ref="F273" r:id="rId35" display="https://podminky.urs.cz/item/CS_URS_2021_01/966073811"/>
    <hyperlink ref="F276" r:id="rId36" display="https://podminky.urs.cz/item/CS_URS_2021_01/997002611"/>
    <hyperlink ref="F278" r:id="rId37" display="https://podminky.urs.cz/item/CS_URS_2021_01/997006512"/>
    <hyperlink ref="F280" r:id="rId38" display="https://podminky.urs.cz/item/CS_URS_2021_01/997006519"/>
    <hyperlink ref="F284" r:id="rId39" display="https://podminky.urs.cz/item/CS_URS_2021_01/997013871"/>
    <hyperlink ref="F287" r:id="rId40" display="https://podminky.urs.cz/item/CS_URS_2021_01/998014211"/>
    <hyperlink ref="F291" r:id="rId41" display="https://podminky.urs.cz/item/CS_URS_2021_01/713131151"/>
    <hyperlink ref="F295" r:id="rId42" display="https://podminky.urs.cz/item/CS_URS_2021_01/28376352"/>
    <hyperlink ref="F299" r:id="rId43" display="https://podminky.urs.cz/item/CS_URS_2021_01/764211626"/>
    <hyperlink ref="F303" r:id="rId44" display="https://podminky.urs.cz/item/CS_URS_2021_01/764214606"/>
    <hyperlink ref="F307" r:id="rId45" display="https://podminky.urs.cz/item/CS_URS_2021_01/764311603"/>
    <hyperlink ref="F311" r:id="rId46" display="https://podminky.urs.cz/item/CS_URS_2021_01/764311604"/>
    <hyperlink ref="F318" r:id="rId47" display="https://podminky.urs.cz/item/CS_URS_2021_01/764511603"/>
    <hyperlink ref="F322" r:id="rId48" display="https://podminky.urs.cz/item/CS_URS_2021_01/764511623"/>
    <hyperlink ref="F326" r:id="rId49" display="https://podminky.urs.cz/item/CS_URS_2021_01/764511644"/>
    <hyperlink ref="F330" r:id="rId50" display="https://podminky.urs.cz/item/CS_URS_2021_01/764518623"/>
    <hyperlink ref="F334" r:id="rId51" display="https://podminky.urs.cz/item/CS_URS_2021_01/998764101"/>
    <hyperlink ref="F337" r:id="rId52" display="https://podminky.urs.cz/item/CS_URS_2021_01/767640111"/>
    <hyperlink ref="F342" r:id="rId53" display="https://podminky.urs.cz/item/CS_URS_2021_01/767652240"/>
    <hyperlink ref="F347" r:id="rId54" display="https://podminky.urs.cz/item/CS_URS_2021_01/998767101"/>
    <hyperlink ref="F350" r:id="rId55" display="https://podminky.urs.cz/item/CS_URS_2021_01/777611121"/>
    <hyperlink ref="F353" r:id="rId56" display="https://podminky.urs.cz/item/CS_URS_2021_01/783301303"/>
    <hyperlink ref="F355" r:id="rId57" display="https://podminky.urs.cz/item/CS_URS_2021_01/783334201"/>
    <hyperlink ref="F357" r:id="rId58" display="https://podminky.urs.cz/item/CS_URS_2021_01/783335101"/>
    <hyperlink ref="F359" r:id="rId59" display="https://podminky.urs.cz/item/CS_URS_2021_01/783337101"/>
    <hyperlink ref="F363" r:id="rId60" display="https://podminky.urs.cz/item/CS_URS_2021_01/468041113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6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2" customFormat="1" ht="12" customHeight="1">
      <c r="A8" s="39"/>
      <c r="B8" s="45"/>
      <c r="C8" s="39"/>
      <c r="D8" s="143" t="s">
        <v>131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hidden="1" s="2" customFormat="1" ht="16.5" customHeight="1">
      <c r="A9" s="39"/>
      <c r="B9" s="45"/>
      <c r="C9" s="39"/>
      <c r="D9" s="39"/>
      <c r="E9" s="146" t="s">
        <v>676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26. 3. 2021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18" customHeight="1">
      <c r="A24" s="39"/>
      <c r="B24" s="45"/>
      <c r="C24" s="39"/>
      <c r="D24" s="39"/>
      <c r="E24" s="134" t="s">
        <v>32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2" customHeight="1">
      <c r="A26" s="39"/>
      <c r="B26" s="45"/>
      <c r="C26" s="39"/>
      <c r="D26" s="143" t="s">
        <v>35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hidden="1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idden="1" s="2" customFormat="1" ht="25.44" customHeight="1">
      <c r="A30" s="39"/>
      <c r="B30" s="45"/>
      <c r="C30" s="39"/>
      <c r="D30" s="153" t="s">
        <v>37</v>
      </c>
      <c r="E30" s="39"/>
      <c r="F30" s="39"/>
      <c r="G30" s="39"/>
      <c r="H30" s="39"/>
      <c r="I30" s="39"/>
      <c r="J30" s="154">
        <f>ROUND(J95,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14.4" customHeight="1">
      <c r="A32" s="39"/>
      <c r="B32" s="45"/>
      <c r="C32" s="39"/>
      <c r="D32" s="39"/>
      <c r="E32" s="39"/>
      <c r="F32" s="155" t="s">
        <v>39</v>
      </c>
      <c r="G32" s="39"/>
      <c r="H32" s="39"/>
      <c r="I32" s="155" t="s">
        <v>38</v>
      </c>
      <c r="J32" s="155" t="s">
        <v>40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156" t="s">
        <v>41</v>
      </c>
      <c r="E33" s="143" t="s">
        <v>42</v>
      </c>
      <c r="F33" s="157">
        <f>ROUND((SUM(BE95:BE296)),  2)</f>
        <v>0</v>
      </c>
      <c r="G33" s="39"/>
      <c r="H33" s="39"/>
      <c r="I33" s="158">
        <v>0.20999999999999999</v>
      </c>
      <c r="J33" s="157">
        <f>ROUND(((SUM(BE95:BE296))*I33),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43" t="s">
        <v>43</v>
      </c>
      <c r="F34" s="157">
        <f>ROUND((SUM(BF95:BF296)),  2)</f>
        <v>0</v>
      </c>
      <c r="G34" s="39"/>
      <c r="H34" s="39"/>
      <c r="I34" s="158">
        <v>0.14999999999999999</v>
      </c>
      <c r="J34" s="157">
        <f>ROUND(((SUM(BF95:BF296))*I34),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44</v>
      </c>
      <c r="F35" s="157">
        <f>ROUND((SUM(BG95:BG296)),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45</v>
      </c>
      <c r="F36" s="157">
        <f>ROUND((SUM(BH95:BH296)),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46</v>
      </c>
      <c r="F37" s="157">
        <f>ROUND((SUM(BI95:BI296)),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25.44" customHeight="1">
      <c r="A39" s="39"/>
      <c r="B39" s="45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/>
    <row r="42" hidden="1"/>
    <row r="43" hidden="1"/>
    <row r="44" hidden="1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hidden="1" s="2" customFormat="1" ht="24.96" customHeight="1">
      <c r="A45" s="39"/>
      <c r="B45" s="40"/>
      <c r="C45" s="24" t="s">
        <v>133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hidden="1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26.25" customHeight="1">
      <c r="A48" s="39"/>
      <c r="B48" s="40"/>
      <c r="C48" s="41"/>
      <c r="D48" s="41"/>
      <c r="E48" s="170" t="str">
        <f>E7</f>
        <v>Projektová dokumentace revitalizace střediska Veřejná zeleň na ul. Palackého 29, Nový Jičín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131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16.5" customHeight="1">
      <c r="A50" s="39"/>
      <c r="B50" s="40"/>
      <c r="C50" s="41"/>
      <c r="D50" s="41"/>
      <c r="E50" s="70" t="str">
        <f>E9</f>
        <v>SO 02 - Skladovací hala otevřená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hidden="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par. č. 589/3 v k.ú. Nový Jičín-Horní Předměstí</v>
      </c>
      <c r="G52" s="41"/>
      <c r="H52" s="41"/>
      <c r="I52" s="33" t="s">
        <v>23</v>
      </c>
      <c r="J52" s="73" t="str">
        <f>IF(J12="","",J12)</f>
        <v>26. 3. 2021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Technické služby města Nového Jičína, p. o.</v>
      </c>
      <c r="G54" s="41"/>
      <c r="H54" s="41"/>
      <c r="I54" s="33" t="s">
        <v>31</v>
      </c>
      <c r="J54" s="37" t="str">
        <f>E21</f>
        <v>BENEPRO, a.s.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BENEPRO, a.s.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29.28" customHeight="1">
      <c r="A57" s="39"/>
      <c r="B57" s="40"/>
      <c r="C57" s="171" t="s">
        <v>134</v>
      </c>
      <c r="D57" s="172"/>
      <c r="E57" s="172"/>
      <c r="F57" s="172"/>
      <c r="G57" s="172"/>
      <c r="H57" s="172"/>
      <c r="I57" s="172"/>
      <c r="J57" s="173" t="s">
        <v>135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22.8" customHeight="1">
      <c r="A59" s="39"/>
      <c r="B59" s="40"/>
      <c r="C59" s="174" t="s">
        <v>69</v>
      </c>
      <c r="D59" s="41"/>
      <c r="E59" s="41"/>
      <c r="F59" s="41"/>
      <c r="G59" s="41"/>
      <c r="H59" s="41"/>
      <c r="I59" s="41"/>
      <c r="J59" s="103">
        <f>J95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136</v>
      </c>
    </row>
    <row r="60" hidden="1" s="9" customFormat="1" ht="24.96" customHeight="1">
      <c r="A60" s="9"/>
      <c r="B60" s="175"/>
      <c r="C60" s="176"/>
      <c r="D60" s="177" t="s">
        <v>137</v>
      </c>
      <c r="E60" s="178"/>
      <c r="F60" s="178"/>
      <c r="G60" s="178"/>
      <c r="H60" s="178"/>
      <c r="I60" s="178"/>
      <c r="J60" s="179">
        <f>J96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81"/>
      <c r="C61" s="126"/>
      <c r="D61" s="182" t="s">
        <v>138</v>
      </c>
      <c r="E61" s="183"/>
      <c r="F61" s="183"/>
      <c r="G61" s="183"/>
      <c r="H61" s="183"/>
      <c r="I61" s="183"/>
      <c r="J61" s="184">
        <f>J97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81"/>
      <c r="C62" s="126"/>
      <c r="D62" s="182" t="s">
        <v>139</v>
      </c>
      <c r="E62" s="183"/>
      <c r="F62" s="183"/>
      <c r="G62" s="183"/>
      <c r="H62" s="183"/>
      <c r="I62" s="183"/>
      <c r="J62" s="184">
        <f>J114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81"/>
      <c r="C63" s="126"/>
      <c r="D63" s="182" t="s">
        <v>140</v>
      </c>
      <c r="E63" s="183"/>
      <c r="F63" s="183"/>
      <c r="G63" s="183"/>
      <c r="H63" s="183"/>
      <c r="I63" s="183"/>
      <c r="J63" s="184">
        <f>J166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81"/>
      <c r="C64" s="126"/>
      <c r="D64" s="182" t="s">
        <v>141</v>
      </c>
      <c r="E64" s="183"/>
      <c r="F64" s="183"/>
      <c r="G64" s="183"/>
      <c r="H64" s="183"/>
      <c r="I64" s="183"/>
      <c r="J64" s="184">
        <f>J195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10" customFormat="1" ht="19.92" customHeight="1">
      <c r="A65" s="10"/>
      <c r="B65" s="181"/>
      <c r="C65" s="126"/>
      <c r="D65" s="182" t="s">
        <v>142</v>
      </c>
      <c r="E65" s="183"/>
      <c r="F65" s="183"/>
      <c r="G65" s="183"/>
      <c r="H65" s="183"/>
      <c r="I65" s="183"/>
      <c r="J65" s="184">
        <f>J201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10" customFormat="1" ht="19.92" customHeight="1">
      <c r="A66" s="10"/>
      <c r="B66" s="181"/>
      <c r="C66" s="126"/>
      <c r="D66" s="182" t="s">
        <v>143</v>
      </c>
      <c r="E66" s="183"/>
      <c r="F66" s="183"/>
      <c r="G66" s="183"/>
      <c r="H66" s="183"/>
      <c r="I66" s="183"/>
      <c r="J66" s="184">
        <f>J210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hidden="1" s="10" customFormat="1" ht="19.92" customHeight="1">
      <c r="A67" s="10"/>
      <c r="B67" s="181"/>
      <c r="C67" s="126"/>
      <c r="D67" s="182" t="s">
        <v>144</v>
      </c>
      <c r="E67" s="183"/>
      <c r="F67" s="183"/>
      <c r="G67" s="183"/>
      <c r="H67" s="183"/>
      <c r="I67" s="183"/>
      <c r="J67" s="184">
        <f>J220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hidden="1" s="10" customFormat="1" ht="19.92" customHeight="1">
      <c r="A68" s="10"/>
      <c r="B68" s="181"/>
      <c r="C68" s="126"/>
      <c r="D68" s="182" t="s">
        <v>145</v>
      </c>
      <c r="E68" s="183"/>
      <c r="F68" s="183"/>
      <c r="G68" s="183"/>
      <c r="H68" s="183"/>
      <c r="I68" s="183"/>
      <c r="J68" s="184">
        <f>J237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hidden="1" s="10" customFormat="1" ht="19.92" customHeight="1">
      <c r="A69" s="10"/>
      <c r="B69" s="181"/>
      <c r="C69" s="126"/>
      <c r="D69" s="182" t="s">
        <v>146</v>
      </c>
      <c r="E69" s="183"/>
      <c r="F69" s="183"/>
      <c r="G69" s="183"/>
      <c r="H69" s="183"/>
      <c r="I69" s="183"/>
      <c r="J69" s="184">
        <f>J248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hidden="1" s="9" customFormat="1" ht="24.96" customHeight="1">
      <c r="A70" s="9"/>
      <c r="B70" s="175"/>
      <c r="C70" s="176"/>
      <c r="D70" s="177" t="s">
        <v>147</v>
      </c>
      <c r="E70" s="178"/>
      <c r="F70" s="178"/>
      <c r="G70" s="178"/>
      <c r="H70" s="178"/>
      <c r="I70" s="178"/>
      <c r="J70" s="179">
        <f>J251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hidden="1" s="10" customFormat="1" ht="19.92" customHeight="1">
      <c r="A71" s="10"/>
      <c r="B71" s="181"/>
      <c r="C71" s="126"/>
      <c r="D71" s="182" t="s">
        <v>149</v>
      </c>
      <c r="E71" s="183"/>
      <c r="F71" s="183"/>
      <c r="G71" s="183"/>
      <c r="H71" s="183"/>
      <c r="I71" s="183"/>
      <c r="J71" s="184">
        <f>J252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hidden="1" s="10" customFormat="1" ht="19.92" customHeight="1">
      <c r="A72" s="10"/>
      <c r="B72" s="181"/>
      <c r="C72" s="126"/>
      <c r="D72" s="182" t="s">
        <v>151</v>
      </c>
      <c r="E72" s="183"/>
      <c r="F72" s="183"/>
      <c r="G72" s="183"/>
      <c r="H72" s="183"/>
      <c r="I72" s="183"/>
      <c r="J72" s="184">
        <f>J279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hidden="1" s="10" customFormat="1" ht="19.92" customHeight="1">
      <c r="A73" s="10"/>
      <c r="B73" s="181"/>
      <c r="C73" s="126"/>
      <c r="D73" s="182" t="s">
        <v>152</v>
      </c>
      <c r="E73" s="183"/>
      <c r="F73" s="183"/>
      <c r="G73" s="183"/>
      <c r="H73" s="183"/>
      <c r="I73" s="183"/>
      <c r="J73" s="184">
        <f>J282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hidden="1" s="9" customFormat="1" ht="24.96" customHeight="1">
      <c r="A74" s="9"/>
      <c r="B74" s="175"/>
      <c r="C74" s="176"/>
      <c r="D74" s="177" t="s">
        <v>153</v>
      </c>
      <c r="E74" s="178"/>
      <c r="F74" s="178"/>
      <c r="G74" s="178"/>
      <c r="H74" s="178"/>
      <c r="I74" s="178"/>
      <c r="J74" s="179">
        <f>J291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hidden="1" s="10" customFormat="1" ht="19.92" customHeight="1">
      <c r="A75" s="10"/>
      <c r="B75" s="181"/>
      <c r="C75" s="126"/>
      <c r="D75" s="182" t="s">
        <v>154</v>
      </c>
      <c r="E75" s="183"/>
      <c r="F75" s="183"/>
      <c r="G75" s="183"/>
      <c r="H75" s="183"/>
      <c r="I75" s="183"/>
      <c r="J75" s="184">
        <f>J292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hidden="1" s="2" customFormat="1" ht="21.84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hidden="1" s="2" customFormat="1" ht="6.96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idden="1"/>
    <row r="79" hidden="1"/>
    <row r="80" hidden="1"/>
    <row r="81" s="2" customFormat="1" ht="6.96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4.96" customHeight="1">
      <c r="A82" s="39"/>
      <c r="B82" s="40"/>
      <c r="C82" s="24" t="s">
        <v>155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6.25" customHeight="1">
      <c r="A85" s="39"/>
      <c r="B85" s="40"/>
      <c r="C85" s="41"/>
      <c r="D85" s="41"/>
      <c r="E85" s="170" t="str">
        <f>E7</f>
        <v>Projektová dokumentace revitalizace střediska Veřejná zeleň na ul. Palackého 29, Nový Jičín</v>
      </c>
      <c r="F85" s="33"/>
      <c r="G85" s="33"/>
      <c r="H85" s="33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131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70" t="str">
        <f>E9</f>
        <v>SO 02 - Skladovací hala otevřená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2" customHeight="1">
      <c r="A89" s="39"/>
      <c r="B89" s="40"/>
      <c r="C89" s="33" t="s">
        <v>21</v>
      </c>
      <c r="D89" s="41"/>
      <c r="E89" s="41"/>
      <c r="F89" s="28" t="str">
        <f>F12</f>
        <v>par. č. 589/3 v k.ú. Nový Jičín-Horní Předměstí</v>
      </c>
      <c r="G89" s="41"/>
      <c r="H89" s="41"/>
      <c r="I89" s="33" t="s">
        <v>23</v>
      </c>
      <c r="J89" s="73" t="str">
        <f>IF(J12="","",J12)</f>
        <v>26. 3. 2021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25</v>
      </c>
      <c r="D91" s="41"/>
      <c r="E91" s="41"/>
      <c r="F91" s="28" t="str">
        <f>E15</f>
        <v>Technické služby města Nového Jičína, p. o.</v>
      </c>
      <c r="G91" s="41"/>
      <c r="H91" s="41"/>
      <c r="I91" s="33" t="s">
        <v>31</v>
      </c>
      <c r="J91" s="37" t="str">
        <f>E21</f>
        <v>BENEPRO, a.s.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BENEPRO, a.s.</v>
      </c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11" customFormat="1" ht="29.28" customHeight="1">
      <c r="A94" s="186"/>
      <c r="B94" s="187"/>
      <c r="C94" s="188" t="s">
        <v>156</v>
      </c>
      <c r="D94" s="189" t="s">
        <v>56</v>
      </c>
      <c r="E94" s="189" t="s">
        <v>52</v>
      </c>
      <c r="F94" s="189" t="s">
        <v>53</v>
      </c>
      <c r="G94" s="189" t="s">
        <v>157</v>
      </c>
      <c r="H94" s="189" t="s">
        <v>158</v>
      </c>
      <c r="I94" s="189" t="s">
        <v>159</v>
      </c>
      <c r="J94" s="189" t="s">
        <v>135</v>
      </c>
      <c r="K94" s="190" t="s">
        <v>160</v>
      </c>
      <c r="L94" s="191"/>
      <c r="M94" s="93" t="s">
        <v>19</v>
      </c>
      <c r="N94" s="94" t="s">
        <v>41</v>
      </c>
      <c r="O94" s="94" t="s">
        <v>161</v>
      </c>
      <c r="P94" s="94" t="s">
        <v>162</v>
      </c>
      <c r="Q94" s="94" t="s">
        <v>163</v>
      </c>
      <c r="R94" s="94" t="s">
        <v>164</v>
      </c>
      <c r="S94" s="94" t="s">
        <v>165</v>
      </c>
      <c r="T94" s="95" t="s">
        <v>166</v>
      </c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</row>
    <row r="95" s="2" customFormat="1" ht="22.8" customHeight="1">
      <c r="A95" s="39"/>
      <c r="B95" s="40"/>
      <c r="C95" s="100" t="s">
        <v>167</v>
      </c>
      <c r="D95" s="41"/>
      <c r="E95" s="41"/>
      <c r="F95" s="41"/>
      <c r="G95" s="41"/>
      <c r="H95" s="41"/>
      <c r="I95" s="41"/>
      <c r="J95" s="192">
        <f>BK95</f>
        <v>0</v>
      </c>
      <c r="K95" s="41"/>
      <c r="L95" s="45"/>
      <c r="M95" s="96"/>
      <c r="N95" s="193"/>
      <c r="O95" s="97"/>
      <c r="P95" s="194">
        <f>P96+P251+P291</f>
        <v>0</v>
      </c>
      <c r="Q95" s="97"/>
      <c r="R95" s="194">
        <f>R96+R251+R291</f>
        <v>212.69220631659113</v>
      </c>
      <c r="S95" s="97"/>
      <c r="T95" s="195">
        <f>T96+T251+T291</f>
        <v>3.4762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70</v>
      </c>
      <c r="AU95" s="18" t="s">
        <v>136</v>
      </c>
      <c r="BK95" s="196">
        <f>BK96+BK251+BK291</f>
        <v>0</v>
      </c>
    </row>
    <row r="96" s="12" customFormat="1" ht="25.92" customHeight="1">
      <c r="A96" s="12"/>
      <c r="B96" s="197"/>
      <c r="C96" s="198"/>
      <c r="D96" s="199" t="s">
        <v>70</v>
      </c>
      <c r="E96" s="200" t="s">
        <v>168</v>
      </c>
      <c r="F96" s="200" t="s">
        <v>169</v>
      </c>
      <c r="G96" s="198"/>
      <c r="H96" s="198"/>
      <c r="I96" s="201"/>
      <c r="J96" s="202">
        <f>BK96</f>
        <v>0</v>
      </c>
      <c r="K96" s="198"/>
      <c r="L96" s="203"/>
      <c r="M96" s="204"/>
      <c r="N96" s="205"/>
      <c r="O96" s="205"/>
      <c r="P96" s="206">
        <f>P97+P114+P166+P195+P201+P210+P220+P237+P248</f>
        <v>0</v>
      </c>
      <c r="Q96" s="205"/>
      <c r="R96" s="206">
        <f>R97+R114+R166+R195+R201+R210+R220+R237+R248</f>
        <v>211.98694085469111</v>
      </c>
      <c r="S96" s="205"/>
      <c r="T96" s="207">
        <f>T97+T114+T166+T195+T201+T210+T220+T237+T248</f>
        <v>3.4762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79</v>
      </c>
      <c r="AT96" s="209" t="s">
        <v>70</v>
      </c>
      <c r="AU96" s="209" t="s">
        <v>71</v>
      </c>
      <c r="AY96" s="208" t="s">
        <v>170</v>
      </c>
      <c r="BK96" s="210">
        <f>BK97+BK114+BK166+BK195+BK201+BK210+BK220+BK237+BK248</f>
        <v>0</v>
      </c>
    </row>
    <row r="97" s="12" customFormat="1" ht="22.8" customHeight="1">
      <c r="A97" s="12"/>
      <c r="B97" s="197"/>
      <c r="C97" s="198"/>
      <c r="D97" s="199" t="s">
        <v>70</v>
      </c>
      <c r="E97" s="211" t="s">
        <v>79</v>
      </c>
      <c r="F97" s="211" t="s">
        <v>171</v>
      </c>
      <c r="G97" s="198"/>
      <c r="H97" s="198"/>
      <c r="I97" s="201"/>
      <c r="J97" s="212">
        <f>BK97</f>
        <v>0</v>
      </c>
      <c r="K97" s="198"/>
      <c r="L97" s="203"/>
      <c r="M97" s="204"/>
      <c r="N97" s="205"/>
      <c r="O97" s="205"/>
      <c r="P97" s="206">
        <f>SUM(P98:P113)</f>
        <v>0</v>
      </c>
      <c r="Q97" s="205"/>
      <c r="R97" s="206">
        <f>SUM(R98:R113)</f>
        <v>0</v>
      </c>
      <c r="S97" s="205"/>
      <c r="T97" s="207">
        <f>SUM(T98:T113)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8" t="s">
        <v>79</v>
      </c>
      <c r="AT97" s="209" t="s">
        <v>70</v>
      </c>
      <c r="AU97" s="209" t="s">
        <v>79</v>
      </c>
      <c r="AY97" s="208" t="s">
        <v>170</v>
      </c>
      <c r="BK97" s="210">
        <f>SUM(BK98:BK113)</f>
        <v>0</v>
      </c>
    </row>
    <row r="98" s="2" customFormat="1" ht="49.05" customHeight="1">
      <c r="A98" s="39"/>
      <c r="B98" s="40"/>
      <c r="C98" s="213" t="s">
        <v>79</v>
      </c>
      <c r="D98" s="213" t="s">
        <v>172</v>
      </c>
      <c r="E98" s="214" t="s">
        <v>204</v>
      </c>
      <c r="F98" s="215" t="s">
        <v>205</v>
      </c>
      <c r="G98" s="216" t="s">
        <v>206</v>
      </c>
      <c r="H98" s="217">
        <v>37.225999999999999</v>
      </c>
      <c r="I98" s="218"/>
      <c r="J98" s="219">
        <f>ROUND(I98*H98,2)</f>
        <v>0</v>
      </c>
      <c r="K98" s="215" t="s">
        <v>176</v>
      </c>
      <c r="L98" s="45"/>
      <c r="M98" s="220" t="s">
        <v>19</v>
      </c>
      <c r="N98" s="221" t="s">
        <v>42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177</v>
      </c>
      <c r="AT98" s="224" t="s">
        <v>172</v>
      </c>
      <c r="AU98" s="224" t="s">
        <v>81</v>
      </c>
      <c r="AY98" s="18" t="s">
        <v>170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177</v>
      </c>
      <c r="BM98" s="224" t="s">
        <v>677</v>
      </c>
    </row>
    <row r="99" s="2" customFormat="1">
      <c r="A99" s="39"/>
      <c r="B99" s="40"/>
      <c r="C99" s="41"/>
      <c r="D99" s="226" t="s">
        <v>179</v>
      </c>
      <c r="E99" s="41"/>
      <c r="F99" s="227" t="s">
        <v>208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179</v>
      </c>
      <c r="AU99" s="18" t="s">
        <v>81</v>
      </c>
    </row>
    <row r="100" s="13" customFormat="1">
      <c r="A100" s="13"/>
      <c r="B100" s="231"/>
      <c r="C100" s="232"/>
      <c r="D100" s="233" t="s">
        <v>195</v>
      </c>
      <c r="E100" s="234" t="s">
        <v>19</v>
      </c>
      <c r="F100" s="235" t="s">
        <v>209</v>
      </c>
      <c r="G100" s="232"/>
      <c r="H100" s="234" t="s">
        <v>19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1" t="s">
        <v>195</v>
      </c>
      <c r="AU100" s="241" t="s">
        <v>81</v>
      </c>
      <c r="AV100" s="13" t="s">
        <v>79</v>
      </c>
      <c r="AW100" s="13" t="s">
        <v>33</v>
      </c>
      <c r="AX100" s="13" t="s">
        <v>71</v>
      </c>
      <c r="AY100" s="241" t="s">
        <v>170</v>
      </c>
    </row>
    <row r="101" s="14" customFormat="1">
      <c r="A101" s="14"/>
      <c r="B101" s="242"/>
      <c r="C101" s="243"/>
      <c r="D101" s="233" t="s">
        <v>195</v>
      </c>
      <c r="E101" s="244" t="s">
        <v>19</v>
      </c>
      <c r="F101" s="245" t="s">
        <v>678</v>
      </c>
      <c r="G101" s="243"/>
      <c r="H101" s="246">
        <v>4.2350000000000003</v>
      </c>
      <c r="I101" s="247"/>
      <c r="J101" s="243"/>
      <c r="K101" s="243"/>
      <c r="L101" s="248"/>
      <c r="M101" s="249"/>
      <c r="N101" s="250"/>
      <c r="O101" s="250"/>
      <c r="P101" s="250"/>
      <c r="Q101" s="250"/>
      <c r="R101" s="250"/>
      <c r="S101" s="250"/>
      <c r="T101" s="251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2" t="s">
        <v>195</v>
      </c>
      <c r="AU101" s="252" t="s">
        <v>81</v>
      </c>
      <c r="AV101" s="14" t="s">
        <v>81</v>
      </c>
      <c r="AW101" s="14" t="s">
        <v>33</v>
      </c>
      <c r="AX101" s="14" t="s">
        <v>71</v>
      </c>
      <c r="AY101" s="252" t="s">
        <v>170</v>
      </c>
    </row>
    <row r="102" s="14" customFormat="1">
      <c r="A102" s="14"/>
      <c r="B102" s="242"/>
      <c r="C102" s="243"/>
      <c r="D102" s="233" t="s">
        <v>195</v>
      </c>
      <c r="E102" s="244" t="s">
        <v>19</v>
      </c>
      <c r="F102" s="245" t="s">
        <v>679</v>
      </c>
      <c r="G102" s="243"/>
      <c r="H102" s="246">
        <v>25.599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2" t="s">
        <v>195</v>
      </c>
      <c r="AU102" s="252" t="s">
        <v>81</v>
      </c>
      <c r="AV102" s="14" t="s">
        <v>81</v>
      </c>
      <c r="AW102" s="14" t="s">
        <v>33</v>
      </c>
      <c r="AX102" s="14" t="s">
        <v>71</v>
      </c>
      <c r="AY102" s="252" t="s">
        <v>170</v>
      </c>
    </row>
    <row r="103" s="14" customFormat="1">
      <c r="A103" s="14"/>
      <c r="B103" s="242"/>
      <c r="C103" s="243"/>
      <c r="D103" s="233" t="s">
        <v>195</v>
      </c>
      <c r="E103" s="244" t="s">
        <v>19</v>
      </c>
      <c r="F103" s="245" t="s">
        <v>680</v>
      </c>
      <c r="G103" s="243"/>
      <c r="H103" s="246">
        <v>7.3920000000000003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195</v>
      </c>
      <c r="AU103" s="252" t="s">
        <v>81</v>
      </c>
      <c r="AV103" s="14" t="s">
        <v>81</v>
      </c>
      <c r="AW103" s="14" t="s">
        <v>33</v>
      </c>
      <c r="AX103" s="14" t="s">
        <v>71</v>
      </c>
      <c r="AY103" s="252" t="s">
        <v>170</v>
      </c>
    </row>
    <row r="104" s="15" customFormat="1">
      <c r="A104" s="15"/>
      <c r="B104" s="263"/>
      <c r="C104" s="264"/>
      <c r="D104" s="233" t="s">
        <v>195</v>
      </c>
      <c r="E104" s="265" t="s">
        <v>19</v>
      </c>
      <c r="F104" s="266" t="s">
        <v>261</v>
      </c>
      <c r="G104" s="264"/>
      <c r="H104" s="267">
        <v>37.225999999999999</v>
      </c>
      <c r="I104" s="268"/>
      <c r="J104" s="264"/>
      <c r="K104" s="264"/>
      <c r="L104" s="269"/>
      <c r="M104" s="270"/>
      <c r="N104" s="271"/>
      <c r="O104" s="271"/>
      <c r="P104" s="271"/>
      <c r="Q104" s="271"/>
      <c r="R104" s="271"/>
      <c r="S104" s="271"/>
      <c r="T104" s="272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73" t="s">
        <v>195</v>
      </c>
      <c r="AU104" s="273" t="s">
        <v>81</v>
      </c>
      <c r="AV104" s="15" t="s">
        <v>177</v>
      </c>
      <c r="AW104" s="15" t="s">
        <v>33</v>
      </c>
      <c r="AX104" s="15" t="s">
        <v>79</v>
      </c>
      <c r="AY104" s="273" t="s">
        <v>170</v>
      </c>
    </row>
    <row r="105" s="2" customFormat="1" ht="62.7" customHeight="1">
      <c r="A105" s="39"/>
      <c r="B105" s="40"/>
      <c r="C105" s="213" t="s">
        <v>81</v>
      </c>
      <c r="D105" s="213" t="s">
        <v>172</v>
      </c>
      <c r="E105" s="214" t="s">
        <v>212</v>
      </c>
      <c r="F105" s="215" t="s">
        <v>213</v>
      </c>
      <c r="G105" s="216" t="s">
        <v>206</v>
      </c>
      <c r="H105" s="217">
        <v>37.225999999999999</v>
      </c>
      <c r="I105" s="218"/>
      <c r="J105" s="219">
        <f>ROUND(I105*H105,2)</f>
        <v>0</v>
      </c>
      <c r="K105" s="215" t="s">
        <v>176</v>
      </c>
      <c r="L105" s="45"/>
      <c r="M105" s="220" t="s">
        <v>19</v>
      </c>
      <c r="N105" s="221" t="s">
        <v>42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177</v>
      </c>
      <c r="AT105" s="224" t="s">
        <v>172</v>
      </c>
      <c r="AU105" s="224" t="s">
        <v>81</v>
      </c>
      <c r="AY105" s="18" t="s">
        <v>170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177</v>
      </c>
      <c r="BM105" s="224" t="s">
        <v>681</v>
      </c>
    </row>
    <row r="106" s="2" customFormat="1">
      <c r="A106" s="39"/>
      <c r="B106" s="40"/>
      <c r="C106" s="41"/>
      <c r="D106" s="226" t="s">
        <v>179</v>
      </c>
      <c r="E106" s="41"/>
      <c r="F106" s="227" t="s">
        <v>215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179</v>
      </c>
      <c r="AU106" s="18" t="s">
        <v>81</v>
      </c>
    </row>
    <row r="107" s="2" customFormat="1" ht="44.25" customHeight="1">
      <c r="A107" s="39"/>
      <c r="B107" s="40"/>
      <c r="C107" s="213" t="s">
        <v>185</v>
      </c>
      <c r="D107" s="213" t="s">
        <v>172</v>
      </c>
      <c r="E107" s="214" t="s">
        <v>217</v>
      </c>
      <c r="F107" s="215" t="s">
        <v>218</v>
      </c>
      <c r="G107" s="216" t="s">
        <v>206</v>
      </c>
      <c r="H107" s="217">
        <v>37.225999999999999</v>
      </c>
      <c r="I107" s="218"/>
      <c r="J107" s="219">
        <f>ROUND(I107*H107,2)</f>
        <v>0</v>
      </c>
      <c r="K107" s="215" t="s">
        <v>176</v>
      </c>
      <c r="L107" s="45"/>
      <c r="M107" s="220" t="s">
        <v>19</v>
      </c>
      <c r="N107" s="221" t="s">
        <v>42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177</v>
      </c>
      <c r="AT107" s="224" t="s">
        <v>172</v>
      </c>
      <c r="AU107" s="224" t="s">
        <v>81</v>
      </c>
      <c r="AY107" s="18" t="s">
        <v>170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79</v>
      </c>
      <c r="BK107" s="225">
        <f>ROUND(I107*H107,2)</f>
        <v>0</v>
      </c>
      <c r="BL107" s="18" t="s">
        <v>177</v>
      </c>
      <c r="BM107" s="224" t="s">
        <v>682</v>
      </c>
    </row>
    <row r="108" s="2" customFormat="1">
      <c r="A108" s="39"/>
      <c r="B108" s="40"/>
      <c r="C108" s="41"/>
      <c r="D108" s="226" t="s">
        <v>179</v>
      </c>
      <c r="E108" s="41"/>
      <c r="F108" s="227" t="s">
        <v>220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179</v>
      </c>
      <c r="AU108" s="18" t="s">
        <v>81</v>
      </c>
    </row>
    <row r="109" s="2" customFormat="1" ht="37.8" customHeight="1">
      <c r="A109" s="39"/>
      <c r="B109" s="40"/>
      <c r="C109" s="213" t="s">
        <v>177</v>
      </c>
      <c r="D109" s="213" t="s">
        <v>172</v>
      </c>
      <c r="E109" s="214" t="s">
        <v>222</v>
      </c>
      <c r="F109" s="215" t="s">
        <v>223</v>
      </c>
      <c r="G109" s="216" t="s">
        <v>206</v>
      </c>
      <c r="H109" s="217">
        <v>37.225999999999999</v>
      </c>
      <c r="I109" s="218"/>
      <c r="J109" s="219">
        <f>ROUND(I109*H109,2)</f>
        <v>0</v>
      </c>
      <c r="K109" s="215" t="s">
        <v>176</v>
      </c>
      <c r="L109" s="45"/>
      <c r="M109" s="220" t="s">
        <v>19</v>
      </c>
      <c r="N109" s="221" t="s">
        <v>42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177</v>
      </c>
      <c r="AT109" s="224" t="s">
        <v>172</v>
      </c>
      <c r="AU109" s="224" t="s">
        <v>81</v>
      </c>
      <c r="AY109" s="18" t="s">
        <v>170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177</v>
      </c>
      <c r="BM109" s="224" t="s">
        <v>683</v>
      </c>
    </row>
    <row r="110" s="2" customFormat="1">
      <c r="A110" s="39"/>
      <c r="B110" s="40"/>
      <c r="C110" s="41"/>
      <c r="D110" s="226" t="s">
        <v>179</v>
      </c>
      <c r="E110" s="41"/>
      <c r="F110" s="227" t="s">
        <v>225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179</v>
      </c>
      <c r="AU110" s="18" t="s">
        <v>81</v>
      </c>
    </row>
    <row r="111" s="2" customFormat="1" ht="44.25" customHeight="1">
      <c r="A111" s="39"/>
      <c r="B111" s="40"/>
      <c r="C111" s="213" t="s">
        <v>198</v>
      </c>
      <c r="D111" s="213" t="s">
        <v>172</v>
      </c>
      <c r="E111" s="214" t="s">
        <v>227</v>
      </c>
      <c r="F111" s="215" t="s">
        <v>228</v>
      </c>
      <c r="G111" s="216" t="s">
        <v>229</v>
      </c>
      <c r="H111" s="217">
        <v>72.590999999999994</v>
      </c>
      <c r="I111" s="218"/>
      <c r="J111" s="219">
        <f>ROUND(I111*H111,2)</f>
        <v>0</v>
      </c>
      <c r="K111" s="215" t="s">
        <v>176</v>
      </c>
      <c r="L111" s="45"/>
      <c r="M111" s="220" t="s">
        <v>19</v>
      </c>
      <c r="N111" s="221" t="s">
        <v>42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177</v>
      </c>
      <c r="AT111" s="224" t="s">
        <v>172</v>
      </c>
      <c r="AU111" s="224" t="s">
        <v>81</v>
      </c>
      <c r="AY111" s="18" t="s">
        <v>170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177</v>
      </c>
      <c r="BM111" s="224" t="s">
        <v>684</v>
      </c>
    </row>
    <row r="112" s="2" customFormat="1">
      <c r="A112" s="39"/>
      <c r="B112" s="40"/>
      <c r="C112" s="41"/>
      <c r="D112" s="226" t="s">
        <v>179</v>
      </c>
      <c r="E112" s="41"/>
      <c r="F112" s="227" t="s">
        <v>231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179</v>
      </c>
      <c r="AU112" s="18" t="s">
        <v>81</v>
      </c>
    </row>
    <row r="113" s="14" customFormat="1">
      <c r="A113" s="14"/>
      <c r="B113" s="242"/>
      <c r="C113" s="243"/>
      <c r="D113" s="233" t="s">
        <v>195</v>
      </c>
      <c r="E113" s="244" t="s">
        <v>19</v>
      </c>
      <c r="F113" s="245" t="s">
        <v>685</v>
      </c>
      <c r="G113" s="243"/>
      <c r="H113" s="246">
        <v>72.590999999999994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195</v>
      </c>
      <c r="AU113" s="252" t="s">
        <v>81</v>
      </c>
      <c r="AV113" s="14" t="s">
        <v>81</v>
      </c>
      <c r="AW113" s="14" t="s">
        <v>33</v>
      </c>
      <c r="AX113" s="14" t="s">
        <v>79</v>
      </c>
      <c r="AY113" s="252" t="s">
        <v>170</v>
      </c>
    </row>
    <row r="114" s="12" customFormat="1" ht="22.8" customHeight="1">
      <c r="A114" s="12"/>
      <c r="B114" s="197"/>
      <c r="C114" s="198"/>
      <c r="D114" s="199" t="s">
        <v>70</v>
      </c>
      <c r="E114" s="211" t="s">
        <v>81</v>
      </c>
      <c r="F114" s="211" t="s">
        <v>233</v>
      </c>
      <c r="G114" s="198"/>
      <c r="H114" s="198"/>
      <c r="I114" s="201"/>
      <c r="J114" s="212">
        <f>BK114</f>
        <v>0</v>
      </c>
      <c r="K114" s="198"/>
      <c r="L114" s="203"/>
      <c r="M114" s="204"/>
      <c r="N114" s="205"/>
      <c r="O114" s="205"/>
      <c r="P114" s="206">
        <f>SUM(P115:P165)</f>
        <v>0</v>
      </c>
      <c r="Q114" s="205"/>
      <c r="R114" s="206">
        <f>SUM(R115:R165)</f>
        <v>165.86143730969113</v>
      </c>
      <c r="S114" s="205"/>
      <c r="T114" s="207">
        <f>SUM(T115:T165)</f>
        <v>3.4762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8" t="s">
        <v>79</v>
      </c>
      <c r="AT114" s="209" t="s">
        <v>70</v>
      </c>
      <c r="AU114" s="209" t="s">
        <v>79</v>
      </c>
      <c r="AY114" s="208" t="s">
        <v>170</v>
      </c>
      <c r="BK114" s="210">
        <f>SUM(BK115:BK165)</f>
        <v>0</v>
      </c>
    </row>
    <row r="115" s="2" customFormat="1" ht="37.8" customHeight="1">
      <c r="A115" s="39"/>
      <c r="B115" s="40"/>
      <c r="C115" s="213" t="s">
        <v>203</v>
      </c>
      <c r="D115" s="213" t="s">
        <v>172</v>
      </c>
      <c r="E115" s="214" t="s">
        <v>235</v>
      </c>
      <c r="F115" s="215" t="s">
        <v>236</v>
      </c>
      <c r="G115" s="216" t="s">
        <v>237</v>
      </c>
      <c r="H115" s="217">
        <v>9.0999999999999996</v>
      </c>
      <c r="I115" s="218"/>
      <c r="J115" s="219">
        <f>ROUND(I115*H115,2)</f>
        <v>0</v>
      </c>
      <c r="K115" s="215" t="s">
        <v>176</v>
      </c>
      <c r="L115" s="45"/>
      <c r="M115" s="220" t="s">
        <v>19</v>
      </c>
      <c r="N115" s="221" t="s">
        <v>42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0.38200000000000001</v>
      </c>
      <c r="T115" s="223">
        <f>S115*H115</f>
        <v>3.4762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177</v>
      </c>
      <c r="AT115" s="224" t="s">
        <v>172</v>
      </c>
      <c r="AU115" s="224" t="s">
        <v>81</v>
      </c>
      <c r="AY115" s="18" t="s">
        <v>170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79</v>
      </c>
      <c r="BK115" s="225">
        <f>ROUND(I115*H115,2)</f>
        <v>0</v>
      </c>
      <c r="BL115" s="18" t="s">
        <v>177</v>
      </c>
      <c r="BM115" s="224" t="s">
        <v>686</v>
      </c>
    </row>
    <row r="116" s="2" customFormat="1">
      <c r="A116" s="39"/>
      <c r="B116" s="40"/>
      <c r="C116" s="41"/>
      <c r="D116" s="226" t="s">
        <v>179</v>
      </c>
      <c r="E116" s="41"/>
      <c r="F116" s="227" t="s">
        <v>239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179</v>
      </c>
      <c r="AU116" s="18" t="s">
        <v>81</v>
      </c>
    </row>
    <row r="117" s="14" customFormat="1">
      <c r="A117" s="14"/>
      <c r="B117" s="242"/>
      <c r="C117" s="243"/>
      <c r="D117" s="233" t="s">
        <v>195</v>
      </c>
      <c r="E117" s="244" t="s">
        <v>19</v>
      </c>
      <c r="F117" s="245" t="s">
        <v>687</v>
      </c>
      <c r="G117" s="243"/>
      <c r="H117" s="246">
        <v>9.0999999999999996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195</v>
      </c>
      <c r="AU117" s="252" t="s">
        <v>81</v>
      </c>
      <c r="AV117" s="14" t="s">
        <v>81</v>
      </c>
      <c r="AW117" s="14" t="s">
        <v>33</v>
      </c>
      <c r="AX117" s="14" t="s">
        <v>79</v>
      </c>
      <c r="AY117" s="252" t="s">
        <v>170</v>
      </c>
    </row>
    <row r="118" s="2" customFormat="1" ht="24.15" customHeight="1">
      <c r="A118" s="39"/>
      <c r="B118" s="40"/>
      <c r="C118" s="213" t="s">
        <v>211</v>
      </c>
      <c r="D118" s="213" t="s">
        <v>172</v>
      </c>
      <c r="E118" s="214" t="s">
        <v>242</v>
      </c>
      <c r="F118" s="215" t="s">
        <v>243</v>
      </c>
      <c r="G118" s="216" t="s">
        <v>237</v>
      </c>
      <c r="H118" s="217">
        <v>156</v>
      </c>
      <c r="I118" s="218"/>
      <c r="J118" s="219">
        <f>ROUND(I118*H118,2)</f>
        <v>0</v>
      </c>
      <c r="K118" s="215" t="s">
        <v>244</v>
      </c>
      <c r="L118" s="45"/>
      <c r="M118" s="220" t="s">
        <v>19</v>
      </c>
      <c r="N118" s="221" t="s">
        <v>42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177</v>
      </c>
      <c r="AT118" s="224" t="s">
        <v>172</v>
      </c>
      <c r="AU118" s="224" t="s">
        <v>81</v>
      </c>
      <c r="AY118" s="18" t="s">
        <v>170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79</v>
      </c>
      <c r="BK118" s="225">
        <f>ROUND(I118*H118,2)</f>
        <v>0</v>
      </c>
      <c r="BL118" s="18" t="s">
        <v>177</v>
      </c>
      <c r="BM118" s="224" t="s">
        <v>688</v>
      </c>
    </row>
    <row r="119" s="14" customFormat="1">
      <c r="A119" s="14"/>
      <c r="B119" s="242"/>
      <c r="C119" s="243"/>
      <c r="D119" s="233" t="s">
        <v>195</v>
      </c>
      <c r="E119" s="244" t="s">
        <v>19</v>
      </c>
      <c r="F119" s="245" t="s">
        <v>689</v>
      </c>
      <c r="G119" s="243"/>
      <c r="H119" s="246">
        <v>156</v>
      </c>
      <c r="I119" s="247"/>
      <c r="J119" s="243"/>
      <c r="K119" s="243"/>
      <c r="L119" s="248"/>
      <c r="M119" s="249"/>
      <c r="N119" s="250"/>
      <c r="O119" s="250"/>
      <c r="P119" s="250"/>
      <c r="Q119" s="250"/>
      <c r="R119" s="250"/>
      <c r="S119" s="250"/>
      <c r="T119" s="251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2" t="s">
        <v>195</v>
      </c>
      <c r="AU119" s="252" t="s">
        <v>81</v>
      </c>
      <c r="AV119" s="14" t="s">
        <v>81</v>
      </c>
      <c r="AW119" s="14" t="s">
        <v>33</v>
      </c>
      <c r="AX119" s="14" t="s">
        <v>79</v>
      </c>
      <c r="AY119" s="252" t="s">
        <v>170</v>
      </c>
    </row>
    <row r="120" s="2" customFormat="1" ht="21.75" customHeight="1">
      <c r="A120" s="39"/>
      <c r="B120" s="40"/>
      <c r="C120" s="253" t="s">
        <v>216</v>
      </c>
      <c r="D120" s="253" t="s">
        <v>248</v>
      </c>
      <c r="E120" s="254" t="s">
        <v>249</v>
      </c>
      <c r="F120" s="255" t="s">
        <v>250</v>
      </c>
      <c r="G120" s="256" t="s">
        <v>237</v>
      </c>
      <c r="H120" s="257">
        <v>156</v>
      </c>
      <c r="I120" s="258"/>
      <c r="J120" s="259">
        <f>ROUND(I120*H120,2)</f>
        <v>0</v>
      </c>
      <c r="K120" s="255" t="s">
        <v>244</v>
      </c>
      <c r="L120" s="260"/>
      <c r="M120" s="261" t="s">
        <v>19</v>
      </c>
      <c r="N120" s="262" t="s">
        <v>42</v>
      </c>
      <c r="O120" s="85"/>
      <c r="P120" s="222">
        <f>O120*H120</f>
        <v>0</v>
      </c>
      <c r="Q120" s="222">
        <v>0.20000000000000001</v>
      </c>
      <c r="R120" s="222">
        <f>Q120*H120</f>
        <v>31.200000000000003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216</v>
      </c>
      <c r="AT120" s="224" t="s">
        <v>248</v>
      </c>
      <c r="AU120" s="224" t="s">
        <v>81</v>
      </c>
      <c r="AY120" s="18" t="s">
        <v>170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177</v>
      </c>
      <c r="BM120" s="224" t="s">
        <v>690</v>
      </c>
    </row>
    <row r="121" s="2" customFormat="1" ht="37.8" customHeight="1">
      <c r="A121" s="39"/>
      <c r="B121" s="40"/>
      <c r="C121" s="213" t="s">
        <v>221</v>
      </c>
      <c r="D121" s="213" t="s">
        <v>172</v>
      </c>
      <c r="E121" s="214" t="s">
        <v>253</v>
      </c>
      <c r="F121" s="215" t="s">
        <v>254</v>
      </c>
      <c r="G121" s="216" t="s">
        <v>206</v>
      </c>
      <c r="H121" s="217">
        <v>22.024999999999999</v>
      </c>
      <c r="I121" s="218"/>
      <c r="J121" s="219">
        <f>ROUND(I121*H121,2)</f>
        <v>0</v>
      </c>
      <c r="K121" s="215" t="s">
        <v>176</v>
      </c>
      <c r="L121" s="45"/>
      <c r="M121" s="220" t="s">
        <v>19</v>
      </c>
      <c r="N121" s="221" t="s">
        <v>42</v>
      </c>
      <c r="O121" s="85"/>
      <c r="P121" s="222">
        <f>O121*H121</f>
        <v>0</v>
      </c>
      <c r="Q121" s="222">
        <v>1.98</v>
      </c>
      <c r="R121" s="222">
        <f>Q121*H121</f>
        <v>43.609499999999997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177</v>
      </c>
      <c r="AT121" s="224" t="s">
        <v>172</v>
      </c>
      <c r="AU121" s="224" t="s">
        <v>81</v>
      </c>
      <c r="AY121" s="18" t="s">
        <v>170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177</v>
      </c>
      <c r="BM121" s="224" t="s">
        <v>691</v>
      </c>
    </row>
    <row r="122" s="2" customFormat="1">
      <c r="A122" s="39"/>
      <c r="B122" s="40"/>
      <c r="C122" s="41"/>
      <c r="D122" s="226" t="s">
        <v>179</v>
      </c>
      <c r="E122" s="41"/>
      <c r="F122" s="227" t="s">
        <v>256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179</v>
      </c>
      <c r="AU122" s="18" t="s">
        <v>81</v>
      </c>
    </row>
    <row r="123" s="13" customFormat="1">
      <c r="A123" s="13"/>
      <c r="B123" s="231"/>
      <c r="C123" s="232"/>
      <c r="D123" s="233" t="s">
        <v>195</v>
      </c>
      <c r="E123" s="234" t="s">
        <v>19</v>
      </c>
      <c r="F123" s="235" t="s">
        <v>257</v>
      </c>
      <c r="G123" s="232"/>
      <c r="H123" s="234" t="s">
        <v>19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195</v>
      </c>
      <c r="AU123" s="241" t="s">
        <v>81</v>
      </c>
      <c r="AV123" s="13" t="s">
        <v>79</v>
      </c>
      <c r="AW123" s="13" t="s">
        <v>33</v>
      </c>
      <c r="AX123" s="13" t="s">
        <v>71</v>
      </c>
      <c r="AY123" s="241" t="s">
        <v>170</v>
      </c>
    </row>
    <row r="124" s="14" customFormat="1">
      <c r="A124" s="14"/>
      <c r="B124" s="242"/>
      <c r="C124" s="243"/>
      <c r="D124" s="233" t="s">
        <v>195</v>
      </c>
      <c r="E124" s="244" t="s">
        <v>19</v>
      </c>
      <c r="F124" s="245" t="s">
        <v>692</v>
      </c>
      <c r="G124" s="243"/>
      <c r="H124" s="246">
        <v>13.619999999999999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195</v>
      </c>
      <c r="AU124" s="252" t="s">
        <v>81</v>
      </c>
      <c r="AV124" s="14" t="s">
        <v>81</v>
      </c>
      <c r="AW124" s="14" t="s">
        <v>33</v>
      </c>
      <c r="AX124" s="14" t="s">
        <v>71</v>
      </c>
      <c r="AY124" s="252" t="s">
        <v>170</v>
      </c>
    </row>
    <row r="125" s="13" customFormat="1">
      <c r="A125" s="13"/>
      <c r="B125" s="231"/>
      <c r="C125" s="232"/>
      <c r="D125" s="233" t="s">
        <v>195</v>
      </c>
      <c r="E125" s="234" t="s">
        <v>19</v>
      </c>
      <c r="F125" s="235" t="s">
        <v>259</v>
      </c>
      <c r="G125" s="232"/>
      <c r="H125" s="234" t="s">
        <v>19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1" t="s">
        <v>195</v>
      </c>
      <c r="AU125" s="241" t="s">
        <v>81</v>
      </c>
      <c r="AV125" s="13" t="s">
        <v>79</v>
      </c>
      <c r="AW125" s="13" t="s">
        <v>33</v>
      </c>
      <c r="AX125" s="13" t="s">
        <v>71</v>
      </c>
      <c r="AY125" s="241" t="s">
        <v>170</v>
      </c>
    </row>
    <row r="126" s="14" customFormat="1">
      <c r="A126" s="14"/>
      <c r="B126" s="242"/>
      <c r="C126" s="243"/>
      <c r="D126" s="233" t="s">
        <v>195</v>
      </c>
      <c r="E126" s="244" t="s">
        <v>19</v>
      </c>
      <c r="F126" s="245" t="s">
        <v>693</v>
      </c>
      <c r="G126" s="243"/>
      <c r="H126" s="246">
        <v>0.55000000000000004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195</v>
      </c>
      <c r="AU126" s="252" t="s">
        <v>81</v>
      </c>
      <c r="AV126" s="14" t="s">
        <v>81</v>
      </c>
      <c r="AW126" s="14" t="s">
        <v>33</v>
      </c>
      <c r="AX126" s="14" t="s">
        <v>71</v>
      </c>
      <c r="AY126" s="252" t="s">
        <v>170</v>
      </c>
    </row>
    <row r="127" s="14" customFormat="1">
      <c r="A127" s="14"/>
      <c r="B127" s="242"/>
      <c r="C127" s="243"/>
      <c r="D127" s="233" t="s">
        <v>195</v>
      </c>
      <c r="E127" s="244" t="s">
        <v>19</v>
      </c>
      <c r="F127" s="245" t="s">
        <v>694</v>
      </c>
      <c r="G127" s="243"/>
      <c r="H127" s="246">
        <v>6.0949999999999998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195</v>
      </c>
      <c r="AU127" s="252" t="s">
        <v>81</v>
      </c>
      <c r="AV127" s="14" t="s">
        <v>81</v>
      </c>
      <c r="AW127" s="14" t="s">
        <v>33</v>
      </c>
      <c r="AX127" s="14" t="s">
        <v>71</v>
      </c>
      <c r="AY127" s="252" t="s">
        <v>170</v>
      </c>
    </row>
    <row r="128" s="14" customFormat="1">
      <c r="A128" s="14"/>
      <c r="B128" s="242"/>
      <c r="C128" s="243"/>
      <c r="D128" s="233" t="s">
        <v>195</v>
      </c>
      <c r="E128" s="244" t="s">
        <v>19</v>
      </c>
      <c r="F128" s="245" t="s">
        <v>695</v>
      </c>
      <c r="G128" s="243"/>
      <c r="H128" s="246">
        <v>1.76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2" t="s">
        <v>195</v>
      </c>
      <c r="AU128" s="252" t="s">
        <v>81</v>
      </c>
      <c r="AV128" s="14" t="s">
        <v>81</v>
      </c>
      <c r="AW128" s="14" t="s">
        <v>33</v>
      </c>
      <c r="AX128" s="14" t="s">
        <v>71</v>
      </c>
      <c r="AY128" s="252" t="s">
        <v>170</v>
      </c>
    </row>
    <row r="129" s="15" customFormat="1">
      <c r="A129" s="15"/>
      <c r="B129" s="263"/>
      <c r="C129" s="264"/>
      <c r="D129" s="233" t="s">
        <v>195</v>
      </c>
      <c r="E129" s="265" t="s">
        <v>19</v>
      </c>
      <c r="F129" s="266" t="s">
        <v>261</v>
      </c>
      <c r="G129" s="264"/>
      <c r="H129" s="267">
        <v>22.024999999999999</v>
      </c>
      <c r="I129" s="268"/>
      <c r="J129" s="264"/>
      <c r="K129" s="264"/>
      <c r="L129" s="269"/>
      <c r="M129" s="270"/>
      <c r="N129" s="271"/>
      <c r="O129" s="271"/>
      <c r="P129" s="271"/>
      <c r="Q129" s="271"/>
      <c r="R129" s="271"/>
      <c r="S129" s="271"/>
      <c r="T129" s="272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3" t="s">
        <v>195</v>
      </c>
      <c r="AU129" s="273" t="s">
        <v>81</v>
      </c>
      <c r="AV129" s="15" t="s">
        <v>177</v>
      </c>
      <c r="AW129" s="15" t="s">
        <v>33</v>
      </c>
      <c r="AX129" s="15" t="s">
        <v>79</v>
      </c>
      <c r="AY129" s="273" t="s">
        <v>170</v>
      </c>
    </row>
    <row r="130" s="2" customFormat="1" ht="33" customHeight="1">
      <c r="A130" s="39"/>
      <c r="B130" s="40"/>
      <c r="C130" s="213" t="s">
        <v>226</v>
      </c>
      <c r="D130" s="213" t="s">
        <v>172</v>
      </c>
      <c r="E130" s="214" t="s">
        <v>262</v>
      </c>
      <c r="F130" s="215" t="s">
        <v>263</v>
      </c>
      <c r="G130" s="216" t="s">
        <v>206</v>
      </c>
      <c r="H130" s="217">
        <v>9.0800000000000001</v>
      </c>
      <c r="I130" s="218"/>
      <c r="J130" s="219">
        <f>ROUND(I130*H130,2)</f>
        <v>0</v>
      </c>
      <c r="K130" s="215" t="s">
        <v>176</v>
      </c>
      <c r="L130" s="45"/>
      <c r="M130" s="220" t="s">
        <v>19</v>
      </c>
      <c r="N130" s="221" t="s">
        <v>42</v>
      </c>
      <c r="O130" s="85"/>
      <c r="P130" s="222">
        <f>O130*H130</f>
        <v>0</v>
      </c>
      <c r="Q130" s="222">
        <v>2.4532922039999998</v>
      </c>
      <c r="R130" s="222">
        <f>Q130*H130</f>
        <v>22.27589321232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177</v>
      </c>
      <c r="AT130" s="224" t="s">
        <v>172</v>
      </c>
      <c r="AU130" s="224" t="s">
        <v>81</v>
      </c>
      <c r="AY130" s="18" t="s">
        <v>170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177</v>
      </c>
      <c r="BM130" s="224" t="s">
        <v>696</v>
      </c>
    </row>
    <row r="131" s="2" customFormat="1">
      <c r="A131" s="39"/>
      <c r="B131" s="40"/>
      <c r="C131" s="41"/>
      <c r="D131" s="226" t="s">
        <v>179</v>
      </c>
      <c r="E131" s="41"/>
      <c r="F131" s="227" t="s">
        <v>265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179</v>
      </c>
      <c r="AU131" s="18" t="s">
        <v>81</v>
      </c>
    </row>
    <row r="132" s="2" customFormat="1">
      <c r="A132" s="39"/>
      <c r="B132" s="40"/>
      <c r="C132" s="41"/>
      <c r="D132" s="233" t="s">
        <v>266</v>
      </c>
      <c r="E132" s="41"/>
      <c r="F132" s="274" t="s">
        <v>267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266</v>
      </c>
      <c r="AU132" s="18" t="s">
        <v>81</v>
      </c>
    </row>
    <row r="133" s="14" customFormat="1">
      <c r="A133" s="14"/>
      <c r="B133" s="242"/>
      <c r="C133" s="243"/>
      <c r="D133" s="233" t="s">
        <v>195</v>
      </c>
      <c r="E133" s="244" t="s">
        <v>19</v>
      </c>
      <c r="F133" s="245" t="s">
        <v>697</v>
      </c>
      <c r="G133" s="243"/>
      <c r="H133" s="246">
        <v>9.0800000000000001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195</v>
      </c>
      <c r="AU133" s="252" t="s">
        <v>81</v>
      </c>
      <c r="AV133" s="14" t="s">
        <v>81</v>
      </c>
      <c r="AW133" s="14" t="s">
        <v>33</v>
      </c>
      <c r="AX133" s="14" t="s">
        <v>79</v>
      </c>
      <c r="AY133" s="252" t="s">
        <v>170</v>
      </c>
    </row>
    <row r="134" s="2" customFormat="1" ht="24.15" customHeight="1">
      <c r="A134" s="39"/>
      <c r="B134" s="40"/>
      <c r="C134" s="213" t="s">
        <v>234</v>
      </c>
      <c r="D134" s="213" t="s">
        <v>172</v>
      </c>
      <c r="E134" s="214" t="s">
        <v>271</v>
      </c>
      <c r="F134" s="215" t="s">
        <v>272</v>
      </c>
      <c r="G134" s="216" t="s">
        <v>206</v>
      </c>
      <c r="H134" s="217">
        <v>5.024</v>
      </c>
      <c r="I134" s="218"/>
      <c r="J134" s="219">
        <f>ROUND(I134*H134,2)</f>
        <v>0</v>
      </c>
      <c r="K134" s="215" t="s">
        <v>244</v>
      </c>
      <c r="L134" s="45"/>
      <c r="M134" s="220" t="s">
        <v>19</v>
      </c>
      <c r="N134" s="221" t="s">
        <v>42</v>
      </c>
      <c r="O134" s="85"/>
      <c r="P134" s="222">
        <f>O134*H134</f>
        <v>0</v>
      </c>
      <c r="Q134" s="222">
        <v>2.2563399999999998</v>
      </c>
      <c r="R134" s="222">
        <f>Q134*H134</f>
        <v>11.335852159999998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177</v>
      </c>
      <c r="AT134" s="224" t="s">
        <v>172</v>
      </c>
      <c r="AU134" s="224" t="s">
        <v>81</v>
      </c>
      <c r="AY134" s="18" t="s">
        <v>170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177</v>
      </c>
      <c r="BM134" s="224" t="s">
        <v>698</v>
      </c>
    </row>
    <row r="135" s="13" customFormat="1">
      <c r="A135" s="13"/>
      <c r="B135" s="231"/>
      <c r="C135" s="232"/>
      <c r="D135" s="233" t="s">
        <v>195</v>
      </c>
      <c r="E135" s="234" t="s">
        <v>19</v>
      </c>
      <c r="F135" s="235" t="s">
        <v>274</v>
      </c>
      <c r="G135" s="232"/>
      <c r="H135" s="234" t="s">
        <v>19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195</v>
      </c>
      <c r="AU135" s="241" t="s">
        <v>81</v>
      </c>
      <c r="AV135" s="13" t="s">
        <v>79</v>
      </c>
      <c r="AW135" s="13" t="s">
        <v>33</v>
      </c>
      <c r="AX135" s="13" t="s">
        <v>71</v>
      </c>
      <c r="AY135" s="241" t="s">
        <v>170</v>
      </c>
    </row>
    <row r="136" s="14" customFormat="1">
      <c r="A136" s="14"/>
      <c r="B136" s="242"/>
      <c r="C136" s="243"/>
      <c r="D136" s="233" t="s">
        <v>195</v>
      </c>
      <c r="E136" s="244" t="s">
        <v>19</v>
      </c>
      <c r="F136" s="245" t="s">
        <v>275</v>
      </c>
      <c r="G136" s="243"/>
      <c r="H136" s="246">
        <v>5.024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195</v>
      </c>
      <c r="AU136" s="252" t="s">
        <v>81</v>
      </c>
      <c r="AV136" s="14" t="s">
        <v>81</v>
      </c>
      <c r="AW136" s="14" t="s">
        <v>33</v>
      </c>
      <c r="AX136" s="14" t="s">
        <v>79</v>
      </c>
      <c r="AY136" s="252" t="s">
        <v>170</v>
      </c>
    </row>
    <row r="137" s="2" customFormat="1" ht="33" customHeight="1">
      <c r="A137" s="39"/>
      <c r="B137" s="40"/>
      <c r="C137" s="213" t="s">
        <v>241</v>
      </c>
      <c r="D137" s="213" t="s">
        <v>172</v>
      </c>
      <c r="E137" s="214" t="s">
        <v>277</v>
      </c>
      <c r="F137" s="215" t="s">
        <v>278</v>
      </c>
      <c r="G137" s="216" t="s">
        <v>206</v>
      </c>
      <c r="H137" s="217">
        <v>22.388000000000002</v>
      </c>
      <c r="I137" s="218"/>
      <c r="J137" s="219">
        <f>ROUND(I137*H137,2)</f>
        <v>0</v>
      </c>
      <c r="K137" s="215" t="s">
        <v>176</v>
      </c>
      <c r="L137" s="45"/>
      <c r="M137" s="220" t="s">
        <v>19</v>
      </c>
      <c r="N137" s="221" t="s">
        <v>42</v>
      </c>
      <c r="O137" s="85"/>
      <c r="P137" s="222">
        <f>O137*H137</f>
        <v>0</v>
      </c>
      <c r="Q137" s="222">
        <v>2.4532922039999998</v>
      </c>
      <c r="R137" s="222">
        <f>Q137*H137</f>
        <v>54.924305863152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177</v>
      </c>
      <c r="AT137" s="224" t="s">
        <v>172</v>
      </c>
      <c r="AU137" s="224" t="s">
        <v>81</v>
      </c>
      <c r="AY137" s="18" t="s">
        <v>170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177</v>
      </c>
      <c r="BM137" s="224" t="s">
        <v>699</v>
      </c>
    </row>
    <row r="138" s="2" customFormat="1">
      <c r="A138" s="39"/>
      <c r="B138" s="40"/>
      <c r="C138" s="41"/>
      <c r="D138" s="226" t="s">
        <v>179</v>
      </c>
      <c r="E138" s="41"/>
      <c r="F138" s="227" t="s">
        <v>280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179</v>
      </c>
      <c r="AU138" s="18" t="s">
        <v>81</v>
      </c>
    </row>
    <row r="139" s="2" customFormat="1">
      <c r="A139" s="39"/>
      <c r="B139" s="40"/>
      <c r="C139" s="41"/>
      <c r="D139" s="233" t="s">
        <v>266</v>
      </c>
      <c r="E139" s="41"/>
      <c r="F139" s="274" t="s">
        <v>281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266</v>
      </c>
      <c r="AU139" s="18" t="s">
        <v>81</v>
      </c>
    </row>
    <row r="140" s="13" customFormat="1">
      <c r="A140" s="13"/>
      <c r="B140" s="231"/>
      <c r="C140" s="232"/>
      <c r="D140" s="233" t="s">
        <v>195</v>
      </c>
      <c r="E140" s="234" t="s">
        <v>19</v>
      </c>
      <c r="F140" s="235" t="s">
        <v>209</v>
      </c>
      <c r="G140" s="232"/>
      <c r="H140" s="234" t="s">
        <v>19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195</v>
      </c>
      <c r="AU140" s="241" t="s">
        <v>81</v>
      </c>
      <c r="AV140" s="13" t="s">
        <v>79</v>
      </c>
      <c r="AW140" s="13" t="s">
        <v>33</v>
      </c>
      <c r="AX140" s="13" t="s">
        <v>71</v>
      </c>
      <c r="AY140" s="241" t="s">
        <v>170</v>
      </c>
    </row>
    <row r="141" s="14" customFormat="1">
      <c r="A141" s="14"/>
      <c r="B141" s="242"/>
      <c r="C141" s="243"/>
      <c r="D141" s="233" t="s">
        <v>195</v>
      </c>
      <c r="E141" s="244" t="s">
        <v>19</v>
      </c>
      <c r="F141" s="245" t="s">
        <v>700</v>
      </c>
      <c r="G141" s="243"/>
      <c r="H141" s="246">
        <v>2.75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195</v>
      </c>
      <c r="AU141" s="252" t="s">
        <v>81</v>
      </c>
      <c r="AV141" s="14" t="s">
        <v>81</v>
      </c>
      <c r="AW141" s="14" t="s">
        <v>33</v>
      </c>
      <c r="AX141" s="14" t="s">
        <v>71</v>
      </c>
      <c r="AY141" s="252" t="s">
        <v>170</v>
      </c>
    </row>
    <row r="142" s="14" customFormat="1">
      <c r="A142" s="14"/>
      <c r="B142" s="242"/>
      <c r="C142" s="243"/>
      <c r="D142" s="233" t="s">
        <v>195</v>
      </c>
      <c r="E142" s="244" t="s">
        <v>19</v>
      </c>
      <c r="F142" s="245" t="s">
        <v>701</v>
      </c>
      <c r="G142" s="243"/>
      <c r="H142" s="246">
        <v>15.238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195</v>
      </c>
      <c r="AU142" s="252" t="s">
        <v>81</v>
      </c>
      <c r="AV142" s="14" t="s">
        <v>81</v>
      </c>
      <c r="AW142" s="14" t="s">
        <v>33</v>
      </c>
      <c r="AX142" s="14" t="s">
        <v>71</v>
      </c>
      <c r="AY142" s="252" t="s">
        <v>170</v>
      </c>
    </row>
    <row r="143" s="14" customFormat="1">
      <c r="A143" s="14"/>
      <c r="B143" s="242"/>
      <c r="C143" s="243"/>
      <c r="D143" s="233" t="s">
        <v>195</v>
      </c>
      <c r="E143" s="244" t="s">
        <v>19</v>
      </c>
      <c r="F143" s="245" t="s">
        <v>702</v>
      </c>
      <c r="G143" s="243"/>
      <c r="H143" s="246">
        <v>4.4000000000000004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195</v>
      </c>
      <c r="AU143" s="252" t="s">
        <v>81</v>
      </c>
      <c r="AV143" s="14" t="s">
        <v>81</v>
      </c>
      <c r="AW143" s="14" t="s">
        <v>33</v>
      </c>
      <c r="AX143" s="14" t="s">
        <v>71</v>
      </c>
      <c r="AY143" s="252" t="s">
        <v>170</v>
      </c>
    </row>
    <row r="144" s="15" customFormat="1">
      <c r="A144" s="15"/>
      <c r="B144" s="263"/>
      <c r="C144" s="264"/>
      <c r="D144" s="233" t="s">
        <v>195</v>
      </c>
      <c r="E144" s="265" t="s">
        <v>19</v>
      </c>
      <c r="F144" s="266" t="s">
        <v>261</v>
      </c>
      <c r="G144" s="264"/>
      <c r="H144" s="267">
        <v>22.388000000000002</v>
      </c>
      <c r="I144" s="268"/>
      <c r="J144" s="264"/>
      <c r="K144" s="264"/>
      <c r="L144" s="269"/>
      <c r="M144" s="270"/>
      <c r="N144" s="271"/>
      <c r="O144" s="271"/>
      <c r="P144" s="271"/>
      <c r="Q144" s="271"/>
      <c r="R144" s="271"/>
      <c r="S144" s="271"/>
      <c r="T144" s="272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3" t="s">
        <v>195</v>
      </c>
      <c r="AU144" s="273" t="s">
        <v>81</v>
      </c>
      <c r="AV144" s="15" t="s">
        <v>177</v>
      </c>
      <c r="AW144" s="15" t="s">
        <v>33</v>
      </c>
      <c r="AX144" s="15" t="s">
        <v>79</v>
      </c>
      <c r="AY144" s="273" t="s">
        <v>170</v>
      </c>
    </row>
    <row r="145" s="2" customFormat="1" ht="16.5" customHeight="1">
      <c r="A145" s="39"/>
      <c r="B145" s="40"/>
      <c r="C145" s="253" t="s">
        <v>247</v>
      </c>
      <c r="D145" s="253" t="s">
        <v>248</v>
      </c>
      <c r="E145" s="254" t="s">
        <v>284</v>
      </c>
      <c r="F145" s="255" t="s">
        <v>285</v>
      </c>
      <c r="G145" s="256" t="s">
        <v>286</v>
      </c>
      <c r="H145" s="257">
        <v>85.194999999999993</v>
      </c>
      <c r="I145" s="258"/>
      <c r="J145" s="259">
        <f>ROUND(I145*H145,2)</f>
        <v>0</v>
      </c>
      <c r="K145" s="255" t="s">
        <v>176</v>
      </c>
      <c r="L145" s="260"/>
      <c r="M145" s="261" t="s">
        <v>19</v>
      </c>
      <c r="N145" s="262" t="s">
        <v>42</v>
      </c>
      <c r="O145" s="85"/>
      <c r="P145" s="222">
        <f>O145*H145</f>
        <v>0</v>
      </c>
      <c r="Q145" s="222">
        <v>0.001</v>
      </c>
      <c r="R145" s="222">
        <f>Q145*H145</f>
        <v>0.085194999999999993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216</v>
      </c>
      <c r="AT145" s="224" t="s">
        <v>248</v>
      </c>
      <c r="AU145" s="224" t="s">
        <v>81</v>
      </c>
      <c r="AY145" s="18" t="s">
        <v>170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177</v>
      </c>
      <c r="BM145" s="224" t="s">
        <v>703</v>
      </c>
    </row>
    <row r="146" s="2" customFormat="1">
      <c r="A146" s="39"/>
      <c r="B146" s="40"/>
      <c r="C146" s="41"/>
      <c r="D146" s="226" t="s">
        <v>179</v>
      </c>
      <c r="E146" s="41"/>
      <c r="F146" s="227" t="s">
        <v>288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179</v>
      </c>
      <c r="AU146" s="18" t="s">
        <v>81</v>
      </c>
    </row>
    <row r="147" s="2" customFormat="1">
      <c r="A147" s="39"/>
      <c r="B147" s="40"/>
      <c r="C147" s="41"/>
      <c r="D147" s="233" t="s">
        <v>266</v>
      </c>
      <c r="E147" s="41"/>
      <c r="F147" s="274" t="s">
        <v>289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266</v>
      </c>
      <c r="AU147" s="18" t="s">
        <v>81</v>
      </c>
    </row>
    <row r="148" s="14" customFormat="1">
      <c r="A148" s="14"/>
      <c r="B148" s="242"/>
      <c r="C148" s="243"/>
      <c r="D148" s="233" t="s">
        <v>195</v>
      </c>
      <c r="E148" s="244" t="s">
        <v>19</v>
      </c>
      <c r="F148" s="245" t="s">
        <v>704</v>
      </c>
      <c r="G148" s="243"/>
      <c r="H148" s="246">
        <v>85.194999999999993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195</v>
      </c>
      <c r="AU148" s="252" t="s">
        <v>81</v>
      </c>
      <c r="AV148" s="14" t="s">
        <v>81</v>
      </c>
      <c r="AW148" s="14" t="s">
        <v>33</v>
      </c>
      <c r="AX148" s="14" t="s">
        <v>79</v>
      </c>
      <c r="AY148" s="252" t="s">
        <v>170</v>
      </c>
    </row>
    <row r="149" s="2" customFormat="1" ht="16.5" customHeight="1">
      <c r="A149" s="39"/>
      <c r="B149" s="40"/>
      <c r="C149" s="213" t="s">
        <v>252</v>
      </c>
      <c r="D149" s="213" t="s">
        <v>172</v>
      </c>
      <c r="E149" s="214" t="s">
        <v>292</v>
      </c>
      <c r="F149" s="215" t="s">
        <v>293</v>
      </c>
      <c r="G149" s="216" t="s">
        <v>192</v>
      </c>
      <c r="H149" s="217">
        <v>106.36</v>
      </c>
      <c r="I149" s="218"/>
      <c r="J149" s="219">
        <f>ROUND(I149*H149,2)</f>
        <v>0</v>
      </c>
      <c r="K149" s="215" t="s">
        <v>176</v>
      </c>
      <c r="L149" s="45"/>
      <c r="M149" s="220" t="s">
        <v>19</v>
      </c>
      <c r="N149" s="221" t="s">
        <v>42</v>
      </c>
      <c r="O149" s="85"/>
      <c r="P149" s="222">
        <f>O149*H149</f>
        <v>0</v>
      </c>
      <c r="Q149" s="222">
        <v>0.0026919000000000001</v>
      </c>
      <c r="R149" s="222">
        <f>Q149*H149</f>
        <v>0.28631048400000003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177</v>
      </c>
      <c r="AT149" s="224" t="s">
        <v>172</v>
      </c>
      <c r="AU149" s="224" t="s">
        <v>81</v>
      </c>
      <c r="AY149" s="18" t="s">
        <v>170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177</v>
      </c>
      <c r="BM149" s="224" t="s">
        <v>705</v>
      </c>
    </row>
    <row r="150" s="2" customFormat="1">
      <c r="A150" s="39"/>
      <c r="B150" s="40"/>
      <c r="C150" s="41"/>
      <c r="D150" s="226" t="s">
        <v>179</v>
      </c>
      <c r="E150" s="41"/>
      <c r="F150" s="227" t="s">
        <v>295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179</v>
      </c>
      <c r="AU150" s="18" t="s">
        <v>81</v>
      </c>
    </row>
    <row r="151" s="13" customFormat="1">
      <c r="A151" s="13"/>
      <c r="B151" s="231"/>
      <c r="C151" s="232"/>
      <c r="D151" s="233" t="s">
        <v>195</v>
      </c>
      <c r="E151" s="234" t="s">
        <v>19</v>
      </c>
      <c r="F151" s="235" t="s">
        <v>209</v>
      </c>
      <c r="G151" s="232"/>
      <c r="H151" s="234" t="s">
        <v>19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195</v>
      </c>
      <c r="AU151" s="241" t="s">
        <v>81</v>
      </c>
      <c r="AV151" s="13" t="s">
        <v>79</v>
      </c>
      <c r="AW151" s="13" t="s">
        <v>33</v>
      </c>
      <c r="AX151" s="13" t="s">
        <v>71</v>
      </c>
      <c r="AY151" s="241" t="s">
        <v>170</v>
      </c>
    </row>
    <row r="152" s="14" customFormat="1">
      <c r="A152" s="14"/>
      <c r="B152" s="242"/>
      <c r="C152" s="243"/>
      <c r="D152" s="233" t="s">
        <v>195</v>
      </c>
      <c r="E152" s="244" t="s">
        <v>19</v>
      </c>
      <c r="F152" s="245" t="s">
        <v>706</v>
      </c>
      <c r="G152" s="243"/>
      <c r="H152" s="246">
        <v>12.1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195</v>
      </c>
      <c r="AU152" s="252" t="s">
        <v>81</v>
      </c>
      <c r="AV152" s="14" t="s">
        <v>81</v>
      </c>
      <c r="AW152" s="14" t="s">
        <v>33</v>
      </c>
      <c r="AX152" s="14" t="s">
        <v>71</v>
      </c>
      <c r="AY152" s="252" t="s">
        <v>170</v>
      </c>
    </row>
    <row r="153" s="14" customFormat="1">
      <c r="A153" s="14"/>
      <c r="B153" s="242"/>
      <c r="C153" s="243"/>
      <c r="D153" s="233" t="s">
        <v>195</v>
      </c>
      <c r="E153" s="244" t="s">
        <v>19</v>
      </c>
      <c r="F153" s="245" t="s">
        <v>707</v>
      </c>
      <c r="G153" s="243"/>
      <c r="H153" s="246">
        <v>73.140000000000001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195</v>
      </c>
      <c r="AU153" s="252" t="s">
        <v>81</v>
      </c>
      <c r="AV153" s="14" t="s">
        <v>81</v>
      </c>
      <c r="AW153" s="14" t="s">
        <v>33</v>
      </c>
      <c r="AX153" s="14" t="s">
        <v>71</v>
      </c>
      <c r="AY153" s="252" t="s">
        <v>170</v>
      </c>
    </row>
    <row r="154" s="14" customFormat="1">
      <c r="A154" s="14"/>
      <c r="B154" s="242"/>
      <c r="C154" s="243"/>
      <c r="D154" s="233" t="s">
        <v>195</v>
      </c>
      <c r="E154" s="244" t="s">
        <v>19</v>
      </c>
      <c r="F154" s="245" t="s">
        <v>708</v>
      </c>
      <c r="G154" s="243"/>
      <c r="H154" s="246">
        <v>21.120000000000001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195</v>
      </c>
      <c r="AU154" s="252" t="s">
        <v>81</v>
      </c>
      <c r="AV154" s="14" t="s">
        <v>81</v>
      </c>
      <c r="AW154" s="14" t="s">
        <v>33</v>
      </c>
      <c r="AX154" s="14" t="s">
        <v>71</v>
      </c>
      <c r="AY154" s="252" t="s">
        <v>170</v>
      </c>
    </row>
    <row r="155" s="15" customFormat="1">
      <c r="A155" s="15"/>
      <c r="B155" s="263"/>
      <c r="C155" s="264"/>
      <c r="D155" s="233" t="s">
        <v>195</v>
      </c>
      <c r="E155" s="265" t="s">
        <v>19</v>
      </c>
      <c r="F155" s="266" t="s">
        <v>261</v>
      </c>
      <c r="G155" s="264"/>
      <c r="H155" s="267">
        <v>106.36</v>
      </c>
      <c r="I155" s="268"/>
      <c r="J155" s="264"/>
      <c r="K155" s="264"/>
      <c r="L155" s="269"/>
      <c r="M155" s="270"/>
      <c r="N155" s="271"/>
      <c r="O155" s="271"/>
      <c r="P155" s="271"/>
      <c r="Q155" s="271"/>
      <c r="R155" s="271"/>
      <c r="S155" s="271"/>
      <c r="T155" s="272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3" t="s">
        <v>195</v>
      </c>
      <c r="AU155" s="273" t="s">
        <v>81</v>
      </c>
      <c r="AV155" s="15" t="s">
        <v>177</v>
      </c>
      <c r="AW155" s="15" t="s">
        <v>33</v>
      </c>
      <c r="AX155" s="15" t="s">
        <v>79</v>
      </c>
      <c r="AY155" s="273" t="s">
        <v>170</v>
      </c>
    </row>
    <row r="156" s="2" customFormat="1" ht="16.5" customHeight="1">
      <c r="A156" s="39"/>
      <c r="B156" s="40"/>
      <c r="C156" s="213" t="s">
        <v>8</v>
      </c>
      <c r="D156" s="213" t="s">
        <v>172</v>
      </c>
      <c r="E156" s="214" t="s">
        <v>298</v>
      </c>
      <c r="F156" s="215" t="s">
        <v>299</v>
      </c>
      <c r="G156" s="216" t="s">
        <v>192</v>
      </c>
      <c r="H156" s="217">
        <v>106.36</v>
      </c>
      <c r="I156" s="218"/>
      <c r="J156" s="219">
        <f>ROUND(I156*H156,2)</f>
        <v>0</v>
      </c>
      <c r="K156" s="215" t="s">
        <v>176</v>
      </c>
      <c r="L156" s="45"/>
      <c r="M156" s="220" t="s">
        <v>19</v>
      </c>
      <c r="N156" s="221" t="s">
        <v>42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177</v>
      </c>
      <c r="AT156" s="224" t="s">
        <v>172</v>
      </c>
      <c r="AU156" s="224" t="s">
        <v>81</v>
      </c>
      <c r="AY156" s="18" t="s">
        <v>170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79</v>
      </c>
      <c r="BK156" s="225">
        <f>ROUND(I156*H156,2)</f>
        <v>0</v>
      </c>
      <c r="BL156" s="18" t="s">
        <v>177</v>
      </c>
      <c r="BM156" s="224" t="s">
        <v>709</v>
      </c>
    </row>
    <row r="157" s="2" customFormat="1">
      <c r="A157" s="39"/>
      <c r="B157" s="40"/>
      <c r="C157" s="41"/>
      <c r="D157" s="226" t="s">
        <v>179</v>
      </c>
      <c r="E157" s="41"/>
      <c r="F157" s="227" t="s">
        <v>301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179</v>
      </c>
      <c r="AU157" s="18" t="s">
        <v>81</v>
      </c>
    </row>
    <row r="158" s="2" customFormat="1" ht="16.5" customHeight="1">
      <c r="A158" s="39"/>
      <c r="B158" s="40"/>
      <c r="C158" s="213" t="s">
        <v>270</v>
      </c>
      <c r="D158" s="213" t="s">
        <v>172</v>
      </c>
      <c r="E158" s="214" t="s">
        <v>302</v>
      </c>
      <c r="F158" s="215" t="s">
        <v>303</v>
      </c>
      <c r="G158" s="216" t="s">
        <v>229</v>
      </c>
      <c r="H158" s="217">
        <v>1.6180000000000001</v>
      </c>
      <c r="I158" s="218"/>
      <c r="J158" s="219">
        <f>ROUND(I158*H158,2)</f>
        <v>0</v>
      </c>
      <c r="K158" s="215" t="s">
        <v>244</v>
      </c>
      <c r="L158" s="45"/>
      <c r="M158" s="220" t="s">
        <v>19</v>
      </c>
      <c r="N158" s="221" t="s">
        <v>42</v>
      </c>
      <c r="O158" s="85"/>
      <c r="P158" s="222">
        <f>O158*H158</f>
        <v>0</v>
      </c>
      <c r="Q158" s="222">
        <v>1.0606199999999999</v>
      </c>
      <c r="R158" s="222">
        <f>Q158*H158</f>
        <v>1.7160831599999999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177</v>
      </c>
      <c r="AT158" s="224" t="s">
        <v>172</v>
      </c>
      <c r="AU158" s="224" t="s">
        <v>81</v>
      </c>
      <c r="AY158" s="18" t="s">
        <v>170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177</v>
      </c>
      <c r="BM158" s="224" t="s">
        <v>710</v>
      </c>
    </row>
    <row r="159" s="13" customFormat="1">
      <c r="A159" s="13"/>
      <c r="B159" s="231"/>
      <c r="C159" s="232"/>
      <c r="D159" s="233" t="s">
        <v>195</v>
      </c>
      <c r="E159" s="234" t="s">
        <v>19</v>
      </c>
      <c r="F159" s="235" t="s">
        <v>711</v>
      </c>
      <c r="G159" s="232"/>
      <c r="H159" s="234" t="s">
        <v>19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195</v>
      </c>
      <c r="AU159" s="241" t="s">
        <v>81</v>
      </c>
      <c r="AV159" s="13" t="s">
        <v>79</v>
      </c>
      <c r="AW159" s="13" t="s">
        <v>33</v>
      </c>
      <c r="AX159" s="13" t="s">
        <v>71</v>
      </c>
      <c r="AY159" s="241" t="s">
        <v>170</v>
      </c>
    </row>
    <row r="160" s="14" customFormat="1">
      <c r="A160" s="14"/>
      <c r="B160" s="242"/>
      <c r="C160" s="243"/>
      <c r="D160" s="233" t="s">
        <v>195</v>
      </c>
      <c r="E160" s="244" t="s">
        <v>19</v>
      </c>
      <c r="F160" s="245" t="s">
        <v>712</v>
      </c>
      <c r="G160" s="243"/>
      <c r="H160" s="246">
        <v>1601.6099999999999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195</v>
      </c>
      <c r="AU160" s="252" t="s">
        <v>81</v>
      </c>
      <c r="AV160" s="14" t="s">
        <v>81</v>
      </c>
      <c r="AW160" s="14" t="s">
        <v>33</v>
      </c>
      <c r="AX160" s="14" t="s">
        <v>79</v>
      </c>
      <c r="AY160" s="252" t="s">
        <v>170</v>
      </c>
    </row>
    <row r="161" s="14" customFormat="1">
      <c r="A161" s="14"/>
      <c r="B161" s="242"/>
      <c r="C161" s="243"/>
      <c r="D161" s="233" t="s">
        <v>195</v>
      </c>
      <c r="E161" s="243"/>
      <c r="F161" s="245" t="s">
        <v>713</v>
      </c>
      <c r="G161" s="243"/>
      <c r="H161" s="246">
        <v>1.6180000000000001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195</v>
      </c>
      <c r="AU161" s="252" t="s">
        <v>81</v>
      </c>
      <c r="AV161" s="14" t="s">
        <v>81</v>
      </c>
      <c r="AW161" s="14" t="s">
        <v>4</v>
      </c>
      <c r="AX161" s="14" t="s">
        <v>79</v>
      </c>
      <c r="AY161" s="252" t="s">
        <v>170</v>
      </c>
    </row>
    <row r="162" s="2" customFormat="1" ht="24.15" customHeight="1">
      <c r="A162" s="39"/>
      <c r="B162" s="40"/>
      <c r="C162" s="213" t="s">
        <v>276</v>
      </c>
      <c r="D162" s="213" t="s">
        <v>172</v>
      </c>
      <c r="E162" s="214" t="s">
        <v>309</v>
      </c>
      <c r="F162" s="215" t="s">
        <v>310</v>
      </c>
      <c r="G162" s="216" t="s">
        <v>229</v>
      </c>
      <c r="H162" s="217">
        <v>0.40300000000000002</v>
      </c>
      <c r="I162" s="218"/>
      <c r="J162" s="219">
        <f>ROUND(I162*H162,2)</f>
        <v>0</v>
      </c>
      <c r="K162" s="215" t="s">
        <v>176</v>
      </c>
      <c r="L162" s="45"/>
      <c r="M162" s="220" t="s">
        <v>19</v>
      </c>
      <c r="N162" s="221" t="s">
        <v>42</v>
      </c>
      <c r="O162" s="85"/>
      <c r="P162" s="222">
        <f>O162*H162</f>
        <v>0</v>
      </c>
      <c r="Q162" s="222">
        <v>1.0627727797</v>
      </c>
      <c r="R162" s="222">
        <f>Q162*H162</f>
        <v>0.42829743021909999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177</v>
      </c>
      <c r="AT162" s="224" t="s">
        <v>172</v>
      </c>
      <c r="AU162" s="224" t="s">
        <v>81</v>
      </c>
      <c r="AY162" s="18" t="s">
        <v>170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79</v>
      </c>
      <c r="BK162" s="225">
        <f>ROUND(I162*H162,2)</f>
        <v>0</v>
      </c>
      <c r="BL162" s="18" t="s">
        <v>177</v>
      </c>
      <c r="BM162" s="224" t="s">
        <v>714</v>
      </c>
    </row>
    <row r="163" s="2" customFormat="1">
      <c r="A163" s="39"/>
      <c r="B163" s="40"/>
      <c r="C163" s="41"/>
      <c r="D163" s="226" t="s">
        <v>179</v>
      </c>
      <c r="E163" s="41"/>
      <c r="F163" s="227" t="s">
        <v>312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179</v>
      </c>
      <c r="AU163" s="18" t="s">
        <v>81</v>
      </c>
    </row>
    <row r="164" s="2" customFormat="1">
      <c r="A164" s="39"/>
      <c r="B164" s="40"/>
      <c r="C164" s="41"/>
      <c r="D164" s="233" t="s">
        <v>266</v>
      </c>
      <c r="E164" s="41"/>
      <c r="F164" s="274" t="s">
        <v>313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266</v>
      </c>
      <c r="AU164" s="18" t="s">
        <v>81</v>
      </c>
    </row>
    <row r="165" s="14" customFormat="1">
      <c r="A165" s="14"/>
      <c r="B165" s="242"/>
      <c r="C165" s="243"/>
      <c r="D165" s="233" t="s">
        <v>195</v>
      </c>
      <c r="E165" s="244" t="s">
        <v>19</v>
      </c>
      <c r="F165" s="245" t="s">
        <v>715</v>
      </c>
      <c r="G165" s="243"/>
      <c r="H165" s="246">
        <v>0.40300000000000002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195</v>
      </c>
      <c r="AU165" s="252" t="s">
        <v>81</v>
      </c>
      <c r="AV165" s="14" t="s">
        <v>81</v>
      </c>
      <c r="AW165" s="14" t="s">
        <v>33</v>
      </c>
      <c r="AX165" s="14" t="s">
        <v>79</v>
      </c>
      <c r="AY165" s="252" t="s">
        <v>170</v>
      </c>
    </row>
    <row r="166" s="12" customFormat="1" ht="22.8" customHeight="1">
      <c r="A166" s="12"/>
      <c r="B166" s="197"/>
      <c r="C166" s="198"/>
      <c r="D166" s="199" t="s">
        <v>70</v>
      </c>
      <c r="E166" s="211" t="s">
        <v>185</v>
      </c>
      <c r="F166" s="211" t="s">
        <v>315</v>
      </c>
      <c r="G166" s="198"/>
      <c r="H166" s="198"/>
      <c r="I166" s="201"/>
      <c r="J166" s="212">
        <f>BK166</f>
        <v>0</v>
      </c>
      <c r="K166" s="198"/>
      <c r="L166" s="203"/>
      <c r="M166" s="204"/>
      <c r="N166" s="205"/>
      <c r="O166" s="205"/>
      <c r="P166" s="206">
        <f>SUM(P167:P194)</f>
        <v>0</v>
      </c>
      <c r="Q166" s="205"/>
      <c r="R166" s="206">
        <f>SUM(R167:R194)</f>
        <v>23.860453020000001</v>
      </c>
      <c r="S166" s="205"/>
      <c r="T166" s="207">
        <f>SUM(T167:T194)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08" t="s">
        <v>79</v>
      </c>
      <c r="AT166" s="209" t="s">
        <v>70</v>
      </c>
      <c r="AU166" s="209" t="s">
        <v>79</v>
      </c>
      <c r="AY166" s="208" t="s">
        <v>170</v>
      </c>
      <c r="BK166" s="210">
        <f>SUM(BK167:BK194)</f>
        <v>0</v>
      </c>
    </row>
    <row r="167" s="2" customFormat="1" ht="33" customHeight="1">
      <c r="A167" s="39"/>
      <c r="B167" s="40"/>
      <c r="C167" s="213" t="s">
        <v>283</v>
      </c>
      <c r="D167" s="213" t="s">
        <v>172</v>
      </c>
      <c r="E167" s="214" t="s">
        <v>317</v>
      </c>
      <c r="F167" s="215" t="s">
        <v>318</v>
      </c>
      <c r="G167" s="216" t="s">
        <v>229</v>
      </c>
      <c r="H167" s="217">
        <v>21.460999999999999</v>
      </c>
      <c r="I167" s="218"/>
      <c r="J167" s="219">
        <f>ROUND(I167*H167,2)</f>
        <v>0</v>
      </c>
      <c r="K167" s="215" t="s">
        <v>176</v>
      </c>
      <c r="L167" s="45"/>
      <c r="M167" s="220" t="s">
        <v>19</v>
      </c>
      <c r="N167" s="221" t="s">
        <v>42</v>
      </c>
      <c r="O167" s="85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4" t="s">
        <v>177</v>
      </c>
      <c r="AT167" s="224" t="s">
        <v>172</v>
      </c>
      <c r="AU167" s="224" t="s">
        <v>81</v>
      </c>
      <c r="AY167" s="18" t="s">
        <v>170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8" t="s">
        <v>79</v>
      </c>
      <c r="BK167" s="225">
        <f>ROUND(I167*H167,2)</f>
        <v>0</v>
      </c>
      <c r="BL167" s="18" t="s">
        <v>177</v>
      </c>
      <c r="BM167" s="224" t="s">
        <v>716</v>
      </c>
    </row>
    <row r="168" s="2" customFormat="1">
      <c r="A168" s="39"/>
      <c r="B168" s="40"/>
      <c r="C168" s="41"/>
      <c r="D168" s="226" t="s">
        <v>179</v>
      </c>
      <c r="E168" s="41"/>
      <c r="F168" s="227" t="s">
        <v>320</v>
      </c>
      <c r="G168" s="41"/>
      <c r="H168" s="41"/>
      <c r="I168" s="228"/>
      <c r="J168" s="41"/>
      <c r="K168" s="41"/>
      <c r="L168" s="45"/>
      <c r="M168" s="229"/>
      <c r="N168" s="230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179</v>
      </c>
      <c r="AU168" s="18" t="s">
        <v>81</v>
      </c>
    </row>
    <row r="169" s="13" customFormat="1">
      <c r="A169" s="13"/>
      <c r="B169" s="231"/>
      <c r="C169" s="232"/>
      <c r="D169" s="233" t="s">
        <v>195</v>
      </c>
      <c r="E169" s="234" t="s">
        <v>19</v>
      </c>
      <c r="F169" s="235" t="s">
        <v>717</v>
      </c>
      <c r="G169" s="232"/>
      <c r="H169" s="234" t="s">
        <v>19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195</v>
      </c>
      <c r="AU169" s="241" t="s">
        <v>81</v>
      </c>
      <c r="AV169" s="13" t="s">
        <v>79</v>
      </c>
      <c r="AW169" s="13" t="s">
        <v>33</v>
      </c>
      <c r="AX169" s="13" t="s">
        <v>71</v>
      </c>
      <c r="AY169" s="241" t="s">
        <v>170</v>
      </c>
    </row>
    <row r="170" s="14" customFormat="1">
      <c r="A170" s="14"/>
      <c r="B170" s="242"/>
      <c r="C170" s="243"/>
      <c r="D170" s="233" t="s">
        <v>195</v>
      </c>
      <c r="E170" s="244" t="s">
        <v>19</v>
      </c>
      <c r="F170" s="245" t="s">
        <v>718</v>
      </c>
      <c r="G170" s="243"/>
      <c r="H170" s="246">
        <v>21.460999999999999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195</v>
      </c>
      <c r="AU170" s="252" t="s">
        <v>81</v>
      </c>
      <c r="AV170" s="14" t="s">
        <v>81</v>
      </c>
      <c r="AW170" s="14" t="s">
        <v>33</v>
      </c>
      <c r="AX170" s="14" t="s">
        <v>79</v>
      </c>
      <c r="AY170" s="252" t="s">
        <v>170</v>
      </c>
    </row>
    <row r="171" s="2" customFormat="1" ht="16.5" customHeight="1">
      <c r="A171" s="39"/>
      <c r="B171" s="40"/>
      <c r="C171" s="253" t="s">
        <v>291</v>
      </c>
      <c r="D171" s="253" t="s">
        <v>248</v>
      </c>
      <c r="E171" s="254" t="s">
        <v>324</v>
      </c>
      <c r="F171" s="255" t="s">
        <v>325</v>
      </c>
      <c r="G171" s="256" t="s">
        <v>229</v>
      </c>
      <c r="H171" s="257">
        <v>5.9489999999999998</v>
      </c>
      <c r="I171" s="258"/>
      <c r="J171" s="259">
        <f>ROUND(I171*H171,2)</f>
        <v>0</v>
      </c>
      <c r="K171" s="255" t="s">
        <v>244</v>
      </c>
      <c r="L171" s="260"/>
      <c r="M171" s="261" t="s">
        <v>19</v>
      </c>
      <c r="N171" s="262" t="s">
        <v>42</v>
      </c>
      <c r="O171" s="85"/>
      <c r="P171" s="222">
        <f>O171*H171</f>
        <v>0</v>
      </c>
      <c r="Q171" s="222">
        <v>1</v>
      </c>
      <c r="R171" s="222">
        <f>Q171*H171</f>
        <v>5.9489999999999998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216</v>
      </c>
      <c r="AT171" s="224" t="s">
        <v>248</v>
      </c>
      <c r="AU171" s="224" t="s">
        <v>81</v>
      </c>
      <c r="AY171" s="18" t="s">
        <v>170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177</v>
      </c>
      <c r="BM171" s="224" t="s">
        <v>719</v>
      </c>
    </row>
    <row r="172" s="14" customFormat="1">
      <c r="A172" s="14"/>
      <c r="B172" s="242"/>
      <c r="C172" s="243"/>
      <c r="D172" s="233" t="s">
        <v>195</v>
      </c>
      <c r="E172" s="243"/>
      <c r="F172" s="245" t="s">
        <v>720</v>
      </c>
      <c r="G172" s="243"/>
      <c r="H172" s="246">
        <v>5.9489999999999998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195</v>
      </c>
      <c r="AU172" s="252" t="s">
        <v>81</v>
      </c>
      <c r="AV172" s="14" t="s">
        <v>81</v>
      </c>
      <c r="AW172" s="14" t="s">
        <v>4</v>
      </c>
      <c r="AX172" s="14" t="s">
        <v>79</v>
      </c>
      <c r="AY172" s="252" t="s">
        <v>170</v>
      </c>
    </row>
    <row r="173" s="2" customFormat="1" ht="16.5" customHeight="1">
      <c r="A173" s="39"/>
      <c r="B173" s="40"/>
      <c r="C173" s="253" t="s">
        <v>297</v>
      </c>
      <c r="D173" s="253" t="s">
        <v>248</v>
      </c>
      <c r="E173" s="254" t="s">
        <v>328</v>
      </c>
      <c r="F173" s="255" t="s">
        <v>329</v>
      </c>
      <c r="G173" s="256" t="s">
        <v>229</v>
      </c>
      <c r="H173" s="257">
        <v>7.2859999999999996</v>
      </c>
      <c r="I173" s="258"/>
      <c r="J173" s="259">
        <f>ROUND(I173*H173,2)</f>
        <v>0</v>
      </c>
      <c r="K173" s="255" t="s">
        <v>244</v>
      </c>
      <c r="L173" s="260"/>
      <c r="M173" s="261" t="s">
        <v>19</v>
      </c>
      <c r="N173" s="262" t="s">
        <v>42</v>
      </c>
      <c r="O173" s="85"/>
      <c r="P173" s="222">
        <f>O173*H173</f>
        <v>0</v>
      </c>
      <c r="Q173" s="222">
        <v>1</v>
      </c>
      <c r="R173" s="222">
        <f>Q173*H173</f>
        <v>7.2859999999999996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216</v>
      </c>
      <c r="AT173" s="224" t="s">
        <v>248</v>
      </c>
      <c r="AU173" s="224" t="s">
        <v>81</v>
      </c>
      <c r="AY173" s="18" t="s">
        <v>170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177</v>
      </c>
      <c r="BM173" s="224" t="s">
        <v>721</v>
      </c>
    </row>
    <row r="174" s="14" customFormat="1">
      <c r="A174" s="14"/>
      <c r="B174" s="242"/>
      <c r="C174" s="243"/>
      <c r="D174" s="233" t="s">
        <v>195</v>
      </c>
      <c r="E174" s="243"/>
      <c r="F174" s="245" t="s">
        <v>722</v>
      </c>
      <c r="G174" s="243"/>
      <c r="H174" s="246">
        <v>7.2859999999999996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195</v>
      </c>
      <c r="AU174" s="252" t="s">
        <v>81</v>
      </c>
      <c r="AV174" s="14" t="s">
        <v>81</v>
      </c>
      <c r="AW174" s="14" t="s">
        <v>4</v>
      </c>
      <c r="AX174" s="14" t="s">
        <v>79</v>
      </c>
      <c r="AY174" s="252" t="s">
        <v>170</v>
      </c>
    </row>
    <row r="175" s="2" customFormat="1" ht="16.5" customHeight="1">
      <c r="A175" s="39"/>
      <c r="B175" s="40"/>
      <c r="C175" s="253" t="s">
        <v>7</v>
      </c>
      <c r="D175" s="253" t="s">
        <v>248</v>
      </c>
      <c r="E175" s="254" t="s">
        <v>333</v>
      </c>
      <c r="F175" s="255" t="s">
        <v>334</v>
      </c>
      <c r="G175" s="256" t="s">
        <v>229</v>
      </c>
      <c r="H175" s="257">
        <v>0.95999999999999996</v>
      </c>
      <c r="I175" s="258"/>
      <c r="J175" s="259">
        <f>ROUND(I175*H175,2)</f>
        <v>0</v>
      </c>
      <c r="K175" s="255" t="s">
        <v>244</v>
      </c>
      <c r="L175" s="260"/>
      <c r="M175" s="261" t="s">
        <v>19</v>
      </c>
      <c r="N175" s="262" t="s">
        <v>42</v>
      </c>
      <c r="O175" s="85"/>
      <c r="P175" s="222">
        <f>O175*H175</f>
        <v>0</v>
      </c>
      <c r="Q175" s="222">
        <v>1</v>
      </c>
      <c r="R175" s="222">
        <f>Q175*H175</f>
        <v>0.95999999999999996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216</v>
      </c>
      <c r="AT175" s="224" t="s">
        <v>248</v>
      </c>
      <c r="AU175" s="224" t="s">
        <v>81</v>
      </c>
      <c r="AY175" s="18" t="s">
        <v>170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177</v>
      </c>
      <c r="BM175" s="224" t="s">
        <v>723</v>
      </c>
    </row>
    <row r="176" s="14" customFormat="1">
      <c r="A176" s="14"/>
      <c r="B176" s="242"/>
      <c r="C176" s="243"/>
      <c r="D176" s="233" t="s">
        <v>195</v>
      </c>
      <c r="E176" s="243"/>
      <c r="F176" s="245" t="s">
        <v>724</v>
      </c>
      <c r="G176" s="243"/>
      <c r="H176" s="246">
        <v>0.95999999999999996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2" t="s">
        <v>195</v>
      </c>
      <c r="AU176" s="252" t="s">
        <v>81</v>
      </c>
      <c r="AV176" s="14" t="s">
        <v>81</v>
      </c>
      <c r="AW176" s="14" t="s">
        <v>4</v>
      </c>
      <c r="AX176" s="14" t="s">
        <v>79</v>
      </c>
      <c r="AY176" s="252" t="s">
        <v>170</v>
      </c>
    </row>
    <row r="177" s="2" customFormat="1" ht="16.5" customHeight="1">
      <c r="A177" s="39"/>
      <c r="B177" s="40"/>
      <c r="C177" s="253" t="s">
        <v>308</v>
      </c>
      <c r="D177" s="253" t="s">
        <v>248</v>
      </c>
      <c r="E177" s="254" t="s">
        <v>338</v>
      </c>
      <c r="F177" s="255" t="s">
        <v>339</v>
      </c>
      <c r="G177" s="256" t="s">
        <v>229</v>
      </c>
      <c r="H177" s="257">
        <v>4.0720000000000001</v>
      </c>
      <c r="I177" s="258"/>
      <c r="J177" s="259">
        <f>ROUND(I177*H177,2)</f>
        <v>0</v>
      </c>
      <c r="K177" s="255" t="s">
        <v>244</v>
      </c>
      <c r="L177" s="260"/>
      <c r="M177" s="261" t="s">
        <v>19</v>
      </c>
      <c r="N177" s="262" t="s">
        <v>42</v>
      </c>
      <c r="O177" s="85"/>
      <c r="P177" s="222">
        <f>O177*H177</f>
        <v>0</v>
      </c>
      <c r="Q177" s="222">
        <v>1</v>
      </c>
      <c r="R177" s="222">
        <f>Q177*H177</f>
        <v>4.0720000000000001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216</v>
      </c>
      <c r="AT177" s="224" t="s">
        <v>248</v>
      </c>
      <c r="AU177" s="224" t="s">
        <v>81</v>
      </c>
      <c r="AY177" s="18" t="s">
        <v>170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177</v>
      </c>
      <c r="BM177" s="224" t="s">
        <v>725</v>
      </c>
    </row>
    <row r="178" s="14" customFormat="1">
      <c r="A178" s="14"/>
      <c r="B178" s="242"/>
      <c r="C178" s="243"/>
      <c r="D178" s="233" t="s">
        <v>195</v>
      </c>
      <c r="E178" s="243"/>
      <c r="F178" s="245" t="s">
        <v>726</v>
      </c>
      <c r="G178" s="243"/>
      <c r="H178" s="246">
        <v>4.0720000000000001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195</v>
      </c>
      <c r="AU178" s="252" t="s">
        <v>81</v>
      </c>
      <c r="AV178" s="14" t="s">
        <v>81</v>
      </c>
      <c r="AW178" s="14" t="s">
        <v>4</v>
      </c>
      <c r="AX178" s="14" t="s">
        <v>79</v>
      </c>
      <c r="AY178" s="252" t="s">
        <v>170</v>
      </c>
    </row>
    <row r="179" s="2" customFormat="1" ht="21.75" customHeight="1">
      <c r="A179" s="39"/>
      <c r="B179" s="40"/>
      <c r="C179" s="253" t="s">
        <v>316</v>
      </c>
      <c r="D179" s="253" t="s">
        <v>248</v>
      </c>
      <c r="E179" s="254" t="s">
        <v>343</v>
      </c>
      <c r="F179" s="255" t="s">
        <v>344</v>
      </c>
      <c r="G179" s="256" t="s">
        <v>229</v>
      </c>
      <c r="H179" s="257">
        <v>0.71799999999999997</v>
      </c>
      <c r="I179" s="258"/>
      <c r="J179" s="259">
        <f>ROUND(I179*H179,2)</f>
        <v>0</v>
      </c>
      <c r="K179" s="255" t="s">
        <v>244</v>
      </c>
      <c r="L179" s="260"/>
      <c r="M179" s="261" t="s">
        <v>19</v>
      </c>
      <c r="N179" s="262" t="s">
        <v>42</v>
      </c>
      <c r="O179" s="85"/>
      <c r="P179" s="222">
        <f>O179*H179</f>
        <v>0</v>
      </c>
      <c r="Q179" s="222">
        <v>1</v>
      </c>
      <c r="R179" s="222">
        <f>Q179*H179</f>
        <v>0.71799999999999997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216</v>
      </c>
      <c r="AT179" s="224" t="s">
        <v>248</v>
      </c>
      <c r="AU179" s="224" t="s">
        <v>81</v>
      </c>
      <c r="AY179" s="18" t="s">
        <v>170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177</v>
      </c>
      <c r="BM179" s="224" t="s">
        <v>727</v>
      </c>
    </row>
    <row r="180" s="14" customFormat="1">
      <c r="A180" s="14"/>
      <c r="B180" s="242"/>
      <c r="C180" s="243"/>
      <c r="D180" s="233" t="s">
        <v>195</v>
      </c>
      <c r="E180" s="243"/>
      <c r="F180" s="245" t="s">
        <v>728</v>
      </c>
      <c r="G180" s="243"/>
      <c r="H180" s="246">
        <v>0.71799999999999997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2" t="s">
        <v>195</v>
      </c>
      <c r="AU180" s="252" t="s">
        <v>81</v>
      </c>
      <c r="AV180" s="14" t="s">
        <v>81</v>
      </c>
      <c r="AW180" s="14" t="s">
        <v>4</v>
      </c>
      <c r="AX180" s="14" t="s">
        <v>79</v>
      </c>
      <c r="AY180" s="252" t="s">
        <v>170</v>
      </c>
    </row>
    <row r="181" s="2" customFormat="1" ht="16.5" customHeight="1">
      <c r="A181" s="39"/>
      <c r="B181" s="40"/>
      <c r="C181" s="253" t="s">
        <v>323</v>
      </c>
      <c r="D181" s="253" t="s">
        <v>248</v>
      </c>
      <c r="E181" s="254" t="s">
        <v>348</v>
      </c>
      <c r="F181" s="255" t="s">
        <v>349</v>
      </c>
      <c r="G181" s="256" t="s">
        <v>237</v>
      </c>
      <c r="H181" s="257">
        <v>234.49700000000001</v>
      </c>
      <c r="I181" s="258"/>
      <c r="J181" s="259">
        <f>ROUND(I181*H181,2)</f>
        <v>0</v>
      </c>
      <c r="K181" s="255" t="s">
        <v>244</v>
      </c>
      <c r="L181" s="260"/>
      <c r="M181" s="261" t="s">
        <v>19</v>
      </c>
      <c r="N181" s="262" t="s">
        <v>42</v>
      </c>
      <c r="O181" s="85"/>
      <c r="P181" s="222">
        <f>O181*H181</f>
        <v>0</v>
      </c>
      <c r="Q181" s="222">
        <v>0.010659999999999999</v>
      </c>
      <c r="R181" s="222">
        <f>Q181*H181</f>
        <v>2.4997380200000001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216</v>
      </c>
      <c r="AT181" s="224" t="s">
        <v>248</v>
      </c>
      <c r="AU181" s="224" t="s">
        <v>81</v>
      </c>
      <c r="AY181" s="18" t="s">
        <v>170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177</v>
      </c>
      <c r="BM181" s="224" t="s">
        <v>729</v>
      </c>
    </row>
    <row r="182" s="14" customFormat="1">
      <c r="A182" s="14"/>
      <c r="B182" s="242"/>
      <c r="C182" s="243"/>
      <c r="D182" s="233" t="s">
        <v>195</v>
      </c>
      <c r="E182" s="243"/>
      <c r="F182" s="245" t="s">
        <v>730</v>
      </c>
      <c r="G182" s="243"/>
      <c r="H182" s="246">
        <v>234.49700000000001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2" t="s">
        <v>195</v>
      </c>
      <c r="AU182" s="252" t="s">
        <v>81</v>
      </c>
      <c r="AV182" s="14" t="s">
        <v>81</v>
      </c>
      <c r="AW182" s="14" t="s">
        <v>4</v>
      </c>
      <c r="AX182" s="14" t="s">
        <v>79</v>
      </c>
      <c r="AY182" s="252" t="s">
        <v>170</v>
      </c>
    </row>
    <row r="183" s="2" customFormat="1" ht="16.5" customHeight="1">
      <c r="A183" s="39"/>
      <c r="B183" s="40"/>
      <c r="C183" s="253" t="s">
        <v>197</v>
      </c>
      <c r="D183" s="253" t="s">
        <v>248</v>
      </c>
      <c r="E183" s="254" t="s">
        <v>353</v>
      </c>
      <c r="F183" s="255" t="s">
        <v>354</v>
      </c>
      <c r="G183" s="256" t="s">
        <v>229</v>
      </c>
      <c r="H183" s="257">
        <v>0.81299999999999994</v>
      </c>
      <c r="I183" s="258"/>
      <c r="J183" s="259">
        <f>ROUND(I183*H183,2)</f>
        <v>0</v>
      </c>
      <c r="K183" s="255" t="s">
        <v>244</v>
      </c>
      <c r="L183" s="260"/>
      <c r="M183" s="261" t="s">
        <v>19</v>
      </c>
      <c r="N183" s="262" t="s">
        <v>42</v>
      </c>
      <c r="O183" s="85"/>
      <c r="P183" s="222">
        <f>O183*H183</f>
        <v>0</v>
      </c>
      <c r="Q183" s="222">
        <v>1</v>
      </c>
      <c r="R183" s="222">
        <f>Q183*H183</f>
        <v>0.81299999999999994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216</v>
      </c>
      <c r="AT183" s="224" t="s">
        <v>248</v>
      </c>
      <c r="AU183" s="224" t="s">
        <v>81</v>
      </c>
      <c r="AY183" s="18" t="s">
        <v>170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177</v>
      </c>
      <c r="BM183" s="224" t="s">
        <v>731</v>
      </c>
    </row>
    <row r="184" s="14" customFormat="1">
      <c r="A184" s="14"/>
      <c r="B184" s="242"/>
      <c r="C184" s="243"/>
      <c r="D184" s="233" t="s">
        <v>195</v>
      </c>
      <c r="E184" s="244" t="s">
        <v>19</v>
      </c>
      <c r="F184" s="245" t="s">
        <v>732</v>
      </c>
      <c r="G184" s="243"/>
      <c r="H184" s="246">
        <v>0.77400000000000002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195</v>
      </c>
      <c r="AU184" s="252" t="s">
        <v>81</v>
      </c>
      <c r="AV184" s="14" t="s">
        <v>81</v>
      </c>
      <c r="AW184" s="14" t="s">
        <v>33</v>
      </c>
      <c r="AX184" s="14" t="s">
        <v>79</v>
      </c>
      <c r="AY184" s="252" t="s">
        <v>170</v>
      </c>
    </row>
    <row r="185" s="14" customFormat="1">
      <c r="A185" s="14"/>
      <c r="B185" s="242"/>
      <c r="C185" s="243"/>
      <c r="D185" s="233" t="s">
        <v>195</v>
      </c>
      <c r="E185" s="243"/>
      <c r="F185" s="245" t="s">
        <v>733</v>
      </c>
      <c r="G185" s="243"/>
      <c r="H185" s="246">
        <v>0.81299999999999994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195</v>
      </c>
      <c r="AU185" s="252" t="s">
        <v>81</v>
      </c>
      <c r="AV185" s="14" t="s">
        <v>81</v>
      </c>
      <c r="AW185" s="14" t="s">
        <v>4</v>
      </c>
      <c r="AX185" s="14" t="s">
        <v>79</v>
      </c>
      <c r="AY185" s="252" t="s">
        <v>170</v>
      </c>
    </row>
    <row r="186" s="2" customFormat="1" ht="24.15" customHeight="1">
      <c r="A186" s="39"/>
      <c r="B186" s="40"/>
      <c r="C186" s="213" t="s">
        <v>332</v>
      </c>
      <c r="D186" s="213" t="s">
        <v>172</v>
      </c>
      <c r="E186" s="214" t="s">
        <v>359</v>
      </c>
      <c r="F186" s="215" t="s">
        <v>360</v>
      </c>
      <c r="G186" s="216" t="s">
        <v>229</v>
      </c>
      <c r="H186" s="217">
        <v>21.460999999999999</v>
      </c>
      <c r="I186" s="218"/>
      <c r="J186" s="219">
        <f>ROUND(I186*H186,2)</f>
        <v>0</v>
      </c>
      <c r="K186" s="215" t="s">
        <v>244</v>
      </c>
      <c r="L186" s="45"/>
      <c r="M186" s="220" t="s">
        <v>19</v>
      </c>
      <c r="N186" s="221" t="s">
        <v>42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177</v>
      </c>
      <c r="AT186" s="224" t="s">
        <v>172</v>
      </c>
      <c r="AU186" s="224" t="s">
        <v>81</v>
      </c>
      <c r="AY186" s="18" t="s">
        <v>170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177</v>
      </c>
      <c r="BM186" s="224" t="s">
        <v>734</v>
      </c>
    </row>
    <row r="187" s="2" customFormat="1" ht="33" customHeight="1">
      <c r="A187" s="39"/>
      <c r="B187" s="40"/>
      <c r="C187" s="213" t="s">
        <v>337</v>
      </c>
      <c r="D187" s="213" t="s">
        <v>172</v>
      </c>
      <c r="E187" s="214" t="s">
        <v>376</v>
      </c>
      <c r="F187" s="215" t="s">
        <v>377</v>
      </c>
      <c r="G187" s="216" t="s">
        <v>192</v>
      </c>
      <c r="H187" s="217">
        <v>205</v>
      </c>
      <c r="I187" s="218"/>
      <c r="J187" s="219">
        <f>ROUND(I187*H187,2)</f>
        <v>0</v>
      </c>
      <c r="K187" s="215" t="s">
        <v>176</v>
      </c>
      <c r="L187" s="45"/>
      <c r="M187" s="220" t="s">
        <v>19</v>
      </c>
      <c r="N187" s="221" t="s">
        <v>42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177</v>
      </c>
      <c r="AT187" s="224" t="s">
        <v>172</v>
      </c>
      <c r="AU187" s="224" t="s">
        <v>81</v>
      </c>
      <c r="AY187" s="18" t="s">
        <v>170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177</v>
      </c>
      <c r="BM187" s="224" t="s">
        <v>735</v>
      </c>
    </row>
    <row r="188" s="2" customFormat="1">
      <c r="A188" s="39"/>
      <c r="B188" s="40"/>
      <c r="C188" s="41"/>
      <c r="D188" s="226" t="s">
        <v>179</v>
      </c>
      <c r="E188" s="41"/>
      <c r="F188" s="227" t="s">
        <v>379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179</v>
      </c>
      <c r="AU188" s="18" t="s">
        <v>81</v>
      </c>
    </row>
    <row r="189" s="13" customFormat="1">
      <c r="A189" s="13"/>
      <c r="B189" s="231"/>
      <c r="C189" s="232"/>
      <c r="D189" s="233" t="s">
        <v>195</v>
      </c>
      <c r="E189" s="234" t="s">
        <v>19</v>
      </c>
      <c r="F189" s="235" t="s">
        <v>380</v>
      </c>
      <c r="G189" s="232"/>
      <c r="H189" s="234" t="s">
        <v>19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195</v>
      </c>
      <c r="AU189" s="241" t="s">
        <v>81</v>
      </c>
      <c r="AV189" s="13" t="s">
        <v>79</v>
      </c>
      <c r="AW189" s="13" t="s">
        <v>33</v>
      </c>
      <c r="AX189" s="13" t="s">
        <v>71</v>
      </c>
      <c r="AY189" s="241" t="s">
        <v>170</v>
      </c>
    </row>
    <row r="190" s="13" customFormat="1">
      <c r="A190" s="13"/>
      <c r="B190" s="231"/>
      <c r="C190" s="232"/>
      <c r="D190" s="233" t="s">
        <v>195</v>
      </c>
      <c r="E190" s="234" t="s">
        <v>19</v>
      </c>
      <c r="F190" s="235" t="s">
        <v>368</v>
      </c>
      <c r="G190" s="232"/>
      <c r="H190" s="234" t="s">
        <v>19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195</v>
      </c>
      <c r="AU190" s="241" t="s">
        <v>81</v>
      </c>
      <c r="AV190" s="13" t="s">
        <v>79</v>
      </c>
      <c r="AW190" s="13" t="s">
        <v>33</v>
      </c>
      <c r="AX190" s="13" t="s">
        <v>71</v>
      </c>
      <c r="AY190" s="241" t="s">
        <v>170</v>
      </c>
    </row>
    <row r="191" s="14" customFormat="1">
      <c r="A191" s="14"/>
      <c r="B191" s="242"/>
      <c r="C191" s="243"/>
      <c r="D191" s="233" t="s">
        <v>195</v>
      </c>
      <c r="E191" s="244" t="s">
        <v>19</v>
      </c>
      <c r="F191" s="245" t="s">
        <v>736</v>
      </c>
      <c r="G191" s="243"/>
      <c r="H191" s="246">
        <v>205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195</v>
      </c>
      <c r="AU191" s="252" t="s">
        <v>81</v>
      </c>
      <c r="AV191" s="14" t="s">
        <v>81</v>
      </c>
      <c r="AW191" s="14" t="s">
        <v>33</v>
      </c>
      <c r="AX191" s="14" t="s">
        <v>79</v>
      </c>
      <c r="AY191" s="252" t="s">
        <v>170</v>
      </c>
    </row>
    <row r="192" s="2" customFormat="1" ht="16.5" customHeight="1">
      <c r="A192" s="39"/>
      <c r="B192" s="40"/>
      <c r="C192" s="253" t="s">
        <v>342</v>
      </c>
      <c r="D192" s="253" t="s">
        <v>248</v>
      </c>
      <c r="E192" s="254" t="s">
        <v>383</v>
      </c>
      <c r="F192" s="255" t="s">
        <v>384</v>
      </c>
      <c r="G192" s="256" t="s">
        <v>192</v>
      </c>
      <c r="H192" s="257">
        <v>225.5</v>
      </c>
      <c r="I192" s="258"/>
      <c r="J192" s="259">
        <f>ROUND(I192*H192,2)</f>
        <v>0</v>
      </c>
      <c r="K192" s="255" t="s">
        <v>244</v>
      </c>
      <c r="L192" s="260"/>
      <c r="M192" s="261" t="s">
        <v>19</v>
      </c>
      <c r="N192" s="262" t="s">
        <v>42</v>
      </c>
      <c r="O192" s="85"/>
      <c r="P192" s="222">
        <f>O192*H192</f>
        <v>0</v>
      </c>
      <c r="Q192" s="222">
        <v>0.0069300000000000004</v>
      </c>
      <c r="R192" s="222">
        <f>Q192*H192</f>
        <v>1.5627150000000001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216</v>
      </c>
      <c r="AT192" s="224" t="s">
        <v>248</v>
      </c>
      <c r="AU192" s="224" t="s">
        <v>81</v>
      </c>
      <c r="AY192" s="18" t="s">
        <v>170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177</v>
      </c>
      <c r="BM192" s="224" t="s">
        <v>737</v>
      </c>
    </row>
    <row r="193" s="14" customFormat="1">
      <c r="A193" s="14"/>
      <c r="B193" s="242"/>
      <c r="C193" s="243"/>
      <c r="D193" s="233" t="s">
        <v>195</v>
      </c>
      <c r="E193" s="243"/>
      <c r="F193" s="245" t="s">
        <v>738</v>
      </c>
      <c r="G193" s="243"/>
      <c r="H193" s="246">
        <v>225.5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195</v>
      </c>
      <c r="AU193" s="252" t="s">
        <v>81</v>
      </c>
      <c r="AV193" s="14" t="s">
        <v>81</v>
      </c>
      <c r="AW193" s="14" t="s">
        <v>4</v>
      </c>
      <c r="AX193" s="14" t="s">
        <v>79</v>
      </c>
      <c r="AY193" s="252" t="s">
        <v>170</v>
      </c>
    </row>
    <row r="194" s="2" customFormat="1" ht="24.15" customHeight="1">
      <c r="A194" s="39"/>
      <c r="B194" s="40"/>
      <c r="C194" s="213" t="s">
        <v>347</v>
      </c>
      <c r="D194" s="213" t="s">
        <v>172</v>
      </c>
      <c r="E194" s="214" t="s">
        <v>401</v>
      </c>
      <c r="F194" s="215" t="s">
        <v>402</v>
      </c>
      <c r="G194" s="216" t="s">
        <v>192</v>
      </c>
      <c r="H194" s="217">
        <v>205</v>
      </c>
      <c r="I194" s="218"/>
      <c r="J194" s="219">
        <f>ROUND(I194*H194,2)</f>
        <v>0</v>
      </c>
      <c r="K194" s="215" t="s">
        <v>244</v>
      </c>
      <c r="L194" s="45"/>
      <c r="M194" s="220" t="s">
        <v>19</v>
      </c>
      <c r="N194" s="221" t="s">
        <v>42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177</v>
      </c>
      <c r="AT194" s="224" t="s">
        <v>172</v>
      </c>
      <c r="AU194" s="224" t="s">
        <v>81</v>
      </c>
      <c r="AY194" s="18" t="s">
        <v>170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177</v>
      </c>
      <c r="BM194" s="224" t="s">
        <v>739</v>
      </c>
    </row>
    <row r="195" s="12" customFormat="1" ht="22.8" customHeight="1">
      <c r="A195" s="12"/>
      <c r="B195" s="197"/>
      <c r="C195" s="198"/>
      <c r="D195" s="199" t="s">
        <v>70</v>
      </c>
      <c r="E195" s="211" t="s">
        <v>177</v>
      </c>
      <c r="F195" s="211" t="s">
        <v>405</v>
      </c>
      <c r="G195" s="198"/>
      <c r="H195" s="198"/>
      <c r="I195" s="201"/>
      <c r="J195" s="212">
        <f>BK195</f>
        <v>0</v>
      </c>
      <c r="K195" s="198"/>
      <c r="L195" s="203"/>
      <c r="M195" s="204"/>
      <c r="N195" s="205"/>
      <c r="O195" s="205"/>
      <c r="P195" s="206">
        <f>SUM(P196:P200)</f>
        <v>0</v>
      </c>
      <c r="Q195" s="205"/>
      <c r="R195" s="206">
        <f>SUM(R196:R200)</f>
        <v>3.8104880000000003</v>
      </c>
      <c r="S195" s="205"/>
      <c r="T195" s="207">
        <f>SUM(T196:T200)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8" t="s">
        <v>79</v>
      </c>
      <c r="AT195" s="209" t="s">
        <v>70</v>
      </c>
      <c r="AU195" s="209" t="s">
        <v>79</v>
      </c>
      <c r="AY195" s="208" t="s">
        <v>170</v>
      </c>
      <c r="BK195" s="210">
        <f>SUM(BK196:BK200)</f>
        <v>0</v>
      </c>
    </row>
    <row r="196" s="2" customFormat="1" ht="33" customHeight="1">
      <c r="A196" s="39"/>
      <c r="B196" s="40"/>
      <c r="C196" s="213" t="s">
        <v>352</v>
      </c>
      <c r="D196" s="213" t="s">
        <v>172</v>
      </c>
      <c r="E196" s="214" t="s">
        <v>407</v>
      </c>
      <c r="F196" s="215" t="s">
        <v>408</v>
      </c>
      <c r="G196" s="216" t="s">
        <v>192</v>
      </c>
      <c r="H196" s="217">
        <v>326.80000000000001</v>
      </c>
      <c r="I196" s="218"/>
      <c r="J196" s="219">
        <f>ROUND(I196*H196,2)</f>
        <v>0</v>
      </c>
      <c r="K196" s="215" t="s">
        <v>176</v>
      </c>
      <c r="L196" s="45"/>
      <c r="M196" s="220" t="s">
        <v>19</v>
      </c>
      <c r="N196" s="221" t="s">
        <v>42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177</v>
      </c>
      <c r="AT196" s="224" t="s">
        <v>172</v>
      </c>
      <c r="AU196" s="224" t="s">
        <v>81</v>
      </c>
      <c r="AY196" s="18" t="s">
        <v>170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79</v>
      </c>
      <c r="BK196" s="225">
        <f>ROUND(I196*H196,2)</f>
        <v>0</v>
      </c>
      <c r="BL196" s="18" t="s">
        <v>177</v>
      </c>
      <c r="BM196" s="224" t="s">
        <v>740</v>
      </c>
    </row>
    <row r="197" s="2" customFormat="1">
      <c r="A197" s="39"/>
      <c r="B197" s="40"/>
      <c r="C197" s="41"/>
      <c r="D197" s="226" t="s">
        <v>179</v>
      </c>
      <c r="E197" s="41"/>
      <c r="F197" s="227" t="s">
        <v>410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179</v>
      </c>
      <c r="AU197" s="18" t="s">
        <v>81</v>
      </c>
    </row>
    <row r="198" s="2" customFormat="1" ht="24.15" customHeight="1">
      <c r="A198" s="39"/>
      <c r="B198" s="40"/>
      <c r="C198" s="253" t="s">
        <v>358</v>
      </c>
      <c r="D198" s="253" t="s">
        <v>248</v>
      </c>
      <c r="E198" s="254" t="s">
        <v>412</v>
      </c>
      <c r="F198" s="255" t="s">
        <v>413</v>
      </c>
      <c r="G198" s="256" t="s">
        <v>192</v>
      </c>
      <c r="H198" s="257">
        <v>359.48000000000002</v>
      </c>
      <c r="I198" s="258"/>
      <c r="J198" s="259">
        <f>ROUND(I198*H198,2)</f>
        <v>0</v>
      </c>
      <c r="K198" s="255" t="s">
        <v>244</v>
      </c>
      <c r="L198" s="260"/>
      <c r="M198" s="261" t="s">
        <v>19</v>
      </c>
      <c r="N198" s="262" t="s">
        <v>42</v>
      </c>
      <c r="O198" s="85"/>
      <c r="P198" s="222">
        <f>O198*H198</f>
        <v>0</v>
      </c>
      <c r="Q198" s="222">
        <v>0.0106</v>
      </c>
      <c r="R198" s="222">
        <f>Q198*H198</f>
        <v>3.8104880000000003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216</v>
      </c>
      <c r="AT198" s="224" t="s">
        <v>248</v>
      </c>
      <c r="AU198" s="224" t="s">
        <v>81</v>
      </c>
      <c r="AY198" s="18" t="s">
        <v>170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79</v>
      </c>
      <c r="BK198" s="225">
        <f>ROUND(I198*H198,2)</f>
        <v>0</v>
      </c>
      <c r="BL198" s="18" t="s">
        <v>177</v>
      </c>
      <c r="BM198" s="224" t="s">
        <v>741</v>
      </c>
    </row>
    <row r="199" s="14" customFormat="1">
      <c r="A199" s="14"/>
      <c r="B199" s="242"/>
      <c r="C199" s="243"/>
      <c r="D199" s="233" t="s">
        <v>195</v>
      </c>
      <c r="E199" s="243"/>
      <c r="F199" s="245" t="s">
        <v>742</v>
      </c>
      <c r="G199" s="243"/>
      <c r="H199" s="246">
        <v>359.48000000000002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2" t="s">
        <v>195</v>
      </c>
      <c r="AU199" s="252" t="s">
        <v>81</v>
      </c>
      <c r="AV199" s="14" t="s">
        <v>81</v>
      </c>
      <c r="AW199" s="14" t="s">
        <v>4</v>
      </c>
      <c r="AX199" s="14" t="s">
        <v>79</v>
      </c>
      <c r="AY199" s="252" t="s">
        <v>170</v>
      </c>
    </row>
    <row r="200" s="2" customFormat="1" ht="24.15" customHeight="1">
      <c r="A200" s="39"/>
      <c r="B200" s="40"/>
      <c r="C200" s="213" t="s">
        <v>362</v>
      </c>
      <c r="D200" s="213" t="s">
        <v>172</v>
      </c>
      <c r="E200" s="214" t="s">
        <v>417</v>
      </c>
      <c r="F200" s="215" t="s">
        <v>418</v>
      </c>
      <c r="G200" s="216" t="s">
        <v>192</v>
      </c>
      <c r="H200" s="217">
        <v>326.80000000000001</v>
      </c>
      <c r="I200" s="218"/>
      <c r="J200" s="219">
        <f>ROUND(I200*H200,2)</f>
        <v>0</v>
      </c>
      <c r="K200" s="215" t="s">
        <v>244</v>
      </c>
      <c r="L200" s="45"/>
      <c r="M200" s="220" t="s">
        <v>19</v>
      </c>
      <c r="N200" s="221" t="s">
        <v>42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177</v>
      </c>
      <c r="AT200" s="224" t="s">
        <v>172</v>
      </c>
      <c r="AU200" s="224" t="s">
        <v>81</v>
      </c>
      <c r="AY200" s="18" t="s">
        <v>170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177</v>
      </c>
      <c r="BM200" s="224" t="s">
        <v>743</v>
      </c>
    </row>
    <row r="201" s="12" customFormat="1" ht="22.8" customHeight="1">
      <c r="A201" s="12"/>
      <c r="B201" s="197"/>
      <c r="C201" s="198"/>
      <c r="D201" s="199" t="s">
        <v>70</v>
      </c>
      <c r="E201" s="211" t="s">
        <v>198</v>
      </c>
      <c r="F201" s="211" t="s">
        <v>420</v>
      </c>
      <c r="G201" s="198"/>
      <c r="H201" s="198"/>
      <c r="I201" s="201"/>
      <c r="J201" s="212">
        <f>BK201</f>
        <v>0</v>
      </c>
      <c r="K201" s="198"/>
      <c r="L201" s="203"/>
      <c r="M201" s="204"/>
      <c r="N201" s="205"/>
      <c r="O201" s="205"/>
      <c r="P201" s="206">
        <f>SUM(P202:P209)</f>
        <v>0</v>
      </c>
      <c r="Q201" s="205"/>
      <c r="R201" s="206">
        <f>SUM(R202:R209)</f>
        <v>0</v>
      </c>
      <c r="S201" s="205"/>
      <c r="T201" s="207">
        <f>SUM(T202:T209)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8" t="s">
        <v>79</v>
      </c>
      <c r="AT201" s="209" t="s">
        <v>70</v>
      </c>
      <c r="AU201" s="209" t="s">
        <v>79</v>
      </c>
      <c r="AY201" s="208" t="s">
        <v>170</v>
      </c>
      <c r="BK201" s="210">
        <f>SUM(BK202:BK209)</f>
        <v>0</v>
      </c>
    </row>
    <row r="202" s="2" customFormat="1" ht="37.8" customHeight="1">
      <c r="A202" s="39"/>
      <c r="B202" s="40"/>
      <c r="C202" s="213" t="s">
        <v>370</v>
      </c>
      <c r="D202" s="213" t="s">
        <v>172</v>
      </c>
      <c r="E202" s="214" t="s">
        <v>422</v>
      </c>
      <c r="F202" s="215" t="s">
        <v>423</v>
      </c>
      <c r="G202" s="216" t="s">
        <v>192</v>
      </c>
      <c r="H202" s="217">
        <v>20.035</v>
      </c>
      <c r="I202" s="218"/>
      <c r="J202" s="219">
        <f>ROUND(I202*H202,2)</f>
        <v>0</v>
      </c>
      <c r="K202" s="215" t="s">
        <v>176</v>
      </c>
      <c r="L202" s="45"/>
      <c r="M202" s="220" t="s">
        <v>19</v>
      </c>
      <c r="N202" s="221" t="s">
        <v>42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177</v>
      </c>
      <c r="AT202" s="224" t="s">
        <v>172</v>
      </c>
      <c r="AU202" s="224" t="s">
        <v>81</v>
      </c>
      <c r="AY202" s="18" t="s">
        <v>170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177</v>
      </c>
      <c r="BM202" s="224" t="s">
        <v>744</v>
      </c>
    </row>
    <row r="203" s="2" customFormat="1">
      <c r="A203" s="39"/>
      <c r="B203" s="40"/>
      <c r="C203" s="41"/>
      <c r="D203" s="226" t="s">
        <v>179</v>
      </c>
      <c r="E203" s="41"/>
      <c r="F203" s="227" t="s">
        <v>425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179</v>
      </c>
      <c r="AU203" s="18" t="s">
        <v>81</v>
      </c>
    </row>
    <row r="204" s="13" customFormat="1">
      <c r="A204" s="13"/>
      <c r="B204" s="231"/>
      <c r="C204" s="232"/>
      <c r="D204" s="233" t="s">
        <v>195</v>
      </c>
      <c r="E204" s="234" t="s">
        <v>19</v>
      </c>
      <c r="F204" s="235" t="s">
        <v>426</v>
      </c>
      <c r="G204" s="232"/>
      <c r="H204" s="234" t="s">
        <v>19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195</v>
      </c>
      <c r="AU204" s="241" t="s">
        <v>81</v>
      </c>
      <c r="AV204" s="13" t="s">
        <v>79</v>
      </c>
      <c r="AW204" s="13" t="s">
        <v>33</v>
      </c>
      <c r="AX204" s="13" t="s">
        <v>71</v>
      </c>
      <c r="AY204" s="241" t="s">
        <v>170</v>
      </c>
    </row>
    <row r="205" s="14" customFormat="1">
      <c r="A205" s="14"/>
      <c r="B205" s="242"/>
      <c r="C205" s="243"/>
      <c r="D205" s="233" t="s">
        <v>195</v>
      </c>
      <c r="E205" s="244" t="s">
        <v>19</v>
      </c>
      <c r="F205" s="245" t="s">
        <v>745</v>
      </c>
      <c r="G205" s="243"/>
      <c r="H205" s="246">
        <v>20.035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195</v>
      </c>
      <c r="AU205" s="252" t="s">
        <v>81</v>
      </c>
      <c r="AV205" s="14" t="s">
        <v>81</v>
      </c>
      <c r="AW205" s="14" t="s">
        <v>33</v>
      </c>
      <c r="AX205" s="14" t="s">
        <v>79</v>
      </c>
      <c r="AY205" s="252" t="s">
        <v>170</v>
      </c>
    </row>
    <row r="206" s="2" customFormat="1" ht="37.8" customHeight="1">
      <c r="A206" s="39"/>
      <c r="B206" s="40"/>
      <c r="C206" s="213" t="s">
        <v>375</v>
      </c>
      <c r="D206" s="213" t="s">
        <v>172</v>
      </c>
      <c r="E206" s="214" t="s">
        <v>429</v>
      </c>
      <c r="F206" s="215" t="s">
        <v>430</v>
      </c>
      <c r="G206" s="216" t="s">
        <v>192</v>
      </c>
      <c r="H206" s="217">
        <v>20.035</v>
      </c>
      <c r="I206" s="218"/>
      <c r="J206" s="219">
        <f>ROUND(I206*H206,2)</f>
        <v>0</v>
      </c>
      <c r="K206" s="215" t="s">
        <v>176</v>
      </c>
      <c r="L206" s="45"/>
      <c r="M206" s="220" t="s">
        <v>19</v>
      </c>
      <c r="N206" s="221" t="s">
        <v>42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177</v>
      </c>
      <c r="AT206" s="224" t="s">
        <v>172</v>
      </c>
      <c r="AU206" s="224" t="s">
        <v>81</v>
      </c>
      <c r="AY206" s="18" t="s">
        <v>170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177</v>
      </c>
      <c r="BM206" s="224" t="s">
        <v>746</v>
      </c>
    </row>
    <row r="207" s="2" customFormat="1">
      <c r="A207" s="39"/>
      <c r="B207" s="40"/>
      <c r="C207" s="41"/>
      <c r="D207" s="226" t="s">
        <v>179</v>
      </c>
      <c r="E207" s="41"/>
      <c r="F207" s="227" t="s">
        <v>432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179</v>
      </c>
      <c r="AU207" s="18" t="s">
        <v>81</v>
      </c>
    </row>
    <row r="208" s="13" customFormat="1">
      <c r="A208" s="13"/>
      <c r="B208" s="231"/>
      <c r="C208" s="232"/>
      <c r="D208" s="233" t="s">
        <v>195</v>
      </c>
      <c r="E208" s="234" t="s">
        <v>19</v>
      </c>
      <c r="F208" s="235" t="s">
        <v>426</v>
      </c>
      <c r="G208" s="232"/>
      <c r="H208" s="234" t="s">
        <v>19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195</v>
      </c>
      <c r="AU208" s="241" t="s">
        <v>81</v>
      </c>
      <c r="AV208" s="13" t="s">
        <v>79</v>
      </c>
      <c r="AW208" s="13" t="s">
        <v>33</v>
      </c>
      <c r="AX208" s="13" t="s">
        <v>71</v>
      </c>
      <c r="AY208" s="241" t="s">
        <v>170</v>
      </c>
    </row>
    <row r="209" s="14" customFormat="1">
      <c r="A209" s="14"/>
      <c r="B209" s="242"/>
      <c r="C209" s="243"/>
      <c r="D209" s="233" t="s">
        <v>195</v>
      </c>
      <c r="E209" s="244" t="s">
        <v>19</v>
      </c>
      <c r="F209" s="245" t="s">
        <v>745</v>
      </c>
      <c r="G209" s="243"/>
      <c r="H209" s="246">
        <v>20.035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195</v>
      </c>
      <c r="AU209" s="252" t="s">
        <v>81</v>
      </c>
      <c r="AV209" s="14" t="s">
        <v>81</v>
      </c>
      <c r="AW209" s="14" t="s">
        <v>33</v>
      </c>
      <c r="AX209" s="14" t="s">
        <v>79</v>
      </c>
      <c r="AY209" s="252" t="s">
        <v>170</v>
      </c>
    </row>
    <row r="210" s="12" customFormat="1" ht="22.8" customHeight="1">
      <c r="A210" s="12"/>
      <c r="B210" s="197"/>
      <c r="C210" s="198"/>
      <c r="D210" s="199" t="s">
        <v>70</v>
      </c>
      <c r="E210" s="211" t="s">
        <v>203</v>
      </c>
      <c r="F210" s="211" t="s">
        <v>433</v>
      </c>
      <c r="G210" s="198"/>
      <c r="H210" s="198"/>
      <c r="I210" s="201"/>
      <c r="J210" s="212">
        <f>BK210</f>
        <v>0</v>
      </c>
      <c r="K210" s="198"/>
      <c r="L210" s="203"/>
      <c r="M210" s="204"/>
      <c r="N210" s="205"/>
      <c r="O210" s="205"/>
      <c r="P210" s="206">
        <f>SUM(P211:P219)</f>
        <v>0</v>
      </c>
      <c r="Q210" s="205"/>
      <c r="R210" s="206">
        <f>SUM(R211:R219)</f>
        <v>18.414562525000001</v>
      </c>
      <c r="S210" s="205"/>
      <c r="T210" s="207">
        <f>SUM(T211:T219)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8" t="s">
        <v>79</v>
      </c>
      <c r="AT210" s="209" t="s">
        <v>70</v>
      </c>
      <c r="AU210" s="209" t="s">
        <v>79</v>
      </c>
      <c r="AY210" s="208" t="s">
        <v>170</v>
      </c>
      <c r="BK210" s="210">
        <f>SUM(BK211:BK219)</f>
        <v>0</v>
      </c>
    </row>
    <row r="211" s="2" customFormat="1" ht="37.8" customHeight="1">
      <c r="A211" s="39"/>
      <c r="B211" s="40"/>
      <c r="C211" s="213" t="s">
        <v>382</v>
      </c>
      <c r="D211" s="213" t="s">
        <v>172</v>
      </c>
      <c r="E211" s="214" t="s">
        <v>435</v>
      </c>
      <c r="F211" s="215" t="s">
        <v>436</v>
      </c>
      <c r="G211" s="216" t="s">
        <v>206</v>
      </c>
      <c r="H211" s="217">
        <v>5.4000000000000004</v>
      </c>
      <c r="I211" s="218"/>
      <c r="J211" s="219">
        <f>ROUND(I211*H211,2)</f>
        <v>0</v>
      </c>
      <c r="K211" s="215" t="s">
        <v>176</v>
      </c>
      <c r="L211" s="45"/>
      <c r="M211" s="220" t="s">
        <v>19</v>
      </c>
      <c r="N211" s="221" t="s">
        <v>42</v>
      </c>
      <c r="O211" s="85"/>
      <c r="P211" s="222">
        <f>O211*H211</f>
        <v>0</v>
      </c>
      <c r="Q211" s="222">
        <v>2.2563399999999998</v>
      </c>
      <c r="R211" s="222">
        <f>Q211*H211</f>
        <v>12.184236</v>
      </c>
      <c r="S211" s="222">
        <v>0</v>
      </c>
      <c r="T211" s="223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177</v>
      </c>
      <c r="AT211" s="224" t="s">
        <v>172</v>
      </c>
      <c r="AU211" s="224" t="s">
        <v>81</v>
      </c>
      <c r="AY211" s="18" t="s">
        <v>170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79</v>
      </c>
      <c r="BK211" s="225">
        <f>ROUND(I211*H211,2)</f>
        <v>0</v>
      </c>
      <c r="BL211" s="18" t="s">
        <v>177</v>
      </c>
      <c r="BM211" s="224" t="s">
        <v>747</v>
      </c>
    </row>
    <row r="212" s="2" customFormat="1">
      <c r="A212" s="39"/>
      <c r="B212" s="40"/>
      <c r="C212" s="41"/>
      <c r="D212" s="226" t="s">
        <v>179</v>
      </c>
      <c r="E212" s="41"/>
      <c r="F212" s="227" t="s">
        <v>438</v>
      </c>
      <c r="G212" s="41"/>
      <c r="H212" s="41"/>
      <c r="I212" s="228"/>
      <c r="J212" s="41"/>
      <c r="K212" s="41"/>
      <c r="L212" s="45"/>
      <c r="M212" s="229"/>
      <c r="N212" s="230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179</v>
      </c>
      <c r="AU212" s="18" t="s">
        <v>81</v>
      </c>
    </row>
    <row r="213" s="13" customFormat="1">
      <c r="A213" s="13"/>
      <c r="B213" s="231"/>
      <c r="C213" s="232"/>
      <c r="D213" s="233" t="s">
        <v>195</v>
      </c>
      <c r="E213" s="234" t="s">
        <v>19</v>
      </c>
      <c r="F213" s="235" t="s">
        <v>439</v>
      </c>
      <c r="G213" s="232"/>
      <c r="H213" s="234" t="s">
        <v>19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1" t="s">
        <v>195</v>
      </c>
      <c r="AU213" s="241" t="s">
        <v>81</v>
      </c>
      <c r="AV213" s="13" t="s">
        <v>79</v>
      </c>
      <c r="AW213" s="13" t="s">
        <v>33</v>
      </c>
      <c r="AX213" s="13" t="s">
        <v>71</v>
      </c>
      <c r="AY213" s="241" t="s">
        <v>170</v>
      </c>
    </row>
    <row r="214" s="14" customFormat="1">
      <c r="A214" s="14"/>
      <c r="B214" s="242"/>
      <c r="C214" s="243"/>
      <c r="D214" s="233" t="s">
        <v>195</v>
      </c>
      <c r="E214" s="244" t="s">
        <v>19</v>
      </c>
      <c r="F214" s="245" t="s">
        <v>748</v>
      </c>
      <c r="G214" s="243"/>
      <c r="H214" s="246">
        <v>5.4000000000000004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2" t="s">
        <v>195</v>
      </c>
      <c r="AU214" s="252" t="s">
        <v>81</v>
      </c>
      <c r="AV214" s="14" t="s">
        <v>81</v>
      </c>
      <c r="AW214" s="14" t="s">
        <v>33</v>
      </c>
      <c r="AX214" s="14" t="s">
        <v>79</v>
      </c>
      <c r="AY214" s="252" t="s">
        <v>170</v>
      </c>
    </row>
    <row r="215" s="2" customFormat="1" ht="21.75" customHeight="1">
      <c r="A215" s="39"/>
      <c r="B215" s="40"/>
      <c r="C215" s="213" t="s">
        <v>387</v>
      </c>
      <c r="D215" s="213" t="s">
        <v>172</v>
      </c>
      <c r="E215" s="214" t="s">
        <v>442</v>
      </c>
      <c r="F215" s="215" t="s">
        <v>443</v>
      </c>
      <c r="G215" s="216" t="s">
        <v>192</v>
      </c>
      <c r="H215" s="217">
        <v>270</v>
      </c>
      <c r="I215" s="218"/>
      <c r="J215" s="219">
        <f>ROUND(I215*H215,2)</f>
        <v>0</v>
      </c>
      <c r="K215" s="215" t="s">
        <v>176</v>
      </c>
      <c r="L215" s="45"/>
      <c r="M215" s="220" t="s">
        <v>19</v>
      </c>
      <c r="N215" s="221" t="s">
        <v>42</v>
      </c>
      <c r="O215" s="85"/>
      <c r="P215" s="222">
        <f>O215*H215</f>
        <v>0</v>
      </c>
      <c r="Q215" s="222">
        <v>0.0020300000000000001</v>
      </c>
      <c r="R215" s="222">
        <f>Q215*H215</f>
        <v>0.54810000000000003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177</v>
      </c>
      <c r="AT215" s="224" t="s">
        <v>172</v>
      </c>
      <c r="AU215" s="224" t="s">
        <v>81</v>
      </c>
      <c r="AY215" s="18" t="s">
        <v>170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177</v>
      </c>
      <c r="BM215" s="224" t="s">
        <v>749</v>
      </c>
    </row>
    <row r="216" s="2" customFormat="1">
      <c r="A216" s="39"/>
      <c r="B216" s="40"/>
      <c r="C216" s="41"/>
      <c r="D216" s="226" t="s">
        <v>179</v>
      </c>
      <c r="E216" s="41"/>
      <c r="F216" s="227" t="s">
        <v>445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179</v>
      </c>
      <c r="AU216" s="18" t="s">
        <v>81</v>
      </c>
    </row>
    <row r="217" s="2" customFormat="1" ht="33" customHeight="1">
      <c r="A217" s="39"/>
      <c r="B217" s="40"/>
      <c r="C217" s="213" t="s">
        <v>395</v>
      </c>
      <c r="D217" s="213" t="s">
        <v>172</v>
      </c>
      <c r="E217" s="214" t="s">
        <v>447</v>
      </c>
      <c r="F217" s="215" t="s">
        <v>448</v>
      </c>
      <c r="G217" s="216" t="s">
        <v>192</v>
      </c>
      <c r="H217" s="217">
        <v>20.035</v>
      </c>
      <c r="I217" s="218"/>
      <c r="J217" s="219">
        <f>ROUND(I217*H217,2)</f>
        <v>0</v>
      </c>
      <c r="K217" s="215" t="s">
        <v>176</v>
      </c>
      <c r="L217" s="45"/>
      <c r="M217" s="220" t="s">
        <v>19</v>
      </c>
      <c r="N217" s="221" t="s">
        <v>42</v>
      </c>
      <c r="O217" s="85"/>
      <c r="P217" s="222">
        <f>O217*H217</f>
        <v>0</v>
      </c>
      <c r="Q217" s="222">
        <v>0.28361500000000001</v>
      </c>
      <c r="R217" s="222">
        <f>Q217*H217</f>
        <v>5.6822265249999999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177</v>
      </c>
      <c r="AT217" s="224" t="s">
        <v>172</v>
      </c>
      <c r="AU217" s="224" t="s">
        <v>81</v>
      </c>
      <c r="AY217" s="18" t="s">
        <v>170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177</v>
      </c>
      <c r="BM217" s="224" t="s">
        <v>750</v>
      </c>
    </row>
    <row r="218" s="2" customFormat="1">
      <c r="A218" s="39"/>
      <c r="B218" s="40"/>
      <c r="C218" s="41"/>
      <c r="D218" s="226" t="s">
        <v>179</v>
      </c>
      <c r="E218" s="41"/>
      <c r="F218" s="227" t="s">
        <v>450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179</v>
      </c>
      <c r="AU218" s="18" t="s">
        <v>81</v>
      </c>
    </row>
    <row r="219" s="14" customFormat="1">
      <c r="A219" s="14"/>
      <c r="B219" s="242"/>
      <c r="C219" s="243"/>
      <c r="D219" s="233" t="s">
        <v>195</v>
      </c>
      <c r="E219" s="244" t="s">
        <v>19</v>
      </c>
      <c r="F219" s="245" t="s">
        <v>745</v>
      </c>
      <c r="G219" s="243"/>
      <c r="H219" s="246">
        <v>20.035</v>
      </c>
      <c r="I219" s="247"/>
      <c r="J219" s="243"/>
      <c r="K219" s="243"/>
      <c r="L219" s="248"/>
      <c r="M219" s="249"/>
      <c r="N219" s="250"/>
      <c r="O219" s="250"/>
      <c r="P219" s="250"/>
      <c r="Q219" s="250"/>
      <c r="R219" s="250"/>
      <c r="S219" s="250"/>
      <c r="T219" s="251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2" t="s">
        <v>195</v>
      </c>
      <c r="AU219" s="252" t="s">
        <v>81</v>
      </c>
      <c r="AV219" s="14" t="s">
        <v>81</v>
      </c>
      <c r="AW219" s="14" t="s">
        <v>33</v>
      </c>
      <c r="AX219" s="14" t="s">
        <v>79</v>
      </c>
      <c r="AY219" s="252" t="s">
        <v>170</v>
      </c>
    </row>
    <row r="220" s="12" customFormat="1" ht="22.8" customHeight="1">
      <c r="A220" s="12"/>
      <c r="B220" s="197"/>
      <c r="C220" s="198"/>
      <c r="D220" s="199" t="s">
        <v>70</v>
      </c>
      <c r="E220" s="211" t="s">
        <v>221</v>
      </c>
      <c r="F220" s="211" t="s">
        <v>451</v>
      </c>
      <c r="G220" s="198"/>
      <c r="H220" s="198"/>
      <c r="I220" s="201"/>
      <c r="J220" s="212">
        <f>BK220</f>
        <v>0</v>
      </c>
      <c r="K220" s="198"/>
      <c r="L220" s="203"/>
      <c r="M220" s="204"/>
      <c r="N220" s="205"/>
      <c r="O220" s="205"/>
      <c r="P220" s="206">
        <f>SUM(P221:P236)</f>
        <v>0</v>
      </c>
      <c r="Q220" s="205"/>
      <c r="R220" s="206">
        <f>SUM(R221:R236)</f>
        <v>0.040000000000000001</v>
      </c>
      <c r="S220" s="205"/>
      <c r="T220" s="207">
        <f>SUM(T221:T236)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8" t="s">
        <v>79</v>
      </c>
      <c r="AT220" s="209" t="s">
        <v>70</v>
      </c>
      <c r="AU220" s="209" t="s">
        <v>79</v>
      </c>
      <c r="AY220" s="208" t="s">
        <v>170</v>
      </c>
      <c r="BK220" s="210">
        <f>SUM(BK221:BK236)</f>
        <v>0</v>
      </c>
    </row>
    <row r="221" s="2" customFormat="1" ht="49.05" customHeight="1">
      <c r="A221" s="39"/>
      <c r="B221" s="40"/>
      <c r="C221" s="213" t="s">
        <v>400</v>
      </c>
      <c r="D221" s="213" t="s">
        <v>172</v>
      </c>
      <c r="E221" s="214" t="s">
        <v>453</v>
      </c>
      <c r="F221" s="215" t="s">
        <v>454</v>
      </c>
      <c r="G221" s="216" t="s">
        <v>192</v>
      </c>
      <c r="H221" s="217">
        <v>480.82799999999997</v>
      </c>
      <c r="I221" s="218"/>
      <c r="J221" s="219">
        <f>ROUND(I221*H221,2)</f>
        <v>0</v>
      </c>
      <c r="K221" s="215" t="s">
        <v>176</v>
      </c>
      <c r="L221" s="45"/>
      <c r="M221" s="220" t="s">
        <v>19</v>
      </c>
      <c r="N221" s="221" t="s">
        <v>42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177</v>
      </c>
      <c r="AT221" s="224" t="s">
        <v>172</v>
      </c>
      <c r="AU221" s="224" t="s">
        <v>81</v>
      </c>
      <c r="AY221" s="18" t="s">
        <v>170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79</v>
      </c>
      <c r="BK221" s="225">
        <f>ROUND(I221*H221,2)</f>
        <v>0</v>
      </c>
      <c r="BL221" s="18" t="s">
        <v>177</v>
      </c>
      <c r="BM221" s="224" t="s">
        <v>751</v>
      </c>
    </row>
    <row r="222" s="2" customFormat="1">
      <c r="A222" s="39"/>
      <c r="B222" s="40"/>
      <c r="C222" s="41"/>
      <c r="D222" s="226" t="s">
        <v>179</v>
      </c>
      <c r="E222" s="41"/>
      <c r="F222" s="227" t="s">
        <v>456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179</v>
      </c>
      <c r="AU222" s="18" t="s">
        <v>81</v>
      </c>
    </row>
    <row r="223" s="14" customFormat="1">
      <c r="A223" s="14"/>
      <c r="B223" s="242"/>
      <c r="C223" s="243"/>
      <c r="D223" s="233" t="s">
        <v>195</v>
      </c>
      <c r="E223" s="244" t="s">
        <v>19</v>
      </c>
      <c r="F223" s="245" t="s">
        <v>752</v>
      </c>
      <c r="G223" s="243"/>
      <c r="H223" s="246">
        <v>480.82799999999997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2" t="s">
        <v>195</v>
      </c>
      <c r="AU223" s="252" t="s">
        <v>81</v>
      </c>
      <c r="AV223" s="14" t="s">
        <v>81</v>
      </c>
      <c r="AW223" s="14" t="s">
        <v>33</v>
      </c>
      <c r="AX223" s="14" t="s">
        <v>79</v>
      </c>
      <c r="AY223" s="252" t="s">
        <v>170</v>
      </c>
    </row>
    <row r="224" s="2" customFormat="1" ht="55.5" customHeight="1">
      <c r="A224" s="39"/>
      <c r="B224" s="40"/>
      <c r="C224" s="213" t="s">
        <v>406</v>
      </c>
      <c r="D224" s="213" t="s">
        <v>172</v>
      </c>
      <c r="E224" s="214" t="s">
        <v>459</v>
      </c>
      <c r="F224" s="215" t="s">
        <v>460</v>
      </c>
      <c r="G224" s="216" t="s">
        <v>192</v>
      </c>
      <c r="H224" s="217">
        <v>6731.5919999999996</v>
      </c>
      <c r="I224" s="218"/>
      <c r="J224" s="219">
        <f>ROUND(I224*H224,2)</f>
        <v>0</v>
      </c>
      <c r="K224" s="215" t="s">
        <v>176</v>
      </c>
      <c r="L224" s="45"/>
      <c r="M224" s="220" t="s">
        <v>19</v>
      </c>
      <c r="N224" s="221" t="s">
        <v>42</v>
      </c>
      <c r="O224" s="85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177</v>
      </c>
      <c r="AT224" s="224" t="s">
        <v>172</v>
      </c>
      <c r="AU224" s="224" t="s">
        <v>81</v>
      </c>
      <c r="AY224" s="18" t="s">
        <v>170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79</v>
      </c>
      <c r="BK224" s="225">
        <f>ROUND(I224*H224,2)</f>
        <v>0</v>
      </c>
      <c r="BL224" s="18" t="s">
        <v>177</v>
      </c>
      <c r="BM224" s="224" t="s">
        <v>753</v>
      </c>
    </row>
    <row r="225" s="2" customFormat="1">
      <c r="A225" s="39"/>
      <c r="B225" s="40"/>
      <c r="C225" s="41"/>
      <c r="D225" s="226" t="s">
        <v>179</v>
      </c>
      <c r="E225" s="41"/>
      <c r="F225" s="227" t="s">
        <v>462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179</v>
      </c>
      <c r="AU225" s="18" t="s">
        <v>81</v>
      </c>
    </row>
    <row r="226" s="2" customFormat="1">
      <c r="A226" s="39"/>
      <c r="B226" s="40"/>
      <c r="C226" s="41"/>
      <c r="D226" s="233" t="s">
        <v>266</v>
      </c>
      <c r="E226" s="41"/>
      <c r="F226" s="274" t="s">
        <v>463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266</v>
      </c>
      <c r="AU226" s="18" t="s">
        <v>81</v>
      </c>
    </row>
    <row r="227" s="14" customFormat="1">
      <c r="A227" s="14"/>
      <c r="B227" s="242"/>
      <c r="C227" s="243"/>
      <c r="D227" s="233" t="s">
        <v>195</v>
      </c>
      <c r="E227" s="243"/>
      <c r="F227" s="245" t="s">
        <v>754</v>
      </c>
      <c r="G227" s="243"/>
      <c r="H227" s="246">
        <v>6731.5919999999996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2" t="s">
        <v>195</v>
      </c>
      <c r="AU227" s="252" t="s">
        <v>81</v>
      </c>
      <c r="AV227" s="14" t="s">
        <v>81</v>
      </c>
      <c r="AW227" s="14" t="s">
        <v>4</v>
      </c>
      <c r="AX227" s="14" t="s">
        <v>79</v>
      </c>
      <c r="AY227" s="252" t="s">
        <v>170</v>
      </c>
    </row>
    <row r="228" s="2" customFormat="1" ht="49.05" customHeight="1">
      <c r="A228" s="39"/>
      <c r="B228" s="40"/>
      <c r="C228" s="213" t="s">
        <v>411</v>
      </c>
      <c r="D228" s="213" t="s">
        <v>172</v>
      </c>
      <c r="E228" s="214" t="s">
        <v>466</v>
      </c>
      <c r="F228" s="215" t="s">
        <v>467</v>
      </c>
      <c r="G228" s="216" t="s">
        <v>192</v>
      </c>
      <c r="H228" s="217">
        <v>480.82799999999997</v>
      </c>
      <c r="I228" s="218"/>
      <c r="J228" s="219">
        <f>ROUND(I228*H228,2)</f>
        <v>0</v>
      </c>
      <c r="K228" s="215" t="s">
        <v>176</v>
      </c>
      <c r="L228" s="45"/>
      <c r="M228" s="220" t="s">
        <v>19</v>
      </c>
      <c r="N228" s="221" t="s">
        <v>42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177</v>
      </c>
      <c r="AT228" s="224" t="s">
        <v>172</v>
      </c>
      <c r="AU228" s="224" t="s">
        <v>81</v>
      </c>
      <c r="AY228" s="18" t="s">
        <v>170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79</v>
      </c>
      <c r="BK228" s="225">
        <f>ROUND(I228*H228,2)</f>
        <v>0</v>
      </c>
      <c r="BL228" s="18" t="s">
        <v>177</v>
      </c>
      <c r="BM228" s="224" t="s">
        <v>755</v>
      </c>
    </row>
    <row r="229" s="2" customFormat="1">
      <c r="A229" s="39"/>
      <c r="B229" s="40"/>
      <c r="C229" s="41"/>
      <c r="D229" s="226" t="s">
        <v>179</v>
      </c>
      <c r="E229" s="41"/>
      <c r="F229" s="227" t="s">
        <v>469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179</v>
      </c>
      <c r="AU229" s="18" t="s">
        <v>81</v>
      </c>
    </row>
    <row r="230" s="2" customFormat="1" ht="33" customHeight="1">
      <c r="A230" s="39"/>
      <c r="B230" s="40"/>
      <c r="C230" s="213" t="s">
        <v>416</v>
      </c>
      <c r="D230" s="213" t="s">
        <v>172</v>
      </c>
      <c r="E230" s="214" t="s">
        <v>471</v>
      </c>
      <c r="F230" s="215" t="s">
        <v>472</v>
      </c>
      <c r="G230" s="216" t="s">
        <v>229</v>
      </c>
      <c r="H230" s="217">
        <v>0.040000000000000001</v>
      </c>
      <c r="I230" s="218"/>
      <c r="J230" s="219">
        <f>ROUND(I230*H230,2)</f>
        <v>0</v>
      </c>
      <c r="K230" s="215" t="s">
        <v>176</v>
      </c>
      <c r="L230" s="45"/>
      <c r="M230" s="220" t="s">
        <v>19</v>
      </c>
      <c r="N230" s="221" t="s">
        <v>42</v>
      </c>
      <c r="O230" s="85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177</v>
      </c>
      <c r="AT230" s="224" t="s">
        <v>172</v>
      </c>
      <c r="AU230" s="224" t="s">
        <v>81</v>
      </c>
      <c r="AY230" s="18" t="s">
        <v>170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79</v>
      </c>
      <c r="BK230" s="225">
        <f>ROUND(I230*H230,2)</f>
        <v>0</v>
      </c>
      <c r="BL230" s="18" t="s">
        <v>177</v>
      </c>
      <c r="BM230" s="224" t="s">
        <v>756</v>
      </c>
    </row>
    <row r="231" s="2" customFormat="1">
      <c r="A231" s="39"/>
      <c r="B231" s="40"/>
      <c r="C231" s="41"/>
      <c r="D231" s="226" t="s">
        <v>179</v>
      </c>
      <c r="E231" s="41"/>
      <c r="F231" s="227" t="s">
        <v>474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179</v>
      </c>
      <c r="AU231" s="18" t="s">
        <v>81</v>
      </c>
    </row>
    <row r="232" s="13" customFormat="1">
      <c r="A232" s="13"/>
      <c r="B232" s="231"/>
      <c r="C232" s="232"/>
      <c r="D232" s="233" t="s">
        <v>195</v>
      </c>
      <c r="E232" s="234" t="s">
        <v>19</v>
      </c>
      <c r="F232" s="235" t="s">
        <v>477</v>
      </c>
      <c r="G232" s="232"/>
      <c r="H232" s="234" t="s">
        <v>19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1" t="s">
        <v>195</v>
      </c>
      <c r="AU232" s="241" t="s">
        <v>81</v>
      </c>
      <c r="AV232" s="13" t="s">
        <v>79</v>
      </c>
      <c r="AW232" s="13" t="s">
        <v>33</v>
      </c>
      <c r="AX232" s="13" t="s">
        <v>71</v>
      </c>
      <c r="AY232" s="241" t="s">
        <v>170</v>
      </c>
    </row>
    <row r="233" s="14" customFormat="1">
      <c r="A233" s="14"/>
      <c r="B233" s="242"/>
      <c r="C233" s="243"/>
      <c r="D233" s="233" t="s">
        <v>195</v>
      </c>
      <c r="E233" s="244" t="s">
        <v>19</v>
      </c>
      <c r="F233" s="245" t="s">
        <v>757</v>
      </c>
      <c r="G233" s="243"/>
      <c r="H233" s="246">
        <v>0.040000000000000001</v>
      </c>
      <c r="I233" s="247"/>
      <c r="J233" s="243"/>
      <c r="K233" s="243"/>
      <c r="L233" s="248"/>
      <c r="M233" s="249"/>
      <c r="N233" s="250"/>
      <c r="O233" s="250"/>
      <c r="P233" s="250"/>
      <c r="Q233" s="250"/>
      <c r="R233" s="250"/>
      <c r="S233" s="250"/>
      <c r="T233" s="25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2" t="s">
        <v>195</v>
      </c>
      <c r="AU233" s="252" t="s">
        <v>81</v>
      </c>
      <c r="AV233" s="14" t="s">
        <v>81</v>
      </c>
      <c r="AW233" s="14" t="s">
        <v>33</v>
      </c>
      <c r="AX233" s="14" t="s">
        <v>79</v>
      </c>
      <c r="AY233" s="252" t="s">
        <v>170</v>
      </c>
    </row>
    <row r="234" s="2" customFormat="1" ht="16.5" customHeight="1">
      <c r="A234" s="39"/>
      <c r="B234" s="40"/>
      <c r="C234" s="253" t="s">
        <v>421</v>
      </c>
      <c r="D234" s="253" t="s">
        <v>248</v>
      </c>
      <c r="E234" s="254" t="s">
        <v>487</v>
      </c>
      <c r="F234" s="255" t="s">
        <v>488</v>
      </c>
      <c r="G234" s="256" t="s">
        <v>229</v>
      </c>
      <c r="H234" s="257">
        <v>0.040000000000000001</v>
      </c>
      <c r="I234" s="258"/>
      <c r="J234" s="259">
        <f>ROUND(I234*H234,2)</f>
        <v>0</v>
      </c>
      <c r="K234" s="255" t="s">
        <v>244</v>
      </c>
      <c r="L234" s="260"/>
      <c r="M234" s="261" t="s">
        <v>19</v>
      </c>
      <c r="N234" s="262" t="s">
        <v>42</v>
      </c>
      <c r="O234" s="85"/>
      <c r="P234" s="222">
        <f>O234*H234</f>
        <v>0</v>
      </c>
      <c r="Q234" s="222">
        <v>1</v>
      </c>
      <c r="R234" s="222">
        <f>Q234*H234</f>
        <v>0.040000000000000001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216</v>
      </c>
      <c r="AT234" s="224" t="s">
        <v>248</v>
      </c>
      <c r="AU234" s="224" t="s">
        <v>81</v>
      </c>
      <c r="AY234" s="18" t="s">
        <v>170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79</v>
      </c>
      <c r="BK234" s="225">
        <f>ROUND(I234*H234,2)</f>
        <v>0</v>
      </c>
      <c r="BL234" s="18" t="s">
        <v>177</v>
      </c>
      <c r="BM234" s="224" t="s">
        <v>758</v>
      </c>
    </row>
    <row r="235" s="13" customFormat="1">
      <c r="A235" s="13"/>
      <c r="B235" s="231"/>
      <c r="C235" s="232"/>
      <c r="D235" s="233" t="s">
        <v>195</v>
      </c>
      <c r="E235" s="234" t="s">
        <v>19</v>
      </c>
      <c r="F235" s="235" t="s">
        <v>477</v>
      </c>
      <c r="G235" s="232"/>
      <c r="H235" s="234" t="s">
        <v>19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1" t="s">
        <v>195</v>
      </c>
      <c r="AU235" s="241" t="s">
        <v>81</v>
      </c>
      <c r="AV235" s="13" t="s">
        <v>79</v>
      </c>
      <c r="AW235" s="13" t="s">
        <v>33</v>
      </c>
      <c r="AX235" s="13" t="s">
        <v>71</v>
      </c>
      <c r="AY235" s="241" t="s">
        <v>170</v>
      </c>
    </row>
    <row r="236" s="14" customFormat="1">
      <c r="A236" s="14"/>
      <c r="B236" s="242"/>
      <c r="C236" s="243"/>
      <c r="D236" s="233" t="s">
        <v>195</v>
      </c>
      <c r="E236" s="244" t="s">
        <v>19</v>
      </c>
      <c r="F236" s="245" t="s">
        <v>757</v>
      </c>
      <c r="G236" s="243"/>
      <c r="H236" s="246">
        <v>0.040000000000000001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2" t="s">
        <v>195</v>
      </c>
      <c r="AU236" s="252" t="s">
        <v>81</v>
      </c>
      <c r="AV236" s="14" t="s">
        <v>81</v>
      </c>
      <c r="AW236" s="14" t="s">
        <v>33</v>
      </c>
      <c r="AX236" s="14" t="s">
        <v>79</v>
      </c>
      <c r="AY236" s="252" t="s">
        <v>170</v>
      </c>
    </row>
    <row r="237" s="12" customFormat="1" ht="22.8" customHeight="1">
      <c r="A237" s="12"/>
      <c r="B237" s="197"/>
      <c r="C237" s="198"/>
      <c r="D237" s="199" t="s">
        <v>70</v>
      </c>
      <c r="E237" s="211" t="s">
        <v>500</v>
      </c>
      <c r="F237" s="211" t="s">
        <v>501</v>
      </c>
      <c r="G237" s="198"/>
      <c r="H237" s="198"/>
      <c r="I237" s="201"/>
      <c r="J237" s="212">
        <f>BK237</f>
        <v>0</v>
      </c>
      <c r="K237" s="198"/>
      <c r="L237" s="203"/>
      <c r="M237" s="204"/>
      <c r="N237" s="205"/>
      <c r="O237" s="205"/>
      <c r="P237" s="206">
        <f>SUM(P238:P247)</f>
        <v>0</v>
      </c>
      <c r="Q237" s="205"/>
      <c r="R237" s="206">
        <f>SUM(R238:R247)</f>
        <v>0</v>
      </c>
      <c r="S237" s="205"/>
      <c r="T237" s="207">
        <f>SUM(T238:T247)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08" t="s">
        <v>79</v>
      </c>
      <c r="AT237" s="209" t="s">
        <v>70</v>
      </c>
      <c r="AU237" s="209" t="s">
        <v>79</v>
      </c>
      <c r="AY237" s="208" t="s">
        <v>170</v>
      </c>
      <c r="BK237" s="210">
        <f>SUM(BK238:BK247)</f>
        <v>0</v>
      </c>
    </row>
    <row r="238" s="2" customFormat="1" ht="24.15" customHeight="1">
      <c r="A238" s="39"/>
      <c r="B238" s="40"/>
      <c r="C238" s="213" t="s">
        <v>428</v>
      </c>
      <c r="D238" s="213" t="s">
        <v>172</v>
      </c>
      <c r="E238" s="214" t="s">
        <v>503</v>
      </c>
      <c r="F238" s="215" t="s">
        <v>504</v>
      </c>
      <c r="G238" s="216" t="s">
        <v>229</v>
      </c>
      <c r="H238" s="217">
        <v>3.476</v>
      </c>
      <c r="I238" s="218"/>
      <c r="J238" s="219">
        <f>ROUND(I238*H238,2)</f>
        <v>0</v>
      </c>
      <c r="K238" s="215" t="s">
        <v>176</v>
      </c>
      <c r="L238" s="45"/>
      <c r="M238" s="220" t="s">
        <v>19</v>
      </c>
      <c r="N238" s="221" t="s">
        <v>42</v>
      </c>
      <c r="O238" s="85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177</v>
      </c>
      <c r="AT238" s="224" t="s">
        <v>172</v>
      </c>
      <c r="AU238" s="224" t="s">
        <v>81</v>
      </c>
      <c r="AY238" s="18" t="s">
        <v>170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79</v>
      </c>
      <c r="BK238" s="225">
        <f>ROUND(I238*H238,2)</f>
        <v>0</v>
      </c>
      <c r="BL238" s="18" t="s">
        <v>177</v>
      </c>
      <c r="BM238" s="224" t="s">
        <v>759</v>
      </c>
    </row>
    <row r="239" s="2" customFormat="1">
      <c r="A239" s="39"/>
      <c r="B239" s="40"/>
      <c r="C239" s="41"/>
      <c r="D239" s="226" t="s">
        <v>179</v>
      </c>
      <c r="E239" s="41"/>
      <c r="F239" s="227" t="s">
        <v>506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179</v>
      </c>
      <c r="AU239" s="18" t="s">
        <v>81</v>
      </c>
    </row>
    <row r="240" s="2" customFormat="1" ht="33" customHeight="1">
      <c r="A240" s="39"/>
      <c r="B240" s="40"/>
      <c r="C240" s="213" t="s">
        <v>434</v>
      </c>
      <c r="D240" s="213" t="s">
        <v>172</v>
      </c>
      <c r="E240" s="214" t="s">
        <v>508</v>
      </c>
      <c r="F240" s="215" t="s">
        <v>509</v>
      </c>
      <c r="G240" s="216" t="s">
        <v>229</v>
      </c>
      <c r="H240" s="217">
        <v>3.476</v>
      </c>
      <c r="I240" s="218"/>
      <c r="J240" s="219">
        <f>ROUND(I240*H240,2)</f>
        <v>0</v>
      </c>
      <c r="K240" s="215" t="s">
        <v>176</v>
      </c>
      <c r="L240" s="45"/>
      <c r="M240" s="220" t="s">
        <v>19</v>
      </c>
      <c r="N240" s="221" t="s">
        <v>42</v>
      </c>
      <c r="O240" s="85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177</v>
      </c>
      <c r="AT240" s="224" t="s">
        <v>172</v>
      </c>
      <c r="AU240" s="224" t="s">
        <v>81</v>
      </c>
      <c r="AY240" s="18" t="s">
        <v>170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79</v>
      </c>
      <c r="BK240" s="225">
        <f>ROUND(I240*H240,2)</f>
        <v>0</v>
      </c>
      <c r="BL240" s="18" t="s">
        <v>177</v>
      </c>
      <c r="BM240" s="224" t="s">
        <v>760</v>
      </c>
    </row>
    <row r="241" s="2" customFormat="1">
      <c r="A241" s="39"/>
      <c r="B241" s="40"/>
      <c r="C241" s="41"/>
      <c r="D241" s="226" t="s">
        <v>179</v>
      </c>
      <c r="E241" s="41"/>
      <c r="F241" s="227" t="s">
        <v>511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179</v>
      </c>
      <c r="AU241" s="18" t="s">
        <v>81</v>
      </c>
    </row>
    <row r="242" s="2" customFormat="1" ht="37.8" customHeight="1">
      <c r="A242" s="39"/>
      <c r="B242" s="40"/>
      <c r="C242" s="213" t="s">
        <v>441</v>
      </c>
      <c r="D242" s="213" t="s">
        <v>172</v>
      </c>
      <c r="E242" s="214" t="s">
        <v>513</v>
      </c>
      <c r="F242" s="215" t="s">
        <v>514</v>
      </c>
      <c r="G242" s="216" t="s">
        <v>229</v>
      </c>
      <c r="H242" s="217">
        <v>10.428000000000001</v>
      </c>
      <c r="I242" s="218"/>
      <c r="J242" s="219">
        <f>ROUND(I242*H242,2)</f>
        <v>0</v>
      </c>
      <c r="K242" s="215" t="s">
        <v>176</v>
      </c>
      <c r="L242" s="45"/>
      <c r="M242" s="220" t="s">
        <v>19</v>
      </c>
      <c r="N242" s="221" t="s">
        <v>42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0</v>
      </c>
      <c r="T242" s="223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177</v>
      </c>
      <c r="AT242" s="224" t="s">
        <v>172</v>
      </c>
      <c r="AU242" s="224" t="s">
        <v>81</v>
      </c>
      <c r="AY242" s="18" t="s">
        <v>170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79</v>
      </c>
      <c r="BK242" s="225">
        <f>ROUND(I242*H242,2)</f>
        <v>0</v>
      </c>
      <c r="BL242" s="18" t="s">
        <v>177</v>
      </c>
      <c r="BM242" s="224" t="s">
        <v>761</v>
      </c>
    </row>
    <row r="243" s="2" customFormat="1">
      <c r="A243" s="39"/>
      <c r="B243" s="40"/>
      <c r="C243" s="41"/>
      <c r="D243" s="226" t="s">
        <v>179</v>
      </c>
      <c r="E243" s="41"/>
      <c r="F243" s="227" t="s">
        <v>516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179</v>
      </c>
      <c r="AU243" s="18" t="s">
        <v>81</v>
      </c>
    </row>
    <row r="244" s="2" customFormat="1">
      <c r="A244" s="39"/>
      <c r="B244" s="40"/>
      <c r="C244" s="41"/>
      <c r="D244" s="233" t="s">
        <v>266</v>
      </c>
      <c r="E244" s="41"/>
      <c r="F244" s="274" t="s">
        <v>517</v>
      </c>
      <c r="G244" s="41"/>
      <c r="H244" s="41"/>
      <c r="I244" s="228"/>
      <c r="J244" s="41"/>
      <c r="K244" s="41"/>
      <c r="L244" s="45"/>
      <c r="M244" s="229"/>
      <c r="N244" s="230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266</v>
      </c>
      <c r="AU244" s="18" t="s">
        <v>81</v>
      </c>
    </row>
    <row r="245" s="14" customFormat="1">
      <c r="A245" s="14"/>
      <c r="B245" s="242"/>
      <c r="C245" s="243"/>
      <c r="D245" s="233" t="s">
        <v>195</v>
      </c>
      <c r="E245" s="243"/>
      <c r="F245" s="245" t="s">
        <v>762</v>
      </c>
      <c r="G245" s="243"/>
      <c r="H245" s="246">
        <v>10.428000000000001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2" t="s">
        <v>195</v>
      </c>
      <c r="AU245" s="252" t="s">
        <v>81</v>
      </c>
      <c r="AV245" s="14" t="s">
        <v>81</v>
      </c>
      <c r="AW245" s="14" t="s">
        <v>4</v>
      </c>
      <c r="AX245" s="14" t="s">
        <v>79</v>
      </c>
      <c r="AY245" s="252" t="s">
        <v>170</v>
      </c>
    </row>
    <row r="246" s="2" customFormat="1" ht="49.05" customHeight="1">
      <c r="A246" s="39"/>
      <c r="B246" s="40"/>
      <c r="C246" s="213" t="s">
        <v>446</v>
      </c>
      <c r="D246" s="213" t="s">
        <v>172</v>
      </c>
      <c r="E246" s="214" t="s">
        <v>520</v>
      </c>
      <c r="F246" s="215" t="s">
        <v>521</v>
      </c>
      <c r="G246" s="216" t="s">
        <v>229</v>
      </c>
      <c r="H246" s="217">
        <v>3.476</v>
      </c>
      <c r="I246" s="218"/>
      <c r="J246" s="219">
        <f>ROUND(I246*H246,2)</f>
        <v>0</v>
      </c>
      <c r="K246" s="215" t="s">
        <v>176</v>
      </c>
      <c r="L246" s="45"/>
      <c r="M246" s="220" t="s">
        <v>19</v>
      </c>
      <c r="N246" s="221" t="s">
        <v>42</v>
      </c>
      <c r="O246" s="85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24" t="s">
        <v>177</v>
      </c>
      <c r="AT246" s="224" t="s">
        <v>172</v>
      </c>
      <c r="AU246" s="224" t="s">
        <v>81</v>
      </c>
      <c r="AY246" s="18" t="s">
        <v>170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8" t="s">
        <v>79</v>
      </c>
      <c r="BK246" s="225">
        <f>ROUND(I246*H246,2)</f>
        <v>0</v>
      </c>
      <c r="BL246" s="18" t="s">
        <v>177</v>
      </c>
      <c r="BM246" s="224" t="s">
        <v>763</v>
      </c>
    </row>
    <row r="247" s="2" customFormat="1">
      <c r="A247" s="39"/>
      <c r="B247" s="40"/>
      <c r="C247" s="41"/>
      <c r="D247" s="226" t="s">
        <v>179</v>
      </c>
      <c r="E247" s="41"/>
      <c r="F247" s="227" t="s">
        <v>523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179</v>
      </c>
      <c r="AU247" s="18" t="s">
        <v>81</v>
      </c>
    </row>
    <row r="248" s="12" customFormat="1" ht="22.8" customHeight="1">
      <c r="A248" s="12"/>
      <c r="B248" s="197"/>
      <c r="C248" s="198"/>
      <c r="D248" s="199" t="s">
        <v>70</v>
      </c>
      <c r="E248" s="211" t="s">
        <v>524</v>
      </c>
      <c r="F248" s="211" t="s">
        <v>525</v>
      </c>
      <c r="G248" s="198"/>
      <c r="H248" s="198"/>
      <c r="I248" s="201"/>
      <c r="J248" s="212">
        <f>BK248</f>
        <v>0</v>
      </c>
      <c r="K248" s="198"/>
      <c r="L248" s="203"/>
      <c r="M248" s="204"/>
      <c r="N248" s="205"/>
      <c r="O248" s="205"/>
      <c r="P248" s="206">
        <f>SUM(P249:P250)</f>
        <v>0</v>
      </c>
      <c r="Q248" s="205"/>
      <c r="R248" s="206">
        <f>SUM(R249:R250)</f>
        <v>0</v>
      </c>
      <c r="S248" s="205"/>
      <c r="T248" s="207">
        <f>SUM(T249:T250)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8" t="s">
        <v>79</v>
      </c>
      <c r="AT248" s="209" t="s">
        <v>70</v>
      </c>
      <c r="AU248" s="209" t="s">
        <v>79</v>
      </c>
      <c r="AY248" s="208" t="s">
        <v>170</v>
      </c>
      <c r="BK248" s="210">
        <f>SUM(BK249:BK250)</f>
        <v>0</v>
      </c>
    </row>
    <row r="249" s="2" customFormat="1" ht="55.5" customHeight="1">
      <c r="A249" s="39"/>
      <c r="B249" s="40"/>
      <c r="C249" s="213" t="s">
        <v>452</v>
      </c>
      <c r="D249" s="213" t="s">
        <v>172</v>
      </c>
      <c r="E249" s="214" t="s">
        <v>527</v>
      </c>
      <c r="F249" s="215" t="s">
        <v>528</v>
      </c>
      <c r="G249" s="216" t="s">
        <v>229</v>
      </c>
      <c r="H249" s="217">
        <v>211.987</v>
      </c>
      <c r="I249" s="218"/>
      <c r="J249" s="219">
        <f>ROUND(I249*H249,2)</f>
        <v>0</v>
      </c>
      <c r="K249" s="215" t="s">
        <v>176</v>
      </c>
      <c r="L249" s="45"/>
      <c r="M249" s="220" t="s">
        <v>19</v>
      </c>
      <c r="N249" s="221" t="s">
        <v>42</v>
      </c>
      <c r="O249" s="85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177</v>
      </c>
      <c r="AT249" s="224" t="s">
        <v>172</v>
      </c>
      <c r="AU249" s="224" t="s">
        <v>81</v>
      </c>
      <c r="AY249" s="18" t="s">
        <v>170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177</v>
      </c>
      <c r="BM249" s="224" t="s">
        <v>764</v>
      </c>
    </row>
    <row r="250" s="2" customFormat="1">
      <c r="A250" s="39"/>
      <c r="B250" s="40"/>
      <c r="C250" s="41"/>
      <c r="D250" s="226" t="s">
        <v>179</v>
      </c>
      <c r="E250" s="41"/>
      <c r="F250" s="227" t="s">
        <v>530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179</v>
      </c>
      <c r="AU250" s="18" t="s">
        <v>81</v>
      </c>
    </row>
    <row r="251" s="12" customFormat="1" ht="25.92" customHeight="1">
      <c r="A251" s="12"/>
      <c r="B251" s="197"/>
      <c r="C251" s="198"/>
      <c r="D251" s="199" t="s">
        <v>70</v>
      </c>
      <c r="E251" s="200" t="s">
        <v>531</v>
      </c>
      <c r="F251" s="200" t="s">
        <v>532</v>
      </c>
      <c r="G251" s="198"/>
      <c r="H251" s="198"/>
      <c r="I251" s="201"/>
      <c r="J251" s="202">
        <f>BK251</f>
        <v>0</v>
      </c>
      <c r="K251" s="198"/>
      <c r="L251" s="203"/>
      <c r="M251" s="204"/>
      <c r="N251" s="205"/>
      <c r="O251" s="205"/>
      <c r="P251" s="206">
        <f>P252+P279+P282</f>
        <v>0</v>
      </c>
      <c r="Q251" s="205"/>
      <c r="R251" s="206">
        <f>R252+R279+R282</f>
        <v>0.69865430670000006</v>
      </c>
      <c r="S251" s="205"/>
      <c r="T251" s="207">
        <f>T252+T279+T282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8" t="s">
        <v>81</v>
      </c>
      <c r="AT251" s="209" t="s">
        <v>70</v>
      </c>
      <c r="AU251" s="209" t="s">
        <v>71</v>
      </c>
      <c r="AY251" s="208" t="s">
        <v>170</v>
      </c>
      <c r="BK251" s="210">
        <f>BK252+BK279+BK282</f>
        <v>0</v>
      </c>
    </row>
    <row r="252" s="12" customFormat="1" ht="22.8" customHeight="1">
      <c r="A252" s="12"/>
      <c r="B252" s="197"/>
      <c r="C252" s="198"/>
      <c r="D252" s="199" t="s">
        <v>70</v>
      </c>
      <c r="E252" s="211" t="s">
        <v>547</v>
      </c>
      <c r="F252" s="211" t="s">
        <v>548</v>
      </c>
      <c r="G252" s="198"/>
      <c r="H252" s="198"/>
      <c r="I252" s="201"/>
      <c r="J252" s="212">
        <f>BK252</f>
        <v>0</v>
      </c>
      <c r="K252" s="198"/>
      <c r="L252" s="203"/>
      <c r="M252" s="204"/>
      <c r="N252" s="205"/>
      <c r="O252" s="205"/>
      <c r="P252" s="206">
        <f>SUM(P253:P278)</f>
        <v>0</v>
      </c>
      <c r="Q252" s="205"/>
      <c r="R252" s="206">
        <f>SUM(R253:R278)</f>
        <v>0.22995987950000002</v>
      </c>
      <c r="S252" s="205"/>
      <c r="T252" s="207">
        <f>SUM(T253:T278)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08" t="s">
        <v>81</v>
      </c>
      <c r="AT252" s="209" t="s">
        <v>70</v>
      </c>
      <c r="AU252" s="209" t="s">
        <v>79</v>
      </c>
      <c r="AY252" s="208" t="s">
        <v>170</v>
      </c>
      <c r="BK252" s="210">
        <f>SUM(BK253:BK278)</f>
        <v>0</v>
      </c>
    </row>
    <row r="253" s="2" customFormat="1" ht="37.8" customHeight="1">
      <c r="A253" s="39"/>
      <c r="B253" s="40"/>
      <c r="C253" s="213" t="s">
        <v>458</v>
      </c>
      <c r="D253" s="213" t="s">
        <v>172</v>
      </c>
      <c r="E253" s="214" t="s">
        <v>557</v>
      </c>
      <c r="F253" s="215" t="s">
        <v>558</v>
      </c>
      <c r="G253" s="216" t="s">
        <v>237</v>
      </c>
      <c r="H253" s="217">
        <v>10.91</v>
      </c>
      <c r="I253" s="218"/>
      <c r="J253" s="219">
        <f>ROUND(I253*H253,2)</f>
        <v>0</v>
      </c>
      <c r="K253" s="215" t="s">
        <v>176</v>
      </c>
      <c r="L253" s="45"/>
      <c r="M253" s="220" t="s">
        <v>19</v>
      </c>
      <c r="N253" s="221" t="s">
        <v>42</v>
      </c>
      <c r="O253" s="85"/>
      <c r="P253" s="222">
        <f>O253*H253</f>
        <v>0</v>
      </c>
      <c r="Q253" s="222">
        <v>0.0043750999999999998</v>
      </c>
      <c r="R253" s="222">
        <f>Q253*H253</f>
        <v>0.047732340999999998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270</v>
      </c>
      <c r="AT253" s="224" t="s">
        <v>172</v>
      </c>
      <c r="AU253" s="224" t="s">
        <v>81</v>
      </c>
      <c r="AY253" s="18" t="s">
        <v>170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79</v>
      </c>
      <c r="BK253" s="225">
        <f>ROUND(I253*H253,2)</f>
        <v>0</v>
      </c>
      <c r="BL253" s="18" t="s">
        <v>270</v>
      </c>
      <c r="BM253" s="224" t="s">
        <v>765</v>
      </c>
    </row>
    <row r="254" s="2" customFormat="1">
      <c r="A254" s="39"/>
      <c r="B254" s="40"/>
      <c r="C254" s="41"/>
      <c r="D254" s="226" t="s">
        <v>179</v>
      </c>
      <c r="E254" s="41"/>
      <c r="F254" s="227" t="s">
        <v>560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179</v>
      </c>
      <c r="AU254" s="18" t="s">
        <v>81</v>
      </c>
    </row>
    <row r="255" s="13" customFormat="1">
      <c r="A255" s="13"/>
      <c r="B255" s="231"/>
      <c r="C255" s="232"/>
      <c r="D255" s="233" t="s">
        <v>195</v>
      </c>
      <c r="E255" s="234" t="s">
        <v>19</v>
      </c>
      <c r="F255" s="235" t="s">
        <v>561</v>
      </c>
      <c r="G255" s="232"/>
      <c r="H255" s="234" t="s">
        <v>19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1" t="s">
        <v>195</v>
      </c>
      <c r="AU255" s="241" t="s">
        <v>81</v>
      </c>
      <c r="AV255" s="13" t="s">
        <v>79</v>
      </c>
      <c r="AW255" s="13" t="s">
        <v>33</v>
      </c>
      <c r="AX255" s="13" t="s">
        <v>71</v>
      </c>
      <c r="AY255" s="241" t="s">
        <v>170</v>
      </c>
    </row>
    <row r="256" s="14" customFormat="1">
      <c r="A256" s="14"/>
      <c r="B256" s="242"/>
      <c r="C256" s="243"/>
      <c r="D256" s="233" t="s">
        <v>195</v>
      </c>
      <c r="E256" s="244" t="s">
        <v>19</v>
      </c>
      <c r="F256" s="245" t="s">
        <v>766</v>
      </c>
      <c r="G256" s="243"/>
      <c r="H256" s="246">
        <v>10.91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2" t="s">
        <v>195</v>
      </c>
      <c r="AU256" s="252" t="s">
        <v>81</v>
      </c>
      <c r="AV256" s="14" t="s">
        <v>81</v>
      </c>
      <c r="AW256" s="14" t="s">
        <v>33</v>
      </c>
      <c r="AX256" s="14" t="s">
        <v>79</v>
      </c>
      <c r="AY256" s="252" t="s">
        <v>170</v>
      </c>
    </row>
    <row r="257" s="2" customFormat="1" ht="44.25" customHeight="1">
      <c r="A257" s="39"/>
      <c r="B257" s="40"/>
      <c r="C257" s="213" t="s">
        <v>465</v>
      </c>
      <c r="D257" s="213" t="s">
        <v>172</v>
      </c>
      <c r="E257" s="214" t="s">
        <v>564</v>
      </c>
      <c r="F257" s="215" t="s">
        <v>565</v>
      </c>
      <c r="G257" s="216" t="s">
        <v>237</v>
      </c>
      <c r="H257" s="217">
        <v>39.57</v>
      </c>
      <c r="I257" s="218"/>
      <c r="J257" s="219">
        <f>ROUND(I257*H257,2)</f>
        <v>0</v>
      </c>
      <c r="K257" s="215" t="s">
        <v>176</v>
      </c>
      <c r="L257" s="45"/>
      <c r="M257" s="220" t="s">
        <v>19</v>
      </c>
      <c r="N257" s="221" t="s">
        <v>42</v>
      </c>
      <c r="O257" s="85"/>
      <c r="P257" s="222">
        <f>O257*H257</f>
        <v>0</v>
      </c>
      <c r="Q257" s="222">
        <v>0.0022012500000000001</v>
      </c>
      <c r="R257" s="222">
        <f>Q257*H257</f>
        <v>0.087103462500000006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270</v>
      </c>
      <c r="AT257" s="224" t="s">
        <v>172</v>
      </c>
      <c r="AU257" s="224" t="s">
        <v>81</v>
      </c>
      <c r="AY257" s="18" t="s">
        <v>170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79</v>
      </c>
      <c r="BK257" s="225">
        <f>ROUND(I257*H257,2)</f>
        <v>0</v>
      </c>
      <c r="BL257" s="18" t="s">
        <v>270</v>
      </c>
      <c r="BM257" s="224" t="s">
        <v>767</v>
      </c>
    </row>
    <row r="258" s="2" customFormat="1">
      <c r="A258" s="39"/>
      <c r="B258" s="40"/>
      <c r="C258" s="41"/>
      <c r="D258" s="226" t="s">
        <v>179</v>
      </c>
      <c r="E258" s="41"/>
      <c r="F258" s="227" t="s">
        <v>567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179</v>
      </c>
      <c r="AU258" s="18" t="s">
        <v>81</v>
      </c>
    </row>
    <row r="259" s="13" customFormat="1">
      <c r="A259" s="13"/>
      <c r="B259" s="231"/>
      <c r="C259" s="232"/>
      <c r="D259" s="233" t="s">
        <v>195</v>
      </c>
      <c r="E259" s="234" t="s">
        <v>19</v>
      </c>
      <c r="F259" s="235" t="s">
        <v>568</v>
      </c>
      <c r="G259" s="232"/>
      <c r="H259" s="234" t="s">
        <v>19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1" t="s">
        <v>195</v>
      </c>
      <c r="AU259" s="241" t="s">
        <v>81</v>
      </c>
      <c r="AV259" s="13" t="s">
        <v>79</v>
      </c>
      <c r="AW259" s="13" t="s">
        <v>33</v>
      </c>
      <c r="AX259" s="13" t="s">
        <v>71</v>
      </c>
      <c r="AY259" s="241" t="s">
        <v>170</v>
      </c>
    </row>
    <row r="260" s="14" customFormat="1">
      <c r="A260" s="14"/>
      <c r="B260" s="242"/>
      <c r="C260" s="243"/>
      <c r="D260" s="233" t="s">
        <v>195</v>
      </c>
      <c r="E260" s="244" t="s">
        <v>19</v>
      </c>
      <c r="F260" s="245" t="s">
        <v>768</v>
      </c>
      <c r="G260" s="243"/>
      <c r="H260" s="246">
        <v>39.57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2" t="s">
        <v>195</v>
      </c>
      <c r="AU260" s="252" t="s">
        <v>81</v>
      </c>
      <c r="AV260" s="14" t="s">
        <v>81</v>
      </c>
      <c r="AW260" s="14" t="s">
        <v>33</v>
      </c>
      <c r="AX260" s="14" t="s">
        <v>79</v>
      </c>
      <c r="AY260" s="252" t="s">
        <v>170</v>
      </c>
    </row>
    <row r="261" s="2" customFormat="1" ht="44.25" customHeight="1">
      <c r="A261" s="39"/>
      <c r="B261" s="40"/>
      <c r="C261" s="213" t="s">
        <v>470</v>
      </c>
      <c r="D261" s="213" t="s">
        <v>172</v>
      </c>
      <c r="E261" s="214" t="s">
        <v>571</v>
      </c>
      <c r="F261" s="215" t="s">
        <v>572</v>
      </c>
      <c r="G261" s="216" t="s">
        <v>237</v>
      </c>
      <c r="H261" s="217">
        <v>5.3600000000000003</v>
      </c>
      <c r="I261" s="218"/>
      <c r="J261" s="219">
        <f>ROUND(I261*H261,2)</f>
        <v>0</v>
      </c>
      <c r="K261" s="215" t="s">
        <v>176</v>
      </c>
      <c r="L261" s="45"/>
      <c r="M261" s="220" t="s">
        <v>19</v>
      </c>
      <c r="N261" s="221" t="s">
        <v>42</v>
      </c>
      <c r="O261" s="85"/>
      <c r="P261" s="222">
        <f>O261*H261</f>
        <v>0</v>
      </c>
      <c r="Q261" s="222">
        <v>0.0028912500000000002</v>
      </c>
      <c r="R261" s="222">
        <f>Q261*H261</f>
        <v>0.015497100000000002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270</v>
      </c>
      <c r="AT261" s="224" t="s">
        <v>172</v>
      </c>
      <c r="AU261" s="224" t="s">
        <v>81</v>
      </c>
      <c r="AY261" s="18" t="s">
        <v>170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79</v>
      </c>
      <c r="BK261" s="225">
        <f>ROUND(I261*H261,2)</f>
        <v>0</v>
      </c>
      <c r="BL261" s="18" t="s">
        <v>270</v>
      </c>
      <c r="BM261" s="224" t="s">
        <v>769</v>
      </c>
    </row>
    <row r="262" s="2" customFormat="1">
      <c r="A262" s="39"/>
      <c r="B262" s="40"/>
      <c r="C262" s="41"/>
      <c r="D262" s="226" t="s">
        <v>179</v>
      </c>
      <c r="E262" s="41"/>
      <c r="F262" s="227" t="s">
        <v>574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179</v>
      </c>
      <c r="AU262" s="18" t="s">
        <v>81</v>
      </c>
    </row>
    <row r="263" s="13" customFormat="1">
      <c r="A263" s="13"/>
      <c r="B263" s="231"/>
      <c r="C263" s="232"/>
      <c r="D263" s="233" t="s">
        <v>195</v>
      </c>
      <c r="E263" s="234" t="s">
        <v>19</v>
      </c>
      <c r="F263" s="235" t="s">
        <v>575</v>
      </c>
      <c r="G263" s="232"/>
      <c r="H263" s="234" t="s">
        <v>19</v>
      </c>
      <c r="I263" s="236"/>
      <c r="J263" s="232"/>
      <c r="K263" s="232"/>
      <c r="L263" s="237"/>
      <c r="M263" s="238"/>
      <c r="N263" s="239"/>
      <c r="O263" s="239"/>
      <c r="P263" s="239"/>
      <c r="Q263" s="239"/>
      <c r="R263" s="239"/>
      <c r="S263" s="239"/>
      <c r="T263" s="24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1" t="s">
        <v>195</v>
      </c>
      <c r="AU263" s="241" t="s">
        <v>81</v>
      </c>
      <c r="AV263" s="13" t="s">
        <v>79</v>
      </c>
      <c r="AW263" s="13" t="s">
        <v>33</v>
      </c>
      <c r="AX263" s="13" t="s">
        <v>71</v>
      </c>
      <c r="AY263" s="241" t="s">
        <v>170</v>
      </c>
    </row>
    <row r="264" s="14" customFormat="1">
      <c r="A264" s="14"/>
      <c r="B264" s="242"/>
      <c r="C264" s="243"/>
      <c r="D264" s="233" t="s">
        <v>195</v>
      </c>
      <c r="E264" s="244" t="s">
        <v>19</v>
      </c>
      <c r="F264" s="245" t="s">
        <v>770</v>
      </c>
      <c r="G264" s="243"/>
      <c r="H264" s="246">
        <v>5.3600000000000003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2" t="s">
        <v>195</v>
      </c>
      <c r="AU264" s="252" t="s">
        <v>81</v>
      </c>
      <c r="AV264" s="14" t="s">
        <v>81</v>
      </c>
      <c r="AW264" s="14" t="s">
        <v>33</v>
      </c>
      <c r="AX264" s="14" t="s">
        <v>79</v>
      </c>
      <c r="AY264" s="252" t="s">
        <v>170</v>
      </c>
    </row>
    <row r="265" s="2" customFormat="1" ht="33" customHeight="1">
      <c r="A265" s="39"/>
      <c r="B265" s="40"/>
      <c r="C265" s="213" t="s">
        <v>481</v>
      </c>
      <c r="D265" s="213" t="s">
        <v>172</v>
      </c>
      <c r="E265" s="214" t="s">
        <v>580</v>
      </c>
      <c r="F265" s="215" t="s">
        <v>581</v>
      </c>
      <c r="G265" s="216" t="s">
        <v>237</v>
      </c>
      <c r="H265" s="217">
        <v>29.859999999999999</v>
      </c>
      <c r="I265" s="218"/>
      <c r="J265" s="219">
        <f>ROUND(I265*H265,2)</f>
        <v>0</v>
      </c>
      <c r="K265" s="215" t="s">
        <v>176</v>
      </c>
      <c r="L265" s="45"/>
      <c r="M265" s="220" t="s">
        <v>19</v>
      </c>
      <c r="N265" s="221" t="s">
        <v>42</v>
      </c>
      <c r="O265" s="85"/>
      <c r="P265" s="222">
        <f>O265*H265</f>
        <v>0</v>
      </c>
      <c r="Q265" s="222">
        <v>0.0016243</v>
      </c>
      <c r="R265" s="222">
        <f>Q265*H265</f>
        <v>0.048501598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270</v>
      </c>
      <c r="AT265" s="224" t="s">
        <v>172</v>
      </c>
      <c r="AU265" s="224" t="s">
        <v>81</v>
      </c>
      <c r="AY265" s="18" t="s">
        <v>170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79</v>
      </c>
      <c r="BK265" s="225">
        <f>ROUND(I265*H265,2)</f>
        <v>0</v>
      </c>
      <c r="BL265" s="18" t="s">
        <v>270</v>
      </c>
      <c r="BM265" s="224" t="s">
        <v>771</v>
      </c>
    </row>
    <row r="266" s="2" customFormat="1">
      <c r="A266" s="39"/>
      <c r="B266" s="40"/>
      <c r="C266" s="41"/>
      <c r="D266" s="226" t="s">
        <v>179</v>
      </c>
      <c r="E266" s="41"/>
      <c r="F266" s="227" t="s">
        <v>583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179</v>
      </c>
      <c r="AU266" s="18" t="s">
        <v>81</v>
      </c>
    </row>
    <row r="267" s="13" customFormat="1">
      <c r="A267" s="13"/>
      <c r="B267" s="231"/>
      <c r="C267" s="232"/>
      <c r="D267" s="233" t="s">
        <v>195</v>
      </c>
      <c r="E267" s="234" t="s">
        <v>19</v>
      </c>
      <c r="F267" s="235" t="s">
        <v>584</v>
      </c>
      <c r="G267" s="232"/>
      <c r="H267" s="234" t="s">
        <v>19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4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1" t="s">
        <v>195</v>
      </c>
      <c r="AU267" s="241" t="s">
        <v>81</v>
      </c>
      <c r="AV267" s="13" t="s">
        <v>79</v>
      </c>
      <c r="AW267" s="13" t="s">
        <v>33</v>
      </c>
      <c r="AX267" s="13" t="s">
        <v>71</v>
      </c>
      <c r="AY267" s="241" t="s">
        <v>170</v>
      </c>
    </row>
    <row r="268" s="14" customFormat="1">
      <c r="A268" s="14"/>
      <c r="B268" s="242"/>
      <c r="C268" s="243"/>
      <c r="D268" s="233" t="s">
        <v>195</v>
      </c>
      <c r="E268" s="244" t="s">
        <v>19</v>
      </c>
      <c r="F268" s="245" t="s">
        <v>772</v>
      </c>
      <c r="G268" s="243"/>
      <c r="H268" s="246">
        <v>29.859999999999999</v>
      </c>
      <c r="I268" s="247"/>
      <c r="J268" s="243"/>
      <c r="K268" s="243"/>
      <c r="L268" s="248"/>
      <c r="M268" s="249"/>
      <c r="N268" s="250"/>
      <c r="O268" s="250"/>
      <c r="P268" s="250"/>
      <c r="Q268" s="250"/>
      <c r="R268" s="250"/>
      <c r="S268" s="250"/>
      <c r="T268" s="251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2" t="s">
        <v>195</v>
      </c>
      <c r="AU268" s="252" t="s">
        <v>81</v>
      </c>
      <c r="AV268" s="14" t="s">
        <v>81</v>
      </c>
      <c r="AW268" s="14" t="s">
        <v>33</v>
      </c>
      <c r="AX268" s="14" t="s">
        <v>79</v>
      </c>
      <c r="AY268" s="252" t="s">
        <v>170</v>
      </c>
    </row>
    <row r="269" s="2" customFormat="1" ht="44.25" customHeight="1">
      <c r="A269" s="39"/>
      <c r="B269" s="40"/>
      <c r="C269" s="213" t="s">
        <v>486</v>
      </c>
      <c r="D269" s="213" t="s">
        <v>172</v>
      </c>
      <c r="E269" s="214" t="s">
        <v>593</v>
      </c>
      <c r="F269" s="215" t="s">
        <v>594</v>
      </c>
      <c r="G269" s="216" t="s">
        <v>175</v>
      </c>
      <c r="H269" s="217">
        <v>3</v>
      </c>
      <c r="I269" s="218"/>
      <c r="J269" s="219">
        <f>ROUND(I269*H269,2)</f>
        <v>0</v>
      </c>
      <c r="K269" s="215" t="s">
        <v>176</v>
      </c>
      <c r="L269" s="45"/>
      <c r="M269" s="220" t="s">
        <v>19</v>
      </c>
      <c r="N269" s="221" t="s">
        <v>42</v>
      </c>
      <c r="O269" s="85"/>
      <c r="P269" s="222">
        <f>O269*H269</f>
        <v>0</v>
      </c>
      <c r="Q269" s="222">
        <v>0.000252</v>
      </c>
      <c r="R269" s="222">
        <f>Q269*H269</f>
        <v>0.00075599999999999994</v>
      </c>
      <c r="S269" s="222">
        <v>0</v>
      </c>
      <c r="T269" s="22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270</v>
      </c>
      <c r="AT269" s="224" t="s">
        <v>172</v>
      </c>
      <c r="AU269" s="224" t="s">
        <v>81</v>
      </c>
      <c r="AY269" s="18" t="s">
        <v>170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79</v>
      </c>
      <c r="BK269" s="225">
        <f>ROUND(I269*H269,2)</f>
        <v>0</v>
      </c>
      <c r="BL269" s="18" t="s">
        <v>270</v>
      </c>
      <c r="BM269" s="224" t="s">
        <v>773</v>
      </c>
    </row>
    <row r="270" s="2" customFormat="1">
      <c r="A270" s="39"/>
      <c r="B270" s="40"/>
      <c r="C270" s="41"/>
      <c r="D270" s="226" t="s">
        <v>179</v>
      </c>
      <c r="E270" s="41"/>
      <c r="F270" s="227" t="s">
        <v>596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179</v>
      </c>
      <c r="AU270" s="18" t="s">
        <v>81</v>
      </c>
    </row>
    <row r="271" s="13" customFormat="1">
      <c r="A271" s="13"/>
      <c r="B271" s="231"/>
      <c r="C271" s="232"/>
      <c r="D271" s="233" t="s">
        <v>195</v>
      </c>
      <c r="E271" s="234" t="s">
        <v>19</v>
      </c>
      <c r="F271" s="235" t="s">
        <v>597</v>
      </c>
      <c r="G271" s="232"/>
      <c r="H271" s="234" t="s">
        <v>19</v>
      </c>
      <c r="I271" s="236"/>
      <c r="J271" s="232"/>
      <c r="K271" s="232"/>
      <c r="L271" s="237"/>
      <c r="M271" s="238"/>
      <c r="N271" s="239"/>
      <c r="O271" s="239"/>
      <c r="P271" s="239"/>
      <c r="Q271" s="239"/>
      <c r="R271" s="239"/>
      <c r="S271" s="239"/>
      <c r="T271" s="24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1" t="s">
        <v>195</v>
      </c>
      <c r="AU271" s="241" t="s">
        <v>81</v>
      </c>
      <c r="AV271" s="13" t="s">
        <v>79</v>
      </c>
      <c r="AW271" s="13" t="s">
        <v>33</v>
      </c>
      <c r="AX271" s="13" t="s">
        <v>71</v>
      </c>
      <c r="AY271" s="241" t="s">
        <v>170</v>
      </c>
    </row>
    <row r="272" s="14" customFormat="1">
      <c r="A272" s="14"/>
      <c r="B272" s="242"/>
      <c r="C272" s="243"/>
      <c r="D272" s="233" t="s">
        <v>195</v>
      </c>
      <c r="E272" s="244" t="s">
        <v>19</v>
      </c>
      <c r="F272" s="245" t="s">
        <v>185</v>
      </c>
      <c r="G272" s="243"/>
      <c r="H272" s="246">
        <v>3</v>
      </c>
      <c r="I272" s="247"/>
      <c r="J272" s="243"/>
      <c r="K272" s="243"/>
      <c r="L272" s="248"/>
      <c r="M272" s="249"/>
      <c r="N272" s="250"/>
      <c r="O272" s="250"/>
      <c r="P272" s="250"/>
      <c r="Q272" s="250"/>
      <c r="R272" s="250"/>
      <c r="S272" s="250"/>
      <c r="T272" s="251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2" t="s">
        <v>195</v>
      </c>
      <c r="AU272" s="252" t="s">
        <v>81</v>
      </c>
      <c r="AV272" s="14" t="s">
        <v>81</v>
      </c>
      <c r="AW272" s="14" t="s">
        <v>33</v>
      </c>
      <c r="AX272" s="14" t="s">
        <v>79</v>
      </c>
      <c r="AY272" s="252" t="s">
        <v>170</v>
      </c>
    </row>
    <row r="273" s="2" customFormat="1" ht="37.8" customHeight="1">
      <c r="A273" s="39"/>
      <c r="B273" s="40"/>
      <c r="C273" s="213" t="s">
        <v>490</v>
      </c>
      <c r="D273" s="213" t="s">
        <v>172</v>
      </c>
      <c r="E273" s="214" t="s">
        <v>599</v>
      </c>
      <c r="F273" s="215" t="s">
        <v>600</v>
      </c>
      <c r="G273" s="216" t="s">
        <v>237</v>
      </c>
      <c r="H273" s="217">
        <v>14.43</v>
      </c>
      <c r="I273" s="218"/>
      <c r="J273" s="219">
        <f>ROUND(I273*H273,2)</f>
        <v>0</v>
      </c>
      <c r="K273" s="215" t="s">
        <v>176</v>
      </c>
      <c r="L273" s="45"/>
      <c r="M273" s="220" t="s">
        <v>19</v>
      </c>
      <c r="N273" s="221" t="s">
        <v>42</v>
      </c>
      <c r="O273" s="85"/>
      <c r="P273" s="222">
        <f>O273*H273</f>
        <v>0</v>
      </c>
      <c r="Q273" s="222">
        <v>0.0021045999999999999</v>
      </c>
      <c r="R273" s="222">
        <f>Q273*H273</f>
        <v>0.030369377999999999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270</v>
      </c>
      <c r="AT273" s="224" t="s">
        <v>172</v>
      </c>
      <c r="AU273" s="224" t="s">
        <v>81</v>
      </c>
      <c r="AY273" s="18" t="s">
        <v>170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79</v>
      </c>
      <c r="BK273" s="225">
        <f>ROUND(I273*H273,2)</f>
        <v>0</v>
      </c>
      <c r="BL273" s="18" t="s">
        <v>270</v>
      </c>
      <c r="BM273" s="224" t="s">
        <v>774</v>
      </c>
    </row>
    <row r="274" s="2" customFormat="1">
      <c r="A274" s="39"/>
      <c r="B274" s="40"/>
      <c r="C274" s="41"/>
      <c r="D274" s="226" t="s">
        <v>179</v>
      </c>
      <c r="E274" s="41"/>
      <c r="F274" s="227" t="s">
        <v>602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179</v>
      </c>
      <c r="AU274" s="18" t="s">
        <v>81</v>
      </c>
    </row>
    <row r="275" s="13" customFormat="1">
      <c r="A275" s="13"/>
      <c r="B275" s="231"/>
      <c r="C275" s="232"/>
      <c r="D275" s="233" t="s">
        <v>195</v>
      </c>
      <c r="E275" s="234" t="s">
        <v>19</v>
      </c>
      <c r="F275" s="235" t="s">
        <v>603</v>
      </c>
      <c r="G275" s="232"/>
      <c r="H275" s="234" t="s">
        <v>19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4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1" t="s">
        <v>195</v>
      </c>
      <c r="AU275" s="241" t="s">
        <v>81</v>
      </c>
      <c r="AV275" s="13" t="s">
        <v>79</v>
      </c>
      <c r="AW275" s="13" t="s">
        <v>33</v>
      </c>
      <c r="AX275" s="13" t="s">
        <v>71</v>
      </c>
      <c r="AY275" s="241" t="s">
        <v>170</v>
      </c>
    </row>
    <row r="276" s="14" customFormat="1">
      <c r="A276" s="14"/>
      <c r="B276" s="242"/>
      <c r="C276" s="243"/>
      <c r="D276" s="233" t="s">
        <v>195</v>
      </c>
      <c r="E276" s="244" t="s">
        <v>19</v>
      </c>
      <c r="F276" s="245" t="s">
        <v>775</v>
      </c>
      <c r="G276" s="243"/>
      <c r="H276" s="246">
        <v>14.43</v>
      </c>
      <c r="I276" s="247"/>
      <c r="J276" s="243"/>
      <c r="K276" s="243"/>
      <c r="L276" s="248"/>
      <c r="M276" s="249"/>
      <c r="N276" s="250"/>
      <c r="O276" s="250"/>
      <c r="P276" s="250"/>
      <c r="Q276" s="250"/>
      <c r="R276" s="250"/>
      <c r="S276" s="250"/>
      <c r="T276" s="25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2" t="s">
        <v>195</v>
      </c>
      <c r="AU276" s="252" t="s">
        <v>81</v>
      </c>
      <c r="AV276" s="14" t="s">
        <v>81</v>
      </c>
      <c r="AW276" s="14" t="s">
        <v>33</v>
      </c>
      <c r="AX276" s="14" t="s">
        <v>79</v>
      </c>
      <c r="AY276" s="252" t="s">
        <v>170</v>
      </c>
    </row>
    <row r="277" s="2" customFormat="1" ht="44.25" customHeight="1">
      <c r="A277" s="39"/>
      <c r="B277" s="40"/>
      <c r="C277" s="213" t="s">
        <v>495</v>
      </c>
      <c r="D277" s="213" t="s">
        <v>172</v>
      </c>
      <c r="E277" s="214" t="s">
        <v>606</v>
      </c>
      <c r="F277" s="215" t="s">
        <v>607</v>
      </c>
      <c r="G277" s="216" t="s">
        <v>229</v>
      </c>
      <c r="H277" s="217">
        <v>0.23000000000000001</v>
      </c>
      <c r="I277" s="218"/>
      <c r="J277" s="219">
        <f>ROUND(I277*H277,2)</f>
        <v>0</v>
      </c>
      <c r="K277" s="215" t="s">
        <v>176</v>
      </c>
      <c r="L277" s="45"/>
      <c r="M277" s="220" t="s">
        <v>19</v>
      </c>
      <c r="N277" s="221" t="s">
        <v>42</v>
      </c>
      <c r="O277" s="85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270</v>
      </c>
      <c r="AT277" s="224" t="s">
        <v>172</v>
      </c>
      <c r="AU277" s="224" t="s">
        <v>81</v>
      </c>
      <c r="AY277" s="18" t="s">
        <v>170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79</v>
      </c>
      <c r="BK277" s="225">
        <f>ROUND(I277*H277,2)</f>
        <v>0</v>
      </c>
      <c r="BL277" s="18" t="s">
        <v>270</v>
      </c>
      <c r="BM277" s="224" t="s">
        <v>776</v>
      </c>
    </row>
    <row r="278" s="2" customFormat="1">
      <c r="A278" s="39"/>
      <c r="B278" s="40"/>
      <c r="C278" s="41"/>
      <c r="D278" s="226" t="s">
        <v>179</v>
      </c>
      <c r="E278" s="41"/>
      <c r="F278" s="227" t="s">
        <v>609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179</v>
      </c>
      <c r="AU278" s="18" t="s">
        <v>81</v>
      </c>
    </row>
    <row r="279" s="12" customFormat="1" ht="22.8" customHeight="1">
      <c r="A279" s="12"/>
      <c r="B279" s="197"/>
      <c r="C279" s="198"/>
      <c r="D279" s="199" t="s">
        <v>70</v>
      </c>
      <c r="E279" s="211" t="s">
        <v>637</v>
      </c>
      <c r="F279" s="211" t="s">
        <v>638</v>
      </c>
      <c r="G279" s="198"/>
      <c r="H279" s="198"/>
      <c r="I279" s="201"/>
      <c r="J279" s="212">
        <f>BK279</f>
        <v>0</v>
      </c>
      <c r="K279" s="198"/>
      <c r="L279" s="203"/>
      <c r="M279" s="204"/>
      <c r="N279" s="205"/>
      <c r="O279" s="205"/>
      <c r="P279" s="206">
        <f>SUM(P280:P281)</f>
        <v>0</v>
      </c>
      <c r="Q279" s="205"/>
      <c r="R279" s="206">
        <f>SUM(R280:R281)</f>
        <v>0.064799999999999996</v>
      </c>
      <c r="S279" s="205"/>
      <c r="T279" s="207">
        <f>SUM(T280:T281)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8" t="s">
        <v>81</v>
      </c>
      <c r="AT279" s="209" t="s">
        <v>70</v>
      </c>
      <c r="AU279" s="209" t="s">
        <v>79</v>
      </c>
      <c r="AY279" s="208" t="s">
        <v>170</v>
      </c>
      <c r="BK279" s="210">
        <f>SUM(BK280:BK281)</f>
        <v>0</v>
      </c>
    </row>
    <row r="280" s="2" customFormat="1" ht="16.5" customHeight="1">
      <c r="A280" s="39"/>
      <c r="B280" s="40"/>
      <c r="C280" s="213" t="s">
        <v>502</v>
      </c>
      <c r="D280" s="213" t="s">
        <v>172</v>
      </c>
      <c r="E280" s="214" t="s">
        <v>640</v>
      </c>
      <c r="F280" s="215" t="s">
        <v>641</v>
      </c>
      <c r="G280" s="216" t="s">
        <v>192</v>
      </c>
      <c r="H280" s="217">
        <v>270</v>
      </c>
      <c r="I280" s="218"/>
      <c r="J280" s="219">
        <f>ROUND(I280*H280,2)</f>
        <v>0</v>
      </c>
      <c r="K280" s="215" t="s">
        <v>176</v>
      </c>
      <c r="L280" s="45"/>
      <c r="M280" s="220" t="s">
        <v>19</v>
      </c>
      <c r="N280" s="221" t="s">
        <v>42</v>
      </c>
      <c r="O280" s="85"/>
      <c r="P280" s="222">
        <f>O280*H280</f>
        <v>0</v>
      </c>
      <c r="Q280" s="222">
        <v>0.00024000000000000001</v>
      </c>
      <c r="R280" s="222">
        <f>Q280*H280</f>
        <v>0.064799999999999996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270</v>
      </c>
      <c r="AT280" s="224" t="s">
        <v>172</v>
      </c>
      <c r="AU280" s="224" t="s">
        <v>81</v>
      </c>
      <c r="AY280" s="18" t="s">
        <v>170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79</v>
      </c>
      <c r="BK280" s="225">
        <f>ROUND(I280*H280,2)</f>
        <v>0</v>
      </c>
      <c r="BL280" s="18" t="s">
        <v>270</v>
      </c>
      <c r="BM280" s="224" t="s">
        <v>777</v>
      </c>
    </row>
    <row r="281" s="2" customFormat="1">
      <c r="A281" s="39"/>
      <c r="B281" s="40"/>
      <c r="C281" s="41"/>
      <c r="D281" s="226" t="s">
        <v>179</v>
      </c>
      <c r="E281" s="41"/>
      <c r="F281" s="227" t="s">
        <v>643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179</v>
      </c>
      <c r="AU281" s="18" t="s">
        <v>81</v>
      </c>
    </row>
    <row r="282" s="12" customFormat="1" ht="22.8" customHeight="1">
      <c r="A282" s="12"/>
      <c r="B282" s="197"/>
      <c r="C282" s="198"/>
      <c r="D282" s="199" t="s">
        <v>70</v>
      </c>
      <c r="E282" s="211" t="s">
        <v>644</v>
      </c>
      <c r="F282" s="211" t="s">
        <v>645</v>
      </c>
      <c r="G282" s="198"/>
      <c r="H282" s="198"/>
      <c r="I282" s="201"/>
      <c r="J282" s="212">
        <f>BK282</f>
        <v>0</v>
      </c>
      <c r="K282" s="198"/>
      <c r="L282" s="203"/>
      <c r="M282" s="204"/>
      <c r="N282" s="205"/>
      <c r="O282" s="205"/>
      <c r="P282" s="206">
        <f>SUM(P283:P290)</f>
        <v>0</v>
      </c>
      <c r="Q282" s="205"/>
      <c r="R282" s="206">
        <f>SUM(R283:R290)</f>
        <v>0.40389442720000002</v>
      </c>
      <c r="S282" s="205"/>
      <c r="T282" s="207">
        <f>SUM(T283:T290)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08" t="s">
        <v>81</v>
      </c>
      <c r="AT282" s="209" t="s">
        <v>70</v>
      </c>
      <c r="AU282" s="209" t="s">
        <v>79</v>
      </c>
      <c r="AY282" s="208" t="s">
        <v>170</v>
      </c>
      <c r="BK282" s="210">
        <f>SUM(BK283:BK290)</f>
        <v>0</v>
      </c>
    </row>
    <row r="283" s="2" customFormat="1" ht="37.8" customHeight="1">
      <c r="A283" s="39"/>
      <c r="B283" s="40"/>
      <c r="C283" s="213" t="s">
        <v>507</v>
      </c>
      <c r="D283" s="213" t="s">
        <v>172</v>
      </c>
      <c r="E283" s="214" t="s">
        <v>647</v>
      </c>
      <c r="F283" s="215" t="s">
        <v>648</v>
      </c>
      <c r="G283" s="216" t="s">
        <v>192</v>
      </c>
      <c r="H283" s="217">
        <v>602.36000000000001</v>
      </c>
      <c r="I283" s="218"/>
      <c r="J283" s="219">
        <f>ROUND(I283*H283,2)</f>
        <v>0</v>
      </c>
      <c r="K283" s="215" t="s">
        <v>176</v>
      </c>
      <c r="L283" s="45"/>
      <c r="M283" s="220" t="s">
        <v>19</v>
      </c>
      <c r="N283" s="221" t="s">
        <v>42</v>
      </c>
      <c r="O283" s="85"/>
      <c r="P283" s="222">
        <f>O283*H283</f>
        <v>0</v>
      </c>
      <c r="Q283" s="222">
        <v>6.7000000000000002E-05</v>
      </c>
      <c r="R283" s="222">
        <f>Q283*H283</f>
        <v>0.040358120000000004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270</v>
      </c>
      <c r="AT283" s="224" t="s">
        <v>172</v>
      </c>
      <c r="AU283" s="224" t="s">
        <v>81</v>
      </c>
      <c r="AY283" s="18" t="s">
        <v>170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79</v>
      </c>
      <c r="BK283" s="225">
        <f>ROUND(I283*H283,2)</f>
        <v>0</v>
      </c>
      <c r="BL283" s="18" t="s">
        <v>270</v>
      </c>
      <c r="BM283" s="224" t="s">
        <v>778</v>
      </c>
    </row>
    <row r="284" s="2" customFormat="1">
      <c r="A284" s="39"/>
      <c r="B284" s="40"/>
      <c r="C284" s="41"/>
      <c r="D284" s="226" t="s">
        <v>179</v>
      </c>
      <c r="E284" s="41"/>
      <c r="F284" s="227" t="s">
        <v>650</v>
      </c>
      <c r="G284" s="41"/>
      <c r="H284" s="41"/>
      <c r="I284" s="228"/>
      <c r="J284" s="41"/>
      <c r="K284" s="41"/>
      <c r="L284" s="45"/>
      <c r="M284" s="229"/>
      <c r="N284" s="230"/>
      <c r="O284" s="85"/>
      <c r="P284" s="85"/>
      <c r="Q284" s="85"/>
      <c r="R284" s="85"/>
      <c r="S284" s="85"/>
      <c r="T284" s="86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179</v>
      </c>
      <c r="AU284" s="18" t="s">
        <v>81</v>
      </c>
    </row>
    <row r="285" s="2" customFormat="1" ht="24.15" customHeight="1">
      <c r="A285" s="39"/>
      <c r="B285" s="40"/>
      <c r="C285" s="213" t="s">
        <v>512</v>
      </c>
      <c r="D285" s="213" t="s">
        <v>172</v>
      </c>
      <c r="E285" s="214" t="s">
        <v>652</v>
      </c>
      <c r="F285" s="215" t="s">
        <v>653</v>
      </c>
      <c r="G285" s="216" t="s">
        <v>192</v>
      </c>
      <c r="H285" s="217">
        <v>602.36000000000001</v>
      </c>
      <c r="I285" s="218"/>
      <c r="J285" s="219">
        <f>ROUND(I285*H285,2)</f>
        <v>0</v>
      </c>
      <c r="K285" s="215" t="s">
        <v>176</v>
      </c>
      <c r="L285" s="45"/>
      <c r="M285" s="220" t="s">
        <v>19</v>
      </c>
      <c r="N285" s="221" t="s">
        <v>42</v>
      </c>
      <c r="O285" s="85"/>
      <c r="P285" s="222">
        <f>O285*H285</f>
        <v>0</v>
      </c>
      <c r="Q285" s="222">
        <v>0.00014352000000000001</v>
      </c>
      <c r="R285" s="222">
        <f>Q285*H285</f>
        <v>0.086450707200000004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270</v>
      </c>
      <c r="AT285" s="224" t="s">
        <v>172</v>
      </c>
      <c r="AU285" s="224" t="s">
        <v>81</v>
      </c>
      <c r="AY285" s="18" t="s">
        <v>170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79</v>
      </c>
      <c r="BK285" s="225">
        <f>ROUND(I285*H285,2)</f>
        <v>0</v>
      </c>
      <c r="BL285" s="18" t="s">
        <v>270</v>
      </c>
      <c r="BM285" s="224" t="s">
        <v>779</v>
      </c>
    </row>
    <row r="286" s="2" customFormat="1">
      <c r="A286" s="39"/>
      <c r="B286" s="40"/>
      <c r="C286" s="41"/>
      <c r="D286" s="226" t="s">
        <v>179</v>
      </c>
      <c r="E286" s="41"/>
      <c r="F286" s="227" t="s">
        <v>655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179</v>
      </c>
      <c r="AU286" s="18" t="s">
        <v>81</v>
      </c>
    </row>
    <row r="287" s="2" customFormat="1" ht="24.15" customHeight="1">
      <c r="A287" s="39"/>
      <c r="B287" s="40"/>
      <c r="C287" s="213" t="s">
        <v>519</v>
      </c>
      <c r="D287" s="213" t="s">
        <v>172</v>
      </c>
      <c r="E287" s="214" t="s">
        <v>657</v>
      </c>
      <c r="F287" s="215" t="s">
        <v>658</v>
      </c>
      <c r="G287" s="216" t="s">
        <v>192</v>
      </c>
      <c r="H287" s="217">
        <v>602.36000000000001</v>
      </c>
      <c r="I287" s="218"/>
      <c r="J287" s="219">
        <f>ROUND(I287*H287,2)</f>
        <v>0</v>
      </c>
      <c r="K287" s="215" t="s">
        <v>176</v>
      </c>
      <c r="L287" s="45"/>
      <c r="M287" s="220" t="s">
        <v>19</v>
      </c>
      <c r="N287" s="221" t="s">
        <v>42</v>
      </c>
      <c r="O287" s="85"/>
      <c r="P287" s="222">
        <f>O287*H287</f>
        <v>0</v>
      </c>
      <c r="Q287" s="222">
        <v>0.00023000000000000001</v>
      </c>
      <c r="R287" s="222">
        <f>Q287*H287</f>
        <v>0.13854279999999999</v>
      </c>
      <c r="S287" s="222">
        <v>0</v>
      </c>
      <c r="T287" s="223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4" t="s">
        <v>270</v>
      </c>
      <c r="AT287" s="224" t="s">
        <v>172</v>
      </c>
      <c r="AU287" s="224" t="s">
        <v>81</v>
      </c>
      <c r="AY287" s="18" t="s">
        <v>170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8" t="s">
        <v>79</v>
      </c>
      <c r="BK287" s="225">
        <f>ROUND(I287*H287,2)</f>
        <v>0</v>
      </c>
      <c r="BL287" s="18" t="s">
        <v>270</v>
      </c>
      <c r="BM287" s="224" t="s">
        <v>780</v>
      </c>
    </row>
    <row r="288" s="2" customFormat="1">
      <c r="A288" s="39"/>
      <c r="B288" s="40"/>
      <c r="C288" s="41"/>
      <c r="D288" s="226" t="s">
        <v>179</v>
      </c>
      <c r="E288" s="41"/>
      <c r="F288" s="227" t="s">
        <v>660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179</v>
      </c>
      <c r="AU288" s="18" t="s">
        <v>81</v>
      </c>
    </row>
    <row r="289" s="2" customFormat="1" ht="24.15" customHeight="1">
      <c r="A289" s="39"/>
      <c r="B289" s="40"/>
      <c r="C289" s="213" t="s">
        <v>526</v>
      </c>
      <c r="D289" s="213" t="s">
        <v>172</v>
      </c>
      <c r="E289" s="214" t="s">
        <v>662</v>
      </c>
      <c r="F289" s="215" t="s">
        <v>663</v>
      </c>
      <c r="G289" s="216" t="s">
        <v>192</v>
      </c>
      <c r="H289" s="217">
        <v>602.36000000000001</v>
      </c>
      <c r="I289" s="218"/>
      <c r="J289" s="219">
        <f>ROUND(I289*H289,2)</f>
        <v>0</v>
      </c>
      <c r="K289" s="215" t="s">
        <v>176</v>
      </c>
      <c r="L289" s="45"/>
      <c r="M289" s="220" t="s">
        <v>19</v>
      </c>
      <c r="N289" s="221" t="s">
        <v>42</v>
      </c>
      <c r="O289" s="85"/>
      <c r="P289" s="222">
        <f>O289*H289</f>
        <v>0</v>
      </c>
      <c r="Q289" s="222">
        <v>0.00023000000000000001</v>
      </c>
      <c r="R289" s="222">
        <f>Q289*H289</f>
        <v>0.13854279999999999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270</v>
      </c>
      <c r="AT289" s="224" t="s">
        <v>172</v>
      </c>
      <c r="AU289" s="224" t="s">
        <v>81</v>
      </c>
      <c r="AY289" s="18" t="s">
        <v>170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79</v>
      </c>
      <c r="BK289" s="225">
        <f>ROUND(I289*H289,2)</f>
        <v>0</v>
      </c>
      <c r="BL289" s="18" t="s">
        <v>270</v>
      </c>
      <c r="BM289" s="224" t="s">
        <v>781</v>
      </c>
    </row>
    <row r="290" s="2" customFormat="1">
      <c r="A290" s="39"/>
      <c r="B290" s="40"/>
      <c r="C290" s="41"/>
      <c r="D290" s="226" t="s">
        <v>179</v>
      </c>
      <c r="E290" s="41"/>
      <c r="F290" s="227" t="s">
        <v>665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179</v>
      </c>
      <c r="AU290" s="18" t="s">
        <v>81</v>
      </c>
    </row>
    <row r="291" s="12" customFormat="1" ht="25.92" customHeight="1">
      <c r="A291" s="12"/>
      <c r="B291" s="197"/>
      <c r="C291" s="198"/>
      <c r="D291" s="199" t="s">
        <v>70</v>
      </c>
      <c r="E291" s="200" t="s">
        <v>248</v>
      </c>
      <c r="F291" s="200" t="s">
        <v>666</v>
      </c>
      <c r="G291" s="198"/>
      <c r="H291" s="198"/>
      <c r="I291" s="201"/>
      <c r="J291" s="202">
        <f>BK291</f>
        <v>0</v>
      </c>
      <c r="K291" s="198"/>
      <c r="L291" s="203"/>
      <c r="M291" s="204"/>
      <c r="N291" s="205"/>
      <c r="O291" s="205"/>
      <c r="P291" s="206">
        <f>P292</f>
        <v>0</v>
      </c>
      <c r="Q291" s="205"/>
      <c r="R291" s="206">
        <f>R292</f>
        <v>0.0066111551999999997</v>
      </c>
      <c r="S291" s="205"/>
      <c r="T291" s="207">
        <f>T292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8" t="s">
        <v>185</v>
      </c>
      <c r="AT291" s="209" t="s">
        <v>70</v>
      </c>
      <c r="AU291" s="209" t="s">
        <v>71</v>
      </c>
      <c r="AY291" s="208" t="s">
        <v>170</v>
      </c>
      <c r="BK291" s="210">
        <f>BK292</f>
        <v>0</v>
      </c>
    </row>
    <row r="292" s="12" customFormat="1" ht="22.8" customHeight="1">
      <c r="A292" s="12"/>
      <c r="B292" s="197"/>
      <c r="C292" s="198"/>
      <c r="D292" s="199" t="s">
        <v>70</v>
      </c>
      <c r="E292" s="211" t="s">
        <v>667</v>
      </c>
      <c r="F292" s="211" t="s">
        <v>668</v>
      </c>
      <c r="G292" s="198"/>
      <c r="H292" s="198"/>
      <c r="I292" s="201"/>
      <c r="J292" s="212">
        <f>BK292</f>
        <v>0</v>
      </c>
      <c r="K292" s="198"/>
      <c r="L292" s="203"/>
      <c r="M292" s="204"/>
      <c r="N292" s="205"/>
      <c r="O292" s="205"/>
      <c r="P292" s="206">
        <f>SUM(P293:P296)</f>
        <v>0</v>
      </c>
      <c r="Q292" s="205"/>
      <c r="R292" s="206">
        <f>SUM(R293:R296)</f>
        <v>0.0066111551999999997</v>
      </c>
      <c r="S292" s="205"/>
      <c r="T292" s="207">
        <f>SUM(T293:T296)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8" t="s">
        <v>185</v>
      </c>
      <c r="AT292" s="209" t="s">
        <v>70</v>
      </c>
      <c r="AU292" s="209" t="s">
        <v>79</v>
      </c>
      <c r="AY292" s="208" t="s">
        <v>170</v>
      </c>
      <c r="BK292" s="210">
        <f>SUM(BK293:BK296)</f>
        <v>0</v>
      </c>
    </row>
    <row r="293" s="2" customFormat="1" ht="24.15" customHeight="1">
      <c r="A293" s="39"/>
      <c r="B293" s="40"/>
      <c r="C293" s="213" t="s">
        <v>369</v>
      </c>
      <c r="D293" s="213" t="s">
        <v>172</v>
      </c>
      <c r="E293" s="214" t="s">
        <v>670</v>
      </c>
      <c r="F293" s="215" t="s">
        <v>671</v>
      </c>
      <c r="G293" s="216" t="s">
        <v>237</v>
      </c>
      <c r="H293" s="217">
        <v>85.019999999999996</v>
      </c>
      <c r="I293" s="218"/>
      <c r="J293" s="219">
        <f>ROUND(I293*H293,2)</f>
        <v>0</v>
      </c>
      <c r="K293" s="215" t="s">
        <v>176</v>
      </c>
      <c r="L293" s="45"/>
      <c r="M293" s="220" t="s">
        <v>19</v>
      </c>
      <c r="N293" s="221" t="s">
        <v>42</v>
      </c>
      <c r="O293" s="85"/>
      <c r="P293" s="222">
        <f>O293*H293</f>
        <v>0</v>
      </c>
      <c r="Q293" s="222">
        <v>7.7760000000000001E-05</v>
      </c>
      <c r="R293" s="222">
        <f>Q293*H293</f>
        <v>0.0066111551999999997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563</v>
      </c>
      <c r="AT293" s="224" t="s">
        <v>172</v>
      </c>
      <c r="AU293" s="224" t="s">
        <v>81</v>
      </c>
      <c r="AY293" s="18" t="s">
        <v>170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79</v>
      </c>
      <c r="BK293" s="225">
        <f>ROUND(I293*H293,2)</f>
        <v>0</v>
      </c>
      <c r="BL293" s="18" t="s">
        <v>563</v>
      </c>
      <c r="BM293" s="224" t="s">
        <v>782</v>
      </c>
    </row>
    <row r="294" s="2" customFormat="1">
      <c r="A294" s="39"/>
      <c r="B294" s="40"/>
      <c r="C294" s="41"/>
      <c r="D294" s="226" t="s">
        <v>179</v>
      </c>
      <c r="E294" s="41"/>
      <c r="F294" s="227" t="s">
        <v>673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179</v>
      </c>
      <c r="AU294" s="18" t="s">
        <v>81</v>
      </c>
    </row>
    <row r="295" s="13" customFormat="1">
      <c r="A295" s="13"/>
      <c r="B295" s="231"/>
      <c r="C295" s="232"/>
      <c r="D295" s="233" t="s">
        <v>195</v>
      </c>
      <c r="E295" s="234" t="s">
        <v>19</v>
      </c>
      <c r="F295" s="235" t="s">
        <v>674</v>
      </c>
      <c r="G295" s="232"/>
      <c r="H295" s="234" t="s">
        <v>19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1" t="s">
        <v>195</v>
      </c>
      <c r="AU295" s="241" t="s">
        <v>81</v>
      </c>
      <c r="AV295" s="13" t="s">
        <v>79</v>
      </c>
      <c r="AW295" s="13" t="s">
        <v>33</v>
      </c>
      <c r="AX295" s="13" t="s">
        <v>71</v>
      </c>
      <c r="AY295" s="241" t="s">
        <v>170</v>
      </c>
    </row>
    <row r="296" s="14" customFormat="1">
      <c r="A296" s="14"/>
      <c r="B296" s="242"/>
      <c r="C296" s="243"/>
      <c r="D296" s="233" t="s">
        <v>195</v>
      </c>
      <c r="E296" s="244" t="s">
        <v>19</v>
      </c>
      <c r="F296" s="245" t="s">
        <v>783</v>
      </c>
      <c r="G296" s="243"/>
      <c r="H296" s="246">
        <v>85.019999999999996</v>
      </c>
      <c r="I296" s="247"/>
      <c r="J296" s="243"/>
      <c r="K296" s="243"/>
      <c r="L296" s="248"/>
      <c r="M296" s="275"/>
      <c r="N296" s="276"/>
      <c r="O296" s="276"/>
      <c r="P296" s="276"/>
      <c r="Q296" s="276"/>
      <c r="R296" s="276"/>
      <c r="S296" s="276"/>
      <c r="T296" s="277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2" t="s">
        <v>195</v>
      </c>
      <c r="AU296" s="252" t="s">
        <v>81</v>
      </c>
      <c r="AV296" s="14" t="s">
        <v>81</v>
      </c>
      <c r="AW296" s="14" t="s">
        <v>33</v>
      </c>
      <c r="AX296" s="14" t="s">
        <v>79</v>
      </c>
      <c r="AY296" s="252" t="s">
        <v>170</v>
      </c>
    </row>
    <row r="297" s="2" customFormat="1" ht="6.96" customHeight="1">
      <c r="A297" s="39"/>
      <c r="B297" s="60"/>
      <c r="C297" s="61"/>
      <c r="D297" s="61"/>
      <c r="E297" s="61"/>
      <c r="F297" s="61"/>
      <c r="G297" s="61"/>
      <c r="H297" s="61"/>
      <c r="I297" s="61"/>
      <c r="J297" s="61"/>
      <c r="K297" s="61"/>
      <c r="L297" s="45"/>
      <c r="M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</row>
  </sheetData>
  <sheetProtection sheet="1" autoFilter="0" formatColumns="0" formatRows="0" objects="1" scenarios="1" spinCount="100000" saltValue="/dw9FU3mT9s4ErMQAiSRLZHM4E0dLa2SqBvyKY3Av5x2D70wLKZHDvQdkjHpYgPEzHJgVjCNe6h8UbWeKY1nyg==" hashValue="+LB4n2gQTv8Zw1/R/OxK4zI9Gpj3tD3l2VXiWHjmIgfoG3K97YmLMSPrTfYQjtp8LEBT2UNAPiEWF7EdFOObiQ==" algorithmName="SHA-512" password="CC35"/>
  <autoFilter ref="C94:K296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hyperlinks>
    <hyperlink ref="F99" r:id="rId1" display="https://podminky.urs.cz/item/CS_URS_2021_01/132154102"/>
    <hyperlink ref="F106" r:id="rId2" display="https://podminky.urs.cz/item/CS_URS_2021_01/162651111"/>
    <hyperlink ref="F108" r:id="rId3" display="https://podminky.urs.cz/item/CS_URS_2021_01/167151101"/>
    <hyperlink ref="F110" r:id="rId4" display="https://podminky.urs.cz/item/CS_URS_2021_01/171201201"/>
    <hyperlink ref="F112" r:id="rId5" display="https://podminky.urs.cz/item/CS_URS_2021_01/171201231"/>
    <hyperlink ref="F116" r:id="rId6" display="https://podminky.urs.cz/item/CS_URS_2021_01/239111111"/>
    <hyperlink ref="F122" r:id="rId7" display="https://podminky.urs.cz/item/CS_URS_2021_01/271562211"/>
    <hyperlink ref="F131" r:id="rId8" display="https://podminky.urs.cz/item/CS_URS_2021_01/273322511"/>
    <hyperlink ref="F138" r:id="rId9" display="https://podminky.urs.cz/item/CS_URS_2021_01/274322511"/>
    <hyperlink ref="F146" r:id="rId10" display="https://podminky.urs.cz/item/CS_URS_2021_01/35442062"/>
    <hyperlink ref="F150" r:id="rId11" display="https://podminky.urs.cz/item/CS_URS_2021_01/274351121"/>
    <hyperlink ref="F157" r:id="rId12" display="https://podminky.urs.cz/item/CS_URS_2021_01/274351122"/>
    <hyperlink ref="F163" r:id="rId13" display="https://podminky.urs.cz/item/CS_URS_2021_01/274362021"/>
    <hyperlink ref="F168" r:id="rId14" display="https://podminky.urs.cz/item/CS_URS_2021_01/337171410"/>
    <hyperlink ref="F188" r:id="rId15" display="https://podminky.urs.cz/item/CS_URS_2021_01/342171111"/>
    <hyperlink ref="F197" r:id="rId16" display="https://podminky.urs.cz/item/CS_URS_2021_01/444171111"/>
    <hyperlink ref="F203" r:id="rId17" display="https://podminky.urs.cz/item/CS_URS_2021_01/564201111"/>
    <hyperlink ref="F207" r:id="rId18" display="https://podminky.urs.cz/item/CS_URS_2021_01/564251111"/>
    <hyperlink ref="F212" r:id="rId19" display="https://podminky.urs.cz/item/CS_URS_2021_01/631311121"/>
    <hyperlink ref="F216" r:id="rId20" display="https://podminky.urs.cz/item/CS_URS_2021_01/633992111"/>
    <hyperlink ref="F218" r:id="rId21" display="https://podminky.urs.cz/item/CS_URS_2021_01/637211122"/>
    <hyperlink ref="F222" r:id="rId22" display="https://podminky.urs.cz/item/CS_URS_2021_01/941311111"/>
    <hyperlink ref="F225" r:id="rId23" display="https://podminky.urs.cz/item/CS_URS_2021_01/941311211"/>
    <hyperlink ref="F229" r:id="rId24" display="https://podminky.urs.cz/item/CS_URS_2021_01/941311811"/>
    <hyperlink ref="F231" r:id="rId25" display="https://podminky.urs.cz/item/CS_URS_2021_01/953946111"/>
    <hyperlink ref="F239" r:id="rId26" display="https://podminky.urs.cz/item/CS_URS_2021_01/997002611"/>
    <hyperlink ref="F241" r:id="rId27" display="https://podminky.urs.cz/item/CS_URS_2021_01/997006512"/>
    <hyperlink ref="F243" r:id="rId28" display="https://podminky.urs.cz/item/CS_URS_2021_01/997006519"/>
    <hyperlink ref="F247" r:id="rId29" display="https://podminky.urs.cz/item/CS_URS_2021_01/997013871"/>
    <hyperlink ref="F250" r:id="rId30" display="https://podminky.urs.cz/item/CS_URS_2021_01/998014211"/>
    <hyperlink ref="F254" r:id="rId31" display="https://podminky.urs.cz/item/CS_URS_2021_01/764214606"/>
    <hyperlink ref="F258" r:id="rId32" display="https://podminky.urs.cz/item/CS_URS_2021_01/764311603"/>
    <hyperlink ref="F262" r:id="rId33" display="https://podminky.urs.cz/item/CS_URS_2021_01/764311604"/>
    <hyperlink ref="F266" r:id="rId34" display="https://podminky.urs.cz/item/CS_URS_2021_01/764511603"/>
    <hyperlink ref="F270" r:id="rId35" display="https://podminky.urs.cz/item/CS_URS_2021_01/764511644"/>
    <hyperlink ref="F274" r:id="rId36" display="https://podminky.urs.cz/item/CS_URS_2021_01/764518623"/>
    <hyperlink ref="F278" r:id="rId37" display="https://podminky.urs.cz/item/CS_URS_2021_01/998764101"/>
    <hyperlink ref="F281" r:id="rId38" display="https://podminky.urs.cz/item/CS_URS_2021_01/777611121"/>
    <hyperlink ref="F284" r:id="rId39" display="https://podminky.urs.cz/item/CS_URS_2021_01/783301303"/>
    <hyperlink ref="F286" r:id="rId40" display="https://podminky.urs.cz/item/CS_URS_2021_01/783334201"/>
    <hyperlink ref="F288" r:id="rId41" display="https://podminky.urs.cz/item/CS_URS_2021_01/783335101"/>
    <hyperlink ref="F290" r:id="rId42" display="https://podminky.urs.cz/item/CS_URS_2021_01/783337101"/>
    <hyperlink ref="F294" r:id="rId43" display="https://podminky.urs.cz/item/CS_URS_2021_01/468041113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44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2" customFormat="1" ht="12" customHeight="1">
      <c r="A8" s="39"/>
      <c r="B8" s="45"/>
      <c r="C8" s="39"/>
      <c r="D8" s="143" t="s">
        <v>131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hidden="1" s="2" customFormat="1" ht="16.5" customHeight="1">
      <c r="A9" s="39"/>
      <c r="B9" s="45"/>
      <c r="C9" s="39"/>
      <c r="D9" s="39"/>
      <c r="E9" s="146" t="s">
        <v>784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26. 3. 2021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18" customHeight="1">
      <c r="A24" s="39"/>
      <c r="B24" s="45"/>
      <c r="C24" s="39"/>
      <c r="D24" s="39"/>
      <c r="E24" s="134" t="s">
        <v>32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2" customHeight="1">
      <c r="A26" s="39"/>
      <c r="B26" s="45"/>
      <c r="C26" s="39"/>
      <c r="D26" s="143" t="s">
        <v>35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hidden="1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idden="1" s="2" customFormat="1" ht="25.44" customHeight="1">
      <c r="A30" s="39"/>
      <c r="B30" s="45"/>
      <c r="C30" s="39"/>
      <c r="D30" s="153" t="s">
        <v>37</v>
      </c>
      <c r="E30" s="39"/>
      <c r="F30" s="39"/>
      <c r="G30" s="39"/>
      <c r="H30" s="39"/>
      <c r="I30" s="39"/>
      <c r="J30" s="154">
        <f>ROUND(J97,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14.4" customHeight="1">
      <c r="A32" s="39"/>
      <c r="B32" s="45"/>
      <c r="C32" s="39"/>
      <c r="D32" s="39"/>
      <c r="E32" s="39"/>
      <c r="F32" s="155" t="s">
        <v>39</v>
      </c>
      <c r="G32" s="39"/>
      <c r="H32" s="39"/>
      <c r="I32" s="155" t="s">
        <v>38</v>
      </c>
      <c r="J32" s="155" t="s">
        <v>40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156" t="s">
        <v>41</v>
      </c>
      <c r="E33" s="143" t="s">
        <v>42</v>
      </c>
      <c r="F33" s="157">
        <f>ROUND((SUM(BE97:BE348)),  2)</f>
        <v>0</v>
      </c>
      <c r="G33" s="39"/>
      <c r="H33" s="39"/>
      <c r="I33" s="158">
        <v>0.20999999999999999</v>
      </c>
      <c r="J33" s="157">
        <f>ROUND(((SUM(BE97:BE348))*I33),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43" t="s">
        <v>43</v>
      </c>
      <c r="F34" s="157">
        <f>ROUND((SUM(BF97:BF348)),  2)</f>
        <v>0</v>
      </c>
      <c r="G34" s="39"/>
      <c r="H34" s="39"/>
      <c r="I34" s="158">
        <v>0.14999999999999999</v>
      </c>
      <c r="J34" s="157">
        <f>ROUND(((SUM(BF97:BF348))*I34),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44</v>
      </c>
      <c r="F35" s="157">
        <f>ROUND((SUM(BG97:BG348)),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45</v>
      </c>
      <c r="F36" s="157">
        <f>ROUND((SUM(BH97:BH348)),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46</v>
      </c>
      <c r="F37" s="157">
        <f>ROUND((SUM(BI97:BI348)),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25.44" customHeight="1">
      <c r="A39" s="39"/>
      <c r="B39" s="45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/>
    <row r="42" hidden="1"/>
    <row r="43" hidden="1"/>
    <row r="44" hidden="1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hidden="1" s="2" customFormat="1" ht="24.96" customHeight="1">
      <c r="A45" s="39"/>
      <c r="B45" s="40"/>
      <c r="C45" s="24" t="s">
        <v>133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hidden="1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26.25" customHeight="1">
      <c r="A48" s="39"/>
      <c r="B48" s="40"/>
      <c r="C48" s="41"/>
      <c r="D48" s="41"/>
      <c r="E48" s="170" t="str">
        <f>E7</f>
        <v>Projektová dokumentace revitalizace střediska Veřejná zeleň na ul. Palackého 29, Nový Jičín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131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16.5" customHeight="1">
      <c r="A50" s="39"/>
      <c r="B50" s="40"/>
      <c r="C50" s="41"/>
      <c r="D50" s="41"/>
      <c r="E50" s="70" t="str">
        <f>E9</f>
        <v>SO 03 - Skladovací hala uzamykatelná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hidden="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par. č. 589/3 v k.ú. Nový Jičín-Horní Předměstí</v>
      </c>
      <c r="G52" s="41"/>
      <c r="H52" s="41"/>
      <c r="I52" s="33" t="s">
        <v>23</v>
      </c>
      <c r="J52" s="73" t="str">
        <f>IF(J12="","",J12)</f>
        <v>26. 3. 2021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Technické služby města Nového Jičína, p. o.</v>
      </c>
      <c r="G54" s="41"/>
      <c r="H54" s="41"/>
      <c r="I54" s="33" t="s">
        <v>31</v>
      </c>
      <c r="J54" s="37" t="str">
        <f>E21</f>
        <v>BENEPRO, a.s.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BENEPRO, a.s.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29.28" customHeight="1">
      <c r="A57" s="39"/>
      <c r="B57" s="40"/>
      <c r="C57" s="171" t="s">
        <v>134</v>
      </c>
      <c r="D57" s="172"/>
      <c r="E57" s="172"/>
      <c r="F57" s="172"/>
      <c r="G57" s="172"/>
      <c r="H57" s="172"/>
      <c r="I57" s="172"/>
      <c r="J57" s="173" t="s">
        <v>135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22.8" customHeight="1">
      <c r="A59" s="39"/>
      <c r="B59" s="40"/>
      <c r="C59" s="174" t="s">
        <v>69</v>
      </c>
      <c r="D59" s="41"/>
      <c r="E59" s="41"/>
      <c r="F59" s="41"/>
      <c r="G59" s="41"/>
      <c r="H59" s="41"/>
      <c r="I59" s="41"/>
      <c r="J59" s="103">
        <f>J97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136</v>
      </c>
    </row>
    <row r="60" hidden="1" s="9" customFormat="1" ht="24.96" customHeight="1">
      <c r="A60" s="9"/>
      <c r="B60" s="175"/>
      <c r="C60" s="176"/>
      <c r="D60" s="177" t="s">
        <v>137</v>
      </c>
      <c r="E60" s="178"/>
      <c r="F60" s="178"/>
      <c r="G60" s="178"/>
      <c r="H60" s="178"/>
      <c r="I60" s="178"/>
      <c r="J60" s="179">
        <f>J98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81"/>
      <c r="C61" s="126"/>
      <c r="D61" s="182" t="s">
        <v>138</v>
      </c>
      <c r="E61" s="183"/>
      <c r="F61" s="183"/>
      <c r="G61" s="183"/>
      <c r="H61" s="183"/>
      <c r="I61" s="183"/>
      <c r="J61" s="184">
        <f>J99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81"/>
      <c r="C62" s="126"/>
      <c r="D62" s="182" t="s">
        <v>139</v>
      </c>
      <c r="E62" s="183"/>
      <c r="F62" s="183"/>
      <c r="G62" s="183"/>
      <c r="H62" s="183"/>
      <c r="I62" s="183"/>
      <c r="J62" s="184">
        <f>J115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81"/>
      <c r="C63" s="126"/>
      <c r="D63" s="182" t="s">
        <v>140</v>
      </c>
      <c r="E63" s="183"/>
      <c r="F63" s="183"/>
      <c r="G63" s="183"/>
      <c r="H63" s="183"/>
      <c r="I63" s="183"/>
      <c r="J63" s="184">
        <f>J168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81"/>
      <c r="C64" s="126"/>
      <c r="D64" s="182" t="s">
        <v>141</v>
      </c>
      <c r="E64" s="183"/>
      <c r="F64" s="183"/>
      <c r="G64" s="183"/>
      <c r="H64" s="183"/>
      <c r="I64" s="183"/>
      <c r="J64" s="184">
        <f>J214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10" customFormat="1" ht="19.92" customHeight="1">
      <c r="A65" s="10"/>
      <c r="B65" s="181"/>
      <c r="C65" s="126"/>
      <c r="D65" s="182" t="s">
        <v>142</v>
      </c>
      <c r="E65" s="183"/>
      <c r="F65" s="183"/>
      <c r="G65" s="183"/>
      <c r="H65" s="183"/>
      <c r="I65" s="183"/>
      <c r="J65" s="184">
        <f>J220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10" customFormat="1" ht="19.92" customHeight="1">
      <c r="A66" s="10"/>
      <c r="B66" s="181"/>
      <c r="C66" s="126"/>
      <c r="D66" s="182" t="s">
        <v>143</v>
      </c>
      <c r="E66" s="183"/>
      <c r="F66" s="183"/>
      <c r="G66" s="183"/>
      <c r="H66" s="183"/>
      <c r="I66" s="183"/>
      <c r="J66" s="184">
        <f>J221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hidden="1" s="10" customFormat="1" ht="19.92" customHeight="1">
      <c r="A67" s="10"/>
      <c r="B67" s="181"/>
      <c r="C67" s="126"/>
      <c r="D67" s="182" t="s">
        <v>144</v>
      </c>
      <c r="E67" s="183"/>
      <c r="F67" s="183"/>
      <c r="G67" s="183"/>
      <c r="H67" s="183"/>
      <c r="I67" s="183"/>
      <c r="J67" s="184">
        <f>J228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hidden="1" s="10" customFormat="1" ht="19.92" customHeight="1">
      <c r="A68" s="10"/>
      <c r="B68" s="181"/>
      <c r="C68" s="126"/>
      <c r="D68" s="182" t="s">
        <v>145</v>
      </c>
      <c r="E68" s="183"/>
      <c r="F68" s="183"/>
      <c r="G68" s="183"/>
      <c r="H68" s="183"/>
      <c r="I68" s="183"/>
      <c r="J68" s="184">
        <f>J261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hidden="1" s="10" customFormat="1" ht="19.92" customHeight="1">
      <c r="A69" s="10"/>
      <c r="B69" s="181"/>
      <c r="C69" s="126"/>
      <c r="D69" s="182" t="s">
        <v>146</v>
      </c>
      <c r="E69" s="183"/>
      <c r="F69" s="183"/>
      <c r="G69" s="183"/>
      <c r="H69" s="183"/>
      <c r="I69" s="183"/>
      <c r="J69" s="184">
        <f>J272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hidden="1" s="9" customFormat="1" ht="24.96" customHeight="1">
      <c r="A70" s="9"/>
      <c r="B70" s="175"/>
      <c r="C70" s="176"/>
      <c r="D70" s="177" t="s">
        <v>147</v>
      </c>
      <c r="E70" s="178"/>
      <c r="F70" s="178"/>
      <c r="G70" s="178"/>
      <c r="H70" s="178"/>
      <c r="I70" s="178"/>
      <c r="J70" s="179">
        <f>J275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hidden="1" s="10" customFormat="1" ht="19.92" customHeight="1">
      <c r="A71" s="10"/>
      <c r="B71" s="181"/>
      <c r="C71" s="126"/>
      <c r="D71" s="182" t="s">
        <v>148</v>
      </c>
      <c r="E71" s="183"/>
      <c r="F71" s="183"/>
      <c r="G71" s="183"/>
      <c r="H71" s="183"/>
      <c r="I71" s="183"/>
      <c r="J71" s="184">
        <f>J276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hidden="1" s="10" customFormat="1" ht="19.92" customHeight="1">
      <c r="A72" s="10"/>
      <c r="B72" s="181"/>
      <c r="C72" s="126"/>
      <c r="D72" s="182" t="s">
        <v>149</v>
      </c>
      <c r="E72" s="183"/>
      <c r="F72" s="183"/>
      <c r="G72" s="183"/>
      <c r="H72" s="183"/>
      <c r="I72" s="183"/>
      <c r="J72" s="184">
        <f>J284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hidden="1" s="10" customFormat="1" ht="19.92" customHeight="1">
      <c r="A73" s="10"/>
      <c r="B73" s="181"/>
      <c r="C73" s="126"/>
      <c r="D73" s="182" t="s">
        <v>150</v>
      </c>
      <c r="E73" s="183"/>
      <c r="F73" s="183"/>
      <c r="G73" s="183"/>
      <c r="H73" s="183"/>
      <c r="I73" s="183"/>
      <c r="J73" s="184">
        <f>J318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hidden="1" s="10" customFormat="1" ht="19.92" customHeight="1">
      <c r="A74" s="10"/>
      <c r="B74" s="181"/>
      <c r="C74" s="126"/>
      <c r="D74" s="182" t="s">
        <v>151</v>
      </c>
      <c r="E74" s="183"/>
      <c r="F74" s="183"/>
      <c r="G74" s="183"/>
      <c r="H74" s="183"/>
      <c r="I74" s="183"/>
      <c r="J74" s="184">
        <f>J331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hidden="1" s="10" customFormat="1" ht="19.92" customHeight="1">
      <c r="A75" s="10"/>
      <c r="B75" s="181"/>
      <c r="C75" s="126"/>
      <c r="D75" s="182" t="s">
        <v>152</v>
      </c>
      <c r="E75" s="183"/>
      <c r="F75" s="183"/>
      <c r="G75" s="183"/>
      <c r="H75" s="183"/>
      <c r="I75" s="183"/>
      <c r="J75" s="184">
        <f>J334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hidden="1" s="9" customFormat="1" ht="24.96" customHeight="1">
      <c r="A76" s="9"/>
      <c r="B76" s="175"/>
      <c r="C76" s="176"/>
      <c r="D76" s="177" t="s">
        <v>153</v>
      </c>
      <c r="E76" s="178"/>
      <c r="F76" s="178"/>
      <c r="G76" s="178"/>
      <c r="H76" s="178"/>
      <c r="I76" s="178"/>
      <c r="J76" s="179">
        <f>J343</f>
        <v>0</v>
      </c>
      <c r="K76" s="176"/>
      <c r="L76" s="18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hidden="1" s="10" customFormat="1" ht="19.92" customHeight="1">
      <c r="A77" s="10"/>
      <c r="B77" s="181"/>
      <c r="C77" s="126"/>
      <c r="D77" s="182" t="s">
        <v>154</v>
      </c>
      <c r="E77" s="183"/>
      <c r="F77" s="183"/>
      <c r="G77" s="183"/>
      <c r="H77" s="183"/>
      <c r="I77" s="183"/>
      <c r="J77" s="184">
        <f>J344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hidden="1" s="2" customFormat="1" ht="21.84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hidden="1" s="2" customFormat="1" ht="6.96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hidden="1"/>
    <row r="81" hidden="1"/>
    <row r="82" hidden="1"/>
    <row r="83" s="2" customFormat="1" ht="6.96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24.96" customHeight="1">
      <c r="A84" s="39"/>
      <c r="B84" s="40"/>
      <c r="C84" s="24" t="s">
        <v>155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26.25" customHeight="1">
      <c r="A87" s="39"/>
      <c r="B87" s="40"/>
      <c r="C87" s="41"/>
      <c r="D87" s="41"/>
      <c r="E87" s="170" t="str">
        <f>E7</f>
        <v>Projektová dokumentace revitalizace střediska Veřejná zeleň na ul. Palackého 29, Nový Jičín</v>
      </c>
      <c r="F87" s="33"/>
      <c r="G87" s="33"/>
      <c r="H87" s="33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131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70" t="str">
        <f>E9</f>
        <v>SO 03 - Skladovací hala uzamykatelná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2" customHeight="1">
      <c r="A91" s="39"/>
      <c r="B91" s="40"/>
      <c r="C91" s="33" t="s">
        <v>21</v>
      </c>
      <c r="D91" s="41"/>
      <c r="E91" s="41"/>
      <c r="F91" s="28" t="str">
        <f>F12</f>
        <v>par. č. 589/3 v k.ú. Nový Jičín-Horní Předměstí</v>
      </c>
      <c r="G91" s="41"/>
      <c r="H91" s="41"/>
      <c r="I91" s="33" t="s">
        <v>23</v>
      </c>
      <c r="J91" s="73" t="str">
        <f>IF(J12="","",J12)</f>
        <v>26. 3. 2021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5.15" customHeight="1">
      <c r="A93" s="39"/>
      <c r="B93" s="40"/>
      <c r="C93" s="33" t="s">
        <v>25</v>
      </c>
      <c r="D93" s="41"/>
      <c r="E93" s="41"/>
      <c r="F93" s="28" t="str">
        <f>E15</f>
        <v>Technické služby města Nového Jičína, p. o.</v>
      </c>
      <c r="G93" s="41"/>
      <c r="H93" s="41"/>
      <c r="I93" s="33" t="s">
        <v>31</v>
      </c>
      <c r="J93" s="37" t="str">
        <f>E21</f>
        <v>BENEPRO, a.s.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5.15" customHeight="1">
      <c r="A94" s="39"/>
      <c r="B94" s="40"/>
      <c r="C94" s="33" t="s">
        <v>29</v>
      </c>
      <c r="D94" s="41"/>
      <c r="E94" s="41"/>
      <c r="F94" s="28" t="str">
        <f>IF(E18="","",E18)</f>
        <v>Vyplň údaj</v>
      </c>
      <c r="G94" s="41"/>
      <c r="H94" s="41"/>
      <c r="I94" s="33" t="s">
        <v>34</v>
      </c>
      <c r="J94" s="37" t="str">
        <f>E24</f>
        <v>BENEPRO, a.s.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11" customFormat="1" ht="29.28" customHeight="1">
      <c r="A96" s="186"/>
      <c r="B96" s="187"/>
      <c r="C96" s="188" t="s">
        <v>156</v>
      </c>
      <c r="D96" s="189" t="s">
        <v>56</v>
      </c>
      <c r="E96" s="189" t="s">
        <v>52</v>
      </c>
      <c r="F96" s="189" t="s">
        <v>53</v>
      </c>
      <c r="G96" s="189" t="s">
        <v>157</v>
      </c>
      <c r="H96" s="189" t="s">
        <v>158</v>
      </c>
      <c r="I96" s="189" t="s">
        <v>159</v>
      </c>
      <c r="J96" s="189" t="s">
        <v>135</v>
      </c>
      <c r="K96" s="190" t="s">
        <v>160</v>
      </c>
      <c r="L96" s="191"/>
      <c r="M96" s="93" t="s">
        <v>19</v>
      </c>
      <c r="N96" s="94" t="s">
        <v>41</v>
      </c>
      <c r="O96" s="94" t="s">
        <v>161</v>
      </c>
      <c r="P96" s="94" t="s">
        <v>162</v>
      </c>
      <c r="Q96" s="94" t="s">
        <v>163</v>
      </c>
      <c r="R96" s="94" t="s">
        <v>164</v>
      </c>
      <c r="S96" s="94" t="s">
        <v>165</v>
      </c>
      <c r="T96" s="95" t="s">
        <v>166</v>
      </c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</row>
    <row r="97" s="2" customFormat="1" ht="22.8" customHeight="1">
      <c r="A97" s="39"/>
      <c r="B97" s="40"/>
      <c r="C97" s="100" t="s">
        <v>167</v>
      </c>
      <c r="D97" s="41"/>
      <c r="E97" s="41"/>
      <c r="F97" s="41"/>
      <c r="G97" s="41"/>
      <c r="H97" s="41"/>
      <c r="I97" s="41"/>
      <c r="J97" s="192">
        <f>BK97</f>
        <v>0</v>
      </c>
      <c r="K97" s="41"/>
      <c r="L97" s="45"/>
      <c r="M97" s="96"/>
      <c r="N97" s="193"/>
      <c r="O97" s="97"/>
      <c r="P97" s="194">
        <f>P98+P275+P343</f>
        <v>0</v>
      </c>
      <c r="Q97" s="97"/>
      <c r="R97" s="194">
        <f>R98+R275+R343</f>
        <v>144.69660413060134</v>
      </c>
      <c r="S97" s="97"/>
      <c r="T97" s="195">
        <f>T98+T275+T343</f>
        <v>1.7034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70</v>
      </c>
      <c r="AU97" s="18" t="s">
        <v>136</v>
      </c>
      <c r="BK97" s="196">
        <f>BK98+BK275+BK343</f>
        <v>0</v>
      </c>
    </row>
    <row r="98" s="12" customFormat="1" ht="25.92" customHeight="1">
      <c r="A98" s="12"/>
      <c r="B98" s="197"/>
      <c r="C98" s="198"/>
      <c r="D98" s="199" t="s">
        <v>70</v>
      </c>
      <c r="E98" s="200" t="s">
        <v>168</v>
      </c>
      <c r="F98" s="200" t="s">
        <v>169</v>
      </c>
      <c r="G98" s="198"/>
      <c r="H98" s="198"/>
      <c r="I98" s="201"/>
      <c r="J98" s="202">
        <f>BK98</f>
        <v>0</v>
      </c>
      <c r="K98" s="198"/>
      <c r="L98" s="203"/>
      <c r="M98" s="204"/>
      <c r="N98" s="205"/>
      <c r="O98" s="205"/>
      <c r="P98" s="206">
        <f>P99+P115+P168+P214+P220+P221+P228+P261+P272</f>
        <v>0</v>
      </c>
      <c r="Q98" s="205"/>
      <c r="R98" s="206">
        <f>R99+R115+R168+R214+R220+R221+R228+R261+R272</f>
        <v>143.90122350264133</v>
      </c>
      <c r="S98" s="205"/>
      <c r="T98" s="207">
        <f>T99+T115+T168+T214+T220+T221+T228+T261+T272</f>
        <v>1.7034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79</v>
      </c>
      <c r="AT98" s="209" t="s">
        <v>70</v>
      </c>
      <c r="AU98" s="209" t="s">
        <v>71</v>
      </c>
      <c r="AY98" s="208" t="s">
        <v>170</v>
      </c>
      <c r="BK98" s="210">
        <f>BK99+BK115+BK168+BK214+BK220+BK221+BK228+BK261+BK272</f>
        <v>0</v>
      </c>
    </row>
    <row r="99" s="12" customFormat="1" ht="22.8" customHeight="1">
      <c r="A99" s="12"/>
      <c r="B99" s="197"/>
      <c r="C99" s="198"/>
      <c r="D99" s="199" t="s">
        <v>70</v>
      </c>
      <c r="E99" s="211" t="s">
        <v>79</v>
      </c>
      <c r="F99" s="211" t="s">
        <v>171</v>
      </c>
      <c r="G99" s="198"/>
      <c r="H99" s="198"/>
      <c r="I99" s="201"/>
      <c r="J99" s="212">
        <f>BK99</f>
        <v>0</v>
      </c>
      <c r="K99" s="198"/>
      <c r="L99" s="203"/>
      <c r="M99" s="204"/>
      <c r="N99" s="205"/>
      <c r="O99" s="205"/>
      <c r="P99" s="206">
        <f>SUM(P100:P114)</f>
        <v>0</v>
      </c>
      <c r="Q99" s="205"/>
      <c r="R99" s="206">
        <f>SUM(R100:R114)</f>
        <v>0</v>
      </c>
      <c r="S99" s="205"/>
      <c r="T99" s="207">
        <f>SUM(T100:T114)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8" t="s">
        <v>79</v>
      </c>
      <c r="AT99" s="209" t="s">
        <v>70</v>
      </c>
      <c r="AU99" s="209" t="s">
        <v>79</v>
      </c>
      <c r="AY99" s="208" t="s">
        <v>170</v>
      </c>
      <c r="BK99" s="210">
        <f>SUM(BK100:BK114)</f>
        <v>0</v>
      </c>
    </row>
    <row r="100" s="2" customFormat="1" ht="49.05" customHeight="1">
      <c r="A100" s="39"/>
      <c r="B100" s="40"/>
      <c r="C100" s="213" t="s">
        <v>79</v>
      </c>
      <c r="D100" s="213" t="s">
        <v>172</v>
      </c>
      <c r="E100" s="214" t="s">
        <v>204</v>
      </c>
      <c r="F100" s="215" t="s">
        <v>205</v>
      </c>
      <c r="G100" s="216" t="s">
        <v>206</v>
      </c>
      <c r="H100" s="217">
        <v>16.312000000000001</v>
      </c>
      <c r="I100" s="218"/>
      <c r="J100" s="219">
        <f>ROUND(I100*H100,2)</f>
        <v>0</v>
      </c>
      <c r="K100" s="215" t="s">
        <v>176</v>
      </c>
      <c r="L100" s="45"/>
      <c r="M100" s="220" t="s">
        <v>19</v>
      </c>
      <c r="N100" s="221" t="s">
        <v>42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177</v>
      </c>
      <c r="AT100" s="224" t="s">
        <v>172</v>
      </c>
      <c r="AU100" s="224" t="s">
        <v>81</v>
      </c>
      <c r="AY100" s="18" t="s">
        <v>170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177</v>
      </c>
      <c r="BM100" s="224" t="s">
        <v>785</v>
      </c>
    </row>
    <row r="101" s="2" customFormat="1">
      <c r="A101" s="39"/>
      <c r="B101" s="40"/>
      <c r="C101" s="41"/>
      <c r="D101" s="226" t="s">
        <v>179</v>
      </c>
      <c r="E101" s="41"/>
      <c r="F101" s="227" t="s">
        <v>208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179</v>
      </c>
      <c r="AU101" s="18" t="s">
        <v>81</v>
      </c>
    </row>
    <row r="102" s="13" customFormat="1">
      <c r="A102" s="13"/>
      <c r="B102" s="231"/>
      <c r="C102" s="232"/>
      <c r="D102" s="233" t="s">
        <v>195</v>
      </c>
      <c r="E102" s="234" t="s">
        <v>19</v>
      </c>
      <c r="F102" s="235" t="s">
        <v>209</v>
      </c>
      <c r="G102" s="232"/>
      <c r="H102" s="234" t="s">
        <v>19</v>
      </c>
      <c r="I102" s="236"/>
      <c r="J102" s="232"/>
      <c r="K102" s="232"/>
      <c r="L102" s="237"/>
      <c r="M102" s="238"/>
      <c r="N102" s="239"/>
      <c r="O102" s="239"/>
      <c r="P102" s="239"/>
      <c r="Q102" s="239"/>
      <c r="R102" s="239"/>
      <c r="S102" s="239"/>
      <c r="T102" s="240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1" t="s">
        <v>195</v>
      </c>
      <c r="AU102" s="241" t="s">
        <v>81</v>
      </c>
      <c r="AV102" s="13" t="s">
        <v>79</v>
      </c>
      <c r="AW102" s="13" t="s">
        <v>33</v>
      </c>
      <c r="AX102" s="13" t="s">
        <v>71</v>
      </c>
      <c r="AY102" s="241" t="s">
        <v>170</v>
      </c>
    </row>
    <row r="103" s="14" customFormat="1">
      <c r="A103" s="14"/>
      <c r="B103" s="242"/>
      <c r="C103" s="243"/>
      <c r="D103" s="233" t="s">
        <v>195</v>
      </c>
      <c r="E103" s="244" t="s">
        <v>19</v>
      </c>
      <c r="F103" s="245" t="s">
        <v>786</v>
      </c>
      <c r="G103" s="243"/>
      <c r="H103" s="246">
        <v>14.997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195</v>
      </c>
      <c r="AU103" s="252" t="s">
        <v>81</v>
      </c>
      <c r="AV103" s="14" t="s">
        <v>81</v>
      </c>
      <c r="AW103" s="14" t="s">
        <v>33</v>
      </c>
      <c r="AX103" s="14" t="s">
        <v>71</v>
      </c>
      <c r="AY103" s="252" t="s">
        <v>170</v>
      </c>
    </row>
    <row r="104" s="14" customFormat="1">
      <c r="A104" s="14"/>
      <c r="B104" s="242"/>
      <c r="C104" s="243"/>
      <c r="D104" s="233" t="s">
        <v>195</v>
      </c>
      <c r="E104" s="244" t="s">
        <v>19</v>
      </c>
      <c r="F104" s="245" t="s">
        <v>787</v>
      </c>
      <c r="G104" s="243"/>
      <c r="H104" s="246">
        <v>1.315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2" t="s">
        <v>195</v>
      </c>
      <c r="AU104" s="252" t="s">
        <v>81</v>
      </c>
      <c r="AV104" s="14" t="s">
        <v>81</v>
      </c>
      <c r="AW104" s="14" t="s">
        <v>33</v>
      </c>
      <c r="AX104" s="14" t="s">
        <v>71</v>
      </c>
      <c r="AY104" s="252" t="s">
        <v>170</v>
      </c>
    </row>
    <row r="105" s="15" customFormat="1">
      <c r="A105" s="15"/>
      <c r="B105" s="263"/>
      <c r="C105" s="264"/>
      <c r="D105" s="233" t="s">
        <v>195</v>
      </c>
      <c r="E105" s="265" t="s">
        <v>19</v>
      </c>
      <c r="F105" s="266" t="s">
        <v>261</v>
      </c>
      <c r="G105" s="264"/>
      <c r="H105" s="267">
        <v>16.312000000000001</v>
      </c>
      <c r="I105" s="268"/>
      <c r="J105" s="264"/>
      <c r="K105" s="264"/>
      <c r="L105" s="269"/>
      <c r="M105" s="270"/>
      <c r="N105" s="271"/>
      <c r="O105" s="271"/>
      <c r="P105" s="271"/>
      <c r="Q105" s="271"/>
      <c r="R105" s="271"/>
      <c r="S105" s="271"/>
      <c r="T105" s="272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73" t="s">
        <v>195</v>
      </c>
      <c r="AU105" s="273" t="s">
        <v>81</v>
      </c>
      <c r="AV105" s="15" t="s">
        <v>177</v>
      </c>
      <c r="AW105" s="15" t="s">
        <v>33</v>
      </c>
      <c r="AX105" s="15" t="s">
        <v>79</v>
      </c>
      <c r="AY105" s="273" t="s">
        <v>170</v>
      </c>
    </row>
    <row r="106" s="2" customFormat="1" ht="62.7" customHeight="1">
      <c r="A106" s="39"/>
      <c r="B106" s="40"/>
      <c r="C106" s="213" t="s">
        <v>81</v>
      </c>
      <c r="D106" s="213" t="s">
        <v>172</v>
      </c>
      <c r="E106" s="214" t="s">
        <v>212</v>
      </c>
      <c r="F106" s="215" t="s">
        <v>213</v>
      </c>
      <c r="G106" s="216" t="s">
        <v>206</v>
      </c>
      <c r="H106" s="217">
        <v>16.312000000000001</v>
      </c>
      <c r="I106" s="218"/>
      <c r="J106" s="219">
        <f>ROUND(I106*H106,2)</f>
        <v>0</v>
      </c>
      <c r="K106" s="215" t="s">
        <v>176</v>
      </c>
      <c r="L106" s="45"/>
      <c r="M106" s="220" t="s">
        <v>19</v>
      </c>
      <c r="N106" s="221" t="s">
        <v>42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177</v>
      </c>
      <c r="AT106" s="224" t="s">
        <v>172</v>
      </c>
      <c r="AU106" s="224" t="s">
        <v>81</v>
      </c>
      <c r="AY106" s="18" t="s">
        <v>170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177</v>
      </c>
      <c r="BM106" s="224" t="s">
        <v>788</v>
      </c>
    </row>
    <row r="107" s="2" customFormat="1">
      <c r="A107" s="39"/>
      <c r="B107" s="40"/>
      <c r="C107" s="41"/>
      <c r="D107" s="226" t="s">
        <v>179</v>
      </c>
      <c r="E107" s="41"/>
      <c r="F107" s="227" t="s">
        <v>215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179</v>
      </c>
      <c r="AU107" s="18" t="s">
        <v>81</v>
      </c>
    </row>
    <row r="108" s="2" customFormat="1" ht="44.25" customHeight="1">
      <c r="A108" s="39"/>
      <c r="B108" s="40"/>
      <c r="C108" s="213" t="s">
        <v>185</v>
      </c>
      <c r="D108" s="213" t="s">
        <v>172</v>
      </c>
      <c r="E108" s="214" t="s">
        <v>217</v>
      </c>
      <c r="F108" s="215" t="s">
        <v>218</v>
      </c>
      <c r="G108" s="216" t="s">
        <v>206</v>
      </c>
      <c r="H108" s="217">
        <v>16.312000000000001</v>
      </c>
      <c r="I108" s="218"/>
      <c r="J108" s="219">
        <f>ROUND(I108*H108,2)</f>
        <v>0</v>
      </c>
      <c r="K108" s="215" t="s">
        <v>176</v>
      </c>
      <c r="L108" s="45"/>
      <c r="M108" s="220" t="s">
        <v>19</v>
      </c>
      <c r="N108" s="221" t="s">
        <v>42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177</v>
      </c>
      <c r="AT108" s="224" t="s">
        <v>172</v>
      </c>
      <c r="AU108" s="224" t="s">
        <v>81</v>
      </c>
      <c r="AY108" s="18" t="s">
        <v>170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177</v>
      </c>
      <c r="BM108" s="224" t="s">
        <v>789</v>
      </c>
    </row>
    <row r="109" s="2" customFormat="1">
      <c r="A109" s="39"/>
      <c r="B109" s="40"/>
      <c r="C109" s="41"/>
      <c r="D109" s="226" t="s">
        <v>179</v>
      </c>
      <c r="E109" s="41"/>
      <c r="F109" s="227" t="s">
        <v>220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179</v>
      </c>
      <c r="AU109" s="18" t="s">
        <v>81</v>
      </c>
    </row>
    <row r="110" s="2" customFormat="1" ht="37.8" customHeight="1">
      <c r="A110" s="39"/>
      <c r="B110" s="40"/>
      <c r="C110" s="213" t="s">
        <v>177</v>
      </c>
      <c r="D110" s="213" t="s">
        <v>172</v>
      </c>
      <c r="E110" s="214" t="s">
        <v>222</v>
      </c>
      <c r="F110" s="215" t="s">
        <v>223</v>
      </c>
      <c r="G110" s="216" t="s">
        <v>206</v>
      </c>
      <c r="H110" s="217">
        <v>16.312000000000001</v>
      </c>
      <c r="I110" s="218"/>
      <c r="J110" s="219">
        <f>ROUND(I110*H110,2)</f>
        <v>0</v>
      </c>
      <c r="K110" s="215" t="s">
        <v>176</v>
      </c>
      <c r="L110" s="45"/>
      <c r="M110" s="220" t="s">
        <v>19</v>
      </c>
      <c r="N110" s="221" t="s">
        <v>42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177</v>
      </c>
      <c r="AT110" s="224" t="s">
        <v>172</v>
      </c>
      <c r="AU110" s="224" t="s">
        <v>81</v>
      </c>
      <c r="AY110" s="18" t="s">
        <v>170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177</v>
      </c>
      <c r="BM110" s="224" t="s">
        <v>790</v>
      </c>
    </row>
    <row r="111" s="2" customFormat="1">
      <c r="A111" s="39"/>
      <c r="B111" s="40"/>
      <c r="C111" s="41"/>
      <c r="D111" s="226" t="s">
        <v>179</v>
      </c>
      <c r="E111" s="41"/>
      <c r="F111" s="227" t="s">
        <v>225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179</v>
      </c>
      <c r="AU111" s="18" t="s">
        <v>81</v>
      </c>
    </row>
    <row r="112" s="2" customFormat="1" ht="44.25" customHeight="1">
      <c r="A112" s="39"/>
      <c r="B112" s="40"/>
      <c r="C112" s="213" t="s">
        <v>198</v>
      </c>
      <c r="D112" s="213" t="s">
        <v>172</v>
      </c>
      <c r="E112" s="214" t="s">
        <v>227</v>
      </c>
      <c r="F112" s="215" t="s">
        <v>228</v>
      </c>
      <c r="G112" s="216" t="s">
        <v>229</v>
      </c>
      <c r="H112" s="217">
        <v>31.808</v>
      </c>
      <c r="I112" s="218"/>
      <c r="J112" s="219">
        <f>ROUND(I112*H112,2)</f>
        <v>0</v>
      </c>
      <c r="K112" s="215" t="s">
        <v>176</v>
      </c>
      <c r="L112" s="45"/>
      <c r="M112" s="220" t="s">
        <v>19</v>
      </c>
      <c r="N112" s="221" t="s">
        <v>42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177</v>
      </c>
      <c r="AT112" s="224" t="s">
        <v>172</v>
      </c>
      <c r="AU112" s="224" t="s">
        <v>81</v>
      </c>
      <c r="AY112" s="18" t="s">
        <v>170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79</v>
      </c>
      <c r="BK112" s="225">
        <f>ROUND(I112*H112,2)</f>
        <v>0</v>
      </c>
      <c r="BL112" s="18" t="s">
        <v>177</v>
      </c>
      <c r="BM112" s="224" t="s">
        <v>791</v>
      </c>
    </row>
    <row r="113" s="2" customFormat="1">
      <c r="A113" s="39"/>
      <c r="B113" s="40"/>
      <c r="C113" s="41"/>
      <c r="D113" s="226" t="s">
        <v>179</v>
      </c>
      <c r="E113" s="41"/>
      <c r="F113" s="227" t="s">
        <v>231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179</v>
      </c>
      <c r="AU113" s="18" t="s">
        <v>81</v>
      </c>
    </row>
    <row r="114" s="14" customFormat="1">
      <c r="A114" s="14"/>
      <c r="B114" s="242"/>
      <c r="C114" s="243"/>
      <c r="D114" s="233" t="s">
        <v>195</v>
      </c>
      <c r="E114" s="244" t="s">
        <v>19</v>
      </c>
      <c r="F114" s="245" t="s">
        <v>792</v>
      </c>
      <c r="G114" s="243"/>
      <c r="H114" s="246">
        <v>31.808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195</v>
      </c>
      <c r="AU114" s="252" t="s">
        <v>81</v>
      </c>
      <c r="AV114" s="14" t="s">
        <v>81</v>
      </c>
      <c r="AW114" s="14" t="s">
        <v>33</v>
      </c>
      <c r="AX114" s="14" t="s">
        <v>79</v>
      </c>
      <c r="AY114" s="252" t="s">
        <v>170</v>
      </c>
    </row>
    <row r="115" s="12" customFormat="1" ht="22.8" customHeight="1">
      <c r="A115" s="12"/>
      <c r="B115" s="197"/>
      <c r="C115" s="198"/>
      <c r="D115" s="199" t="s">
        <v>70</v>
      </c>
      <c r="E115" s="211" t="s">
        <v>81</v>
      </c>
      <c r="F115" s="211" t="s">
        <v>233</v>
      </c>
      <c r="G115" s="198"/>
      <c r="H115" s="198"/>
      <c r="I115" s="201"/>
      <c r="J115" s="212">
        <f>BK115</f>
        <v>0</v>
      </c>
      <c r="K115" s="198"/>
      <c r="L115" s="203"/>
      <c r="M115" s="204"/>
      <c r="N115" s="205"/>
      <c r="O115" s="205"/>
      <c r="P115" s="206">
        <f>SUM(P116:P167)</f>
        <v>0</v>
      </c>
      <c r="Q115" s="205"/>
      <c r="R115" s="206">
        <f>SUM(R116:R167)</f>
        <v>128.13056350264137</v>
      </c>
      <c r="S115" s="205"/>
      <c r="T115" s="207">
        <f>SUM(T116:T167)</f>
        <v>1.6044000000000001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79</v>
      </c>
      <c r="AT115" s="209" t="s">
        <v>70</v>
      </c>
      <c r="AU115" s="209" t="s">
        <v>79</v>
      </c>
      <c r="AY115" s="208" t="s">
        <v>170</v>
      </c>
      <c r="BK115" s="210">
        <f>SUM(BK116:BK167)</f>
        <v>0</v>
      </c>
    </row>
    <row r="116" s="2" customFormat="1" ht="37.8" customHeight="1">
      <c r="A116" s="39"/>
      <c r="B116" s="40"/>
      <c r="C116" s="213" t="s">
        <v>203</v>
      </c>
      <c r="D116" s="213" t="s">
        <v>172</v>
      </c>
      <c r="E116" s="214" t="s">
        <v>235</v>
      </c>
      <c r="F116" s="215" t="s">
        <v>236</v>
      </c>
      <c r="G116" s="216" t="s">
        <v>237</v>
      </c>
      <c r="H116" s="217">
        <v>4.2000000000000002</v>
      </c>
      <c r="I116" s="218"/>
      <c r="J116" s="219">
        <f>ROUND(I116*H116,2)</f>
        <v>0</v>
      </c>
      <c r="K116" s="215" t="s">
        <v>176</v>
      </c>
      <c r="L116" s="45"/>
      <c r="M116" s="220" t="s">
        <v>19</v>
      </c>
      <c r="N116" s="221" t="s">
        <v>42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0.38200000000000001</v>
      </c>
      <c r="T116" s="223">
        <f>S116*H116</f>
        <v>1.6044000000000001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177</v>
      </c>
      <c r="AT116" s="224" t="s">
        <v>172</v>
      </c>
      <c r="AU116" s="224" t="s">
        <v>81</v>
      </c>
      <c r="AY116" s="18" t="s">
        <v>170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79</v>
      </c>
      <c r="BK116" s="225">
        <f>ROUND(I116*H116,2)</f>
        <v>0</v>
      </c>
      <c r="BL116" s="18" t="s">
        <v>177</v>
      </c>
      <c r="BM116" s="224" t="s">
        <v>793</v>
      </c>
    </row>
    <row r="117" s="2" customFormat="1">
      <c r="A117" s="39"/>
      <c r="B117" s="40"/>
      <c r="C117" s="41"/>
      <c r="D117" s="226" t="s">
        <v>179</v>
      </c>
      <c r="E117" s="41"/>
      <c r="F117" s="227" t="s">
        <v>239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179</v>
      </c>
      <c r="AU117" s="18" t="s">
        <v>81</v>
      </c>
    </row>
    <row r="118" s="14" customFormat="1">
      <c r="A118" s="14"/>
      <c r="B118" s="242"/>
      <c r="C118" s="243"/>
      <c r="D118" s="233" t="s">
        <v>195</v>
      </c>
      <c r="E118" s="244" t="s">
        <v>19</v>
      </c>
      <c r="F118" s="245" t="s">
        <v>794</v>
      </c>
      <c r="G118" s="243"/>
      <c r="H118" s="246">
        <v>4.2000000000000002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195</v>
      </c>
      <c r="AU118" s="252" t="s">
        <v>81</v>
      </c>
      <c r="AV118" s="14" t="s">
        <v>81</v>
      </c>
      <c r="AW118" s="14" t="s">
        <v>33</v>
      </c>
      <c r="AX118" s="14" t="s">
        <v>79</v>
      </c>
      <c r="AY118" s="252" t="s">
        <v>170</v>
      </c>
    </row>
    <row r="119" s="2" customFormat="1" ht="24.15" customHeight="1">
      <c r="A119" s="39"/>
      <c r="B119" s="40"/>
      <c r="C119" s="213" t="s">
        <v>211</v>
      </c>
      <c r="D119" s="213" t="s">
        <v>172</v>
      </c>
      <c r="E119" s="214" t="s">
        <v>242</v>
      </c>
      <c r="F119" s="215" t="s">
        <v>243</v>
      </c>
      <c r="G119" s="216" t="s">
        <v>237</v>
      </c>
      <c r="H119" s="217">
        <v>72</v>
      </c>
      <c r="I119" s="218"/>
      <c r="J119" s="219">
        <f>ROUND(I119*H119,2)</f>
        <v>0</v>
      </c>
      <c r="K119" s="215" t="s">
        <v>244</v>
      </c>
      <c r="L119" s="45"/>
      <c r="M119" s="220" t="s">
        <v>19</v>
      </c>
      <c r="N119" s="221" t="s">
        <v>42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177</v>
      </c>
      <c r="AT119" s="224" t="s">
        <v>172</v>
      </c>
      <c r="AU119" s="224" t="s">
        <v>81</v>
      </c>
      <c r="AY119" s="18" t="s">
        <v>170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177</v>
      </c>
      <c r="BM119" s="224" t="s">
        <v>795</v>
      </c>
    </row>
    <row r="120" s="14" customFormat="1">
      <c r="A120" s="14"/>
      <c r="B120" s="242"/>
      <c r="C120" s="243"/>
      <c r="D120" s="233" t="s">
        <v>195</v>
      </c>
      <c r="E120" s="244" t="s">
        <v>19</v>
      </c>
      <c r="F120" s="245" t="s">
        <v>796</v>
      </c>
      <c r="G120" s="243"/>
      <c r="H120" s="246">
        <v>72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2" t="s">
        <v>195</v>
      </c>
      <c r="AU120" s="252" t="s">
        <v>81</v>
      </c>
      <c r="AV120" s="14" t="s">
        <v>81</v>
      </c>
      <c r="AW120" s="14" t="s">
        <v>33</v>
      </c>
      <c r="AX120" s="14" t="s">
        <v>79</v>
      </c>
      <c r="AY120" s="252" t="s">
        <v>170</v>
      </c>
    </row>
    <row r="121" s="2" customFormat="1" ht="21.75" customHeight="1">
      <c r="A121" s="39"/>
      <c r="B121" s="40"/>
      <c r="C121" s="253" t="s">
        <v>216</v>
      </c>
      <c r="D121" s="253" t="s">
        <v>248</v>
      </c>
      <c r="E121" s="254" t="s">
        <v>249</v>
      </c>
      <c r="F121" s="255" t="s">
        <v>250</v>
      </c>
      <c r="G121" s="256" t="s">
        <v>237</v>
      </c>
      <c r="H121" s="257">
        <v>72</v>
      </c>
      <c r="I121" s="258"/>
      <c r="J121" s="259">
        <f>ROUND(I121*H121,2)</f>
        <v>0</v>
      </c>
      <c r="K121" s="255" t="s">
        <v>244</v>
      </c>
      <c r="L121" s="260"/>
      <c r="M121" s="261" t="s">
        <v>19</v>
      </c>
      <c r="N121" s="262" t="s">
        <v>42</v>
      </c>
      <c r="O121" s="85"/>
      <c r="P121" s="222">
        <f>O121*H121</f>
        <v>0</v>
      </c>
      <c r="Q121" s="222">
        <v>0.20000000000000001</v>
      </c>
      <c r="R121" s="222">
        <f>Q121*H121</f>
        <v>14.4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216</v>
      </c>
      <c r="AT121" s="224" t="s">
        <v>248</v>
      </c>
      <c r="AU121" s="224" t="s">
        <v>81</v>
      </c>
      <c r="AY121" s="18" t="s">
        <v>170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177</v>
      </c>
      <c r="BM121" s="224" t="s">
        <v>797</v>
      </c>
    </row>
    <row r="122" s="2" customFormat="1" ht="37.8" customHeight="1">
      <c r="A122" s="39"/>
      <c r="B122" s="40"/>
      <c r="C122" s="213" t="s">
        <v>221</v>
      </c>
      <c r="D122" s="213" t="s">
        <v>172</v>
      </c>
      <c r="E122" s="214" t="s">
        <v>253</v>
      </c>
      <c r="F122" s="215" t="s">
        <v>254</v>
      </c>
      <c r="G122" s="216" t="s">
        <v>206</v>
      </c>
      <c r="H122" s="217">
        <v>24.789999999999999</v>
      </c>
      <c r="I122" s="218"/>
      <c r="J122" s="219">
        <f>ROUND(I122*H122,2)</f>
        <v>0</v>
      </c>
      <c r="K122" s="215" t="s">
        <v>176</v>
      </c>
      <c r="L122" s="45"/>
      <c r="M122" s="220" t="s">
        <v>19</v>
      </c>
      <c r="N122" s="221" t="s">
        <v>42</v>
      </c>
      <c r="O122" s="85"/>
      <c r="P122" s="222">
        <f>O122*H122</f>
        <v>0</v>
      </c>
      <c r="Q122" s="222">
        <v>1.98</v>
      </c>
      <c r="R122" s="222">
        <f>Q122*H122</f>
        <v>49.084199999999996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177</v>
      </c>
      <c r="AT122" s="224" t="s">
        <v>172</v>
      </c>
      <c r="AU122" s="224" t="s">
        <v>81</v>
      </c>
      <c r="AY122" s="18" t="s">
        <v>170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177</v>
      </c>
      <c r="BM122" s="224" t="s">
        <v>798</v>
      </c>
    </row>
    <row r="123" s="2" customFormat="1">
      <c r="A123" s="39"/>
      <c r="B123" s="40"/>
      <c r="C123" s="41"/>
      <c r="D123" s="226" t="s">
        <v>179</v>
      </c>
      <c r="E123" s="41"/>
      <c r="F123" s="227" t="s">
        <v>256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179</v>
      </c>
      <c r="AU123" s="18" t="s">
        <v>81</v>
      </c>
    </row>
    <row r="124" s="13" customFormat="1">
      <c r="A124" s="13"/>
      <c r="B124" s="231"/>
      <c r="C124" s="232"/>
      <c r="D124" s="233" t="s">
        <v>195</v>
      </c>
      <c r="E124" s="234" t="s">
        <v>19</v>
      </c>
      <c r="F124" s="235" t="s">
        <v>257</v>
      </c>
      <c r="G124" s="232"/>
      <c r="H124" s="234" t="s">
        <v>19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195</v>
      </c>
      <c r="AU124" s="241" t="s">
        <v>81</v>
      </c>
      <c r="AV124" s="13" t="s">
        <v>79</v>
      </c>
      <c r="AW124" s="13" t="s">
        <v>33</v>
      </c>
      <c r="AX124" s="13" t="s">
        <v>71</v>
      </c>
      <c r="AY124" s="241" t="s">
        <v>170</v>
      </c>
    </row>
    <row r="125" s="14" customFormat="1">
      <c r="A125" s="14"/>
      <c r="B125" s="242"/>
      <c r="C125" s="243"/>
      <c r="D125" s="233" t="s">
        <v>195</v>
      </c>
      <c r="E125" s="244" t="s">
        <v>19</v>
      </c>
      <c r="F125" s="245" t="s">
        <v>799</v>
      </c>
      <c r="G125" s="243"/>
      <c r="H125" s="246">
        <v>21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195</v>
      </c>
      <c r="AU125" s="252" t="s">
        <v>81</v>
      </c>
      <c r="AV125" s="14" t="s">
        <v>81</v>
      </c>
      <c r="AW125" s="14" t="s">
        <v>33</v>
      </c>
      <c r="AX125" s="14" t="s">
        <v>71</v>
      </c>
      <c r="AY125" s="252" t="s">
        <v>170</v>
      </c>
    </row>
    <row r="126" s="13" customFormat="1">
      <c r="A126" s="13"/>
      <c r="B126" s="231"/>
      <c r="C126" s="232"/>
      <c r="D126" s="233" t="s">
        <v>195</v>
      </c>
      <c r="E126" s="234" t="s">
        <v>19</v>
      </c>
      <c r="F126" s="235" t="s">
        <v>259</v>
      </c>
      <c r="G126" s="232"/>
      <c r="H126" s="234" t="s">
        <v>19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195</v>
      </c>
      <c r="AU126" s="241" t="s">
        <v>81</v>
      </c>
      <c r="AV126" s="13" t="s">
        <v>79</v>
      </c>
      <c r="AW126" s="13" t="s">
        <v>33</v>
      </c>
      <c r="AX126" s="13" t="s">
        <v>71</v>
      </c>
      <c r="AY126" s="241" t="s">
        <v>170</v>
      </c>
    </row>
    <row r="127" s="14" customFormat="1">
      <c r="A127" s="14"/>
      <c r="B127" s="242"/>
      <c r="C127" s="243"/>
      <c r="D127" s="233" t="s">
        <v>195</v>
      </c>
      <c r="E127" s="244" t="s">
        <v>19</v>
      </c>
      <c r="F127" s="245" t="s">
        <v>800</v>
      </c>
      <c r="G127" s="243"/>
      <c r="H127" s="246">
        <v>3.5710000000000002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195</v>
      </c>
      <c r="AU127" s="252" t="s">
        <v>81</v>
      </c>
      <c r="AV127" s="14" t="s">
        <v>81</v>
      </c>
      <c r="AW127" s="14" t="s">
        <v>33</v>
      </c>
      <c r="AX127" s="14" t="s">
        <v>71</v>
      </c>
      <c r="AY127" s="252" t="s">
        <v>170</v>
      </c>
    </row>
    <row r="128" s="14" customFormat="1">
      <c r="A128" s="14"/>
      <c r="B128" s="242"/>
      <c r="C128" s="243"/>
      <c r="D128" s="233" t="s">
        <v>195</v>
      </c>
      <c r="E128" s="244" t="s">
        <v>19</v>
      </c>
      <c r="F128" s="245" t="s">
        <v>801</v>
      </c>
      <c r="G128" s="243"/>
      <c r="H128" s="246">
        <v>0.219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2" t="s">
        <v>195</v>
      </c>
      <c r="AU128" s="252" t="s">
        <v>81</v>
      </c>
      <c r="AV128" s="14" t="s">
        <v>81</v>
      </c>
      <c r="AW128" s="14" t="s">
        <v>33</v>
      </c>
      <c r="AX128" s="14" t="s">
        <v>71</v>
      </c>
      <c r="AY128" s="252" t="s">
        <v>170</v>
      </c>
    </row>
    <row r="129" s="15" customFormat="1">
      <c r="A129" s="15"/>
      <c r="B129" s="263"/>
      <c r="C129" s="264"/>
      <c r="D129" s="233" t="s">
        <v>195</v>
      </c>
      <c r="E129" s="265" t="s">
        <v>19</v>
      </c>
      <c r="F129" s="266" t="s">
        <v>261</v>
      </c>
      <c r="G129" s="264"/>
      <c r="H129" s="267">
        <v>24.789999999999999</v>
      </c>
      <c r="I129" s="268"/>
      <c r="J129" s="264"/>
      <c r="K129" s="264"/>
      <c r="L129" s="269"/>
      <c r="M129" s="270"/>
      <c r="N129" s="271"/>
      <c r="O129" s="271"/>
      <c r="P129" s="271"/>
      <c r="Q129" s="271"/>
      <c r="R129" s="271"/>
      <c r="S129" s="271"/>
      <c r="T129" s="272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73" t="s">
        <v>195</v>
      </c>
      <c r="AU129" s="273" t="s">
        <v>81</v>
      </c>
      <c r="AV129" s="15" t="s">
        <v>177</v>
      </c>
      <c r="AW129" s="15" t="s">
        <v>33</v>
      </c>
      <c r="AX129" s="15" t="s">
        <v>79</v>
      </c>
      <c r="AY129" s="273" t="s">
        <v>170</v>
      </c>
    </row>
    <row r="130" s="2" customFormat="1" ht="33" customHeight="1">
      <c r="A130" s="39"/>
      <c r="B130" s="40"/>
      <c r="C130" s="213" t="s">
        <v>226</v>
      </c>
      <c r="D130" s="213" t="s">
        <v>172</v>
      </c>
      <c r="E130" s="214" t="s">
        <v>262</v>
      </c>
      <c r="F130" s="215" t="s">
        <v>263</v>
      </c>
      <c r="G130" s="216" t="s">
        <v>206</v>
      </c>
      <c r="H130" s="217">
        <v>14</v>
      </c>
      <c r="I130" s="218"/>
      <c r="J130" s="219">
        <f>ROUND(I130*H130,2)</f>
        <v>0</v>
      </c>
      <c r="K130" s="215" t="s">
        <v>176</v>
      </c>
      <c r="L130" s="45"/>
      <c r="M130" s="220" t="s">
        <v>19</v>
      </c>
      <c r="N130" s="221" t="s">
        <v>42</v>
      </c>
      <c r="O130" s="85"/>
      <c r="P130" s="222">
        <f>O130*H130</f>
        <v>0</v>
      </c>
      <c r="Q130" s="222">
        <v>2.4532922039999998</v>
      </c>
      <c r="R130" s="222">
        <f>Q130*H130</f>
        <v>34.346090855999996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177</v>
      </c>
      <c r="AT130" s="224" t="s">
        <v>172</v>
      </c>
      <c r="AU130" s="224" t="s">
        <v>81</v>
      </c>
      <c r="AY130" s="18" t="s">
        <v>170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177</v>
      </c>
      <c r="BM130" s="224" t="s">
        <v>802</v>
      </c>
    </row>
    <row r="131" s="2" customFormat="1">
      <c r="A131" s="39"/>
      <c r="B131" s="40"/>
      <c r="C131" s="41"/>
      <c r="D131" s="226" t="s">
        <v>179</v>
      </c>
      <c r="E131" s="41"/>
      <c r="F131" s="227" t="s">
        <v>265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179</v>
      </c>
      <c r="AU131" s="18" t="s">
        <v>81</v>
      </c>
    </row>
    <row r="132" s="2" customFormat="1">
      <c r="A132" s="39"/>
      <c r="B132" s="40"/>
      <c r="C132" s="41"/>
      <c r="D132" s="233" t="s">
        <v>266</v>
      </c>
      <c r="E132" s="41"/>
      <c r="F132" s="274" t="s">
        <v>267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266</v>
      </c>
      <c r="AU132" s="18" t="s">
        <v>81</v>
      </c>
    </row>
    <row r="133" s="13" customFormat="1">
      <c r="A133" s="13"/>
      <c r="B133" s="231"/>
      <c r="C133" s="232"/>
      <c r="D133" s="233" t="s">
        <v>195</v>
      </c>
      <c r="E133" s="234" t="s">
        <v>19</v>
      </c>
      <c r="F133" s="235" t="s">
        <v>803</v>
      </c>
      <c r="G133" s="232"/>
      <c r="H133" s="234" t="s">
        <v>19</v>
      </c>
      <c r="I133" s="236"/>
      <c r="J133" s="232"/>
      <c r="K133" s="232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195</v>
      </c>
      <c r="AU133" s="241" t="s">
        <v>81</v>
      </c>
      <c r="AV133" s="13" t="s">
        <v>79</v>
      </c>
      <c r="AW133" s="13" t="s">
        <v>33</v>
      </c>
      <c r="AX133" s="13" t="s">
        <v>71</v>
      </c>
      <c r="AY133" s="241" t="s">
        <v>170</v>
      </c>
    </row>
    <row r="134" s="14" customFormat="1">
      <c r="A134" s="14"/>
      <c r="B134" s="242"/>
      <c r="C134" s="243"/>
      <c r="D134" s="233" t="s">
        <v>195</v>
      </c>
      <c r="E134" s="244" t="s">
        <v>19</v>
      </c>
      <c r="F134" s="245" t="s">
        <v>804</v>
      </c>
      <c r="G134" s="243"/>
      <c r="H134" s="246">
        <v>14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195</v>
      </c>
      <c r="AU134" s="252" t="s">
        <v>81</v>
      </c>
      <c r="AV134" s="14" t="s">
        <v>81</v>
      </c>
      <c r="AW134" s="14" t="s">
        <v>33</v>
      </c>
      <c r="AX134" s="14" t="s">
        <v>79</v>
      </c>
      <c r="AY134" s="252" t="s">
        <v>170</v>
      </c>
    </row>
    <row r="135" s="2" customFormat="1" ht="24.15" customHeight="1">
      <c r="A135" s="39"/>
      <c r="B135" s="40"/>
      <c r="C135" s="213" t="s">
        <v>234</v>
      </c>
      <c r="D135" s="213" t="s">
        <v>172</v>
      </c>
      <c r="E135" s="214" t="s">
        <v>271</v>
      </c>
      <c r="F135" s="215" t="s">
        <v>272</v>
      </c>
      <c r="G135" s="216" t="s">
        <v>206</v>
      </c>
      <c r="H135" s="217">
        <v>1.9730000000000001</v>
      </c>
      <c r="I135" s="218"/>
      <c r="J135" s="219">
        <f>ROUND(I135*H135,2)</f>
        <v>0</v>
      </c>
      <c r="K135" s="215" t="s">
        <v>244</v>
      </c>
      <c r="L135" s="45"/>
      <c r="M135" s="220" t="s">
        <v>19</v>
      </c>
      <c r="N135" s="221" t="s">
        <v>42</v>
      </c>
      <c r="O135" s="85"/>
      <c r="P135" s="222">
        <f>O135*H135</f>
        <v>0</v>
      </c>
      <c r="Q135" s="222">
        <v>2.2563399999999998</v>
      </c>
      <c r="R135" s="222">
        <f>Q135*H135</f>
        <v>4.4517588199999993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177</v>
      </c>
      <c r="AT135" s="224" t="s">
        <v>172</v>
      </c>
      <c r="AU135" s="224" t="s">
        <v>81</v>
      </c>
      <c r="AY135" s="18" t="s">
        <v>170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79</v>
      </c>
      <c r="BK135" s="225">
        <f>ROUND(I135*H135,2)</f>
        <v>0</v>
      </c>
      <c r="BL135" s="18" t="s">
        <v>177</v>
      </c>
      <c r="BM135" s="224" t="s">
        <v>805</v>
      </c>
    </row>
    <row r="136" s="13" customFormat="1">
      <c r="A136" s="13"/>
      <c r="B136" s="231"/>
      <c r="C136" s="232"/>
      <c r="D136" s="233" t="s">
        <v>195</v>
      </c>
      <c r="E136" s="234" t="s">
        <v>19</v>
      </c>
      <c r="F136" s="235" t="s">
        <v>274</v>
      </c>
      <c r="G136" s="232"/>
      <c r="H136" s="234" t="s">
        <v>19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195</v>
      </c>
      <c r="AU136" s="241" t="s">
        <v>81</v>
      </c>
      <c r="AV136" s="13" t="s">
        <v>79</v>
      </c>
      <c r="AW136" s="13" t="s">
        <v>33</v>
      </c>
      <c r="AX136" s="13" t="s">
        <v>71</v>
      </c>
      <c r="AY136" s="241" t="s">
        <v>170</v>
      </c>
    </row>
    <row r="137" s="14" customFormat="1">
      <c r="A137" s="14"/>
      <c r="B137" s="242"/>
      <c r="C137" s="243"/>
      <c r="D137" s="233" t="s">
        <v>195</v>
      </c>
      <c r="E137" s="244" t="s">
        <v>19</v>
      </c>
      <c r="F137" s="245" t="s">
        <v>806</v>
      </c>
      <c r="G137" s="243"/>
      <c r="H137" s="246">
        <v>1.7849999999999999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195</v>
      </c>
      <c r="AU137" s="252" t="s">
        <v>81</v>
      </c>
      <c r="AV137" s="14" t="s">
        <v>81</v>
      </c>
      <c r="AW137" s="14" t="s">
        <v>33</v>
      </c>
      <c r="AX137" s="14" t="s">
        <v>71</v>
      </c>
      <c r="AY137" s="252" t="s">
        <v>170</v>
      </c>
    </row>
    <row r="138" s="14" customFormat="1">
      <c r="A138" s="14"/>
      <c r="B138" s="242"/>
      <c r="C138" s="243"/>
      <c r="D138" s="233" t="s">
        <v>195</v>
      </c>
      <c r="E138" s="244" t="s">
        <v>19</v>
      </c>
      <c r="F138" s="245" t="s">
        <v>807</v>
      </c>
      <c r="G138" s="243"/>
      <c r="H138" s="246">
        <v>0.188</v>
      </c>
      <c r="I138" s="247"/>
      <c r="J138" s="243"/>
      <c r="K138" s="243"/>
      <c r="L138" s="248"/>
      <c r="M138" s="249"/>
      <c r="N138" s="250"/>
      <c r="O138" s="250"/>
      <c r="P138" s="250"/>
      <c r="Q138" s="250"/>
      <c r="R138" s="250"/>
      <c r="S138" s="250"/>
      <c r="T138" s="251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2" t="s">
        <v>195</v>
      </c>
      <c r="AU138" s="252" t="s">
        <v>81</v>
      </c>
      <c r="AV138" s="14" t="s">
        <v>81</v>
      </c>
      <c r="AW138" s="14" t="s">
        <v>33</v>
      </c>
      <c r="AX138" s="14" t="s">
        <v>71</v>
      </c>
      <c r="AY138" s="252" t="s">
        <v>170</v>
      </c>
    </row>
    <row r="139" s="15" customFormat="1">
      <c r="A139" s="15"/>
      <c r="B139" s="263"/>
      <c r="C139" s="264"/>
      <c r="D139" s="233" t="s">
        <v>195</v>
      </c>
      <c r="E139" s="265" t="s">
        <v>19</v>
      </c>
      <c r="F139" s="266" t="s">
        <v>261</v>
      </c>
      <c r="G139" s="264"/>
      <c r="H139" s="267">
        <v>1.9730000000000001</v>
      </c>
      <c r="I139" s="268"/>
      <c r="J139" s="264"/>
      <c r="K139" s="264"/>
      <c r="L139" s="269"/>
      <c r="M139" s="270"/>
      <c r="N139" s="271"/>
      <c r="O139" s="271"/>
      <c r="P139" s="271"/>
      <c r="Q139" s="271"/>
      <c r="R139" s="271"/>
      <c r="S139" s="271"/>
      <c r="T139" s="272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3" t="s">
        <v>195</v>
      </c>
      <c r="AU139" s="273" t="s">
        <v>81</v>
      </c>
      <c r="AV139" s="15" t="s">
        <v>177</v>
      </c>
      <c r="AW139" s="15" t="s">
        <v>33</v>
      </c>
      <c r="AX139" s="15" t="s">
        <v>79</v>
      </c>
      <c r="AY139" s="273" t="s">
        <v>170</v>
      </c>
    </row>
    <row r="140" s="2" customFormat="1" ht="33" customHeight="1">
      <c r="A140" s="39"/>
      <c r="B140" s="40"/>
      <c r="C140" s="213" t="s">
        <v>241</v>
      </c>
      <c r="D140" s="213" t="s">
        <v>172</v>
      </c>
      <c r="E140" s="214" t="s">
        <v>277</v>
      </c>
      <c r="F140" s="215" t="s">
        <v>278</v>
      </c>
      <c r="G140" s="216" t="s">
        <v>206</v>
      </c>
      <c r="H140" s="217">
        <v>9.8670000000000009</v>
      </c>
      <c r="I140" s="218"/>
      <c r="J140" s="219">
        <f>ROUND(I140*H140,2)</f>
        <v>0</v>
      </c>
      <c r="K140" s="215" t="s">
        <v>176</v>
      </c>
      <c r="L140" s="45"/>
      <c r="M140" s="220" t="s">
        <v>19</v>
      </c>
      <c r="N140" s="221" t="s">
        <v>42</v>
      </c>
      <c r="O140" s="85"/>
      <c r="P140" s="222">
        <f>O140*H140</f>
        <v>0</v>
      </c>
      <c r="Q140" s="222">
        <v>2.4532922039999998</v>
      </c>
      <c r="R140" s="222">
        <f>Q140*H140</f>
        <v>24.206634176868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177</v>
      </c>
      <c r="AT140" s="224" t="s">
        <v>172</v>
      </c>
      <c r="AU140" s="224" t="s">
        <v>81</v>
      </c>
      <c r="AY140" s="18" t="s">
        <v>170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177</v>
      </c>
      <c r="BM140" s="224" t="s">
        <v>808</v>
      </c>
    </row>
    <row r="141" s="2" customFormat="1">
      <c r="A141" s="39"/>
      <c r="B141" s="40"/>
      <c r="C141" s="41"/>
      <c r="D141" s="226" t="s">
        <v>179</v>
      </c>
      <c r="E141" s="41"/>
      <c r="F141" s="227" t="s">
        <v>280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179</v>
      </c>
      <c r="AU141" s="18" t="s">
        <v>81</v>
      </c>
    </row>
    <row r="142" s="2" customFormat="1">
      <c r="A142" s="39"/>
      <c r="B142" s="40"/>
      <c r="C142" s="41"/>
      <c r="D142" s="233" t="s">
        <v>266</v>
      </c>
      <c r="E142" s="41"/>
      <c r="F142" s="274" t="s">
        <v>281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266</v>
      </c>
      <c r="AU142" s="18" t="s">
        <v>81</v>
      </c>
    </row>
    <row r="143" s="13" customFormat="1">
      <c r="A143" s="13"/>
      <c r="B143" s="231"/>
      <c r="C143" s="232"/>
      <c r="D143" s="233" t="s">
        <v>195</v>
      </c>
      <c r="E143" s="234" t="s">
        <v>19</v>
      </c>
      <c r="F143" s="235" t="s">
        <v>209</v>
      </c>
      <c r="G143" s="232"/>
      <c r="H143" s="234" t="s">
        <v>19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195</v>
      </c>
      <c r="AU143" s="241" t="s">
        <v>81</v>
      </c>
      <c r="AV143" s="13" t="s">
        <v>79</v>
      </c>
      <c r="AW143" s="13" t="s">
        <v>33</v>
      </c>
      <c r="AX143" s="13" t="s">
        <v>71</v>
      </c>
      <c r="AY143" s="241" t="s">
        <v>170</v>
      </c>
    </row>
    <row r="144" s="14" customFormat="1">
      <c r="A144" s="14"/>
      <c r="B144" s="242"/>
      <c r="C144" s="243"/>
      <c r="D144" s="233" t="s">
        <v>195</v>
      </c>
      <c r="E144" s="244" t="s">
        <v>19</v>
      </c>
      <c r="F144" s="245" t="s">
        <v>809</v>
      </c>
      <c r="G144" s="243"/>
      <c r="H144" s="246">
        <v>8.9269999999999996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195</v>
      </c>
      <c r="AU144" s="252" t="s">
        <v>81</v>
      </c>
      <c r="AV144" s="14" t="s">
        <v>81</v>
      </c>
      <c r="AW144" s="14" t="s">
        <v>33</v>
      </c>
      <c r="AX144" s="14" t="s">
        <v>71</v>
      </c>
      <c r="AY144" s="252" t="s">
        <v>170</v>
      </c>
    </row>
    <row r="145" s="14" customFormat="1">
      <c r="A145" s="14"/>
      <c r="B145" s="242"/>
      <c r="C145" s="243"/>
      <c r="D145" s="233" t="s">
        <v>195</v>
      </c>
      <c r="E145" s="244" t="s">
        <v>19</v>
      </c>
      <c r="F145" s="245" t="s">
        <v>810</v>
      </c>
      <c r="G145" s="243"/>
      <c r="H145" s="246">
        <v>0.93999999999999995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195</v>
      </c>
      <c r="AU145" s="252" t="s">
        <v>81</v>
      </c>
      <c r="AV145" s="14" t="s">
        <v>81</v>
      </c>
      <c r="AW145" s="14" t="s">
        <v>33</v>
      </c>
      <c r="AX145" s="14" t="s">
        <v>71</v>
      </c>
      <c r="AY145" s="252" t="s">
        <v>170</v>
      </c>
    </row>
    <row r="146" s="15" customFormat="1">
      <c r="A146" s="15"/>
      <c r="B146" s="263"/>
      <c r="C146" s="264"/>
      <c r="D146" s="233" t="s">
        <v>195</v>
      </c>
      <c r="E146" s="265" t="s">
        <v>19</v>
      </c>
      <c r="F146" s="266" t="s">
        <v>261</v>
      </c>
      <c r="G146" s="264"/>
      <c r="H146" s="267">
        <v>9.8670000000000009</v>
      </c>
      <c r="I146" s="268"/>
      <c r="J146" s="264"/>
      <c r="K146" s="264"/>
      <c r="L146" s="269"/>
      <c r="M146" s="270"/>
      <c r="N146" s="271"/>
      <c r="O146" s="271"/>
      <c r="P146" s="271"/>
      <c r="Q146" s="271"/>
      <c r="R146" s="271"/>
      <c r="S146" s="271"/>
      <c r="T146" s="272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73" t="s">
        <v>195</v>
      </c>
      <c r="AU146" s="273" t="s">
        <v>81</v>
      </c>
      <c r="AV146" s="15" t="s">
        <v>177</v>
      </c>
      <c r="AW146" s="15" t="s">
        <v>33</v>
      </c>
      <c r="AX146" s="15" t="s">
        <v>79</v>
      </c>
      <c r="AY146" s="273" t="s">
        <v>170</v>
      </c>
    </row>
    <row r="147" s="2" customFormat="1" ht="16.5" customHeight="1">
      <c r="A147" s="39"/>
      <c r="B147" s="40"/>
      <c r="C147" s="253" t="s">
        <v>247</v>
      </c>
      <c r="D147" s="253" t="s">
        <v>248</v>
      </c>
      <c r="E147" s="254" t="s">
        <v>284</v>
      </c>
      <c r="F147" s="255" t="s">
        <v>285</v>
      </c>
      <c r="G147" s="256" t="s">
        <v>286</v>
      </c>
      <c r="H147" s="257">
        <v>39.134999999999998</v>
      </c>
      <c r="I147" s="258"/>
      <c r="J147" s="259">
        <f>ROUND(I147*H147,2)</f>
        <v>0</v>
      </c>
      <c r="K147" s="255" t="s">
        <v>176</v>
      </c>
      <c r="L147" s="260"/>
      <c r="M147" s="261" t="s">
        <v>19</v>
      </c>
      <c r="N147" s="262" t="s">
        <v>42</v>
      </c>
      <c r="O147" s="85"/>
      <c r="P147" s="222">
        <f>O147*H147</f>
        <v>0</v>
      </c>
      <c r="Q147" s="222">
        <v>0.001</v>
      </c>
      <c r="R147" s="222">
        <f>Q147*H147</f>
        <v>0.039134999999999996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216</v>
      </c>
      <c r="AT147" s="224" t="s">
        <v>248</v>
      </c>
      <c r="AU147" s="224" t="s">
        <v>81</v>
      </c>
      <c r="AY147" s="18" t="s">
        <v>170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79</v>
      </c>
      <c r="BK147" s="225">
        <f>ROUND(I147*H147,2)</f>
        <v>0</v>
      </c>
      <c r="BL147" s="18" t="s">
        <v>177</v>
      </c>
      <c r="BM147" s="224" t="s">
        <v>811</v>
      </c>
    </row>
    <row r="148" s="2" customFormat="1">
      <c r="A148" s="39"/>
      <c r="B148" s="40"/>
      <c r="C148" s="41"/>
      <c r="D148" s="226" t="s">
        <v>179</v>
      </c>
      <c r="E148" s="41"/>
      <c r="F148" s="227" t="s">
        <v>288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179</v>
      </c>
      <c r="AU148" s="18" t="s">
        <v>81</v>
      </c>
    </row>
    <row r="149" s="2" customFormat="1">
      <c r="A149" s="39"/>
      <c r="B149" s="40"/>
      <c r="C149" s="41"/>
      <c r="D149" s="233" t="s">
        <v>266</v>
      </c>
      <c r="E149" s="41"/>
      <c r="F149" s="274" t="s">
        <v>289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266</v>
      </c>
      <c r="AU149" s="18" t="s">
        <v>81</v>
      </c>
    </row>
    <row r="150" s="14" customFormat="1">
      <c r="A150" s="14"/>
      <c r="B150" s="242"/>
      <c r="C150" s="243"/>
      <c r="D150" s="233" t="s">
        <v>195</v>
      </c>
      <c r="E150" s="244" t="s">
        <v>19</v>
      </c>
      <c r="F150" s="245" t="s">
        <v>812</v>
      </c>
      <c r="G150" s="243"/>
      <c r="H150" s="246">
        <v>37.491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195</v>
      </c>
      <c r="AU150" s="252" t="s">
        <v>81</v>
      </c>
      <c r="AV150" s="14" t="s">
        <v>81</v>
      </c>
      <c r="AW150" s="14" t="s">
        <v>33</v>
      </c>
      <c r="AX150" s="14" t="s">
        <v>71</v>
      </c>
      <c r="AY150" s="252" t="s">
        <v>170</v>
      </c>
    </row>
    <row r="151" s="14" customFormat="1">
      <c r="A151" s="14"/>
      <c r="B151" s="242"/>
      <c r="C151" s="243"/>
      <c r="D151" s="233" t="s">
        <v>195</v>
      </c>
      <c r="E151" s="244" t="s">
        <v>19</v>
      </c>
      <c r="F151" s="245" t="s">
        <v>813</v>
      </c>
      <c r="G151" s="243"/>
      <c r="H151" s="246">
        <v>1.6439999999999999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195</v>
      </c>
      <c r="AU151" s="252" t="s">
        <v>81</v>
      </c>
      <c r="AV151" s="14" t="s">
        <v>81</v>
      </c>
      <c r="AW151" s="14" t="s">
        <v>33</v>
      </c>
      <c r="AX151" s="14" t="s">
        <v>71</v>
      </c>
      <c r="AY151" s="252" t="s">
        <v>170</v>
      </c>
    </row>
    <row r="152" s="15" customFormat="1">
      <c r="A152" s="15"/>
      <c r="B152" s="263"/>
      <c r="C152" s="264"/>
      <c r="D152" s="233" t="s">
        <v>195</v>
      </c>
      <c r="E152" s="265" t="s">
        <v>19</v>
      </c>
      <c r="F152" s="266" t="s">
        <v>261</v>
      </c>
      <c r="G152" s="264"/>
      <c r="H152" s="267">
        <v>39.134999999999998</v>
      </c>
      <c r="I152" s="268"/>
      <c r="J152" s="264"/>
      <c r="K152" s="264"/>
      <c r="L152" s="269"/>
      <c r="M152" s="270"/>
      <c r="N152" s="271"/>
      <c r="O152" s="271"/>
      <c r="P152" s="271"/>
      <c r="Q152" s="271"/>
      <c r="R152" s="271"/>
      <c r="S152" s="271"/>
      <c r="T152" s="272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3" t="s">
        <v>195</v>
      </c>
      <c r="AU152" s="273" t="s">
        <v>81</v>
      </c>
      <c r="AV152" s="15" t="s">
        <v>177</v>
      </c>
      <c r="AW152" s="15" t="s">
        <v>33</v>
      </c>
      <c r="AX152" s="15" t="s">
        <v>79</v>
      </c>
      <c r="AY152" s="273" t="s">
        <v>170</v>
      </c>
    </row>
    <row r="153" s="2" customFormat="1" ht="16.5" customHeight="1">
      <c r="A153" s="39"/>
      <c r="B153" s="40"/>
      <c r="C153" s="213" t="s">
        <v>252</v>
      </c>
      <c r="D153" s="213" t="s">
        <v>172</v>
      </c>
      <c r="E153" s="214" t="s">
        <v>292</v>
      </c>
      <c r="F153" s="215" t="s">
        <v>293</v>
      </c>
      <c r="G153" s="216" t="s">
        <v>192</v>
      </c>
      <c r="H153" s="217">
        <v>47.231999999999999</v>
      </c>
      <c r="I153" s="218"/>
      <c r="J153" s="219">
        <f>ROUND(I153*H153,2)</f>
        <v>0</v>
      </c>
      <c r="K153" s="215" t="s">
        <v>176</v>
      </c>
      <c r="L153" s="45"/>
      <c r="M153" s="220" t="s">
        <v>19</v>
      </c>
      <c r="N153" s="221" t="s">
        <v>42</v>
      </c>
      <c r="O153" s="85"/>
      <c r="P153" s="222">
        <f>O153*H153</f>
        <v>0</v>
      </c>
      <c r="Q153" s="222">
        <v>0.0026919000000000001</v>
      </c>
      <c r="R153" s="222">
        <f>Q153*H153</f>
        <v>0.1271438208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177</v>
      </c>
      <c r="AT153" s="224" t="s">
        <v>172</v>
      </c>
      <c r="AU153" s="224" t="s">
        <v>81</v>
      </c>
      <c r="AY153" s="18" t="s">
        <v>170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177</v>
      </c>
      <c r="BM153" s="224" t="s">
        <v>814</v>
      </c>
    </row>
    <row r="154" s="2" customFormat="1">
      <c r="A154" s="39"/>
      <c r="B154" s="40"/>
      <c r="C154" s="41"/>
      <c r="D154" s="226" t="s">
        <v>179</v>
      </c>
      <c r="E154" s="41"/>
      <c r="F154" s="227" t="s">
        <v>295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179</v>
      </c>
      <c r="AU154" s="18" t="s">
        <v>81</v>
      </c>
    </row>
    <row r="155" s="14" customFormat="1">
      <c r="A155" s="14"/>
      <c r="B155" s="242"/>
      <c r="C155" s="243"/>
      <c r="D155" s="233" t="s">
        <v>195</v>
      </c>
      <c r="E155" s="244" t="s">
        <v>19</v>
      </c>
      <c r="F155" s="245" t="s">
        <v>815</v>
      </c>
      <c r="G155" s="243"/>
      <c r="H155" s="246">
        <v>42.847000000000001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195</v>
      </c>
      <c r="AU155" s="252" t="s">
        <v>81</v>
      </c>
      <c r="AV155" s="14" t="s">
        <v>81</v>
      </c>
      <c r="AW155" s="14" t="s">
        <v>33</v>
      </c>
      <c r="AX155" s="14" t="s">
        <v>71</v>
      </c>
      <c r="AY155" s="252" t="s">
        <v>170</v>
      </c>
    </row>
    <row r="156" s="14" customFormat="1">
      <c r="A156" s="14"/>
      <c r="B156" s="242"/>
      <c r="C156" s="243"/>
      <c r="D156" s="233" t="s">
        <v>195</v>
      </c>
      <c r="E156" s="244" t="s">
        <v>19</v>
      </c>
      <c r="F156" s="245" t="s">
        <v>816</v>
      </c>
      <c r="G156" s="243"/>
      <c r="H156" s="246">
        <v>4.3849999999999998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195</v>
      </c>
      <c r="AU156" s="252" t="s">
        <v>81</v>
      </c>
      <c r="AV156" s="14" t="s">
        <v>81</v>
      </c>
      <c r="AW156" s="14" t="s">
        <v>33</v>
      </c>
      <c r="AX156" s="14" t="s">
        <v>71</v>
      </c>
      <c r="AY156" s="252" t="s">
        <v>170</v>
      </c>
    </row>
    <row r="157" s="15" customFormat="1">
      <c r="A157" s="15"/>
      <c r="B157" s="263"/>
      <c r="C157" s="264"/>
      <c r="D157" s="233" t="s">
        <v>195</v>
      </c>
      <c r="E157" s="265" t="s">
        <v>19</v>
      </c>
      <c r="F157" s="266" t="s">
        <v>261</v>
      </c>
      <c r="G157" s="264"/>
      <c r="H157" s="267">
        <v>47.231999999999999</v>
      </c>
      <c r="I157" s="268"/>
      <c r="J157" s="264"/>
      <c r="K157" s="264"/>
      <c r="L157" s="269"/>
      <c r="M157" s="270"/>
      <c r="N157" s="271"/>
      <c r="O157" s="271"/>
      <c r="P157" s="271"/>
      <c r="Q157" s="271"/>
      <c r="R157" s="271"/>
      <c r="S157" s="271"/>
      <c r="T157" s="27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3" t="s">
        <v>195</v>
      </c>
      <c r="AU157" s="273" t="s">
        <v>81</v>
      </c>
      <c r="AV157" s="15" t="s">
        <v>177</v>
      </c>
      <c r="AW157" s="15" t="s">
        <v>33</v>
      </c>
      <c r="AX157" s="15" t="s">
        <v>79</v>
      </c>
      <c r="AY157" s="273" t="s">
        <v>170</v>
      </c>
    </row>
    <row r="158" s="2" customFormat="1" ht="16.5" customHeight="1">
      <c r="A158" s="39"/>
      <c r="B158" s="40"/>
      <c r="C158" s="213" t="s">
        <v>8</v>
      </c>
      <c r="D158" s="213" t="s">
        <v>172</v>
      </c>
      <c r="E158" s="214" t="s">
        <v>298</v>
      </c>
      <c r="F158" s="215" t="s">
        <v>299</v>
      </c>
      <c r="G158" s="216" t="s">
        <v>192</v>
      </c>
      <c r="H158" s="217">
        <v>47.231999999999999</v>
      </c>
      <c r="I158" s="218"/>
      <c r="J158" s="219">
        <f>ROUND(I158*H158,2)</f>
        <v>0</v>
      </c>
      <c r="K158" s="215" t="s">
        <v>176</v>
      </c>
      <c r="L158" s="45"/>
      <c r="M158" s="220" t="s">
        <v>19</v>
      </c>
      <c r="N158" s="221" t="s">
        <v>42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177</v>
      </c>
      <c r="AT158" s="224" t="s">
        <v>172</v>
      </c>
      <c r="AU158" s="224" t="s">
        <v>81</v>
      </c>
      <c r="AY158" s="18" t="s">
        <v>170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79</v>
      </c>
      <c r="BK158" s="225">
        <f>ROUND(I158*H158,2)</f>
        <v>0</v>
      </c>
      <c r="BL158" s="18" t="s">
        <v>177</v>
      </c>
      <c r="BM158" s="224" t="s">
        <v>817</v>
      </c>
    </row>
    <row r="159" s="2" customFormat="1">
      <c r="A159" s="39"/>
      <c r="B159" s="40"/>
      <c r="C159" s="41"/>
      <c r="D159" s="226" t="s">
        <v>179</v>
      </c>
      <c r="E159" s="41"/>
      <c r="F159" s="227" t="s">
        <v>301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179</v>
      </c>
      <c r="AU159" s="18" t="s">
        <v>81</v>
      </c>
    </row>
    <row r="160" s="2" customFormat="1" ht="16.5" customHeight="1">
      <c r="A160" s="39"/>
      <c r="B160" s="40"/>
      <c r="C160" s="213" t="s">
        <v>270</v>
      </c>
      <c r="D160" s="213" t="s">
        <v>172</v>
      </c>
      <c r="E160" s="214" t="s">
        <v>302</v>
      </c>
      <c r="F160" s="215" t="s">
        <v>303</v>
      </c>
      <c r="G160" s="216" t="s">
        <v>229</v>
      </c>
      <c r="H160" s="217">
        <v>0.76800000000000002</v>
      </c>
      <c r="I160" s="218"/>
      <c r="J160" s="219">
        <f>ROUND(I160*H160,2)</f>
        <v>0</v>
      </c>
      <c r="K160" s="215" t="s">
        <v>244</v>
      </c>
      <c r="L160" s="45"/>
      <c r="M160" s="220" t="s">
        <v>19</v>
      </c>
      <c r="N160" s="221" t="s">
        <v>42</v>
      </c>
      <c r="O160" s="85"/>
      <c r="P160" s="222">
        <f>O160*H160</f>
        <v>0</v>
      </c>
      <c r="Q160" s="222">
        <v>1.0606199999999999</v>
      </c>
      <c r="R160" s="222">
        <f>Q160*H160</f>
        <v>0.81455615999999997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177</v>
      </c>
      <c r="AT160" s="224" t="s">
        <v>172</v>
      </c>
      <c r="AU160" s="224" t="s">
        <v>81</v>
      </c>
      <c r="AY160" s="18" t="s">
        <v>170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79</v>
      </c>
      <c r="BK160" s="225">
        <f>ROUND(I160*H160,2)</f>
        <v>0</v>
      </c>
      <c r="BL160" s="18" t="s">
        <v>177</v>
      </c>
      <c r="BM160" s="224" t="s">
        <v>818</v>
      </c>
    </row>
    <row r="161" s="13" customFormat="1">
      <c r="A161" s="13"/>
      <c r="B161" s="231"/>
      <c r="C161" s="232"/>
      <c r="D161" s="233" t="s">
        <v>195</v>
      </c>
      <c r="E161" s="234" t="s">
        <v>19</v>
      </c>
      <c r="F161" s="235" t="s">
        <v>819</v>
      </c>
      <c r="G161" s="232"/>
      <c r="H161" s="234" t="s">
        <v>19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195</v>
      </c>
      <c r="AU161" s="241" t="s">
        <v>81</v>
      </c>
      <c r="AV161" s="13" t="s">
        <v>79</v>
      </c>
      <c r="AW161" s="13" t="s">
        <v>33</v>
      </c>
      <c r="AX161" s="13" t="s">
        <v>71</v>
      </c>
      <c r="AY161" s="241" t="s">
        <v>170</v>
      </c>
    </row>
    <row r="162" s="14" customFormat="1">
      <c r="A162" s="14"/>
      <c r="B162" s="242"/>
      <c r="C162" s="243"/>
      <c r="D162" s="233" t="s">
        <v>195</v>
      </c>
      <c r="E162" s="244" t="s">
        <v>19</v>
      </c>
      <c r="F162" s="245" t="s">
        <v>820</v>
      </c>
      <c r="G162" s="243"/>
      <c r="H162" s="246">
        <v>759.94000000000005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195</v>
      </c>
      <c r="AU162" s="252" t="s">
        <v>81</v>
      </c>
      <c r="AV162" s="14" t="s">
        <v>81</v>
      </c>
      <c r="AW162" s="14" t="s">
        <v>33</v>
      </c>
      <c r="AX162" s="14" t="s">
        <v>79</v>
      </c>
      <c r="AY162" s="252" t="s">
        <v>170</v>
      </c>
    </row>
    <row r="163" s="14" customFormat="1">
      <c r="A163" s="14"/>
      <c r="B163" s="242"/>
      <c r="C163" s="243"/>
      <c r="D163" s="233" t="s">
        <v>195</v>
      </c>
      <c r="E163" s="243"/>
      <c r="F163" s="245" t="s">
        <v>821</v>
      </c>
      <c r="G163" s="243"/>
      <c r="H163" s="246">
        <v>0.76800000000000002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2" t="s">
        <v>195</v>
      </c>
      <c r="AU163" s="252" t="s">
        <v>81</v>
      </c>
      <c r="AV163" s="14" t="s">
        <v>81</v>
      </c>
      <c r="AW163" s="14" t="s">
        <v>4</v>
      </c>
      <c r="AX163" s="14" t="s">
        <v>79</v>
      </c>
      <c r="AY163" s="252" t="s">
        <v>170</v>
      </c>
    </row>
    <row r="164" s="2" customFormat="1" ht="24.15" customHeight="1">
      <c r="A164" s="39"/>
      <c r="B164" s="40"/>
      <c r="C164" s="213" t="s">
        <v>276</v>
      </c>
      <c r="D164" s="213" t="s">
        <v>172</v>
      </c>
      <c r="E164" s="214" t="s">
        <v>309</v>
      </c>
      <c r="F164" s="215" t="s">
        <v>310</v>
      </c>
      <c r="G164" s="216" t="s">
        <v>229</v>
      </c>
      <c r="H164" s="217">
        <v>0.622</v>
      </c>
      <c r="I164" s="218"/>
      <c r="J164" s="219">
        <f>ROUND(I164*H164,2)</f>
        <v>0</v>
      </c>
      <c r="K164" s="215" t="s">
        <v>176</v>
      </c>
      <c r="L164" s="45"/>
      <c r="M164" s="220" t="s">
        <v>19</v>
      </c>
      <c r="N164" s="221" t="s">
        <v>42</v>
      </c>
      <c r="O164" s="85"/>
      <c r="P164" s="222">
        <f>O164*H164</f>
        <v>0</v>
      </c>
      <c r="Q164" s="222">
        <v>1.0627727797</v>
      </c>
      <c r="R164" s="222">
        <f>Q164*H164</f>
        <v>0.66104466897339997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177</v>
      </c>
      <c r="AT164" s="224" t="s">
        <v>172</v>
      </c>
      <c r="AU164" s="224" t="s">
        <v>81</v>
      </c>
      <c r="AY164" s="18" t="s">
        <v>170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177</v>
      </c>
      <c r="BM164" s="224" t="s">
        <v>822</v>
      </c>
    </row>
    <row r="165" s="2" customFormat="1">
      <c r="A165" s="39"/>
      <c r="B165" s="40"/>
      <c r="C165" s="41"/>
      <c r="D165" s="226" t="s">
        <v>179</v>
      </c>
      <c r="E165" s="41"/>
      <c r="F165" s="227" t="s">
        <v>312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179</v>
      </c>
      <c r="AU165" s="18" t="s">
        <v>81</v>
      </c>
    </row>
    <row r="166" s="2" customFormat="1">
      <c r="A166" s="39"/>
      <c r="B166" s="40"/>
      <c r="C166" s="41"/>
      <c r="D166" s="233" t="s">
        <v>266</v>
      </c>
      <c r="E166" s="41"/>
      <c r="F166" s="274" t="s">
        <v>313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266</v>
      </c>
      <c r="AU166" s="18" t="s">
        <v>81</v>
      </c>
    </row>
    <row r="167" s="14" customFormat="1">
      <c r="A167" s="14"/>
      <c r="B167" s="242"/>
      <c r="C167" s="243"/>
      <c r="D167" s="233" t="s">
        <v>195</v>
      </c>
      <c r="E167" s="244" t="s">
        <v>19</v>
      </c>
      <c r="F167" s="245" t="s">
        <v>823</v>
      </c>
      <c r="G167" s="243"/>
      <c r="H167" s="246">
        <v>0.622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2" t="s">
        <v>195</v>
      </c>
      <c r="AU167" s="252" t="s">
        <v>81</v>
      </c>
      <c r="AV167" s="14" t="s">
        <v>81</v>
      </c>
      <c r="AW167" s="14" t="s">
        <v>33</v>
      </c>
      <c r="AX167" s="14" t="s">
        <v>79</v>
      </c>
      <c r="AY167" s="252" t="s">
        <v>170</v>
      </c>
    </row>
    <row r="168" s="12" customFormat="1" ht="22.8" customHeight="1">
      <c r="A168" s="12"/>
      <c r="B168" s="197"/>
      <c r="C168" s="198"/>
      <c r="D168" s="199" t="s">
        <v>70</v>
      </c>
      <c r="E168" s="211" t="s">
        <v>185</v>
      </c>
      <c r="F168" s="211" t="s">
        <v>315</v>
      </c>
      <c r="G168" s="198"/>
      <c r="H168" s="198"/>
      <c r="I168" s="201"/>
      <c r="J168" s="212">
        <f>BK168</f>
        <v>0</v>
      </c>
      <c r="K168" s="198"/>
      <c r="L168" s="203"/>
      <c r="M168" s="204"/>
      <c r="N168" s="205"/>
      <c r="O168" s="205"/>
      <c r="P168" s="206">
        <f>SUM(P169:P213)</f>
        <v>0</v>
      </c>
      <c r="Q168" s="205"/>
      <c r="R168" s="206">
        <f>SUM(R169:R213)</f>
        <v>11.476069999999998</v>
      </c>
      <c r="S168" s="205"/>
      <c r="T168" s="207">
        <f>SUM(T169:T213)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8" t="s">
        <v>79</v>
      </c>
      <c r="AT168" s="209" t="s">
        <v>70</v>
      </c>
      <c r="AU168" s="209" t="s">
        <v>79</v>
      </c>
      <c r="AY168" s="208" t="s">
        <v>170</v>
      </c>
      <c r="BK168" s="210">
        <f>SUM(BK169:BK213)</f>
        <v>0</v>
      </c>
    </row>
    <row r="169" s="2" customFormat="1" ht="33" customHeight="1">
      <c r="A169" s="39"/>
      <c r="B169" s="40"/>
      <c r="C169" s="213" t="s">
        <v>283</v>
      </c>
      <c r="D169" s="213" t="s">
        <v>172</v>
      </c>
      <c r="E169" s="214" t="s">
        <v>317</v>
      </c>
      <c r="F169" s="215" t="s">
        <v>318</v>
      </c>
      <c r="G169" s="216" t="s">
        <v>229</v>
      </c>
      <c r="H169" s="217">
        <v>10.007999999999999</v>
      </c>
      <c r="I169" s="218"/>
      <c r="J169" s="219">
        <f>ROUND(I169*H169,2)</f>
        <v>0</v>
      </c>
      <c r="K169" s="215" t="s">
        <v>176</v>
      </c>
      <c r="L169" s="45"/>
      <c r="M169" s="220" t="s">
        <v>19</v>
      </c>
      <c r="N169" s="221" t="s">
        <v>42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177</v>
      </c>
      <c r="AT169" s="224" t="s">
        <v>172</v>
      </c>
      <c r="AU169" s="224" t="s">
        <v>81</v>
      </c>
      <c r="AY169" s="18" t="s">
        <v>170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177</v>
      </c>
      <c r="BM169" s="224" t="s">
        <v>824</v>
      </c>
    </row>
    <row r="170" s="2" customFormat="1">
      <c r="A170" s="39"/>
      <c r="B170" s="40"/>
      <c r="C170" s="41"/>
      <c r="D170" s="226" t="s">
        <v>179</v>
      </c>
      <c r="E170" s="41"/>
      <c r="F170" s="227" t="s">
        <v>320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179</v>
      </c>
      <c r="AU170" s="18" t="s">
        <v>81</v>
      </c>
    </row>
    <row r="171" s="13" customFormat="1">
      <c r="A171" s="13"/>
      <c r="B171" s="231"/>
      <c r="C171" s="232"/>
      <c r="D171" s="233" t="s">
        <v>195</v>
      </c>
      <c r="E171" s="234" t="s">
        <v>19</v>
      </c>
      <c r="F171" s="235" t="s">
        <v>825</v>
      </c>
      <c r="G171" s="232"/>
      <c r="H171" s="234" t="s">
        <v>19</v>
      </c>
      <c r="I171" s="236"/>
      <c r="J171" s="232"/>
      <c r="K171" s="232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195</v>
      </c>
      <c r="AU171" s="241" t="s">
        <v>81</v>
      </c>
      <c r="AV171" s="13" t="s">
        <v>79</v>
      </c>
      <c r="AW171" s="13" t="s">
        <v>33</v>
      </c>
      <c r="AX171" s="13" t="s">
        <v>71</v>
      </c>
      <c r="AY171" s="241" t="s">
        <v>170</v>
      </c>
    </row>
    <row r="172" s="14" customFormat="1">
      <c r="A172" s="14"/>
      <c r="B172" s="242"/>
      <c r="C172" s="243"/>
      <c r="D172" s="233" t="s">
        <v>195</v>
      </c>
      <c r="E172" s="244" t="s">
        <v>19</v>
      </c>
      <c r="F172" s="245" t="s">
        <v>826</v>
      </c>
      <c r="G172" s="243"/>
      <c r="H172" s="246">
        <v>10.007999999999999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195</v>
      </c>
      <c r="AU172" s="252" t="s">
        <v>81</v>
      </c>
      <c r="AV172" s="14" t="s">
        <v>81</v>
      </c>
      <c r="AW172" s="14" t="s">
        <v>33</v>
      </c>
      <c r="AX172" s="14" t="s">
        <v>79</v>
      </c>
      <c r="AY172" s="252" t="s">
        <v>170</v>
      </c>
    </row>
    <row r="173" s="2" customFormat="1" ht="16.5" customHeight="1">
      <c r="A173" s="39"/>
      <c r="B173" s="40"/>
      <c r="C173" s="253" t="s">
        <v>291</v>
      </c>
      <c r="D173" s="253" t="s">
        <v>248</v>
      </c>
      <c r="E173" s="254" t="s">
        <v>827</v>
      </c>
      <c r="F173" s="255" t="s">
        <v>828</v>
      </c>
      <c r="G173" s="256" t="s">
        <v>229</v>
      </c>
      <c r="H173" s="257">
        <v>1.998</v>
      </c>
      <c r="I173" s="258"/>
      <c r="J173" s="259">
        <f>ROUND(I173*H173,2)</f>
        <v>0</v>
      </c>
      <c r="K173" s="255" t="s">
        <v>244</v>
      </c>
      <c r="L173" s="260"/>
      <c r="M173" s="261" t="s">
        <v>19</v>
      </c>
      <c r="N173" s="262" t="s">
        <v>42</v>
      </c>
      <c r="O173" s="85"/>
      <c r="P173" s="222">
        <f>O173*H173</f>
        <v>0</v>
      </c>
      <c r="Q173" s="222">
        <v>1</v>
      </c>
      <c r="R173" s="222">
        <f>Q173*H173</f>
        <v>1.998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216</v>
      </c>
      <c r="AT173" s="224" t="s">
        <v>248</v>
      </c>
      <c r="AU173" s="224" t="s">
        <v>81</v>
      </c>
      <c r="AY173" s="18" t="s">
        <v>170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79</v>
      </c>
      <c r="BK173" s="225">
        <f>ROUND(I173*H173,2)</f>
        <v>0</v>
      </c>
      <c r="BL173" s="18" t="s">
        <v>177</v>
      </c>
      <c r="BM173" s="224" t="s">
        <v>829</v>
      </c>
    </row>
    <row r="174" s="14" customFormat="1">
      <c r="A174" s="14"/>
      <c r="B174" s="242"/>
      <c r="C174" s="243"/>
      <c r="D174" s="233" t="s">
        <v>195</v>
      </c>
      <c r="E174" s="243"/>
      <c r="F174" s="245" t="s">
        <v>830</v>
      </c>
      <c r="G174" s="243"/>
      <c r="H174" s="246">
        <v>1.998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195</v>
      </c>
      <c r="AU174" s="252" t="s">
        <v>81</v>
      </c>
      <c r="AV174" s="14" t="s">
        <v>81</v>
      </c>
      <c r="AW174" s="14" t="s">
        <v>4</v>
      </c>
      <c r="AX174" s="14" t="s">
        <v>79</v>
      </c>
      <c r="AY174" s="252" t="s">
        <v>170</v>
      </c>
    </row>
    <row r="175" s="2" customFormat="1" ht="16.5" customHeight="1">
      <c r="A175" s="39"/>
      <c r="B175" s="40"/>
      <c r="C175" s="253" t="s">
        <v>297</v>
      </c>
      <c r="D175" s="253" t="s">
        <v>248</v>
      </c>
      <c r="E175" s="254" t="s">
        <v>324</v>
      </c>
      <c r="F175" s="255" t="s">
        <v>325</v>
      </c>
      <c r="G175" s="256" t="s">
        <v>229</v>
      </c>
      <c r="H175" s="257">
        <v>1.22</v>
      </c>
      <c r="I175" s="258"/>
      <c r="J175" s="259">
        <f>ROUND(I175*H175,2)</f>
        <v>0</v>
      </c>
      <c r="K175" s="255" t="s">
        <v>244</v>
      </c>
      <c r="L175" s="260"/>
      <c r="M175" s="261" t="s">
        <v>19</v>
      </c>
      <c r="N175" s="262" t="s">
        <v>42</v>
      </c>
      <c r="O175" s="85"/>
      <c r="P175" s="222">
        <f>O175*H175</f>
        <v>0</v>
      </c>
      <c r="Q175" s="222">
        <v>1</v>
      </c>
      <c r="R175" s="222">
        <f>Q175*H175</f>
        <v>1.22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216</v>
      </c>
      <c r="AT175" s="224" t="s">
        <v>248</v>
      </c>
      <c r="AU175" s="224" t="s">
        <v>81</v>
      </c>
      <c r="AY175" s="18" t="s">
        <v>170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79</v>
      </c>
      <c r="BK175" s="225">
        <f>ROUND(I175*H175,2)</f>
        <v>0</v>
      </c>
      <c r="BL175" s="18" t="s">
        <v>177</v>
      </c>
      <c r="BM175" s="224" t="s">
        <v>831</v>
      </c>
    </row>
    <row r="176" s="14" customFormat="1">
      <c r="A176" s="14"/>
      <c r="B176" s="242"/>
      <c r="C176" s="243"/>
      <c r="D176" s="233" t="s">
        <v>195</v>
      </c>
      <c r="E176" s="243"/>
      <c r="F176" s="245" t="s">
        <v>832</v>
      </c>
      <c r="G176" s="243"/>
      <c r="H176" s="246">
        <v>1.22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2" t="s">
        <v>195</v>
      </c>
      <c r="AU176" s="252" t="s">
        <v>81</v>
      </c>
      <c r="AV176" s="14" t="s">
        <v>81</v>
      </c>
      <c r="AW176" s="14" t="s">
        <v>4</v>
      </c>
      <c r="AX176" s="14" t="s">
        <v>79</v>
      </c>
      <c r="AY176" s="252" t="s">
        <v>170</v>
      </c>
    </row>
    <row r="177" s="2" customFormat="1" ht="16.5" customHeight="1">
      <c r="A177" s="39"/>
      <c r="B177" s="40"/>
      <c r="C177" s="253" t="s">
        <v>7</v>
      </c>
      <c r="D177" s="253" t="s">
        <v>248</v>
      </c>
      <c r="E177" s="254" t="s">
        <v>833</v>
      </c>
      <c r="F177" s="255" t="s">
        <v>834</v>
      </c>
      <c r="G177" s="256" t="s">
        <v>229</v>
      </c>
      <c r="H177" s="257">
        <v>2.2509999999999999</v>
      </c>
      <c r="I177" s="258"/>
      <c r="J177" s="259">
        <f>ROUND(I177*H177,2)</f>
        <v>0</v>
      </c>
      <c r="K177" s="255" t="s">
        <v>244</v>
      </c>
      <c r="L177" s="260"/>
      <c r="M177" s="261" t="s">
        <v>19</v>
      </c>
      <c r="N177" s="262" t="s">
        <v>42</v>
      </c>
      <c r="O177" s="85"/>
      <c r="P177" s="222">
        <f>O177*H177</f>
        <v>0</v>
      </c>
      <c r="Q177" s="222">
        <v>1</v>
      </c>
      <c r="R177" s="222">
        <f>Q177*H177</f>
        <v>2.2509999999999999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216</v>
      </c>
      <c r="AT177" s="224" t="s">
        <v>248</v>
      </c>
      <c r="AU177" s="224" t="s">
        <v>81</v>
      </c>
      <c r="AY177" s="18" t="s">
        <v>170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79</v>
      </c>
      <c r="BK177" s="225">
        <f>ROUND(I177*H177,2)</f>
        <v>0</v>
      </c>
      <c r="BL177" s="18" t="s">
        <v>177</v>
      </c>
      <c r="BM177" s="224" t="s">
        <v>835</v>
      </c>
    </row>
    <row r="178" s="14" customFormat="1">
      <c r="A178" s="14"/>
      <c r="B178" s="242"/>
      <c r="C178" s="243"/>
      <c r="D178" s="233" t="s">
        <v>195</v>
      </c>
      <c r="E178" s="243"/>
      <c r="F178" s="245" t="s">
        <v>836</v>
      </c>
      <c r="G178" s="243"/>
      <c r="H178" s="246">
        <v>2.2509999999999999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195</v>
      </c>
      <c r="AU178" s="252" t="s">
        <v>81</v>
      </c>
      <c r="AV178" s="14" t="s">
        <v>81</v>
      </c>
      <c r="AW178" s="14" t="s">
        <v>4</v>
      </c>
      <c r="AX178" s="14" t="s">
        <v>79</v>
      </c>
      <c r="AY178" s="252" t="s">
        <v>170</v>
      </c>
    </row>
    <row r="179" s="2" customFormat="1" ht="16.5" customHeight="1">
      <c r="A179" s="39"/>
      <c r="B179" s="40"/>
      <c r="C179" s="253" t="s">
        <v>308</v>
      </c>
      <c r="D179" s="253" t="s">
        <v>248</v>
      </c>
      <c r="E179" s="254" t="s">
        <v>338</v>
      </c>
      <c r="F179" s="255" t="s">
        <v>339</v>
      </c>
      <c r="G179" s="256" t="s">
        <v>229</v>
      </c>
      <c r="H179" s="257">
        <v>3.8170000000000002</v>
      </c>
      <c r="I179" s="258"/>
      <c r="J179" s="259">
        <f>ROUND(I179*H179,2)</f>
        <v>0</v>
      </c>
      <c r="K179" s="255" t="s">
        <v>244</v>
      </c>
      <c r="L179" s="260"/>
      <c r="M179" s="261" t="s">
        <v>19</v>
      </c>
      <c r="N179" s="262" t="s">
        <v>42</v>
      </c>
      <c r="O179" s="85"/>
      <c r="P179" s="222">
        <f>O179*H179</f>
        <v>0</v>
      </c>
      <c r="Q179" s="222">
        <v>1</v>
      </c>
      <c r="R179" s="222">
        <f>Q179*H179</f>
        <v>3.8170000000000002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216</v>
      </c>
      <c r="AT179" s="224" t="s">
        <v>248</v>
      </c>
      <c r="AU179" s="224" t="s">
        <v>81</v>
      </c>
      <c r="AY179" s="18" t="s">
        <v>170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79</v>
      </c>
      <c r="BK179" s="225">
        <f>ROUND(I179*H179,2)</f>
        <v>0</v>
      </c>
      <c r="BL179" s="18" t="s">
        <v>177</v>
      </c>
      <c r="BM179" s="224" t="s">
        <v>837</v>
      </c>
    </row>
    <row r="180" s="14" customFormat="1">
      <c r="A180" s="14"/>
      <c r="B180" s="242"/>
      <c r="C180" s="243"/>
      <c r="D180" s="233" t="s">
        <v>195</v>
      </c>
      <c r="E180" s="243"/>
      <c r="F180" s="245" t="s">
        <v>838</v>
      </c>
      <c r="G180" s="243"/>
      <c r="H180" s="246">
        <v>3.8170000000000002</v>
      </c>
      <c r="I180" s="247"/>
      <c r="J180" s="243"/>
      <c r="K180" s="243"/>
      <c r="L180" s="248"/>
      <c r="M180" s="249"/>
      <c r="N180" s="250"/>
      <c r="O180" s="250"/>
      <c r="P180" s="250"/>
      <c r="Q180" s="250"/>
      <c r="R180" s="250"/>
      <c r="S180" s="250"/>
      <c r="T180" s="25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2" t="s">
        <v>195</v>
      </c>
      <c r="AU180" s="252" t="s">
        <v>81</v>
      </c>
      <c r="AV180" s="14" t="s">
        <v>81</v>
      </c>
      <c r="AW180" s="14" t="s">
        <v>4</v>
      </c>
      <c r="AX180" s="14" t="s">
        <v>79</v>
      </c>
      <c r="AY180" s="252" t="s">
        <v>170</v>
      </c>
    </row>
    <row r="181" s="2" customFormat="1" ht="24.15" customHeight="1">
      <c r="A181" s="39"/>
      <c r="B181" s="40"/>
      <c r="C181" s="253" t="s">
        <v>316</v>
      </c>
      <c r="D181" s="253" t="s">
        <v>248</v>
      </c>
      <c r="E181" s="254" t="s">
        <v>839</v>
      </c>
      <c r="F181" s="255" t="s">
        <v>840</v>
      </c>
      <c r="G181" s="256" t="s">
        <v>229</v>
      </c>
      <c r="H181" s="257">
        <v>0.85299999999999998</v>
      </c>
      <c r="I181" s="258"/>
      <c r="J181" s="259">
        <f>ROUND(I181*H181,2)</f>
        <v>0</v>
      </c>
      <c r="K181" s="255" t="s">
        <v>244</v>
      </c>
      <c r="L181" s="260"/>
      <c r="M181" s="261" t="s">
        <v>19</v>
      </c>
      <c r="N181" s="262" t="s">
        <v>42</v>
      </c>
      <c r="O181" s="85"/>
      <c r="P181" s="222">
        <f>O181*H181</f>
        <v>0</v>
      </c>
      <c r="Q181" s="222">
        <v>1</v>
      </c>
      <c r="R181" s="222">
        <f>Q181*H181</f>
        <v>0.85299999999999998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216</v>
      </c>
      <c r="AT181" s="224" t="s">
        <v>248</v>
      </c>
      <c r="AU181" s="224" t="s">
        <v>81</v>
      </c>
      <c r="AY181" s="18" t="s">
        <v>170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79</v>
      </c>
      <c r="BK181" s="225">
        <f>ROUND(I181*H181,2)</f>
        <v>0</v>
      </c>
      <c r="BL181" s="18" t="s">
        <v>177</v>
      </c>
      <c r="BM181" s="224" t="s">
        <v>841</v>
      </c>
    </row>
    <row r="182" s="14" customFormat="1">
      <c r="A182" s="14"/>
      <c r="B182" s="242"/>
      <c r="C182" s="243"/>
      <c r="D182" s="233" t="s">
        <v>195</v>
      </c>
      <c r="E182" s="243"/>
      <c r="F182" s="245" t="s">
        <v>842</v>
      </c>
      <c r="G182" s="243"/>
      <c r="H182" s="246">
        <v>0.85299999999999998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2" t="s">
        <v>195</v>
      </c>
      <c r="AU182" s="252" t="s">
        <v>81</v>
      </c>
      <c r="AV182" s="14" t="s">
        <v>81</v>
      </c>
      <c r="AW182" s="14" t="s">
        <v>4</v>
      </c>
      <c r="AX182" s="14" t="s">
        <v>79</v>
      </c>
      <c r="AY182" s="252" t="s">
        <v>170</v>
      </c>
    </row>
    <row r="183" s="2" customFormat="1" ht="16.5" customHeight="1">
      <c r="A183" s="39"/>
      <c r="B183" s="40"/>
      <c r="C183" s="253" t="s">
        <v>323</v>
      </c>
      <c r="D183" s="253" t="s">
        <v>248</v>
      </c>
      <c r="E183" s="254" t="s">
        <v>353</v>
      </c>
      <c r="F183" s="255" t="s">
        <v>354</v>
      </c>
      <c r="G183" s="256" t="s">
        <v>229</v>
      </c>
      <c r="H183" s="257">
        <v>0.36499999999999999</v>
      </c>
      <c r="I183" s="258"/>
      <c r="J183" s="259">
        <f>ROUND(I183*H183,2)</f>
        <v>0</v>
      </c>
      <c r="K183" s="255" t="s">
        <v>244</v>
      </c>
      <c r="L183" s="260"/>
      <c r="M183" s="261" t="s">
        <v>19</v>
      </c>
      <c r="N183" s="262" t="s">
        <v>42</v>
      </c>
      <c r="O183" s="85"/>
      <c r="P183" s="222">
        <f>O183*H183</f>
        <v>0</v>
      </c>
      <c r="Q183" s="222">
        <v>1</v>
      </c>
      <c r="R183" s="222">
        <f>Q183*H183</f>
        <v>0.36499999999999999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216</v>
      </c>
      <c r="AT183" s="224" t="s">
        <v>248</v>
      </c>
      <c r="AU183" s="224" t="s">
        <v>81</v>
      </c>
      <c r="AY183" s="18" t="s">
        <v>170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79</v>
      </c>
      <c r="BK183" s="225">
        <f>ROUND(I183*H183,2)</f>
        <v>0</v>
      </c>
      <c r="BL183" s="18" t="s">
        <v>177</v>
      </c>
      <c r="BM183" s="224" t="s">
        <v>843</v>
      </c>
    </row>
    <row r="184" s="14" customFormat="1">
      <c r="A184" s="14"/>
      <c r="B184" s="242"/>
      <c r="C184" s="243"/>
      <c r="D184" s="233" t="s">
        <v>195</v>
      </c>
      <c r="E184" s="244" t="s">
        <v>19</v>
      </c>
      <c r="F184" s="245" t="s">
        <v>844</v>
      </c>
      <c r="G184" s="243"/>
      <c r="H184" s="246">
        <v>0.34799999999999998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195</v>
      </c>
      <c r="AU184" s="252" t="s">
        <v>81</v>
      </c>
      <c r="AV184" s="14" t="s">
        <v>81</v>
      </c>
      <c r="AW184" s="14" t="s">
        <v>33</v>
      </c>
      <c r="AX184" s="14" t="s">
        <v>79</v>
      </c>
      <c r="AY184" s="252" t="s">
        <v>170</v>
      </c>
    </row>
    <row r="185" s="14" customFormat="1">
      <c r="A185" s="14"/>
      <c r="B185" s="242"/>
      <c r="C185" s="243"/>
      <c r="D185" s="233" t="s">
        <v>195</v>
      </c>
      <c r="E185" s="243"/>
      <c r="F185" s="245" t="s">
        <v>845</v>
      </c>
      <c r="G185" s="243"/>
      <c r="H185" s="246">
        <v>0.36499999999999999</v>
      </c>
      <c r="I185" s="247"/>
      <c r="J185" s="243"/>
      <c r="K185" s="243"/>
      <c r="L185" s="248"/>
      <c r="M185" s="249"/>
      <c r="N185" s="250"/>
      <c r="O185" s="250"/>
      <c r="P185" s="250"/>
      <c r="Q185" s="250"/>
      <c r="R185" s="250"/>
      <c r="S185" s="250"/>
      <c r="T185" s="25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2" t="s">
        <v>195</v>
      </c>
      <c r="AU185" s="252" t="s">
        <v>81</v>
      </c>
      <c r="AV185" s="14" t="s">
        <v>81</v>
      </c>
      <c r="AW185" s="14" t="s">
        <v>4</v>
      </c>
      <c r="AX185" s="14" t="s">
        <v>79</v>
      </c>
      <c r="AY185" s="252" t="s">
        <v>170</v>
      </c>
    </row>
    <row r="186" s="2" customFormat="1" ht="24.15" customHeight="1">
      <c r="A186" s="39"/>
      <c r="B186" s="40"/>
      <c r="C186" s="213" t="s">
        <v>197</v>
      </c>
      <c r="D186" s="213" t="s">
        <v>172</v>
      </c>
      <c r="E186" s="214" t="s">
        <v>359</v>
      </c>
      <c r="F186" s="215" t="s">
        <v>360</v>
      </c>
      <c r="G186" s="216" t="s">
        <v>229</v>
      </c>
      <c r="H186" s="217">
        <v>10.007999999999999</v>
      </c>
      <c r="I186" s="218"/>
      <c r="J186" s="219">
        <f>ROUND(I186*H186,2)</f>
        <v>0</v>
      </c>
      <c r="K186" s="215" t="s">
        <v>244</v>
      </c>
      <c r="L186" s="45"/>
      <c r="M186" s="220" t="s">
        <v>19</v>
      </c>
      <c r="N186" s="221" t="s">
        <v>42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177</v>
      </c>
      <c r="AT186" s="224" t="s">
        <v>172</v>
      </c>
      <c r="AU186" s="224" t="s">
        <v>81</v>
      </c>
      <c r="AY186" s="18" t="s">
        <v>170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79</v>
      </c>
      <c r="BK186" s="225">
        <f>ROUND(I186*H186,2)</f>
        <v>0</v>
      </c>
      <c r="BL186" s="18" t="s">
        <v>177</v>
      </c>
      <c r="BM186" s="224" t="s">
        <v>846</v>
      </c>
    </row>
    <row r="187" s="2" customFormat="1" ht="37.8" customHeight="1">
      <c r="A187" s="39"/>
      <c r="B187" s="40"/>
      <c r="C187" s="213" t="s">
        <v>332</v>
      </c>
      <c r="D187" s="213" t="s">
        <v>172</v>
      </c>
      <c r="E187" s="214" t="s">
        <v>363</v>
      </c>
      <c r="F187" s="215" t="s">
        <v>364</v>
      </c>
      <c r="G187" s="216" t="s">
        <v>192</v>
      </c>
      <c r="H187" s="217">
        <v>56</v>
      </c>
      <c r="I187" s="218"/>
      <c r="J187" s="219">
        <f>ROUND(I187*H187,2)</f>
        <v>0</v>
      </c>
      <c r="K187" s="215" t="s">
        <v>176</v>
      </c>
      <c r="L187" s="45"/>
      <c r="M187" s="220" t="s">
        <v>19</v>
      </c>
      <c r="N187" s="221" t="s">
        <v>42</v>
      </c>
      <c r="O187" s="85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4" t="s">
        <v>177</v>
      </c>
      <c r="AT187" s="224" t="s">
        <v>172</v>
      </c>
      <c r="AU187" s="224" t="s">
        <v>81</v>
      </c>
      <c r="AY187" s="18" t="s">
        <v>170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8" t="s">
        <v>79</v>
      </c>
      <c r="BK187" s="225">
        <f>ROUND(I187*H187,2)</f>
        <v>0</v>
      </c>
      <c r="BL187" s="18" t="s">
        <v>177</v>
      </c>
      <c r="BM187" s="224" t="s">
        <v>847</v>
      </c>
    </row>
    <row r="188" s="2" customFormat="1">
      <c r="A188" s="39"/>
      <c r="B188" s="40"/>
      <c r="C188" s="41"/>
      <c r="D188" s="226" t="s">
        <v>179</v>
      </c>
      <c r="E188" s="41"/>
      <c r="F188" s="227" t="s">
        <v>366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179</v>
      </c>
      <c r="AU188" s="18" t="s">
        <v>81</v>
      </c>
    </row>
    <row r="189" s="13" customFormat="1">
      <c r="A189" s="13"/>
      <c r="B189" s="231"/>
      <c r="C189" s="232"/>
      <c r="D189" s="233" t="s">
        <v>195</v>
      </c>
      <c r="E189" s="234" t="s">
        <v>19</v>
      </c>
      <c r="F189" s="235" t="s">
        <v>848</v>
      </c>
      <c r="G189" s="232"/>
      <c r="H189" s="234" t="s">
        <v>19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195</v>
      </c>
      <c r="AU189" s="241" t="s">
        <v>81</v>
      </c>
      <c r="AV189" s="13" t="s">
        <v>79</v>
      </c>
      <c r="AW189" s="13" t="s">
        <v>33</v>
      </c>
      <c r="AX189" s="13" t="s">
        <v>71</v>
      </c>
      <c r="AY189" s="241" t="s">
        <v>170</v>
      </c>
    </row>
    <row r="190" s="13" customFormat="1">
      <c r="A190" s="13"/>
      <c r="B190" s="231"/>
      <c r="C190" s="232"/>
      <c r="D190" s="233" t="s">
        <v>195</v>
      </c>
      <c r="E190" s="234" t="s">
        <v>19</v>
      </c>
      <c r="F190" s="235" t="s">
        <v>849</v>
      </c>
      <c r="G190" s="232"/>
      <c r="H190" s="234" t="s">
        <v>19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195</v>
      </c>
      <c r="AU190" s="241" t="s">
        <v>81</v>
      </c>
      <c r="AV190" s="13" t="s">
        <v>79</v>
      </c>
      <c r="AW190" s="13" t="s">
        <v>33</v>
      </c>
      <c r="AX190" s="13" t="s">
        <v>71</v>
      </c>
      <c r="AY190" s="241" t="s">
        <v>170</v>
      </c>
    </row>
    <row r="191" s="14" customFormat="1">
      <c r="A191" s="14"/>
      <c r="B191" s="242"/>
      <c r="C191" s="243"/>
      <c r="D191" s="233" t="s">
        <v>195</v>
      </c>
      <c r="E191" s="244" t="s">
        <v>19</v>
      </c>
      <c r="F191" s="245" t="s">
        <v>507</v>
      </c>
      <c r="G191" s="243"/>
      <c r="H191" s="246">
        <v>56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195</v>
      </c>
      <c r="AU191" s="252" t="s">
        <v>81</v>
      </c>
      <c r="AV191" s="14" t="s">
        <v>81</v>
      </c>
      <c r="AW191" s="14" t="s">
        <v>33</v>
      </c>
      <c r="AX191" s="14" t="s">
        <v>79</v>
      </c>
      <c r="AY191" s="252" t="s">
        <v>170</v>
      </c>
    </row>
    <row r="192" s="2" customFormat="1" ht="33" customHeight="1">
      <c r="A192" s="39"/>
      <c r="B192" s="40"/>
      <c r="C192" s="253" t="s">
        <v>337</v>
      </c>
      <c r="D192" s="253" t="s">
        <v>248</v>
      </c>
      <c r="E192" s="254" t="s">
        <v>371</v>
      </c>
      <c r="F192" s="255" t="s">
        <v>372</v>
      </c>
      <c r="G192" s="256" t="s">
        <v>192</v>
      </c>
      <c r="H192" s="257">
        <v>61.600000000000001</v>
      </c>
      <c r="I192" s="258"/>
      <c r="J192" s="259">
        <f>ROUND(I192*H192,2)</f>
        <v>0</v>
      </c>
      <c r="K192" s="255" t="s">
        <v>244</v>
      </c>
      <c r="L192" s="260"/>
      <c r="M192" s="261" t="s">
        <v>19</v>
      </c>
      <c r="N192" s="262" t="s">
        <v>42</v>
      </c>
      <c r="O192" s="85"/>
      <c r="P192" s="222">
        <f>O192*H192</f>
        <v>0</v>
      </c>
      <c r="Q192" s="222">
        <v>0.0103</v>
      </c>
      <c r="R192" s="222">
        <f>Q192*H192</f>
        <v>0.63448000000000004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216</v>
      </c>
      <c r="AT192" s="224" t="s">
        <v>248</v>
      </c>
      <c r="AU192" s="224" t="s">
        <v>81</v>
      </c>
      <c r="AY192" s="18" t="s">
        <v>170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79</v>
      </c>
      <c r="BK192" s="225">
        <f>ROUND(I192*H192,2)</f>
        <v>0</v>
      </c>
      <c r="BL192" s="18" t="s">
        <v>177</v>
      </c>
      <c r="BM192" s="224" t="s">
        <v>850</v>
      </c>
    </row>
    <row r="193" s="14" customFormat="1">
      <c r="A193" s="14"/>
      <c r="B193" s="242"/>
      <c r="C193" s="243"/>
      <c r="D193" s="233" t="s">
        <v>195</v>
      </c>
      <c r="E193" s="243"/>
      <c r="F193" s="245" t="s">
        <v>851</v>
      </c>
      <c r="G193" s="243"/>
      <c r="H193" s="246">
        <v>61.600000000000001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195</v>
      </c>
      <c r="AU193" s="252" t="s">
        <v>81</v>
      </c>
      <c r="AV193" s="14" t="s">
        <v>81</v>
      </c>
      <c r="AW193" s="14" t="s">
        <v>4</v>
      </c>
      <c r="AX193" s="14" t="s">
        <v>79</v>
      </c>
      <c r="AY193" s="252" t="s">
        <v>170</v>
      </c>
    </row>
    <row r="194" s="2" customFormat="1" ht="33" customHeight="1">
      <c r="A194" s="39"/>
      <c r="B194" s="40"/>
      <c r="C194" s="213" t="s">
        <v>342</v>
      </c>
      <c r="D194" s="213" t="s">
        <v>172</v>
      </c>
      <c r="E194" s="214" t="s">
        <v>376</v>
      </c>
      <c r="F194" s="215" t="s">
        <v>377</v>
      </c>
      <c r="G194" s="216" t="s">
        <v>192</v>
      </c>
      <c r="H194" s="217">
        <v>40</v>
      </c>
      <c r="I194" s="218"/>
      <c r="J194" s="219">
        <f>ROUND(I194*H194,2)</f>
        <v>0</v>
      </c>
      <c r="K194" s="215" t="s">
        <v>176</v>
      </c>
      <c r="L194" s="45"/>
      <c r="M194" s="220" t="s">
        <v>19</v>
      </c>
      <c r="N194" s="221" t="s">
        <v>42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177</v>
      </c>
      <c r="AT194" s="224" t="s">
        <v>172</v>
      </c>
      <c r="AU194" s="224" t="s">
        <v>81</v>
      </c>
      <c r="AY194" s="18" t="s">
        <v>170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177</v>
      </c>
      <c r="BM194" s="224" t="s">
        <v>852</v>
      </c>
    </row>
    <row r="195" s="2" customFormat="1">
      <c r="A195" s="39"/>
      <c r="B195" s="40"/>
      <c r="C195" s="41"/>
      <c r="D195" s="226" t="s">
        <v>179</v>
      </c>
      <c r="E195" s="41"/>
      <c r="F195" s="227" t="s">
        <v>379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179</v>
      </c>
      <c r="AU195" s="18" t="s">
        <v>81</v>
      </c>
    </row>
    <row r="196" s="13" customFormat="1">
      <c r="A196" s="13"/>
      <c r="B196" s="231"/>
      <c r="C196" s="232"/>
      <c r="D196" s="233" t="s">
        <v>195</v>
      </c>
      <c r="E196" s="234" t="s">
        <v>19</v>
      </c>
      <c r="F196" s="235" t="s">
        <v>853</v>
      </c>
      <c r="G196" s="232"/>
      <c r="H196" s="234" t="s">
        <v>19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195</v>
      </c>
      <c r="AU196" s="241" t="s">
        <v>81</v>
      </c>
      <c r="AV196" s="13" t="s">
        <v>79</v>
      </c>
      <c r="AW196" s="13" t="s">
        <v>33</v>
      </c>
      <c r="AX196" s="13" t="s">
        <v>71</v>
      </c>
      <c r="AY196" s="241" t="s">
        <v>170</v>
      </c>
    </row>
    <row r="197" s="13" customFormat="1">
      <c r="A197" s="13"/>
      <c r="B197" s="231"/>
      <c r="C197" s="232"/>
      <c r="D197" s="233" t="s">
        <v>195</v>
      </c>
      <c r="E197" s="234" t="s">
        <v>19</v>
      </c>
      <c r="F197" s="235" t="s">
        <v>849</v>
      </c>
      <c r="G197" s="232"/>
      <c r="H197" s="234" t="s">
        <v>19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1" t="s">
        <v>195</v>
      </c>
      <c r="AU197" s="241" t="s">
        <v>81</v>
      </c>
      <c r="AV197" s="13" t="s">
        <v>79</v>
      </c>
      <c r="AW197" s="13" t="s">
        <v>33</v>
      </c>
      <c r="AX197" s="13" t="s">
        <v>71</v>
      </c>
      <c r="AY197" s="241" t="s">
        <v>170</v>
      </c>
    </row>
    <row r="198" s="14" customFormat="1">
      <c r="A198" s="14"/>
      <c r="B198" s="242"/>
      <c r="C198" s="243"/>
      <c r="D198" s="233" t="s">
        <v>195</v>
      </c>
      <c r="E198" s="244" t="s">
        <v>19</v>
      </c>
      <c r="F198" s="245" t="s">
        <v>854</v>
      </c>
      <c r="G198" s="243"/>
      <c r="H198" s="246">
        <v>40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195</v>
      </c>
      <c r="AU198" s="252" t="s">
        <v>81</v>
      </c>
      <c r="AV198" s="14" t="s">
        <v>81</v>
      </c>
      <c r="AW198" s="14" t="s">
        <v>33</v>
      </c>
      <c r="AX198" s="14" t="s">
        <v>79</v>
      </c>
      <c r="AY198" s="252" t="s">
        <v>170</v>
      </c>
    </row>
    <row r="199" s="2" customFormat="1" ht="16.5" customHeight="1">
      <c r="A199" s="39"/>
      <c r="B199" s="40"/>
      <c r="C199" s="253" t="s">
        <v>347</v>
      </c>
      <c r="D199" s="253" t="s">
        <v>248</v>
      </c>
      <c r="E199" s="254" t="s">
        <v>383</v>
      </c>
      <c r="F199" s="255" t="s">
        <v>384</v>
      </c>
      <c r="G199" s="256" t="s">
        <v>192</v>
      </c>
      <c r="H199" s="257">
        <v>44</v>
      </c>
      <c r="I199" s="258"/>
      <c r="J199" s="259">
        <f>ROUND(I199*H199,2)</f>
        <v>0</v>
      </c>
      <c r="K199" s="255" t="s">
        <v>244</v>
      </c>
      <c r="L199" s="260"/>
      <c r="M199" s="261" t="s">
        <v>19</v>
      </c>
      <c r="N199" s="262" t="s">
        <v>42</v>
      </c>
      <c r="O199" s="85"/>
      <c r="P199" s="222">
        <f>O199*H199</f>
        <v>0</v>
      </c>
      <c r="Q199" s="222">
        <v>0.0069300000000000004</v>
      </c>
      <c r="R199" s="222">
        <f>Q199*H199</f>
        <v>0.30492000000000002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216</v>
      </c>
      <c r="AT199" s="224" t="s">
        <v>248</v>
      </c>
      <c r="AU199" s="224" t="s">
        <v>81</v>
      </c>
      <c r="AY199" s="18" t="s">
        <v>170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79</v>
      </c>
      <c r="BK199" s="225">
        <f>ROUND(I199*H199,2)</f>
        <v>0</v>
      </c>
      <c r="BL199" s="18" t="s">
        <v>177</v>
      </c>
      <c r="BM199" s="224" t="s">
        <v>855</v>
      </c>
    </row>
    <row r="200" s="14" customFormat="1">
      <c r="A200" s="14"/>
      <c r="B200" s="242"/>
      <c r="C200" s="243"/>
      <c r="D200" s="233" t="s">
        <v>195</v>
      </c>
      <c r="E200" s="243"/>
      <c r="F200" s="245" t="s">
        <v>856</v>
      </c>
      <c r="G200" s="243"/>
      <c r="H200" s="246">
        <v>44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195</v>
      </c>
      <c r="AU200" s="252" t="s">
        <v>81</v>
      </c>
      <c r="AV200" s="14" t="s">
        <v>81</v>
      </c>
      <c r="AW200" s="14" t="s">
        <v>4</v>
      </c>
      <c r="AX200" s="14" t="s">
        <v>79</v>
      </c>
      <c r="AY200" s="252" t="s">
        <v>170</v>
      </c>
    </row>
    <row r="201" s="2" customFormat="1" ht="37.8" customHeight="1">
      <c r="A201" s="39"/>
      <c r="B201" s="40"/>
      <c r="C201" s="213" t="s">
        <v>352</v>
      </c>
      <c r="D201" s="213" t="s">
        <v>172</v>
      </c>
      <c r="E201" s="214" t="s">
        <v>388</v>
      </c>
      <c r="F201" s="215" t="s">
        <v>389</v>
      </c>
      <c r="G201" s="216" t="s">
        <v>192</v>
      </c>
      <c r="H201" s="217">
        <v>18</v>
      </c>
      <c r="I201" s="218"/>
      <c r="J201" s="219">
        <f>ROUND(I201*H201,2)</f>
        <v>0</v>
      </c>
      <c r="K201" s="215" t="s">
        <v>176</v>
      </c>
      <c r="L201" s="45"/>
      <c r="M201" s="220" t="s">
        <v>19</v>
      </c>
      <c r="N201" s="221" t="s">
        <v>42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177</v>
      </c>
      <c r="AT201" s="224" t="s">
        <v>172</v>
      </c>
      <c r="AU201" s="224" t="s">
        <v>81</v>
      </c>
      <c r="AY201" s="18" t="s">
        <v>170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79</v>
      </c>
      <c r="BK201" s="225">
        <f>ROUND(I201*H201,2)</f>
        <v>0</v>
      </c>
      <c r="BL201" s="18" t="s">
        <v>177</v>
      </c>
      <c r="BM201" s="224" t="s">
        <v>857</v>
      </c>
    </row>
    <row r="202" s="2" customFormat="1">
      <c r="A202" s="39"/>
      <c r="B202" s="40"/>
      <c r="C202" s="41"/>
      <c r="D202" s="226" t="s">
        <v>179</v>
      </c>
      <c r="E202" s="41"/>
      <c r="F202" s="227" t="s">
        <v>391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179</v>
      </c>
      <c r="AU202" s="18" t="s">
        <v>81</v>
      </c>
    </row>
    <row r="203" s="2" customFormat="1">
      <c r="A203" s="39"/>
      <c r="B203" s="40"/>
      <c r="C203" s="41"/>
      <c r="D203" s="233" t="s">
        <v>266</v>
      </c>
      <c r="E203" s="41"/>
      <c r="F203" s="274" t="s">
        <v>392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266</v>
      </c>
      <c r="AU203" s="18" t="s">
        <v>81</v>
      </c>
    </row>
    <row r="204" s="13" customFormat="1">
      <c r="A204" s="13"/>
      <c r="B204" s="231"/>
      <c r="C204" s="232"/>
      <c r="D204" s="233" t="s">
        <v>195</v>
      </c>
      <c r="E204" s="234" t="s">
        <v>19</v>
      </c>
      <c r="F204" s="235" t="s">
        <v>858</v>
      </c>
      <c r="G204" s="232"/>
      <c r="H204" s="234" t="s">
        <v>19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195</v>
      </c>
      <c r="AU204" s="241" t="s">
        <v>81</v>
      </c>
      <c r="AV204" s="13" t="s">
        <v>79</v>
      </c>
      <c r="AW204" s="13" t="s">
        <v>33</v>
      </c>
      <c r="AX204" s="13" t="s">
        <v>71</v>
      </c>
      <c r="AY204" s="241" t="s">
        <v>170</v>
      </c>
    </row>
    <row r="205" s="13" customFormat="1">
      <c r="A205" s="13"/>
      <c r="B205" s="231"/>
      <c r="C205" s="232"/>
      <c r="D205" s="233" t="s">
        <v>195</v>
      </c>
      <c r="E205" s="234" t="s">
        <v>19</v>
      </c>
      <c r="F205" s="235" t="s">
        <v>849</v>
      </c>
      <c r="G205" s="232"/>
      <c r="H205" s="234" t="s">
        <v>19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1" t="s">
        <v>195</v>
      </c>
      <c r="AU205" s="241" t="s">
        <v>81</v>
      </c>
      <c r="AV205" s="13" t="s">
        <v>79</v>
      </c>
      <c r="AW205" s="13" t="s">
        <v>33</v>
      </c>
      <c r="AX205" s="13" t="s">
        <v>71</v>
      </c>
      <c r="AY205" s="241" t="s">
        <v>170</v>
      </c>
    </row>
    <row r="206" s="14" customFormat="1">
      <c r="A206" s="14"/>
      <c r="B206" s="242"/>
      <c r="C206" s="243"/>
      <c r="D206" s="233" t="s">
        <v>195</v>
      </c>
      <c r="E206" s="244" t="s">
        <v>19</v>
      </c>
      <c r="F206" s="245" t="s">
        <v>859</v>
      </c>
      <c r="G206" s="243"/>
      <c r="H206" s="246">
        <v>18</v>
      </c>
      <c r="I206" s="247"/>
      <c r="J206" s="243"/>
      <c r="K206" s="243"/>
      <c r="L206" s="248"/>
      <c r="M206" s="249"/>
      <c r="N206" s="250"/>
      <c r="O206" s="250"/>
      <c r="P206" s="250"/>
      <c r="Q206" s="250"/>
      <c r="R206" s="250"/>
      <c r="S206" s="250"/>
      <c r="T206" s="251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2" t="s">
        <v>195</v>
      </c>
      <c r="AU206" s="252" t="s">
        <v>81</v>
      </c>
      <c r="AV206" s="14" t="s">
        <v>81</v>
      </c>
      <c r="AW206" s="14" t="s">
        <v>33</v>
      </c>
      <c r="AX206" s="14" t="s">
        <v>79</v>
      </c>
      <c r="AY206" s="252" t="s">
        <v>170</v>
      </c>
    </row>
    <row r="207" s="2" customFormat="1" ht="24.15" customHeight="1">
      <c r="A207" s="39"/>
      <c r="B207" s="40"/>
      <c r="C207" s="253" t="s">
        <v>358</v>
      </c>
      <c r="D207" s="253" t="s">
        <v>248</v>
      </c>
      <c r="E207" s="254" t="s">
        <v>396</v>
      </c>
      <c r="F207" s="255" t="s">
        <v>397</v>
      </c>
      <c r="G207" s="256" t="s">
        <v>192</v>
      </c>
      <c r="H207" s="257">
        <v>19.800000000000001</v>
      </c>
      <c r="I207" s="258"/>
      <c r="J207" s="259">
        <f>ROUND(I207*H207,2)</f>
        <v>0</v>
      </c>
      <c r="K207" s="255" t="s">
        <v>244</v>
      </c>
      <c r="L207" s="260"/>
      <c r="M207" s="261" t="s">
        <v>19</v>
      </c>
      <c r="N207" s="262" t="s">
        <v>42</v>
      </c>
      <c r="O207" s="85"/>
      <c r="P207" s="222">
        <f>O207*H207</f>
        <v>0</v>
      </c>
      <c r="Q207" s="222">
        <v>0.00165</v>
      </c>
      <c r="R207" s="222">
        <f>Q207*H207</f>
        <v>0.032669999999999998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216</v>
      </c>
      <c r="AT207" s="224" t="s">
        <v>248</v>
      </c>
      <c r="AU207" s="224" t="s">
        <v>81</v>
      </c>
      <c r="AY207" s="18" t="s">
        <v>170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79</v>
      </c>
      <c r="BK207" s="225">
        <f>ROUND(I207*H207,2)</f>
        <v>0</v>
      </c>
      <c r="BL207" s="18" t="s">
        <v>177</v>
      </c>
      <c r="BM207" s="224" t="s">
        <v>860</v>
      </c>
    </row>
    <row r="208" s="13" customFormat="1">
      <c r="A208" s="13"/>
      <c r="B208" s="231"/>
      <c r="C208" s="232"/>
      <c r="D208" s="233" t="s">
        <v>195</v>
      </c>
      <c r="E208" s="234" t="s">
        <v>19</v>
      </c>
      <c r="F208" s="235" t="s">
        <v>858</v>
      </c>
      <c r="G208" s="232"/>
      <c r="H208" s="234" t="s">
        <v>19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195</v>
      </c>
      <c r="AU208" s="241" t="s">
        <v>81</v>
      </c>
      <c r="AV208" s="13" t="s">
        <v>79</v>
      </c>
      <c r="AW208" s="13" t="s">
        <v>33</v>
      </c>
      <c r="AX208" s="13" t="s">
        <v>71</v>
      </c>
      <c r="AY208" s="241" t="s">
        <v>170</v>
      </c>
    </row>
    <row r="209" s="13" customFormat="1">
      <c r="A209" s="13"/>
      <c r="B209" s="231"/>
      <c r="C209" s="232"/>
      <c r="D209" s="233" t="s">
        <v>195</v>
      </c>
      <c r="E209" s="234" t="s">
        <v>19</v>
      </c>
      <c r="F209" s="235" t="s">
        <v>849</v>
      </c>
      <c r="G209" s="232"/>
      <c r="H209" s="234" t="s">
        <v>19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195</v>
      </c>
      <c r="AU209" s="241" t="s">
        <v>81</v>
      </c>
      <c r="AV209" s="13" t="s">
        <v>79</v>
      </c>
      <c r="AW209" s="13" t="s">
        <v>33</v>
      </c>
      <c r="AX209" s="13" t="s">
        <v>71</v>
      </c>
      <c r="AY209" s="241" t="s">
        <v>170</v>
      </c>
    </row>
    <row r="210" s="14" customFormat="1">
      <c r="A210" s="14"/>
      <c r="B210" s="242"/>
      <c r="C210" s="243"/>
      <c r="D210" s="233" t="s">
        <v>195</v>
      </c>
      <c r="E210" s="244" t="s">
        <v>19</v>
      </c>
      <c r="F210" s="245" t="s">
        <v>859</v>
      </c>
      <c r="G210" s="243"/>
      <c r="H210" s="246">
        <v>18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195</v>
      </c>
      <c r="AU210" s="252" t="s">
        <v>81</v>
      </c>
      <c r="AV210" s="14" t="s">
        <v>81</v>
      </c>
      <c r="AW210" s="14" t="s">
        <v>33</v>
      </c>
      <c r="AX210" s="14" t="s">
        <v>79</v>
      </c>
      <c r="AY210" s="252" t="s">
        <v>170</v>
      </c>
    </row>
    <row r="211" s="14" customFormat="1">
      <c r="A211" s="14"/>
      <c r="B211" s="242"/>
      <c r="C211" s="243"/>
      <c r="D211" s="233" t="s">
        <v>195</v>
      </c>
      <c r="E211" s="243"/>
      <c r="F211" s="245" t="s">
        <v>861</v>
      </c>
      <c r="G211" s="243"/>
      <c r="H211" s="246">
        <v>19.800000000000001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195</v>
      </c>
      <c r="AU211" s="252" t="s">
        <v>81</v>
      </c>
      <c r="AV211" s="14" t="s">
        <v>81</v>
      </c>
      <c r="AW211" s="14" t="s">
        <v>4</v>
      </c>
      <c r="AX211" s="14" t="s">
        <v>79</v>
      </c>
      <c r="AY211" s="252" t="s">
        <v>170</v>
      </c>
    </row>
    <row r="212" s="2" customFormat="1" ht="24.15" customHeight="1">
      <c r="A212" s="39"/>
      <c r="B212" s="40"/>
      <c r="C212" s="213" t="s">
        <v>362</v>
      </c>
      <c r="D212" s="213" t="s">
        <v>172</v>
      </c>
      <c r="E212" s="214" t="s">
        <v>401</v>
      </c>
      <c r="F212" s="215" t="s">
        <v>402</v>
      </c>
      <c r="G212" s="216" t="s">
        <v>192</v>
      </c>
      <c r="H212" s="217">
        <v>114</v>
      </c>
      <c r="I212" s="218"/>
      <c r="J212" s="219">
        <f>ROUND(I212*H212,2)</f>
        <v>0</v>
      </c>
      <c r="K212" s="215" t="s">
        <v>244</v>
      </c>
      <c r="L212" s="45"/>
      <c r="M212" s="220" t="s">
        <v>19</v>
      </c>
      <c r="N212" s="221" t="s">
        <v>42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177</v>
      </c>
      <c r="AT212" s="224" t="s">
        <v>172</v>
      </c>
      <c r="AU212" s="224" t="s">
        <v>81</v>
      </c>
      <c r="AY212" s="18" t="s">
        <v>170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177</v>
      </c>
      <c r="BM212" s="224" t="s">
        <v>862</v>
      </c>
    </row>
    <row r="213" s="14" customFormat="1">
      <c r="A213" s="14"/>
      <c r="B213" s="242"/>
      <c r="C213" s="243"/>
      <c r="D213" s="233" t="s">
        <v>195</v>
      </c>
      <c r="E213" s="244" t="s">
        <v>19</v>
      </c>
      <c r="F213" s="245" t="s">
        <v>863</v>
      </c>
      <c r="G213" s="243"/>
      <c r="H213" s="246">
        <v>114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195</v>
      </c>
      <c r="AU213" s="252" t="s">
        <v>81</v>
      </c>
      <c r="AV213" s="14" t="s">
        <v>81</v>
      </c>
      <c r="AW213" s="14" t="s">
        <v>33</v>
      </c>
      <c r="AX213" s="14" t="s">
        <v>79</v>
      </c>
      <c r="AY213" s="252" t="s">
        <v>170</v>
      </c>
    </row>
    <row r="214" s="12" customFormat="1" ht="22.8" customHeight="1">
      <c r="A214" s="12"/>
      <c r="B214" s="197"/>
      <c r="C214" s="198"/>
      <c r="D214" s="199" t="s">
        <v>70</v>
      </c>
      <c r="E214" s="211" t="s">
        <v>177</v>
      </c>
      <c r="F214" s="211" t="s">
        <v>405</v>
      </c>
      <c r="G214" s="198"/>
      <c r="H214" s="198"/>
      <c r="I214" s="201"/>
      <c r="J214" s="212">
        <f>BK214</f>
        <v>0</v>
      </c>
      <c r="K214" s="198"/>
      <c r="L214" s="203"/>
      <c r="M214" s="204"/>
      <c r="N214" s="205"/>
      <c r="O214" s="205"/>
      <c r="P214" s="206">
        <f>SUM(P215:P219)</f>
        <v>0</v>
      </c>
      <c r="Q214" s="205"/>
      <c r="R214" s="206">
        <f>SUM(R215:R219)</f>
        <v>0.96661399999999997</v>
      </c>
      <c r="S214" s="205"/>
      <c r="T214" s="207">
        <f>SUM(T215:T219)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08" t="s">
        <v>79</v>
      </c>
      <c r="AT214" s="209" t="s">
        <v>70</v>
      </c>
      <c r="AU214" s="209" t="s">
        <v>79</v>
      </c>
      <c r="AY214" s="208" t="s">
        <v>170</v>
      </c>
      <c r="BK214" s="210">
        <f>SUM(BK215:BK219)</f>
        <v>0</v>
      </c>
    </row>
    <row r="215" s="2" customFormat="1" ht="33" customHeight="1">
      <c r="A215" s="39"/>
      <c r="B215" s="40"/>
      <c r="C215" s="213" t="s">
        <v>370</v>
      </c>
      <c r="D215" s="213" t="s">
        <v>172</v>
      </c>
      <c r="E215" s="214" t="s">
        <v>407</v>
      </c>
      <c r="F215" s="215" t="s">
        <v>408</v>
      </c>
      <c r="G215" s="216" t="s">
        <v>192</v>
      </c>
      <c r="H215" s="217">
        <v>82.900000000000006</v>
      </c>
      <c r="I215" s="218"/>
      <c r="J215" s="219">
        <f>ROUND(I215*H215,2)</f>
        <v>0</v>
      </c>
      <c r="K215" s="215" t="s">
        <v>176</v>
      </c>
      <c r="L215" s="45"/>
      <c r="M215" s="220" t="s">
        <v>19</v>
      </c>
      <c r="N215" s="221" t="s">
        <v>42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177</v>
      </c>
      <c r="AT215" s="224" t="s">
        <v>172</v>
      </c>
      <c r="AU215" s="224" t="s">
        <v>81</v>
      </c>
      <c r="AY215" s="18" t="s">
        <v>170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79</v>
      </c>
      <c r="BK215" s="225">
        <f>ROUND(I215*H215,2)</f>
        <v>0</v>
      </c>
      <c r="BL215" s="18" t="s">
        <v>177</v>
      </c>
      <c r="BM215" s="224" t="s">
        <v>864</v>
      </c>
    </row>
    <row r="216" s="2" customFormat="1">
      <c r="A216" s="39"/>
      <c r="B216" s="40"/>
      <c r="C216" s="41"/>
      <c r="D216" s="226" t="s">
        <v>179</v>
      </c>
      <c r="E216" s="41"/>
      <c r="F216" s="227" t="s">
        <v>410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179</v>
      </c>
      <c r="AU216" s="18" t="s">
        <v>81</v>
      </c>
    </row>
    <row r="217" s="2" customFormat="1" ht="24.15" customHeight="1">
      <c r="A217" s="39"/>
      <c r="B217" s="40"/>
      <c r="C217" s="253" t="s">
        <v>375</v>
      </c>
      <c r="D217" s="253" t="s">
        <v>248</v>
      </c>
      <c r="E217" s="254" t="s">
        <v>412</v>
      </c>
      <c r="F217" s="255" t="s">
        <v>413</v>
      </c>
      <c r="G217" s="256" t="s">
        <v>192</v>
      </c>
      <c r="H217" s="257">
        <v>91.189999999999998</v>
      </c>
      <c r="I217" s="258"/>
      <c r="J217" s="259">
        <f>ROUND(I217*H217,2)</f>
        <v>0</v>
      </c>
      <c r="K217" s="255" t="s">
        <v>244</v>
      </c>
      <c r="L217" s="260"/>
      <c r="M217" s="261" t="s">
        <v>19</v>
      </c>
      <c r="N217" s="262" t="s">
        <v>42</v>
      </c>
      <c r="O217" s="85"/>
      <c r="P217" s="222">
        <f>O217*H217</f>
        <v>0</v>
      </c>
      <c r="Q217" s="222">
        <v>0.0106</v>
      </c>
      <c r="R217" s="222">
        <f>Q217*H217</f>
        <v>0.96661399999999997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216</v>
      </c>
      <c r="AT217" s="224" t="s">
        <v>248</v>
      </c>
      <c r="AU217" s="224" t="s">
        <v>81</v>
      </c>
      <c r="AY217" s="18" t="s">
        <v>170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79</v>
      </c>
      <c r="BK217" s="225">
        <f>ROUND(I217*H217,2)</f>
        <v>0</v>
      </c>
      <c r="BL217" s="18" t="s">
        <v>177</v>
      </c>
      <c r="BM217" s="224" t="s">
        <v>865</v>
      </c>
    </row>
    <row r="218" s="14" customFormat="1">
      <c r="A218" s="14"/>
      <c r="B218" s="242"/>
      <c r="C218" s="243"/>
      <c r="D218" s="233" t="s">
        <v>195</v>
      </c>
      <c r="E218" s="243"/>
      <c r="F218" s="245" t="s">
        <v>866</v>
      </c>
      <c r="G218" s="243"/>
      <c r="H218" s="246">
        <v>91.189999999999998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2" t="s">
        <v>195</v>
      </c>
      <c r="AU218" s="252" t="s">
        <v>81</v>
      </c>
      <c r="AV218" s="14" t="s">
        <v>81</v>
      </c>
      <c r="AW218" s="14" t="s">
        <v>4</v>
      </c>
      <c r="AX218" s="14" t="s">
        <v>79</v>
      </c>
      <c r="AY218" s="252" t="s">
        <v>170</v>
      </c>
    </row>
    <row r="219" s="2" customFormat="1" ht="24.15" customHeight="1">
      <c r="A219" s="39"/>
      <c r="B219" s="40"/>
      <c r="C219" s="213" t="s">
        <v>382</v>
      </c>
      <c r="D219" s="213" t="s">
        <v>172</v>
      </c>
      <c r="E219" s="214" t="s">
        <v>417</v>
      </c>
      <c r="F219" s="215" t="s">
        <v>418</v>
      </c>
      <c r="G219" s="216" t="s">
        <v>192</v>
      </c>
      <c r="H219" s="217">
        <v>82.900000000000006</v>
      </c>
      <c r="I219" s="218"/>
      <c r="J219" s="219">
        <f>ROUND(I219*H219,2)</f>
        <v>0</v>
      </c>
      <c r="K219" s="215" t="s">
        <v>244</v>
      </c>
      <c r="L219" s="45"/>
      <c r="M219" s="220" t="s">
        <v>19</v>
      </c>
      <c r="N219" s="221" t="s">
        <v>42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177</v>
      </c>
      <c r="AT219" s="224" t="s">
        <v>172</v>
      </c>
      <c r="AU219" s="224" t="s">
        <v>81</v>
      </c>
      <c r="AY219" s="18" t="s">
        <v>170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79</v>
      </c>
      <c r="BK219" s="225">
        <f>ROUND(I219*H219,2)</f>
        <v>0</v>
      </c>
      <c r="BL219" s="18" t="s">
        <v>177</v>
      </c>
      <c r="BM219" s="224" t="s">
        <v>867</v>
      </c>
    </row>
    <row r="220" s="12" customFormat="1" ht="22.8" customHeight="1">
      <c r="A220" s="12"/>
      <c r="B220" s="197"/>
      <c r="C220" s="198"/>
      <c r="D220" s="199" t="s">
        <v>70</v>
      </c>
      <c r="E220" s="211" t="s">
        <v>198</v>
      </c>
      <c r="F220" s="211" t="s">
        <v>420</v>
      </c>
      <c r="G220" s="198"/>
      <c r="H220" s="198"/>
      <c r="I220" s="201"/>
      <c r="J220" s="212">
        <f>BK220</f>
        <v>0</v>
      </c>
      <c r="K220" s="198"/>
      <c r="L220" s="203"/>
      <c r="M220" s="204"/>
      <c r="N220" s="205"/>
      <c r="O220" s="205"/>
      <c r="P220" s="206">
        <v>0</v>
      </c>
      <c r="Q220" s="205"/>
      <c r="R220" s="206">
        <v>0</v>
      </c>
      <c r="S220" s="205"/>
      <c r="T220" s="207"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8" t="s">
        <v>79</v>
      </c>
      <c r="AT220" s="209" t="s">
        <v>70</v>
      </c>
      <c r="AU220" s="209" t="s">
        <v>79</v>
      </c>
      <c r="AY220" s="208" t="s">
        <v>170</v>
      </c>
      <c r="BK220" s="210">
        <v>0</v>
      </c>
    </row>
    <row r="221" s="12" customFormat="1" ht="22.8" customHeight="1">
      <c r="A221" s="12"/>
      <c r="B221" s="197"/>
      <c r="C221" s="198"/>
      <c r="D221" s="199" t="s">
        <v>70</v>
      </c>
      <c r="E221" s="211" t="s">
        <v>203</v>
      </c>
      <c r="F221" s="211" t="s">
        <v>433</v>
      </c>
      <c r="G221" s="198"/>
      <c r="H221" s="198"/>
      <c r="I221" s="201"/>
      <c r="J221" s="212">
        <f>BK221</f>
        <v>0</v>
      </c>
      <c r="K221" s="198"/>
      <c r="L221" s="203"/>
      <c r="M221" s="204"/>
      <c r="N221" s="205"/>
      <c r="O221" s="205"/>
      <c r="P221" s="206">
        <f>SUM(P222:P227)</f>
        <v>0</v>
      </c>
      <c r="Q221" s="205"/>
      <c r="R221" s="206">
        <f>SUM(R222:R227)</f>
        <v>3.3009759999999995</v>
      </c>
      <c r="S221" s="205"/>
      <c r="T221" s="207">
        <f>SUM(T222:T227)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8" t="s">
        <v>79</v>
      </c>
      <c r="AT221" s="209" t="s">
        <v>70</v>
      </c>
      <c r="AU221" s="209" t="s">
        <v>79</v>
      </c>
      <c r="AY221" s="208" t="s">
        <v>170</v>
      </c>
      <c r="BK221" s="210">
        <f>SUM(BK222:BK227)</f>
        <v>0</v>
      </c>
    </row>
    <row r="222" s="2" customFormat="1" ht="37.8" customHeight="1">
      <c r="A222" s="39"/>
      <c r="B222" s="40"/>
      <c r="C222" s="213" t="s">
        <v>387</v>
      </c>
      <c r="D222" s="213" t="s">
        <v>172</v>
      </c>
      <c r="E222" s="214" t="s">
        <v>435</v>
      </c>
      <c r="F222" s="215" t="s">
        <v>436</v>
      </c>
      <c r="G222" s="216" t="s">
        <v>206</v>
      </c>
      <c r="H222" s="217">
        <v>1.3999999999999999</v>
      </c>
      <c r="I222" s="218"/>
      <c r="J222" s="219">
        <f>ROUND(I222*H222,2)</f>
        <v>0</v>
      </c>
      <c r="K222" s="215" t="s">
        <v>176</v>
      </c>
      <c r="L222" s="45"/>
      <c r="M222" s="220" t="s">
        <v>19</v>
      </c>
      <c r="N222" s="221" t="s">
        <v>42</v>
      </c>
      <c r="O222" s="85"/>
      <c r="P222" s="222">
        <f>O222*H222</f>
        <v>0</v>
      </c>
      <c r="Q222" s="222">
        <v>2.2563399999999998</v>
      </c>
      <c r="R222" s="222">
        <f>Q222*H222</f>
        <v>3.1588759999999994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177</v>
      </c>
      <c r="AT222" s="224" t="s">
        <v>172</v>
      </c>
      <c r="AU222" s="224" t="s">
        <v>81</v>
      </c>
      <c r="AY222" s="18" t="s">
        <v>170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79</v>
      </c>
      <c r="BK222" s="225">
        <f>ROUND(I222*H222,2)</f>
        <v>0</v>
      </c>
      <c r="BL222" s="18" t="s">
        <v>177</v>
      </c>
      <c r="BM222" s="224" t="s">
        <v>868</v>
      </c>
    </row>
    <row r="223" s="2" customFormat="1">
      <c r="A223" s="39"/>
      <c r="B223" s="40"/>
      <c r="C223" s="41"/>
      <c r="D223" s="226" t="s">
        <v>179</v>
      </c>
      <c r="E223" s="41"/>
      <c r="F223" s="227" t="s">
        <v>438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179</v>
      </c>
      <c r="AU223" s="18" t="s">
        <v>81</v>
      </c>
    </row>
    <row r="224" s="13" customFormat="1">
      <c r="A224" s="13"/>
      <c r="B224" s="231"/>
      <c r="C224" s="232"/>
      <c r="D224" s="233" t="s">
        <v>195</v>
      </c>
      <c r="E224" s="234" t="s">
        <v>19</v>
      </c>
      <c r="F224" s="235" t="s">
        <v>439</v>
      </c>
      <c r="G224" s="232"/>
      <c r="H224" s="234" t="s">
        <v>19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195</v>
      </c>
      <c r="AU224" s="241" t="s">
        <v>81</v>
      </c>
      <c r="AV224" s="13" t="s">
        <v>79</v>
      </c>
      <c r="AW224" s="13" t="s">
        <v>33</v>
      </c>
      <c r="AX224" s="13" t="s">
        <v>71</v>
      </c>
      <c r="AY224" s="241" t="s">
        <v>170</v>
      </c>
    </row>
    <row r="225" s="14" customFormat="1">
      <c r="A225" s="14"/>
      <c r="B225" s="242"/>
      <c r="C225" s="243"/>
      <c r="D225" s="233" t="s">
        <v>195</v>
      </c>
      <c r="E225" s="244" t="s">
        <v>19</v>
      </c>
      <c r="F225" s="245" t="s">
        <v>869</v>
      </c>
      <c r="G225" s="243"/>
      <c r="H225" s="246">
        <v>1.3999999999999999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2" t="s">
        <v>195</v>
      </c>
      <c r="AU225" s="252" t="s">
        <v>81</v>
      </c>
      <c r="AV225" s="14" t="s">
        <v>81</v>
      </c>
      <c r="AW225" s="14" t="s">
        <v>33</v>
      </c>
      <c r="AX225" s="14" t="s">
        <v>79</v>
      </c>
      <c r="AY225" s="252" t="s">
        <v>170</v>
      </c>
    </row>
    <row r="226" s="2" customFormat="1" ht="21.75" customHeight="1">
      <c r="A226" s="39"/>
      <c r="B226" s="40"/>
      <c r="C226" s="213" t="s">
        <v>395</v>
      </c>
      <c r="D226" s="213" t="s">
        <v>172</v>
      </c>
      <c r="E226" s="214" t="s">
        <v>442</v>
      </c>
      <c r="F226" s="215" t="s">
        <v>443</v>
      </c>
      <c r="G226" s="216" t="s">
        <v>192</v>
      </c>
      <c r="H226" s="217">
        <v>70</v>
      </c>
      <c r="I226" s="218"/>
      <c r="J226" s="219">
        <f>ROUND(I226*H226,2)</f>
        <v>0</v>
      </c>
      <c r="K226" s="215" t="s">
        <v>176</v>
      </c>
      <c r="L226" s="45"/>
      <c r="M226" s="220" t="s">
        <v>19</v>
      </c>
      <c r="N226" s="221" t="s">
        <v>42</v>
      </c>
      <c r="O226" s="85"/>
      <c r="P226" s="222">
        <f>O226*H226</f>
        <v>0</v>
      </c>
      <c r="Q226" s="222">
        <v>0.0020300000000000001</v>
      </c>
      <c r="R226" s="222">
        <f>Q226*H226</f>
        <v>0.1421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177</v>
      </c>
      <c r="AT226" s="224" t="s">
        <v>172</v>
      </c>
      <c r="AU226" s="224" t="s">
        <v>81</v>
      </c>
      <c r="AY226" s="18" t="s">
        <v>170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79</v>
      </c>
      <c r="BK226" s="225">
        <f>ROUND(I226*H226,2)</f>
        <v>0</v>
      </c>
      <c r="BL226" s="18" t="s">
        <v>177</v>
      </c>
      <c r="BM226" s="224" t="s">
        <v>870</v>
      </c>
    </row>
    <row r="227" s="2" customFormat="1">
      <c r="A227" s="39"/>
      <c r="B227" s="40"/>
      <c r="C227" s="41"/>
      <c r="D227" s="226" t="s">
        <v>179</v>
      </c>
      <c r="E227" s="41"/>
      <c r="F227" s="227" t="s">
        <v>445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179</v>
      </c>
      <c r="AU227" s="18" t="s">
        <v>81</v>
      </c>
    </row>
    <row r="228" s="12" customFormat="1" ht="22.8" customHeight="1">
      <c r="A228" s="12"/>
      <c r="B228" s="197"/>
      <c r="C228" s="198"/>
      <c r="D228" s="199" t="s">
        <v>70</v>
      </c>
      <c r="E228" s="211" t="s">
        <v>221</v>
      </c>
      <c r="F228" s="211" t="s">
        <v>451</v>
      </c>
      <c r="G228" s="198"/>
      <c r="H228" s="198"/>
      <c r="I228" s="201"/>
      <c r="J228" s="212">
        <f>BK228</f>
        <v>0</v>
      </c>
      <c r="K228" s="198"/>
      <c r="L228" s="203"/>
      <c r="M228" s="204"/>
      <c r="N228" s="205"/>
      <c r="O228" s="205"/>
      <c r="P228" s="206">
        <f>SUM(P229:P260)</f>
        <v>0</v>
      </c>
      <c r="Q228" s="205"/>
      <c r="R228" s="206">
        <f>SUM(R229:R260)</f>
        <v>0.027</v>
      </c>
      <c r="S228" s="205"/>
      <c r="T228" s="207">
        <f>SUM(T229:T260)</f>
        <v>0.098999999999999991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8" t="s">
        <v>79</v>
      </c>
      <c r="AT228" s="209" t="s">
        <v>70</v>
      </c>
      <c r="AU228" s="209" t="s">
        <v>79</v>
      </c>
      <c r="AY228" s="208" t="s">
        <v>170</v>
      </c>
      <c r="BK228" s="210">
        <f>SUM(BK229:BK260)</f>
        <v>0</v>
      </c>
    </row>
    <row r="229" s="2" customFormat="1" ht="49.05" customHeight="1">
      <c r="A229" s="39"/>
      <c r="B229" s="40"/>
      <c r="C229" s="213" t="s">
        <v>400</v>
      </c>
      <c r="D229" s="213" t="s">
        <v>172</v>
      </c>
      <c r="E229" s="214" t="s">
        <v>453</v>
      </c>
      <c r="F229" s="215" t="s">
        <v>454</v>
      </c>
      <c r="G229" s="216" t="s">
        <v>192</v>
      </c>
      <c r="H229" s="217">
        <v>136.12000000000001</v>
      </c>
      <c r="I229" s="218"/>
      <c r="J229" s="219">
        <f>ROUND(I229*H229,2)</f>
        <v>0</v>
      </c>
      <c r="K229" s="215" t="s">
        <v>176</v>
      </c>
      <c r="L229" s="45"/>
      <c r="M229" s="220" t="s">
        <v>19</v>
      </c>
      <c r="N229" s="221" t="s">
        <v>42</v>
      </c>
      <c r="O229" s="85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177</v>
      </c>
      <c r="AT229" s="224" t="s">
        <v>172</v>
      </c>
      <c r="AU229" s="224" t="s">
        <v>81</v>
      </c>
      <c r="AY229" s="18" t="s">
        <v>170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177</v>
      </c>
      <c r="BM229" s="224" t="s">
        <v>871</v>
      </c>
    </row>
    <row r="230" s="2" customFormat="1">
      <c r="A230" s="39"/>
      <c r="B230" s="40"/>
      <c r="C230" s="41"/>
      <c r="D230" s="226" t="s">
        <v>179</v>
      </c>
      <c r="E230" s="41"/>
      <c r="F230" s="227" t="s">
        <v>456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179</v>
      </c>
      <c r="AU230" s="18" t="s">
        <v>81</v>
      </c>
    </row>
    <row r="231" s="14" customFormat="1">
      <c r="A231" s="14"/>
      <c r="B231" s="242"/>
      <c r="C231" s="243"/>
      <c r="D231" s="233" t="s">
        <v>195</v>
      </c>
      <c r="E231" s="244" t="s">
        <v>19</v>
      </c>
      <c r="F231" s="245" t="s">
        <v>872</v>
      </c>
      <c r="G231" s="243"/>
      <c r="H231" s="246">
        <v>136.12000000000001</v>
      </c>
      <c r="I231" s="247"/>
      <c r="J231" s="243"/>
      <c r="K231" s="243"/>
      <c r="L231" s="248"/>
      <c r="M231" s="249"/>
      <c r="N231" s="250"/>
      <c r="O231" s="250"/>
      <c r="P231" s="250"/>
      <c r="Q231" s="250"/>
      <c r="R231" s="250"/>
      <c r="S231" s="250"/>
      <c r="T231" s="25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2" t="s">
        <v>195</v>
      </c>
      <c r="AU231" s="252" t="s">
        <v>81</v>
      </c>
      <c r="AV231" s="14" t="s">
        <v>81</v>
      </c>
      <c r="AW231" s="14" t="s">
        <v>33</v>
      </c>
      <c r="AX231" s="14" t="s">
        <v>79</v>
      </c>
      <c r="AY231" s="252" t="s">
        <v>170</v>
      </c>
    </row>
    <row r="232" s="2" customFormat="1" ht="55.5" customHeight="1">
      <c r="A232" s="39"/>
      <c r="B232" s="40"/>
      <c r="C232" s="213" t="s">
        <v>406</v>
      </c>
      <c r="D232" s="213" t="s">
        <v>172</v>
      </c>
      <c r="E232" s="214" t="s">
        <v>459</v>
      </c>
      <c r="F232" s="215" t="s">
        <v>460</v>
      </c>
      <c r="G232" s="216" t="s">
        <v>192</v>
      </c>
      <c r="H232" s="217">
        <v>1905.6800000000001</v>
      </c>
      <c r="I232" s="218"/>
      <c r="J232" s="219">
        <f>ROUND(I232*H232,2)</f>
        <v>0</v>
      </c>
      <c r="K232" s="215" t="s">
        <v>176</v>
      </c>
      <c r="L232" s="45"/>
      <c r="M232" s="220" t="s">
        <v>19</v>
      </c>
      <c r="N232" s="221" t="s">
        <v>42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177</v>
      </c>
      <c r="AT232" s="224" t="s">
        <v>172</v>
      </c>
      <c r="AU232" s="224" t="s">
        <v>81</v>
      </c>
      <c r="AY232" s="18" t="s">
        <v>170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79</v>
      </c>
      <c r="BK232" s="225">
        <f>ROUND(I232*H232,2)</f>
        <v>0</v>
      </c>
      <c r="BL232" s="18" t="s">
        <v>177</v>
      </c>
      <c r="BM232" s="224" t="s">
        <v>873</v>
      </c>
    </row>
    <row r="233" s="2" customFormat="1">
      <c r="A233" s="39"/>
      <c r="B233" s="40"/>
      <c r="C233" s="41"/>
      <c r="D233" s="226" t="s">
        <v>179</v>
      </c>
      <c r="E233" s="41"/>
      <c r="F233" s="227" t="s">
        <v>462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179</v>
      </c>
      <c r="AU233" s="18" t="s">
        <v>81</v>
      </c>
    </row>
    <row r="234" s="2" customFormat="1">
      <c r="A234" s="39"/>
      <c r="B234" s="40"/>
      <c r="C234" s="41"/>
      <c r="D234" s="233" t="s">
        <v>266</v>
      </c>
      <c r="E234" s="41"/>
      <c r="F234" s="274" t="s">
        <v>463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266</v>
      </c>
      <c r="AU234" s="18" t="s">
        <v>81</v>
      </c>
    </row>
    <row r="235" s="14" customFormat="1">
      <c r="A235" s="14"/>
      <c r="B235" s="242"/>
      <c r="C235" s="243"/>
      <c r="D235" s="233" t="s">
        <v>195</v>
      </c>
      <c r="E235" s="243"/>
      <c r="F235" s="245" t="s">
        <v>874</v>
      </c>
      <c r="G235" s="243"/>
      <c r="H235" s="246">
        <v>1905.6800000000001</v>
      </c>
      <c r="I235" s="247"/>
      <c r="J235" s="243"/>
      <c r="K235" s="243"/>
      <c r="L235" s="248"/>
      <c r="M235" s="249"/>
      <c r="N235" s="250"/>
      <c r="O235" s="250"/>
      <c r="P235" s="250"/>
      <c r="Q235" s="250"/>
      <c r="R235" s="250"/>
      <c r="S235" s="250"/>
      <c r="T235" s="251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2" t="s">
        <v>195</v>
      </c>
      <c r="AU235" s="252" t="s">
        <v>81</v>
      </c>
      <c r="AV235" s="14" t="s">
        <v>81</v>
      </c>
      <c r="AW235" s="14" t="s">
        <v>4</v>
      </c>
      <c r="AX235" s="14" t="s">
        <v>79</v>
      </c>
      <c r="AY235" s="252" t="s">
        <v>170</v>
      </c>
    </row>
    <row r="236" s="2" customFormat="1" ht="49.05" customHeight="1">
      <c r="A236" s="39"/>
      <c r="B236" s="40"/>
      <c r="C236" s="213" t="s">
        <v>411</v>
      </c>
      <c r="D236" s="213" t="s">
        <v>172</v>
      </c>
      <c r="E236" s="214" t="s">
        <v>466</v>
      </c>
      <c r="F236" s="215" t="s">
        <v>467</v>
      </c>
      <c r="G236" s="216" t="s">
        <v>192</v>
      </c>
      <c r="H236" s="217">
        <v>136.12000000000001</v>
      </c>
      <c r="I236" s="218"/>
      <c r="J236" s="219">
        <f>ROUND(I236*H236,2)</f>
        <v>0</v>
      </c>
      <c r="K236" s="215" t="s">
        <v>176</v>
      </c>
      <c r="L236" s="45"/>
      <c r="M236" s="220" t="s">
        <v>19</v>
      </c>
      <c r="N236" s="221" t="s">
        <v>42</v>
      </c>
      <c r="O236" s="85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177</v>
      </c>
      <c r="AT236" s="224" t="s">
        <v>172</v>
      </c>
      <c r="AU236" s="224" t="s">
        <v>81</v>
      </c>
      <c r="AY236" s="18" t="s">
        <v>170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79</v>
      </c>
      <c r="BK236" s="225">
        <f>ROUND(I236*H236,2)</f>
        <v>0</v>
      </c>
      <c r="BL236" s="18" t="s">
        <v>177</v>
      </c>
      <c r="BM236" s="224" t="s">
        <v>875</v>
      </c>
    </row>
    <row r="237" s="2" customFormat="1">
      <c r="A237" s="39"/>
      <c r="B237" s="40"/>
      <c r="C237" s="41"/>
      <c r="D237" s="226" t="s">
        <v>179</v>
      </c>
      <c r="E237" s="41"/>
      <c r="F237" s="227" t="s">
        <v>469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179</v>
      </c>
      <c r="AU237" s="18" t="s">
        <v>81</v>
      </c>
    </row>
    <row r="238" s="2" customFormat="1" ht="33" customHeight="1">
      <c r="A238" s="39"/>
      <c r="B238" s="40"/>
      <c r="C238" s="213" t="s">
        <v>416</v>
      </c>
      <c r="D238" s="213" t="s">
        <v>172</v>
      </c>
      <c r="E238" s="214" t="s">
        <v>471</v>
      </c>
      <c r="F238" s="215" t="s">
        <v>472</v>
      </c>
      <c r="G238" s="216" t="s">
        <v>229</v>
      </c>
      <c r="H238" s="217">
        <v>0.027</v>
      </c>
      <c r="I238" s="218"/>
      <c r="J238" s="219">
        <f>ROUND(I238*H238,2)</f>
        <v>0</v>
      </c>
      <c r="K238" s="215" t="s">
        <v>176</v>
      </c>
      <c r="L238" s="45"/>
      <c r="M238" s="220" t="s">
        <v>19</v>
      </c>
      <c r="N238" s="221" t="s">
        <v>42</v>
      </c>
      <c r="O238" s="85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24" t="s">
        <v>177</v>
      </c>
      <c r="AT238" s="224" t="s">
        <v>172</v>
      </c>
      <c r="AU238" s="224" t="s">
        <v>81</v>
      </c>
      <c r="AY238" s="18" t="s">
        <v>170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8" t="s">
        <v>79</v>
      </c>
      <c r="BK238" s="225">
        <f>ROUND(I238*H238,2)</f>
        <v>0</v>
      </c>
      <c r="BL238" s="18" t="s">
        <v>177</v>
      </c>
      <c r="BM238" s="224" t="s">
        <v>876</v>
      </c>
    </row>
    <row r="239" s="2" customFormat="1">
      <c r="A239" s="39"/>
      <c r="B239" s="40"/>
      <c r="C239" s="41"/>
      <c r="D239" s="226" t="s">
        <v>179</v>
      </c>
      <c r="E239" s="41"/>
      <c r="F239" s="227" t="s">
        <v>474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179</v>
      </c>
      <c r="AU239" s="18" t="s">
        <v>81</v>
      </c>
    </row>
    <row r="240" s="13" customFormat="1">
      <c r="A240" s="13"/>
      <c r="B240" s="231"/>
      <c r="C240" s="232"/>
      <c r="D240" s="233" t="s">
        <v>195</v>
      </c>
      <c r="E240" s="234" t="s">
        <v>19</v>
      </c>
      <c r="F240" s="235" t="s">
        <v>475</v>
      </c>
      <c r="G240" s="232"/>
      <c r="H240" s="234" t="s">
        <v>19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4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1" t="s">
        <v>195</v>
      </c>
      <c r="AU240" s="241" t="s">
        <v>81</v>
      </c>
      <c r="AV240" s="13" t="s">
        <v>79</v>
      </c>
      <c r="AW240" s="13" t="s">
        <v>33</v>
      </c>
      <c r="AX240" s="13" t="s">
        <v>71</v>
      </c>
      <c r="AY240" s="241" t="s">
        <v>170</v>
      </c>
    </row>
    <row r="241" s="14" customFormat="1">
      <c r="A241" s="14"/>
      <c r="B241" s="242"/>
      <c r="C241" s="243"/>
      <c r="D241" s="233" t="s">
        <v>195</v>
      </c>
      <c r="E241" s="244" t="s">
        <v>19</v>
      </c>
      <c r="F241" s="245" t="s">
        <v>877</v>
      </c>
      <c r="G241" s="243"/>
      <c r="H241" s="246">
        <v>0.012</v>
      </c>
      <c r="I241" s="247"/>
      <c r="J241" s="243"/>
      <c r="K241" s="243"/>
      <c r="L241" s="248"/>
      <c r="M241" s="249"/>
      <c r="N241" s="250"/>
      <c r="O241" s="250"/>
      <c r="P241" s="250"/>
      <c r="Q241" s="250"/>
      <c r="R241" s="250"/>
      <c r="S241" s="250"/>
      <c r="T241" s="251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2" t="s">
        <v>195</v>
      </c>
      <c r="AU241" s="252" t="s">
        <v>81</v>
      </c>
      <c r="AV241" s="14" t="s">
        <v>81</v>
      </c>
      <c r="AW241" s="14" t="s">
        <v>33</v>
      </c>
      <c r="AX241" s="14" t="s">
        <v>71</v>
      </c>
      <c r="AY241" s="252" t="s">
        <v>170</v>
      </c>
    </row>
    <row r="242" s="13" customFormat="1">
      <c r="A242" s="13"/>
      <c r="B242" s="231"/>
      <c r="C242" s="232"/>
      <c r="D242" s="233" t="s">
        <v>195</v>
      </c>
      <c r="E242" s="234" t="s">
        <v>19</v>
      </c>
      <c r="F242" s="235" t="s">
        <v>477</v>
      </c>
      <c r="G242" s="232"/>
      <c r="H242" s="234" t="s">
        <v>19</v>
      </c>
      <c r="I242" s="236"/>
      <c r="J242" s="232"/>
      <c r="K242" s="232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195</v>
      </c>
      <c r="AU242" s="241" t="s">
        <v>81</v>
      </c>
      <c r="AV242" s="13" t="s">
        <v>79</v>
      </c>
      <c r="AW242" s="13" t="s">
        <v>33</v>
      </c>
      <c r="AX242" s="13" t="s">
        <v>71</v>
      </c>
      <c r="AY242" s="241" t="s">
        <v>170</v>
      </c>
    </row>
    <row r="243" s="14" customFormat="1">
      <c r="A243" s="14"/>
      <c r="B243" s="242"/>
      <c r="C243" s="243"/>
      <c r="D243" s="233" t="s">
        <v>195</v>
      </c>
      <c r="E243" s="244" t="s">
        <v>19</v>
      </c>
      <c r="F243" s="245" t="s">
        <v>878</v>
      </c>
      <c r="G243" s="243"/>
      <c r="H243" s="246">
        <v>0.01</v>
      </c>
      <c r="I243" s="247"/>
      <c r="J243" s="243"/>
      <c r="K243" s="243"/>
      <c r="L243" s="248"/>
      <c r="M243" s="249"/>
      <c r="N243" s="250"/>
      <c r="O243" s="250"/>
      <c r="P243" s="250"/>
      <c r="Q243" s="250"/>
      <c r="R243" s="250"/>
      <c r="S243" s="250"/>
      <c r="T243" s="25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2" t="s">
        <v>195</v>
      </c>
      <c r="AU243" s="252" t="s">
        <v>81</v>
      </c>
      <c r="AV243" s="14" t="s">
        <v>81</v>
      </c>
      <c r="AW243" s="14" t="s">
        <v>33</v>
      </c>
      <c r="AX243" s="14" t="s">
        <v>71</v>
      </c>
      <c r="AY243" s="252" t="s">
        <v>170</v>
      </c>
    </row>
    <row r="244" s="13" customFormat="1">
      <c r="A244" s="13"/>
      <c r="B244" s="231"/>
      <c r="C244" s="232"/>
      <c r="D244" s="233" t="s">
        <v>195</v>
      </c>
      <c r="E244" s="234" t="s">
        <v>19</v>
      </c>
      <c r="F244" s="235" t="s">
        <v>479</v>
      </c>
      <c r="G244" s="232"/>
      <c r="H244" s="234" t="s">
        <v>19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1" t="s">
        <v>195</v>
      </c>
      <c r="AU244" s="241" t="s">
        <v>81</v>
      </c>
      <c r="AV244" s="13" t="s">
        <v>79</v>
      </c>
      <c r="AW244" s="13" t="s">
        <v>33</v>
      </c>
      <c r="AX244" s="13" t="s">
        <v>71</v>
      </c>
      <c r="AY244" s="241" t="s">
        <v>170</v>
      </c>
    </row>
    <row r="245" s="14" customFormat="1">
      <c r="A245" s="14"/>
      <c r="B245" s="242"/>
      <c r="C245" s="243"/>
      <c r="D245" s="233" t="s">
        <v>195</v>
      </c>
      <c r="E245" s="244" t="s">
        <v>19</v>
      </c>
      <c r="F245" s="245" t="s">
        <v>879</v>
      </c>
      <c r="G245" s="243"/>
      <c r="H245" s="246">
        <v>0.0050000000000000001</v>
      </c>
      <c r="I245" s="247"/>
      <c r="J245" s="243"/>
      <c r="K245" s="243"/>
      <c r="L245" s="248"/>
      <c r="M245" s="249"/>
      <c r="N245" s="250"/>
      <c r="O245" s="250"/>
      <c r="P245" s="250"/>
      <c r="Q245" s="250"/>
      <c r="R245" s="250"/>
      <c r="S245" s="250"/>
      <c r="T245" s="251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2" t="s">
        <v>195</v>
      </c>
      <c r="AU245" s="252" t="s">
        <v>81</v>
      </c>
      <c r="AV245" s="14" t="s">
        <v>81</v>
      </c>
      <c r="AW245" s="14" t="s">
        <v>33</v>
      </c>
      <c r="AX245" s="14" t="s">
        <v>71</v>
      </c>
      <c r="AY245" s="252" t="s">
        <v>170</v>
      </c>
    </row>
    <row r="246" s="15" customFormat="1">
      <c r="A246" s="15"/>
      <c r="B246" s="263"/>
      <c r="C246" s="264"/>
      <c r="D246" s="233" t="s">
        <v>195</v>
      </c>
      <c r="E246" s="265" t="s">
        <v>19</v>
      </c>
      <c r="F246" s="266" t="s">
        <v>261</v>
      </c>
      <c r="G246" s="264"/>
      <c r="H246" s="267">
        <v>0.027</v>
      </c>
      <c r="I246" s="268"/>
      <c r="J246" s="264"/>
      <c r="K246" s="264"/>
      <c r="L246" s="269"/>
      <c r="M246" s="270"/>
      <c r="N246" s="271"/>
      <c r="O246" s="271"/>
      <c r="P246" s="271"/>
      <c r="Q246" s="271"/>
      <c r="R246" s="271"/>
      <c r="S246" s="271"/>
      <c r="T246" s="272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73" t="s">
        <v>195</v>
      </c>
      <c r="AU246" s="273" t="s">
        <v>81</v>
      </c>
      <c r="AV246" s="15" t="s">
        <v>177</v>
      </c>
      <c r="AW246" s="15" t="s">
        <v>33</v>
      </c>
      <c r="AX246" s="15" t="s">
        <v>79</v>
      </c>
      <c r="AY246" s="273" t="s">
        <v>170</v>
      </c>
    </row>
    <row r="247" s="2" customFormat="1" ht="21.75" customHeight="1">
      <c r="A247" s="39"/>
      <c r="B247" s="40"/>
      <c r="C247" s="253" t="s">
        <v>421</v>
      </c>
      <c r="D247" s="253" t="s">
        <v>248</v>
      </c>
      <c r="E247" s="254" t="s">
        <v>482</v>
      </c>
      <c r="F247" s="255" t="s">
        <v>483</v>
      </c>
      <c r="G247" s="256" t="s">
        <v>229</v>
      </c>
      <c r="H247" s="257">
        <v>0.012</v>
      </c>
      <c r="I247" s="258"/>
      <c r="J247" s="259">
        <f>ROUND(I247*H247,2)</f>
        <v>0</v>
      </c>
      <c r="K247" s="255" t="s">
        <v>176</v>
      </c>
      <c r="L247" s="260"/>
      <c r="M247" s="261" t="s">
        <v>19</v>
      </c>
      <c r="N247" s="262" t="s">
        <v>42</v>
      </c>
      <c r="O247" s="85"/>
      <c r="P247" s="222">
        <f>O247*H247</f>
        <v>0</v>
      </c>
      <c r="Q247" s="222">
        <v>1</v>
      </c>
      <c r="R247" s="222">
        <f>Q247*H247</f>
        <v>0.012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216</v>
      </c>
      <c r="AT247" s="224" t="s">
        <v>248</v>
      </c>
      <c r="AU247" s="224" t="s">
        <v>81</v>
      </c>
      <c r="AY247" s="18" t="s">
        <v>170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79</v>
      </c>
      <c r="BK247" s="225">
        <f>ROUND(I247*H247,2)</f>
        <v>0</v>
      </c>
      <c r="BL247" s="18" t="s">
        <v>177</v>
      </c>
      <c r="BM247" s="224" t="s">
        <v>880</v>
      </c>
    </row>
    <row r="248" s="2" customFormat="1">
      <c r="A248" s="39"/>
      <c r="B248" s="40"/>
      <c r="C248" s="41"/>
      <c r="D248" s="226" t="s">
        <v>179</v>
      </c>
      <c r="E248" s="41"/>
      <c r="F248" s="227" t="s">
        <v>485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179</v>
      </c>
      <c r="AU248" s="18" t="s">
        <v>81</v>
      </c>
    </row>
    <row r="249" s="13" customFormat="1">
      <c r="A249" s="13"/>
      <c r="B249" s="231"/>
      <c r="C249" s="232"/>
      <c r="D249" s="233" t="s">
        <v>195</v>
      </c>
      <c r="E249" s="234" t="s">
        <v>19</v>
      </c>
      <c r="F249" s="235" t="s">
        <v>475</v>
      </c>
      <c r="G249" s="232"/>
      <c r="H249" s="234" t="s">
        <v>19</v>
      </c>
      <c r="I249" s="236"/>
      <c r="J249" s="232"/>
      <c r="K249" s="232"/>
      <c r="L249" s="237"/>
      <c r="M249" s="238"/>
      <c r="N249" s="239"/>
      <c r="O249" s="239"/>
      <c r="P249" s="239"/>
      <c r="Q249" s="239"/>
      <c r="R249" s="239"/>
      <c r="S249" s="239"/>
      <c r="T249" s="24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1" t="s">
        <v>195</v>
      </c>
      <c r="AU249" s="241" t="s">
        <v>81</v>
      </c>
      <c r="AV249" s="13" t="s">
        <v>79</v>
      </c>
      <c r="AW249" s="13" t="s">
        <v>33</v>
      </c>
      <c r="AX249" s="13" t="s">
        <v>71</v>
      </c>
      <c r="AY249" s="241" t="s">
        <v>170</v>
      </c>
    </row>
    <row r="250" s="14" customFormat="1">
      <c r="A250" s="14"/>
      <c r="B250" s="242"/>
      <c r="C250" s="243"/>
      <c r="D250" s="233" t="s">
        <v>195</v>
      </c>
      <c r="E250" s="244" t="s">
        <v>19</v>
      </c>
      <c r="F250" s="245" t="s">
        <v>877</v>
      </c>
      <c r="G250" s="243"/>
      <c r="H250" s="246">
        <v>0.012</v>
      </c>
      <c r="I250" s="247"/>
      <c r="J250" s="243"/>
      <c r="K250" s="243"/>
      <c r="L250" s="248"/>
      <c r="M250" s="249"/>
      <c r="N250" s="250"/>
      <c r="O250" s="250"/>
      <c r="P250" s="250"/>
      <c r="Q250" s="250"/>
      <c r="R250" s="250"/>
      <c r="S250" s="250"/>
      <c r="T250" s="251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2" t="s">
        <v>195</v>
      </c>
      <c r="AU250" s="252" t="s">
        <v>81</v>
      </c>
      <c r="AV250" s="14" t="s">
        <v>81</v>
      </c>
      <c r="AW250" s="14" t="s">
        <v>33</v>
      </c>
      <c r="AX250" s="14" t="s">
        <v>79</v>
      </c>
      <c r="AY250" s="252" t="s">
        <v>170</v>
      </c>
    </row>
    <row r="251" s="2" customFormat="1" ht="16.5" customHeight="1">
      <c r="A251" s="39"/>
      <c r="B251" s="40"/>
      <c r="C251" s="253" t="s">
        <v>428</v>
      </c>
      <c r="D251" s="253" t="s">
        <v>248</v>
      </c>
      <c r="E251" s="254" t="s">
        <v>487</v>
      </c>
      <c r="F251" s="255" t="s">
        <v>488</v>
      </c>
      <c r="G251" s="256" t="s">
        <v>229</v>
      </c>
      <c r="H251" s="257">
        <v>0.014999999999999999</v>
      </c>
      <c r="I251" s="258"/>
      <c r="J251" s="259">
        <f>ROUND(I251*H251,2)</f>
        <v>0</v>
      </c>
      <c r="K251" s="255" t="s">
        <v>244</v>
      </c>
      <c r="L251" s="260"/>
      <c r="M251" s="261" t="s">
        <v>19</v>
      </c>
      <c r="N251" s="262" t="s">
        <v>42</v>
      </c>
      <c r="O251" s="85"/>
      <c r="P251" s="222">
        <f>O251*H251</f>
        <v>0</v>
      </c>
      <c r="Q251" s="222">
        <v>1</v>
      </c>
      <c r="R251" s="222">
        <f>Q251*H251</f>
        <v>0.014999999999999999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216</v>
      </c>
      <c r="AT251" s="224" t="s">
        <v>248</v>
      </c>
      <c r="AU251" s="224" t="s">
        <v>81</v>
      </c>
      <c r="AY251" s="18" t="s">
        <v>170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79</v>
      </c>
      <c r="BK251" s="225">
        <f>ROUND(I251*H251,2)</f>
        <v>0</v>
      </c>
      <c r="BL251" s="18" t="s">
        <v>177</v>
      </c>
      <c r="BM251" s="224" t="s">
        <v>881</v>
      </c>
    </row>
    <row r="252" s="13" customFormat="1">
      <c r="A252" s="13"/>
      <c r="B252" s="231"/>
      <c r="C252" s="232"/>
      <c r="D252" s="233" t="s">
        <v>195</v>
      </c>
      <c r="E252" s="234" t="s">
        <v>19</v>
      </c>
      <c r="F252" s="235" t="s">
        <v>477</v>
      </c>
      <c r="G252" s="232"/>
      <c r="H252" s="234" t="s">
        <v>19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1" t="s">
        <v>195</v>
      </c>
      <c r="AU252" s="241" t="s">
        <v>81</v>
      </c>
      <c r="AV252" s="13" t="s">
        <v>79</v>
      </c>
      <c r="AW252" s="13" t="s">
        <v>33</v>
      </c>
      <c r="AX252" s="13" t="s">
        <v>71</v>
      </c>
      <c r="AY252" s="241" t="s">
        <v>170</v>
      </c>
    </row>
    <row r="253" s="14" customFormat="1">
      <c r="A253" s="14"/>
      <c r="B253" s="242"/>
      <c r="C253" s="243"/>
      <c r="D253" s="233" t="s">
        <v>195</v>
      </c>
      <c r="E253" s="244" t="s">
        <v>19</v>
      </c>
      <c r="F253" s="245" t="s">
        <v>878</v>
      </c>
      <c r="G253" s="243"/>
      <c r="H253" s="246">
        <v>0.01</v>
      </c>
      <c r="I253" s="247"/>
      <c r="J253" s="243"/>
      <c r="K253" s="243"/>
      <c r="L253" s="248"/>
      <c r="M253" s="249"/>
      <c r="N253" s="250"/>
      <c r="O253" s="250"/>
      <c r="P253" s="250"/>
      <c r="Q253" s="250"/>
      <c r="R253" s="250"/>
      <c r="S253" s="250"/>
      <c r="T253" s="25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2" t="s">
        <v>195</v>
      </c>
      <c r="AU253" s="252" t="s">
        <v>81</v>
      </c>
      <c r="AV253" s="14" t="s">
        <v>81</v>
      </c>
      <c r="AW253" s="14" t="s">
        <v>33</v>
      </c>
      <c r="AX253" s="14" t="s">
        <v>71</v>
      </c>
      <c r="AY253" s="252" t="s">
        <v>170</v>
      </c>
    </row>
    <row r="254" s="13" customFormat="1">
      <c r="A254" s="13"/>
      <c r="B254" s="231"/>
      <c r="C254" s="232"/>
      <c r="D254" s="233" t="s">
        <v>195</v>
      </c>
      <c r="E254" s="234" t="s">
        <v>19</v>
      </c>
      <c r="F254" s="235" t="s">
        <v>479</v>
      </c>
      <c r="G254" s="232"/>
      <c r="H254" s="234" t="s">
        <v>19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1" t="s">
        <v>195</v>
      </c>
      <c r="AU254" s="241" t="s">
        <v>81</v>
      </c>
      <c r="AV254" s="13" t="s">
        <v>79</v>
      </c>
      <c r="AW254" s="13" t="s">
        <v>33</v>
      </c>
      <c r="AX254" s="13" t="s">
        <v>71</v>
      </c>
      <c r="AY254" s="241" t="s">
        <v>170</v>
      </c>
    </row>
    <row r="255" s="14" customFormat="1">
      <c r="A255" s="14"/>
      <c r="B255" s="242"/>
      <c r="C255" s="243"/>
      <c r="D255" s="233" t="s">
        <v>195</v>
      </c>
      <c r="E255" s="244" t="s">
        <v>19</v>
      </c>
      <c r="F255" s="245" t="s">
        <v>879</v>
      </c>
      <c r="G255" s="243"/>
      <c r="H255" s="246">
        <v>0.0050000000000000001</v>
      </c>
      <c r="I255" s="247"/>
      <c r="J255" s="243"/>
      <c r="K255" s="243"/>
      <c r="L255" s="248"/>
      <c r="M255" s="249"/>
      <c r="N255" s="250"/>
      <c r="O255" s="250"/>
      <c r="P255" s="250"/>
      <c r="Q255" s="250"/>
      <c r="R255" s="250"/>
      <c r="S255" s="250"/>
      <c r="T255" s="251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2" t="s">
        <v>195</v>
      </c>
      <c r="AU255" s="252" t="s">
        <v>81</v>
      </c>
      <c r="AV255" s="14" t="s">
        <v>81</v>
      </c>
      <c r="AW255" s="14" t="s">
        <v>33</v>
      </c>
      <c r="AX255" s="14" t="s">
        <v>71</v>
      </c>
      <c r="AY255" s="252" t="s">
        <v>170</v>
      </c>
    </row>
    <row r="256" s="15" customFormat="1">
      <c r="A256" s="15"/>
      <c r="B256" s="263"/>
      <c r="C256" s="264"/>
      <c r="D256" s="233" t="s">
        <v>195</v>
      </c>
      <c r="E256" s="265" t="s">
        <v>19</v>
      </c>
      <c r="F256" s="266" t="s">
        <v>261</v>
      </c>
      <c r="G256" s="264"/>
      <c r="H256" s="267">
        <v>0.014999999999999999</v>
      </c>
      <c r="I256" s="268"/>
      <c r="J256" s="264"/>
      <c r="K256" s="264"/>
      <c r="L256" s="269"/>
      <c r="M256" s="270"/>
      <c r="N256" s="271"/>
      <c r="O256" s="271"/>
      <c r="P256" s="271"/>
      <c r="Q256" s="271"/>
      <c r="R256" s="271"/>
      <c r="S256" s="271"/>
      <c r="T256" s="272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3" t="s">
        <v>195</v>
      </c>
      <c r="AU256" s="273" t="s">
        <v>81</v>
      </c>
      <c r="AV256" s="15" t="s">
        <v>177</v>
      </c>
      <c r="AW256" s="15" t="s">
        <v>33</v>
      </c>
      <c r="AX256" s="15" t="s">
        <v>79</v>
      </c>
      <c r="AY256" s="273" t="s">
        <v>170</v>
      </c>
    </row>
    <row r="257" s="2" customFormat="1" ht="33" customHeight="1">
      <c r="A257" s="39"/>
      <c r="B257" s="40"/>
      <c r="C257" s="213" t="s">
        <v>434</v>
      </c>
      <c r="D257" s="213" t="s">
        <v>172</v>
      </c>
      <c r="E257" s="214" t="s">
        <v>882</v>
      </c>
      <c r="F257" s="215" t="s">
        <v>883</v>
      </c>
      <c r="G257" s="216" t="s">
        <v>192</v>
      </c>
      <c r="H257" s="217">
        <v>11</v>
      </c>
      <c r="I257" s="218"/>
      <c r="J257" s="219">
        <f>ROUND(I257*H257,2)</f>
        <v>0</v>
      </c>
      <c r="K257" s="215" t="s">
        <v>176</v>
      </c>
      <c r="L257" s="45"/>
      <c r="M257" s="220" t="s">
        <v>19</v>
      </c>
      <c r="N257" s="221" t="s">
        <v>42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0.0089999999999999993</v>
      </c>
      <c r="T257" s="223">
        <f>S257*H257</f>
        <v>0.098999999999999991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177</v>
      </c>
      <c r="AT257" s="224" t="s">
        <v>172</v>
      </c>
      <c r="AU257" s="224" t="s">
        <v>81</v>
      </c>
      <c r="AY257" s="18" t="s">
        <v>170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79</v>
      </c>
      <c r="BK257" s="225">
        <f>ROUND(I257*H257,2)</f>
        <v>0</v>
      </c>
      <c r="BL257" s="18" t="s">
        <v>177</v>
      </c>
      <c r="BM257" s="224" t="s">
        <v>884</v>
      </c>
    </row>
    <row r="258" s="2" customFormat="1">
      <c r="A258" s="39"/>
      <c r="B258" s="40"/>
      <c r="C258" s="41"/>
      <c r="D258" s="226" t="s">
        <v>179</v>
      </c>
      <c r="E258" s="41"/>
      <c r="F258" s="227" t="s">
        <v>885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179</v>
      </c>
      <c r="AU258" s="18" t="s">
        <v>81</v>
      </c>
    </row>
    <row r="259" s="13" customFormat="1">
      <c r="A259" s="13"/>
      <c r="B259" s="231"/>
      <c r="C259" s="232"/>
      <c r="D259" s="233" t="s">
        <v>195</v>
      </c>
      <c r="E259" s="234" t="s">
        <v>19</v>
      </c>
      <c r="F259" s="235" t="s">
        <v>886</v>
      </c>
      <c r="G259" s="232"/>
      <c r="H259" s="234" t="s">
        <v>19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1" t="s">
        <v>195</v>
      </c>
      <c r="AU259" s="241" t="s">
        <v>81</v>
      </c>
      <c r="AV259" s="13" t="s">
        <v>79</v>
      </c>
      <c r="AW259" s="13" t="s">
        <v>33</v>
      </c>
      <c r="AX259" s="13" t="s">
        <v>71</v>
      </c>
      <c r="AY259" s="241" t="s">
        <v>170</v>
      </c>
    </row>
    <row r="260" s="14" customFormat="1">
      <c r="A260" s="14"/>
      <c r="B260" s="242"/>
      <c r="C260" s="243"/>
      <c r="D260" s="233" t="s">
        <v>195</v>
      </c>
      <c r="E260" s="244" t="s">
        <v>19</v>
      </c>
      <c r="F260" s="245" t="s">
        <v>887</v>
      </c>
      <c r="G260" s="243"/>
      <c r="H260" s="246">
        <v>11</v>
      </c>
      <c r="I260" s="247"/>
      <c r="J260" s="243"/>
      <c r="K260" s="243"/>
      <c r="L260" s="248"/>
      <c r="M260" s="249"/>
      <c r="N260" s="250"/>
      <c r="O260" s="250"/>
      <c r="P260" s="250"/>
      <c r="Q260" s="250"/>
      <c r="R260" s="250"/>
      <c r="S260" s="250"/>
      <c r="T260" s="251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2" t="s">
        <v>195</v>
      </c>
      <c r="AU260" s="252" t="s">
        <v>81</v>
      </c>
      <c r="AV260" s="14" t="s">
        <v>81</v>
      </c>
      <c r="AW260" s="14" t="s">
        <v>33</v>
      </c>
      <c r="AX260" s="14" t="s">
        <v>79</v>
      </c>
      <c r="AY260" s="252" t="s">
        <v>170</v>
      </c>
    </row>
    <row r="261" s="12" customFormat="1" ht="22.8" customHeight="1">
      <c r="A261" s="12"/>
      <c r="B261" s="197"/>
      <c r="C261" s="198"/>
      <c r="D261" s="199" t="s">
        <v>70</v>
      </c>
      <c r="E261" s="211" t="s">
        <v>500</v>
      </c>
      <c r="F261" s="211" t="s">
        <v>501</v>
      </c>
      <c r="G261" s="198"/>
      <c r="H261" s="198"/>
      <c r="I261" s="201"/>
      <c r="J261" s="212">
        <f>BK261</f>
        <v>0</v>
      </c>
      <c r="K261" s="198"/>
      <c r="L261" s="203"/>
      <c r="M261" s="204"/>
      <c r="N261" s="205"/>
      <c r="O261" s="205"/>
      <c r="P261" s="206">
        <f>SUM(P262:P271)</f>
        <v>0</v>
      </c>
      <c r="Q261" s="205"/>
      <c r="R261" s="206">
        <f>SUM(R262:R271)</f>
        <v>0</v>
      </c>
      <c r="S261" s="205"/>
      <c r="T261" s="207">
        <f>SUM(T262:T271)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8" t="s">
        <v>79</v>
      </c>
      <c r="AT261" s="209" t="s">
        <v>70</v>
      </c>
      <c r="AU261" s="209" t="s">
        <v>79</v>
      </c>
      <c r="AY261" s="208" t="s">
        <v>170</v>
      </c>
      <c r="BK261" s="210">
        <f>SUM(BK262:BK271)</f>
        <v>0</v>
      </c>
    </row>
    <row r="262" s="2" customFormat="1" ht="24.15" customHeight="1">
      <c r="A262" s="39"/>
      <c r="B262" s="40"/>
      <c r="C262" s="213" t="s">
        <v>441</v>
      </c>
      <c r="D262" s="213" t="s">
        <v>172</v>
      </c>
      <c r="E262" s="214" t="s">
        <v>503</v>
      </c>
      <c r="F262" s="215" t="s">
        <v>504</v>
      </c>
      <c r="G262" s="216" t="s">
        <v>229</v>
      </c>
      <c r="H262" s="217">
        <v>1.7030000000000001</v>
      </c>
      <c r="I262" s="218"/>
      <c r="J262" s="219">
        <f>ROUND(I262*H262,2)</f>
        <v>0</v>
      </c>
      <c r="K262" s="215" t="s">
        <v>176</v>
      </c>
      <c r="L262" s="45"/>
      <c r="M262" s="220" t="s">
        <v>19</v>
      </c>
      <c r="N262" s="221" t="s">
        <v>42</v>
      </c>
      <c r="O262" s="85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177</v>
      </c>
      <c r="AT262" s="224" t="s">
        <v>172</v>
      </c>
      <c r="AU262" s="224" t="s">
        <v>81</v>
      </c>
      <c r="AY262" s="18" t="s">
        <v>170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79</v>
      </c>
      <c r="BK262" s="225">
        <f>ROUND(I262*H262,2)</f>
        <v>0</v>
      </c>
      <c r="BL262" s="18" t="s">
        <v>177</v>
      </c>
      <c r="BM262" s="224" t="s">
        <v>888</v>
      </c>
    </row>
    <row r="263" s="2" customFormat="1">
      <c r="A263" s="39"/>
      <c r="B263" s="40"/>
      <c r="C263" s="41"/>
      <c r="D263" s="226" t="s">
        <v>179</v>
      </c>
      <c r="E263" s="41"/>
      <c r="F263" s="227" t="s">
        <v>506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179</v>
      </c>
      <c r="AU263" s="18" t="s">
        <v>81</v>
      </c>
    </row>
    <row r="264" s="2" customFormat="1" ht="33" customHeight="1">
      <c r="A264" s="39"/>
      <c r="B264" s="40"/>
      <c r="C264" s="213" t="s">
        <v>446</v>
      </c>
      <c r="D264" s="213" t="s">
        <v>172</v>
      </c>
      <c r="E264" s="214" t="s">
        <v>508</v>
      </c>
      <c r="F264" s="215" t="s">
        <v>509</v>
      </c>
      <c r="G264" s="216" t="s">
        <v>229</v>
      </c>
      <c r="H264" s="217">
        <v>1.7030000000000001</v>
      </c>
      <c r="I264" s="218"/>
      <c r="J264" s="219">
        <f>ROUND(I264*H264,2)</f>
        <v>0</v>
      </c>
      <c r="K264" s="215" t="s">
        <v>176</v>
      </c>
      <c r="L264" s="45"/>
      <c r="M264" s="220" t="s">
        <v>19</v>
      </c>
      <c r="N264" s="221" t="s">
        <v>42</v>
      </c>
      <c r="O264" s="85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177</v>
      </c>
      <c r="AT264" s="224" t="s">
        <v>172</v>
      </c>
      <c r="AU264" s="224" t="s">
        <v>81</v>
      </c>
      <c r="AY264" s="18" t="s">
        <v>170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79</v>
      </c>
      <c r="BK264" s="225">
        <f>ROUND(I264*H264,2)</f>
        <v>0</v>
      </c>
      <c r="BL264" s="18" t="s">
        <v>177</v>
      </c>
      <c r="BM264" s="224" t="s">
        <v>889</v>
      </c>
    </row>
    <row r="265" s="2" customFormat="1">
      <c r="A265" s="39"/>
      <c r="B265" s="40"/>
      <c r="C265" s="41"/>
      <c r="D265" s="226" t="s">
        <v>179</v>
      </c>
      <c r="E265" s="41"/>
      <c r="F265" s="227" t="s">
        <v>511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179</v>
      </c>
      <c r="AU265" s="18" t="s">
        <v>81</v>
      </c>
    </row>
    <row r="266" s="2" customFormat="1" ht="37.8" customHeight="1">
      <c r="A266" s="39"/>
      <c r="B266" s="40"/>
      <c r="C266" s="213" t="s">
        <v>452</v>
      </c>
      <c r="D266" s="213" t="s">
        <v>172</v>
      </c>
      <c r="E266" s="214" t="s">
        <v>513</v>
      </c>
      <c r="F266" s="215" t="s">
        <v>514</v>
      </c>
      <c r="G266" s="216" t="s">
        <v>229</v>
      </c>
      <c r="H266" s="217">
        <v>5.109</v>
      </c>
      <c r="I266" s="218"/>
      <c r="J266" s="219">
        <f>ROUND(I266*H266,2)</f>
        <v>0</v>
      </c>
      <c r="K266" s="215" t="s">
        <v>176</v>
      </c>
      <c r="L266" s="45"/>
      <c r="M266" s="220" t="s">
        <v>19</v>
      </c>
      <c r="N266" s="221" t="s">
        <v>42</v>
      </c>
      <c r="O266" s="85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177</v>
      </c>
      <c r="AT266" s="224" t="s">
        <v>172</v>
      </c>
      <c r="AU266" s="224" t="s">
        <v>81</v>
      </c>
      <c r="AY266" s="18" t="s">
        <v>170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79</v>
      </c>
      <c r="BK266" s="225">
        <f>ROUND(I266*H266,2)</f>
        <v>0</v>
      </c>
      <c r="BL266" s="18" t="s">
        <v>177</v>
      </c>
      <c r="BM266" s="224" t="s">
        <v>890</v>
      </c>
    </row>
    <row r="267" s="2" customFormat="1">
      <c r="A267" s="39"/>
      <c r="B267" s="40"/>
      <c r="C267" s="41"/>
      <c r="D267" s="226" t="s">
        <v>179</v>
      </c>
      <c r="E267" s="41"/>
      <c r="F267" s="227" t="s">
        <v>516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179</v>
      </c>
      <c r="AU267" s="18" t="s">
        <v>81</v>
      </c>
    </row>
    <row r="268" s="2" customFormat="1">
      <c r="A268" s="39"/>
      <c r="B268" s="40"/>
      <c r="C268" s="41"/>
      <c r="D268" s="233" t="s">
        <v>266</v>
      </c>
      <c r="E268" s="41"/>
      <c r="F268" s="274" t="s">
        <v>517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266</v>
      </c>
      <c r="AU268" s="18" t="s">
        <v>81</v>
      </c>
    </row>
    <row r="269" s="14" customFormat="1">
      <c r="A269" s="14"/>
      <c r="B269" s="242"/>
      <c r="C269" s="243"/>
      <c r="D269" s="233" t="s">
        <v>195</v>
      </c>
      <c r="E269" s="243"/>
      <c r="F269" s="245" t="s">
        <v>891</v>
      </c>
      <c r="G269" s="243"/>
      <c r="H269" s="246">
        <v>5.109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2" t="s">
        <v>195</v>
      </c>
      <c r="AU269" s="252" t="s">
        <v>81</v>
      </c>
      <c r="AV269" s="14" t="s">
        <v>81</v>
      </c>
      <c r="AW269" s="14" t="s">
        <v>4</v>
      </c>
      <c r="AX269" s="14" t="s">
        <v>79</v>
      </c>
      <c r="AY269" s="252" t="s">
        <v>170</v>
      </c>
    </row>
    <row r="270" s="2" customFormat="1" ht="49.05" customHeight="1">
      <c r="A270" s="39"/>
      <c r="B270" s="40"/>
      <c r="C270" s="213" t="s">
        <v>458</v>
      </c>
      <c r="D270" s="213" t="s">
        <v>172</v>
      </c>
      <c r="E270" s="214" t="s">
        <v>520</v>
      </c>
      <c r="F270" s="215" t="s">
        <v>521</v>
      </c>
      <c r="G270" s="216" t="s">
        <v>229</v>
      </c>
      <c r="H270" s="217">
        <v>1.7030000000000001</v>
      </c>
      <c r="I270" s="218"/>
      <c r="J270" s="219">
        <f>ROUND(I270*H270,2)</f>
        <v>0</v>
      </c>
      <c r="K270" s="215" t="s">
        <v>176</v>
      </c>
      <c r="L270" s="45"/>
      <c r="M270" s="220" t="s">
        <v>19</v>
      </c>
      <c r="N270" s="221" t="s">
        <v>42</v>
      </c>
      <c r="O270" s="85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24" t="s">
        <v>177</v>
      </c>
      <c r="AT270" s="224" t="s">
        <v>172</v>
      </c>
      <c r="AU270" s="224" t="s">
        <v>81</v>
      </c>
      <c r="AY270" s="18" t="s">
        <v>170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8" t="s">
        <v>79</v>
      </c>
      <c r="BK270" s="225">
        <f>ROUND(I270*H270,2)</f>
        <v>0</v>
      </c>
      <c r="BL270" s="18" t="s">
        <v>177</v>
      </c>
      <c r="BM270" s="224" t="s">
        <v>892</v>
      </c>
    </row>
    <row r="271" s="2" customFormat="1">
      <c r="A271" s="39"/>
      <c r="B271" s="40"/>
      <c r="C271" s="41"/>
      <c r="D271" s="226" t="s">
        <v>179</v>
      </c>
      <c r="E271" s="41"/>
      <c r="F271" s="227" t="s">
        <v>523</v>
      </c>
      <c r="G271" s="41"/>
      <c r="H271" s="41"/>
      <c r="I271" s="228"/>
      <c r="J271" s="41"/>
      <c r="K271" s="41"/>
      <c r="L271" s="45"/>
      <c r="M271" s="229"/>
      <c r="N271" s="230"/>
      <c r="O271" s="85"/>
      <c r="P271" s="85"/>
      <c r="Q271" s="85"/>
      <c r="R271" s="85"/>
      <c r="S271" s="85"/>
      <c r="T271" s="86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179</v>
      </c>
      <c r="AU271" s="18" t="s">
        <v>81</v>
      </c>
    </row>
    <row r="272" s="12" customFormat="1" ht="22.8" customHeight="1">
      <c r="A272" s="12"/>
      <c r="B272" s="197"/>
      <c r="C272" s="198"/>
      <c r="D272" s="199" t="s">
        <v>70</v>
      </c>
      <c r="E272" s="211" t="s">
        <v>524</v>
      </c>
      <c r="F272" s="211" t="s">
        <v>525</v>
      </c>
      <c r="G272" s="198"/>
      <c r="H272" s="198"/>
      <c r="I272" s="201"/>
      <c r="J272" s="212">
        <f>BK272</f>
        <v>0</v>
      </c>
      <c r="K272" s="198"/>
      <c r="L272" s="203"/>
      <c r="M272" s="204"/>
      <c r="N272" s="205"/>
      <c r="O272" s="205"/>
      <c r="P272" s="206">
        <f>SUM(P273:P274)</f>
        <v>0</v>
      </c>
      <c r="Q272" s="205"/>
      <c r="R272" s="206">
        <f>SUM(R273:R274)</f>
        <v>0</v>
      </c>
      <c r="S272" s="205"/>
      <c r="T272" s="207">
        <f>SUM(T273:T274)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8" t="s">
        <v>79</v>
      </c>
      <c r="AT272" s="209" t="s">
        <v>70</v>
      </c>
      <c r="AU272" s="209" t="s">
        <v>79</v>
      </c>
      <c r="AY272" s="208" t="s">
        <v>170</v>
      </c>
      <c r="BK272" s="210">
        <f>SUM(BK273:BK274)</f>
        <v>0</v>
      </c>
    </row>
    <row r="273" s="2" customFormat="1" ht="55.5" customHeight="1">
      <c r="A273" s="39"/>
      <c r="B273" s="40"/>
      <c r="C273" s="213" t="s">
        <v>465</v>
      </c>
      <c r="D273" s="213" t="s">
        <v>172</v>
      </c>
      <c r="E273" s="214" t="s">
        <v>527</v>
      </c>
      <c r="F273" s="215" t="s">
        <v>528</v>
      </c>
      <c r="G273" s="216" t="s">
        <v>229</v>
      </c>
      <c r="H273" s="217">
        <v>143.90100000000001</v>
      </c>
      <c r="I273" s="218"/>
      <c r="J273" s="219">
        <f>ROUND(I273*H273,2)</f>
        <v>0</v>
      </c>
      <c r="K273" s="215" t="s">
        <v>176</v>
      </c>
      <c r="L273" s="45"/>
      <c r="M273" s="220" t="s">
        <v>19</v>
      </c>
      <c r="N273" s="221" t="s">
        <v>42</v>
      </c>
      <c r="O273" s="85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177</v>
      </c>
      <c r="AT273" s="224" t="s">
        <v>172</v>
      </c>
      <c r="AU273" s="224" t="s">
        <v>81</v>
      </c>
      <c r="AY273" s="18" t="s">
        <v>170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79</v>
      </c>
      <c r="BK273" s="225">
        <f>ROUND(I273*H273,2)</f>
        <v>0</v>
      </c>
      <c r="BL273" s="18" t="s">
        <v>177</v>
      </c>
      <c r="BM273" s="224" t="s">
        <v>893</v>
      </c>
    </row>
    <row r="274" s="2" customFormat="1">
      <c r="A274" s="39"/>
      <c r="B274" s="40"/>
      <c r="C274" s="41"/>
      <c r="D274" s="226" t="s">
        <v>179</v>
      </c>
      <c r="E274" s="41"/>
      <c r="F274" s="227" t="s">
        <v>530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179</v>
      </c>
      <c r="AU274" s="18" t="s">
        <v>81</v>
      </c>
    </row>
    <row r="275" s="12" customFormat="1" ht="25.92" customHeight="1">
      <c r="A275" s="12"/>
      <c r="B275" s="197"/>
      <c r="C275" s="198"/>
      <c r="D275" s="199" t="s">
        <v>70</v>
      </c>
      <c r="E275" s="200" t="s">
        <v>531</v>
      </c>
      <c r="F275" s="200" t="s">
        <v>532</v>
      </c>
      <c r="G275" s="198"/>
      <c r="H275" s="198"/>
      <c r="I275" s="201"/>
      <c r="J275" s="202">
        <f>BK275</f>
        <v>0</v>
      </c>
      <c r="K275" s="198"/>
      <c r="L275" s="203"/>
      <c r="M275" s="204"/>
      <c r="N275" s="205"/>
      <c r="O275" s="205"/>
      <c r="P275" s="206">
        <f>P276+P284+P318+P331+P334</f>
        <v>0</v>
      </c>
      <c r="Q275" s="205"/>
      <c r="R275" s="206">
        <f>R276+R284+R318+R331+R334</f>
        <v>0.79286851340000009</v>
      </c>
      <c r="S275" s="205"/>
      <c r="T275" s="207">
        <f>T276+T284+T318+T331+T334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8" t="s">
        <v>81</v>
      </c>
      <c r="AT275" s="209" t="s">
        <v>70</v>
      </c>
      <c r="AU275" s="209" t="s">
        <v>71</v>
      </c>
      <c r="AY275" s="208" t="s">
        <v>170</v>
      </c>
      <c r="BK275" s="210">
        <f>BK276+BK284+BK318+BK331+BK334</f>
        <v>0</v>
      </c>
    </row>
    <row r="276" s="12" customFormat="1" ht="22.8" customHeight="1">
      <c r="A276" s="12"/>
      <c r="B276" s="197"/>
      <c r="C276" s="198"/>
      <c r="D276" s="199" t="s">
        <v>70</v>
      </c>
      <c r="E276" s="211" t="s">
        <v>533</v>
      </c>
      <c r="F276" s="211" t="s">
        <v>534</v>
      </c>
      <c r="G276" s="198"/>
      <c r="H276" s="198"/>
      <c r="I276" s="201"/>
      <c r="J276" s="212">
        <f>BK276</f>
        <v>0</v>
      </c>
      <c r="K276" s="198"/>
      <c r="L276" s="203"/>
      <c r="M276" s="204"/>
      <c r="N276" s="205"/>
      <c r="O276" s="205"/>
      <c r="P276" s="206">
        <f>SUM(P277:P283)</f>
        <v>0</v>
      </c>
      <c r="Q276" s="205"/>
      <c r="R276" s="206">
        <f>SUM(R277:R283)</f>
        <v>0.0087290000000000006</v>
      </c>
      <c r="S276" s="205"/>
      <c r="T276" s="207">
        <f>SUM(T277:T283)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08" t="s">
        <v>81</v>
      </c>
      <c r="AT276" s="209" t="s">
        <v>70</v>
      </c>
      <c r="AU276" s="209" t="s">
        <v>79</v>
      </c>
      <c r="AY276" s="208" t="s">
        <v>170</v>
      </c>
      <c r="BK276" s="210">
        <f>SUM(BK277:BK283)</f>
        <v>0</v>
      </c>
    </row>
    <row r="277" s="2" customFormat="1" ht="37.8" customHeight="1">
      <c r="A277" s="39"/>
      <c r="B277" s="40"/>
      <c r="C277" s="213" t="s">
        <v>470</v>
      </c>
      <c r="D277" s="213" t="s">
        <v>172</v>
      </c>
      <c r="E277" s="214" t="s">
        <v>535</v>
      </c>
      <c r="F277" s="215" t="s">
        <v>536</v>
      </c>
      <c r="G277" s="216" t="s">
        <v>192</v>
      </c>
      <c r="H277" s="217">
        <v>4.75</v>
      </c>
      <c r="I277" s="218"/>
      <c r="J277" s="219">
        <f>ROUND(I277*H277,2)</f>
        <v>0</v>
      </c>
      <c r="K277" s="215" t="s">
        <v>176</v>
      </c>
      <c r="L277" s="45"/>
      <c r="M277" s="220" t="s">
        <v>19</v>
      </c>
      <c r="N277" s="221" t="s">
        <v>42</v>
      </c>
      <c r="O277" s="85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270</v>
      </c>
      <c r="AT277" s="224" t="s">
        <v>172</v>
      </c>
      <c r="AU277" s="224" t="s">
        <v>81</v>
      </c>
      <c r="AY277" s="18" t="s">
        <v>170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79</v>
      </c>
      <c r="BK277" s="225">
        <f>ROUND(I277*H277,2)</f>
        <v>0</v>
      </c>
      <c r="BL277" s="18" t="s">
        <v>270</v>
      </c>
      <c r="BM277" s="224" t="s">
        <v>894</v>
      </c>
    </row>
    <row r="278" s="2" customFormat="1">
      <c r="A278" s="39"/>
      <c r="B278" s="40"/>
      <c r="C278" s="41"/>
      <c r="D278" s="226" t="s">
        <v>179</v>
      </c>
      <c r="E278" s="41"/>
      <c r="F278" s="227" t="s">
        <v>538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179</v>
      </c>
      <c r="AU278" s="18" t="s">
        <v>81</v>
      </c>
    </row>
    <row r="279" s="13" customFormat="1">
      <c r="A279" s="13"/>
      <c r="B279" s="231"/>
      <c r="C279" s="232"/>
      <c r="D279" s="233" t="s">
        <v>195</v>
      </c>
      <c r="E279" s="234" t="s">
        <v>19</v>
      </c>
      <c r="F279" s="235" t="s">
        <v>895</v>
      </c>
      <c r="G279" s="232"/>
      <c r="H279" s="234" t="s">
        <v>19</v>
      </c>
      <c r="I279" s="236"/>
      <c r="J279" s="232"/>
      <c r="K279" s="232"/>
      <c r="L279" s="237"/>
      <c r="M279" s="238"/>
      <c r="N279" s="239"/>
      <c r="O279" s="239"/>
      <c r="P279" s="239"/>
      <c r="Q279" s="239"/>
      <c r="R279" s="239"/>
      <c r="S279" s="239"/>
      <c r="T279" s="24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1" t="s">
        <v>195</v>
      </c>
      <c r="AU279" s="241" t="s">
        <v>81</v>
      </c>
      <c r="AV279" s="13" t="s">
        <v>79</v>
      </c>
      <c r="AW279" s="13" t="s">
        <v>33</v>
      </c>
      <c r="AX279" s="13" t="s">
        <v>71</v>
      </c>
      <c r="AY279" s="241" t="s">
        <v>170</v>
      </c>
    </row>
    <row r="280" s="14" customFormat="1">
      <c r="A280" s="14"/>
      <c r="B280" s="242"/>
      <c r="C280" s="243"/>
      <c r="D280" s="233" t="s">
        <v>195</v>
      </c>
      <c r="E280" s="244" t="s">
        <v>19</v>
      </c>
      <c r="F280" s="245" t="s">
        <v>896</v>
      </c>
      <c r="G280" s="243"/>
      <c r="H280" s="246">
        <v>4.75</v>
      </c>
      <c r="I280" s="247"/>
      <c r="J280" s="243"/>
      <c r="K280" s="243"/>
      <c r="L280" s="248"/>
      <c r="M280" s="249"/>
      <c r="N280" s="250"/>
      <c r="O280" s="250"/>
      <c r="P280" s="250"/>
      <c r="Q280" s="250"/>
      <c r="R280" s="250"/>
      <c r="S280" s="250"/>
      <c r="T280" s="251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2" t="s">
        <v>195</v>
      </c>
      <c r="AU280" s="252" t="s">
        <v>81</v>
      </c>
      <c r="AV280" s="14" t="s">
        <v>81</v>
      </c>
      <c r="AW280" s="14" t="s">
        <v>33</v>
      </c>
      <c r="AX280" s="14" t="s">
        <v>79</v>
      </c>
      <c r="AY280" s="252" t="s">
        <v>170</v>
      </c>
    </row>
    <row r="281" s="2" customFormat="1" ht="24.15" customHeight="1">
      <c r="A281" s="39"/>
      <c r="B281" s="40"/>
      <c r="C281" s="253" t="s">
        <v>481</v>
      </c>
      <c r="D281" s="253" t="s">
        <v>248</v>
      </c>
      <c r="E281" s="254" t="s">
        <v>542</v>
      </c>
      <c r="F281" s="255" t="s">
        <v>543</v>
      </c>
      <c r="G281" s="256" t="s">
        <v>192</v>
      </c>
      <c r="H281" s="257">
        <v>4.9880000000000004</v>
      </c>
      <c r="I281" s="258"/>
      <c r="J281" s="259">
        <f>ROUND(I281*H281,2)</f>
        <v>0</v>
      </c>
      <c r="K281" s="255" t="s">
        <v>176</v>
      </c>
      <c r="L281" s="260"/>
      <c r="M281" s="261" t="s">
        <v>19</v>
      </c>
      <c r="N281" s="262" t="s">
        <v>42</v>
      </c>
      <c r="O281" s="85"/>
      <c r="P281" s="222">
        <f>O281*H281</f>
        <v>0</v>
      </c>
      <c r="Q281" s="222">
        <v>0.00175</v>
      </c>
      <c r="R281" s="222">
        <f>Q281*H281</f>
        <v>0.0087290000000000006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362</v>
      </c>
      <c r="AT281" s="224" t="s">
        <v>248</v>
      </c>
      <c r="AU281" s="224" t="s">
        <v>81</v>
      </c>
      <c r="AY281" s="18" t="s">
        <v>170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79</v>
      </c>
      <c r="BK281" s="225">
        <f>ROUND(I281*H281,2)</f>
        <v>0</v>
      </c>
      <c r="BL281" s="18" t="s">
        <v>270</v>
      </c>
      <c r="BM281" s="224" t="s">
        <v>897</v>
      </c>
    </row>
    <row r="282" s="2" customFormat="1">
      <c r="A282" s="39"/>
      <c r="B282" s="40"/>
      <c r="C282" s="41"/>
      <c r="D282" s="226" t="s">
        <v>179</v>
      </c>
      <c r="E282" s="41"/>
      <c r="F282" s="227" t="s">
        <v>545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179</v>
      </c>
      <c r="AU282" s="18" t="s">
        <v>81</v>
      </c>
    </row>
    <row r="283" s="14" customFormat="1">
      <c r="A283" s="14"/>
      <c r="B283" s="242"/>
      <c r="C283" s="243"/>
      <c r="D283" s="233" t="s">
        <v>195</v>
      </c>
      <c r="E283" s="243"/>
      <c r="F283" s="245" t="s">
        <v>898</v>
      </c>
      <c r="G283" s="243"/>
      <c r="H283" s="246">
        <v>4.9880000000000004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2" t="s">
        <v>195</v>
      </c>
      <c r="AU283" s="252" t="s">
        <v>81</v>
      </c>
      <c r="AV283" s="14" t="s">
        <v>81</v>
      </c>
      <c r="AW283" s="14" t="s">
        <v>4</v>
      </c>
      <c r="AX283" s="14" t="s">
        <v>79</v>
      </c>
      <c r="AY283" s="252" t="s">
        <v>170</v>
      </c>
    </row>
    <row r="284" s="12" customFormat="1" ht="22.8" customHeight="1">
      <c r="A284" s="12"/>
      <c r="B284" s="197"/>
      <c r="C284" s="198"/>
      <c r="D284" s="199" t="s">
        <v>70</v>
      </c>
      <c r="E284" s="211" t="s">
        <v>547</v>
      </c>
      <c r="F284" s="211" t="s">
        <v>548</v>
      </c>
      <c r="G284" s="198"/>
      <c r="H284" s="198"/>
      <c r="I284" s="201"/>
      <c r="J284" s="212">
        <f>BK284</f>
        <v>0</v>
      </c>
      <c r="K284" s="198"/>
      <c r="L284" s="203"/>
      <c r="M284" s="204"/>
      <c r="N284" s="205"/>
      <c r="O284" s="205"/>
      <c r="P284" s="206">
        <f>SUM(P285:P317)</f>
        <v>0</v>
      </c>
      <c r="Q284" s="205"/>
      <c r="R284" s="206">
        <f>SUM(R285:R317)</f>
        <v>0.26898537100000003</v>
      </c>
      <c r="S284" s="205"/>
      <c r="T284" s="207">
        <f>SUM(T285:T317)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8" t="s">
        <v>81</v>
      </c>
      <c r="AT284" s="209" t="s">
        <v>70</v>
      </c>
      <c r="AU284" s="209" t="s">
        <v>79</v>
      </c>
      <c r="AY284" s="208" t="s">
        <v>170</v>
      </c>
      <c r="BK284" s="210">
        <f>SUM(BK285:BK317)</f>
        <v>0</v>
      </c>
    </row>
    <row r="285" s="2" customFormat="1" ht="37.8" customHeight="1">
      <c r="A285" s="39"/>
      <c r="B285" s="40"/>
      <c r="C285" s="213" t="s">
        <v>486</v>
      </c>
      <c r="D285" s="213" t="s">
        <v>172</v>
      </c>
      <c r="E285" s="214" t="s">
        <v>557</v>
      </c>
      <c r="F285" s="215" t="s">
        <v>558</v>
      </c>
      <c r="G285" s="216" t="s">
        <v>237</v>
      </c>
      <c r="H285" s="217">
        <v>18.460000000000001</v>
      </c>
      <c r="I285" s="218"/>
      <c r="J285" s="219">
        <f>ROUND(I285*H285,2)</f>
        <v>0</v>
      </c>
      <c r="K285" s="215" t="s">
        <v>176</v>
      </c>
      <c r="L285" s="45"/>
      <c r="M285" s="220" t="s">
        <v>19</v>
      </c>
      <c r="N285" s="221" t="s">
        <v>42</v>
      </c>
      <c r="O285" s="85"/>
      <c r="P285" s="222">
        <f>O285*H285</f>
        <v>0</v>
      </c>
      <c r="Q285" s="222">
        <v>0.0043750999999999998</v>
      </c>
      <c r="R285" s="222">
        <f>Q285*H285</f>
        <v>0.080764346000000001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270</v>
      </c>
      <c r="AT285" s="224" t="s">
        <v>172</v>
      </c>
      <c r="AU285" s="224" t="s">
        <v>81</v>
      </c>
      <c r="AY285" s="18" t="s">
        <v>170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79</v>
      </c>
      <c r="BK285" s="225">
        <f>ROUND(I285*H285,2)</f>
        <v>0</v>
      </c>
      <c r="BL285" s="18" t="s">
        <v>270</v>
      </c>
      <c r="BM285" s="224" t="s">
        <v>899</v>
      </c>
    </row>
    <row r="286" s="2" customFormat="1">
      <c r="A286" s="39"/>
      <c r="B286" s="40"/>
      <c r="C286" s="41"/>
      <c r="D286" s="226" t="s">
        <v>179</v>
      </c>
      <c r="E286" s="41"/>
      <c r="F286" s="227" t="s">
        <v>560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179</v>
      </c>
      <c r="AU286" s="18" t="s">
        <v>81</v>
      </c>
    </row>
    <row r="287" s="13" customFormat="1">
      <c r="A287" s="13"/>
      <c r="B287" s="231"/>
      <c r="C287" s="232"/>
      <c r="D287" s="233" t="s">
        <v>195</v>
      </c>
      <c r="E287" s="234" t="s">
        <v>19</v>
      </c>
      <c r="F287" s="235" t="s">
        <v>561</v>
      </c>
      <c r="G287" s="232"/>
      <c r="H287" s="234" t="s">
        <v>19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1" t="s">
        <v>195</v>
      </c>
      <c r="AU287" s="241" t="s">
        <v>81</v>
      </c>
      <c r="AV287" s="13" t="s">
        <v>79</v>
      </c>
      <c r="AW287" s="13" t="s">
        <v>33</v>
      </c>
      <c r="AX287" s="13" t="s">
        <v>71</v>
      </c>
      <c r="AY287" s="241" t="s">
        <v>170</v>
      </c>
    </row>
    <row r="288" s="14" customFormat="1">
      <c r="A288" s="14"/>
      <c r="B288" s="242"/>
      <c r="C288" s="243"/>
      <c r="D288" s="233" t="s">
        <v>195</v>
      </c>
      <c r="E288" s="244" t="s">
        <v>19</v>
      </c>
      <c r="F288" s="245" t="s">
        <v>900</v>
      </c>
      <c r="G288" s="243"/>
      <c r="H288" s="246">
        <v>18.460000000000001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2" t="s">
        <v>195</v>
      </c>
      <c r="AU288" s="252" t="s">
        <v>81</v>
      </c>
      <c r="AV288" s="14" t="s">
        <v>81</v>
      </c>
      <c r="AW288" s="14" t="s">
        <v>33</v>
      </c>
      <c r="AX288" s="14" t="s">
        <v>79</v>
      </c>
      <c r="AY288" s="252" t="s">
        <v>170</v>
      </c>
    </row>
    <row r="289" s="2" customFormat="1" ht="44.25" customHeight="1">
      <c r="A289" s="39"/>
      <c r="B289" s="40"/>
      <c r="C289" s="213" t="s">
        <v>490</v>
      </c>
      <c r="D289" s="213" t="s">
        <v>172</v>
      </c>
      <c r="E289" s="214" t="s">
        <v>564</v>
      </c>
      <c r="F289" s="215" t="s">
        <v>565</v>
      </c>
      <c r="G289" s="216" t="s">
        <v>237</v>
      </c>
      <c r="H289" s="217">
        <v>26.969999999999999</v>
      </c>
      <c r="I289" s="218"/>
      <c r="J289" s="219">
        <f>ROUND(I289*H289,2)</f>
        <v>0</v>
      </c>
      <c r="K289" s="215" t="s">
        <v>176</v>
      </c>
      <c r="L289" s="45"/>
      <c r="M289" s="220" t="s">
        <v>19</v>
      </c>
      <c r="N289" s="221" t="s">
        <v>42</v>
      </c>
      <c r="O289" s="85"/>
      <c r="P289" s="222">
        <f>O289*H289</f>
        <v>0</v>
      </c>
      <c r="Q289" s="222">
        <v>0.0022012500000000001</v>
      </c>
      <c r="R289" s="222">
        <f>Q289*H289</f>
        <v>0.059367712500000003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270</v>
      </c>
      <c r="AT289" s="224" t="s">
        <v>172</v>
      </c>
      <c r="AU289" s="224" t="s">
        <v>81</v>
      </c>
      <c r="AY289" s="18" t="s">
        <v>170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79</v>
      </c>
      <c r="BK289" s="225">
        <f>ROUND(I289*H289,2)</f>
        <v>0</v>
      </c>
      <c r="BL289" s="18" t="s">
        <v>270</v>
      </c>
      <c r="BM289" s="224" t="s">
        <v>901</v>
      </c>
    </row>
    <row r="290" s="2" customFormat="1">
      <c r="A290" s="39"/>
      <c r="B290" s="40"/>
      <c r="C290" s="41"/>
      <c r="D290" s="226" t="s">
        <v>179</v>
      </c>
      <c r="E290" s="41"/>
      <c r="F290" s="227" t="s">
        <v>567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179</v>
      </c>
      <c r="AU290" s="18" t="s">
        <v>81</v>
      </c>
    </row>
    <row r="291" s="13" customFormat="1">
      <c r="A291" s="13"/>
      <c r="B291" s="231"/>
      <c r="C291" s="232"/>
      <c r="D291" s="233" t="s">
        <v>195</v>
      </c>
      <c r="E291" s="234" t="s">
        <v>19</v>
      </c>
      <c r="F291" s="235" t="s">
        <v>568</v>
      </c>
      <c r="G291" s="232"/>
      <c r="H291" s="234" t="s">
        <v>19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1" t="s">
        <v>195</v>
      </c>
      <c r="AU291" s="241" t="s">
        <v>81</v>
      </c>
      <c r="AV291" s="13" t="s">
        <v>79</v>
      </c>
      <c r="AW291" s="13" t="s">
        <v>33</v>
      </c>
      <c r="AX291" s="13" t="s">
        <v>71</v>
      </c>
      <c r="AY291" s="241" t="s">
        <v>170</v>
      </c>
    </row>
    <row r="292" s="14" customFormat="1">
      <c r="A292" s="14"/>
      <c r="B292" s="242"/>
      <c r="C292" s="243"/>
      <c r="D292" s="233" t="s">
        <v>195</v>
      </c>
      <c r="E292" s="244" t="s">
        <v>19</v>
      </c>
      <c r="F292" s="245" t="s">
        <v>902</v>
      </c>
      <c r="G292" s="243"/>
      <c r="H292" s="246">
        <v>26.969999999999999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2" t="s">
        <v>195</v>
      </c>
      <c r="AU292" s="252" t="s">
        <v>81</v>
      </c>
      <c r="AV292" s="14" t="s">
        <v>81</v>
      </c>
      <c r="AW292" s="14" t="s">
        <v>33</v>
      </c>
      <c r="AX292" s="14" t="s">
        <v>79</v>
      </c>
      <c r="AY292" s="252" t="s">
        <v>170</v>
      </c>
    </row>
    <row r="293" s="2" customFormat="1" ht="44.25" customHeight="1">
      <c r="A293" s="39"/>
      <c r="B293" s="40"/>
      <c r="C293" s="213" t="s">
        <v>495</v>
      </c>
      <c r="D293" s="213" t="s">
        <v>172</v>
      </c>
      <c r="E293" s="214" t="s">
        <v>571</v>
      </c>
      <c r="F293" s="215" t="s">
        <v>572</v>
      </c>
      <c r="G293" s="216" t="s">
        <v>237</v>
      </c>
      <c r="H293" s="217">
        <v>24.010000000000002</v>
      </c>
      <c r="I293" s="218"/>
      <c r="J293" s="219">
        <f>ROUND(I293*H293,2)</f>
        <v>0</v>
      </c>
      <c r="K293" s="215" t="s">
        <v>176</v>
      </c>
      <c r="L293" s="45"/>
      <c r="M293" s="220" t="s">
        <v>19</v>
      </c>
      <c r="N293" s="221" t="s">
        <v>42</v>
      </c>
      <c r="O293" s="85"/>
      <c r="P293" s="222">
        <f>O293*H293</f>
        <v>0</v>
      </c>
      <c r="Q293" s="222">
        <v>0.0028912500000000002</v>
      </c>
      <c r="R293" s="222">
        <f>Q293*H293</f>
        <v>0.069418912500000013</v>
      </c>
      <c r="S293" s="222">
        <v>0</v>
      </c>
      <c r="T293" s="223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24" t="s">
        <v>270</v>
      </c>
      <c r="AT293" s="224" t="s">
        <v>172</v>
      </c>
      <c r="AU293" s="224" t="s">
        <v>81</v>
      </c>
      <c r="AY293" s="18" t="s">
        <v>170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8" t="s">
        <v>79</v>
      </c>
      <c r="BK293" s="225">
        <f>ROUND(I293*H293,2)</f>
        <v>0</v>
      </c>
      <c r="BL293" s="18" t="s">
        <v>270</v>
      </c>
      <c r="BM293" s="224" t="s">
        <v>903</v>
      </c>
    </row>
    <row r="294" s="2" customFormat="1">
      <c r="A294" s="39"/>
      <c r="B294" s="40"/>
      <c r="C294" s="41"/>
      <c r="D294" s="226" t="s">
        <v>179</v>
      </c>
      <c r="E294" s="41"/>
      <c r="F294" s="227" t="s">
        <v>574</v>
      </c>
      <c r="G294" s="41"/>
      <c r="H294" s="41"/>
      <c r="I294" s="228"/>
      <c r="J294" s="41"/>
      <c r="K294" s="41"/>
      <c r="L294" s="45"/>
      <c r="M294" s="229"/>
      <c r="N294" s="230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179</v>
      </c>
      <c r="AU294" s="18" t="s">
        <v>81</v>
      </c>
    </row>
    <row r="295" s="13" customFormat="1">
      <c r="A295" s="13"/>
      <c r="B295" s="231"/>
      <c r="C295" s="232"/>
      <c r="D295" s="233" t="s">
        <v>195</v>
      </c>
      <c r="E295" s="234" t="s">
        <v>19</v>
      </c>
      <c r="F295" s="235" t="s">
        <v>575</v>
      </c>
      <c r="G295" s="232"/>
      <c r="H295" s="234" t="s">
        <v>19</v>
      </c>
      <c r="I295" s="236"/>
      <c r="J295" s="232"/>
      <c r="K295" s="232"/>
      <c r="L295" s="237"/>
      <c r="M295" s="238"/>
      <c r="N295" s="239"/>
      <c r="O295" s="239"/>
      <c r="P295" s="239"/>
      <c r="Q295" s="239"/>
      <c r="R295" s="239"/>
      <c r="S295" s="239"/>
      <c r="T295" s="24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1" t="s">
        <v>195</v>
      </c>
      <c r="AU295" s="241" t="s">
        <v>81</v>
      </c>
      <c r="AV295" s="13" t="s">
        <v>79</v>
      </c>
      <c r="AW295" s="13" t="s">
        <v>33</v>
      </c>
      <c r="AX295" s="13" t="s">
        <v>71</v>
      </c>
      <c r="AY295" s="241" t="s">
        <v>170</v>
      </c>
    </row>
    <row r="296" s="14" customFormat="1">
      <c r="A296" s="14"/>
      <c r="B296" s="242"/>
      <c r="C296" s="243"/>
      <c r="D296" s="233" t="s">
        <v>195</v>
      </c>
      <c r="E296" s="244" t="s">
        <v>19</v>
      </c>
      <c r="F296" s="245" t="s">
        <v>904</v>
      </c>
      <c r="G296" s="243"/>
      <c r="H296" s="246">
        <v>14.25</v>
      </c>
      <c r="I296" s="247"/>
      <c r="J296" s="243"/>
      <c r="K296" s="243"/>
      <c r="L296" s="248"/>
      <c r="M296" s="249"/>
      <c r="N296" s="250"/>
      <c r="O296" s="250"/>
      <c r="P296" s="250"/>
      <c r="Q296" s="250"/>
      <c r="R296" s="250"/>
      <c r="S296" s="250"/>
      <c r="T296" s="251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2" t="s">
        <v>195</v>
      </c>
      <c r="AU296" s="252" t="s">
        <v>81</v>
      </c>
      <c r="AV296" s="14" t="s">
        <v>81</v>
      </c>
      <c r="AW296" s="14" t="s">
        <v>33</v>
      </c>
      <c r="AX296" s="14" t="s">
        <v>71</v>
      </c>
      <c r="AY296" s="252" t="s">
        <v>170</v>
      </c>
    </row>
    <row r="297" s="13" customFormat="1">
      <c r="A297" s="13"/>
      <c r="B297" s="231"/>
      <c r="C297" s="232"/>
      <c r="D297" s="233" t="s">
        <v>195</v>
      </c>
      <c r="E297" s="234" t="s">
        <v>19</v>
      </c>
      <c r="F297" s="235" t="s">
        <v>577</v>
      </c>
      <c r="G297" s="232"/>
      <c r="H297" s="234" t="s">
        <v>19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4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1" t="s">
        <v>195</v>
      </c>
      <c r="AU297" s="241" t="s">
        <v>81</v>
      </c>
      <c r="AV297" s="13" t="s">
        <v>79</v>
      </c>
      <c r="AW297" s="13" t="s">
        <v>33</v>
      </c>
      <c r="AX297" s="13" t="s">
        <v>71</v>
      </c>
      <c r="AY297" s="241" t="s">
        <v>170</v>
      </c>
    </row>
    <row r="298" s="14" customFormat="1">
      <c r="A298" s="14"/>
      <c r="B298" s="242"/>
      <c r="C298" s="243"/>
      <c r="D298" s="233" t="s">
        <v>195</v>
      </c>
      <c r="E298" s="244" t="s">
        <v>19</v>
      </c>
      <c r="F298" s="245" t="s">
        <v>905</v>
      </c>
      <c r="G298" s="243"/>
      <c r="H298" s="246">
        <v>9.7599999999999998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2" t="s">
        <v>195</v>
      </c>
      <c r="AU298" s="252" t="s">
        <v>81</v>
      </c>
      <c r="AV298" s="14" t="s">
        <v>81</v>
      </c>
      <c r="AW298" s="14" t="s">
        <v>33</v>
      </c>
      <c r="AX298" s="14" t="s">
        <v>71</v>
      </c>
      <c r="AY298" s="252" t="s">
        <v>170</v>
      </c>
    </row>
    <row r="299" s="15" customFormat="1">
      <c r="A299" s="15"/>
      <c r="B299" s="263"/>
      <c r="C299" s="264"/>
      <c r="D299" s="233" t="s">
        <v>195</v>
      </c>
      <c r="E299" s="265" t="s">
        <v>19</v>
      </c>
      <c r="F299" s="266" t="s">
        <v>261</v>
      </c>
      <c r="G299" s="264"/>
      <c r="H299" s="267">
        <v>24.010000000000002</v>
      </c>
      <c r="I299" s="268"/>
      <c r="J299" s="264"/>
      <c r="K299" s="264"/>
      <c r="L299" s="269"/>
      <c r="M299" s="270"/>
      <c r="N299" s="271"/>
      <c r="O299" s="271"/>
      <c r="P299" s="271"/>
      <c r="Q299" s="271"/>
      <c r="R299" s="271"/>
      <c r="S299" s="271"/>
      <c r="T299" s="272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73" t="s">
        <v>195</v>
      </c>
      <c r="AU299" s="273" t="s">
        <v>81</v>
      </c>
      <c r="AV299" s="15" t="s">
        <v>177</v>
      </c>
      <c r="AW299" s="15" t="s">
        <v>33</v>
      </c>
      <c r="AX299" s="15" t="s">
        <v>79</v>
      </c>
      <c r="AY299" s="273" t="s">
        <v>170</v>
      </c>
    </row>
    <row r="300" s="2" customFormat="1" ht="44.25" customHeight="1">
      <c r="A300" s="39"/>
      <c r="B300" s="40"/>
      <c r="C300" s="213" t="s">
        <v>502</v>
      </c>
      <c r="D300" s="213" t="s">
        <v>172</v>
      </c>
      <c r="E300" s="214" t="s">
        <v>906</v>
      </c>
      <c r="F300" s="215" t="s">
        <v>907</v>
      </c>
      <c r="G300" s="216" t="s">
        <v>237</v>
      </c>
      <c r="H300" s="217">
        <v>10</v>
      </c>
      <c r="I300" s="218"/>
      <c r="J300" s="219">
        <f>ROUND(I300*H300,2)</f>
        <v>0</v>
      </c>
      <c r="K300" s="215" t="s">
        <v>176</v>
      </c>
      <c r="L300" s="45"/>
      <c r="M300" s="220" t="s">
        <v>19</v>
      </c>
      <c r="N300" s="221" t="s">
        <v>42</v>
      </c>
      <c r="O300" s="85"/>
      <c r="P300" s="222">
        <f>O300*H300</f>
        <v>0</v>
      </c>
      <c r="Q300" s="222">
        <v>0.0035000000000000001</v>
      </c>
      <c r="R300" s="222">
        <f>Q300*H300</f>
        <v>0.035000000000000003</v>
      </c>
      <c r="S300" s="222">
        <v>0</v>
      </c>
      <c r="T300" s="22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270</v>
      </c>
      <c r="AT300" s="224" t="s">
        <v>172</v>
      </c>
      <c r="AU300" s="224" t="s">
        <v>81</v>
      </c>
      <c r="AY300" s="18" t="s">
        <v>170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79</v>
      </c>
      <c r="BK300" s="225">
        <f>ROUND(I300*H300,2)</f>
        <v>0</v>
      </c>
      <c r="BL300" s="18" t="s">
        <v>270</v>
      </c>
      <c r="BM300" s="224" t="s">
        <v>908</v>
      </c>
    </row>
    <row r="301" s="2" customFormat="1">
      <c r="A301" s="39"/>
      <c r="B301" s="40"/>
      <c r="C301" s="41"/>
      <c r="D301" s="226" t="s">
        <v>179</v>
      </c>
      <c r="E301" s="41"/>
      <c r="F301" s="227" t="s">
        <v>909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179</v>
      </c>
      <c r="AU301" s="18" t="s">
        <v>81</v>
      </c>
    </row>
    <row r="302" s="13" customFormat="1">
      <c r="A302" s="13"/>
      <c r="B302" s="231"/>
      <c r="C302" s="232"/>
      <c r="D302" s="233" t="s">
        <v>195</v>
      </c>
      <c r="E302" s="234" t="s">
        <v>19</v>
      </c>
      <c r="F302" s="235" t="s">
        <v>910</v>
      </c>
      <c r="G302" s="232"/>
      <c r="H302" s="234" t="s">
        <v>19</v>
      </c>
      <c r="I302" s="236"/>
      <c r="J302" s="232"/>
      <c r="K302" s="232"/>
      <c r="L302" s="237"/>
      <c r="M302" s="238"/>
      <c r="N302" s="239"/>
      <c r="O302" s="239"/>
      <c r="P302" s="239"/>
      <c r="Q302" s="239"/>
      <c r="R302" s="239"/>
      <c r="S302" s="239"/>
      <c r="T302" s="24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1" t="s">
        <v>195</v>
      </c>
      <c r="AU302" s="241" t="s">
        <v>81</v>
      </c>
      <c r="AV302" s="13" t="s">
        <v>79</v>
      </c>
      <c r="AW302" s="13" t="s">
        <v>33</v>
      </c>
      <c r="AX302" s="13" t="s">
        <v>71</v>
      </c>
      <c r="AY302" s="241" t="s">
        <v>170</v>
      </c>
    </row>
    <row r="303" s="14" customFormat="1">
      <c r="A303" s="14"/>
      <c r="B303" s="242"/>
      <c r="C303" s="243"/>
      <c r="D303" s="233" t="s">
        <v>195</v>
      </c>
      <c r="E303" s="244" t="s">
        <v>19</v>
      </c>
      <c r="F303" s="245" t="s">
        <v>226</v>
      </c>
      <c r="G303" s="243"/>
      <c r="H303" s="246">
        <v>10</v>
      </c>
      <c r="I303" s="247"/>
      <c r="J303" s="243"/>
      <c r="K303" s="243"/>
      <c r="L303" s="248"/>
      <c r="M303" s="249"/>
      <c r="N303" s="250"/>
      <c r="O303" s="250"/>
      <c r="P303" s="250"/>
      <c r="Q303" s="250"/>
      <c r="R303" s="250"/>
      <c r="S303" s="250"/>
      <c r="T303" s="25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2" t="s">
        <v>195</v>
      </c>
      <c r="AU303" s="252" t="s">
        <v>81</v>
      </c>
      <c r="AV303" s="14" t="s">
        <v>81</v>
      </c>
      <c r="AW303" s="14" t="s">
        <v>33</v>
      </c>
      <c r="AX303" s="14" t="s">
        <v>79</v>
      </c>
      <c r="AY303" s="252" t="s">
        <v>170</v>
      </c>
    </row>
    <row r="304" s="2" customFormat="1" ht="33" customHeight="1">
      <c r="A304" s="39"/>
      <c r="B304" s="40"/>
      <c r="C304" s="213" t="s">
        <v>507</v>
      </c>
      <c r="D304" s="213" t="s">
        <v>172</v>
      </c>
      <c r="E304" s="214" t="s">
        <v>911</v>
      </c>
      <c r="F304" s="215" t="s">
        <v>912</v>
      </c>
      <c r="G304" s="216" t="s">
        <v>237</v>
      </c>
      <c r="H304" s="217">
        <v>6.96</v>
      </c>
      <c r="I304" s="218"/>
      <c r="J304" s="219">
        <f>ROUND(I304*H304,2)</f>
        <v>0</v>
      </c>
      <c r="K304" s="215" t="s">
        <v>176</v>
      </c>
      <c r="L304" s="45"/>
      <c r="M304" s="220" t="s">
        <v>19</v>
      </c>
      <c r="N304" s="221" t="s">
        <v>42</v>
      </c>
      <c r="O304" s="85"/>
      <c r="P304" s="222">
        <f>O304*H304</f>
        <v>0</v>
      </c>
      <c r="Q304" s="222">
        <v>0.0022799999999999999</v>
      </c>
      <c r="R304" s="222">
        <f>Q304*H304</f>
        <v>0.015868799999999999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270</v>
      </c>
      <c r="AT304" s="224" t="s">
        <v>172</v>
      </c>
      <c r="AU304" s="224" t="s">
        <v>81</v>
      </c>
      <c r="AY304" s="18" t="s">
        <v>170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79</v>
      </c>
      <c r="BK304" s="225">
        <f>ROUND(I304*H304,2)</f>
        <v>0</v>
      </c>
      <c r="BL304" s="18" t="s">
        <v>270</v>
      </c>
      <c r="BM304" s="224" t="s">
        <v>913</v>
      </c>
    </row>
    <row r="305" s="2" customFormat="1">
      <c r="A305" s="39"/>
      <c r="B305" s="40"/>
      <c r="C305" s="41"/>
      <c r="D305" s="226" t="s">
        <v>179</v>
      </c>
      <c r="E305" s="41"/>
      <c r="F305" s="227" t="s">
        <v>914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179</v>
      </c>
      <c r="AU305" s="18" t="s">
        <v>81</v>
      </c>
    </row>
    <row r="306" s="13" customFormat="1">
      <c r="A306" s="13"/>
      <c r="B306" s="231"/>
      <c r="C306" s="232"/>
      <c r="D306" s="233" t="s">
        <v>195</v>
      </c>
      <c r="E306" s="234" t="s">
        <v>19</v>
      </c>
      <c r="F306" s="235" t="s">
        <v>915</v>
      </c>
      <c r="G306" s="232"/>
      <c r="H306" s="234" t="s">
        <v>19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1" t="s">
        <v>195</v>
      </c>
      <c r="AU306" s="241" t="s">
        <v>81</v>
      </c>
      <c r="AV306" s="13" t="s">
        <v>79</v>
      </c>
      <c r="AW306" s="13" t="s">
        <v>33</v>
      </c>
      <c r="AX306" s="13" t="s">
        <v>71</v>
      </c>
      <c r="AY306" s="241" t="s">
        <v>170</v>
      </c>
    </row>
    <row r="307" s="14" customFormat="1">
      <c r="A307" s="14"/>
      <c r="B307" s="242"/>
      <c r="C307" s="243"/>
      <c r="D307" s="233" t="s">
        <v>195</v>
      </c>
      <c r="E307" s="244" t="s">
        <v>19</v>
      </c>
      <c r="F307" s="245" t="s">
        <v>916</v>
      </c>
      <c r="G307" s="243"/>
      <c r="H307" s="246">
        <v>6.96</v>
      </c>
      <c r="I307" s="247"/>
      <c r="J307" s="243"/>
      <c r="K307" s="243"/>
      <c r="L307" s="248"/>
      <c r="M307" s="249"/>
      <c r="N307" s="250"/>
      <c r="O307" s="250"/>
      <c r="P307" s="250"/>
      <c r="Q307" s="250"/>
      <c r="R307" s="250"/>
      <c r="S307" s="250"/>
      <c r="T307" s="25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2" t="s">
        <v>195</v>
      </c>
      <c r="AU307" s="252" t="s">
        <v>81</v>
      </c>
      <c r="AV307" s="14" t="s">
        <v>81</v>
      </c>
      <c r="AW307" s="14" t="s">
        <v>33</v>
      </c>
      <c r="AX307" s="14" t="s">
        <v>79</v>
      </c>
      <c r="AY307" s="252" t="s">
        <v>170</v>
      </c>
    </row>
    <row r="308" s="2" customFormat="1" ht="37.8" customHeight="1">
      <c r="A308" s="39"/>
      <c r="B308" s="40"/>
      <c r="C308" s="213" t="s">
        <v>512</v>
      </c>
      <c r="D308" s="213" t="s">
        <v>172</v>
      </c>
      <c r="E308" s="214" t="s">
        <v>917</v>
      </c>
      <c r="F308" s="215" t="s">
        <v>918</v>
      </c>
      <c r="G308" s="216" t="s">
        <v>175</v>
      </c>
      <c r="H308" s="217">
        <v>1</v>
      </c>
      <c r="I308" s="218"/>
      <c r="J308" s="219">
        <f>ROUND(I308*H308,2)</f>
        <v>0</v>
      </c>
      <c r="K308" s="215" t="s">
        <v>176</v>
      </c>
      <c r="L308" s="45"/>
      <c r="M308" s="220" t="s">
        <v>19</v>
      </c>
      <c r="N308" s="221" t="s">
        <v>42</v>
      </c>
      <c r="O308" s="85"/>
      <c r="P308" s="222">
        <f>O308*H308</f>
        <v>0</v>
      </c>
      <c r="Q308" s="222">
        <v>0.00062</v>
      </c>
      <c r="R308" s="222">
        <f>Q308*H308</f>
        <v>0.00062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270</v>
      </c>
      <c r="AT308" s="224" t="s">
        <v>172</v>
      </c>
      <c r="AU308" s="224" t="s">
        <v>81</v>
      </c>
      <c r="AY308" s="18" t="s">
        <v>170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79</v>
      </c>
      <c r="BK308" s="225">
        <f>ROUND(I308*H308,2)</f>
        <v>0</v>
      </c>
      <c r="BL308" s="18" t="s">
        <v>270</v>
      </c>
      <c r="BM308" s="224" t="s">
        <v>919</v>
      </c>
    </row>
    <row r="309" s="2" customFormat="1">
      <c r="A309" s="39"/>
      <c r="B309" s="40"/>
      <c r="C309" s="41"/>
      <c r="D309" s="226" t="s">
        <v>179</v>
      </c>
      <c r="E309" s="41"/>
      <c r="F309" s="227" t="s">
        <v>920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179</v>
      </c>
      <c r="AU309" s="18" t="s">
        <v>81</v>
      </c>
    </row>
    <row r="310" s="13" customFormat="1">
      <c r="A310" s="13"/>
      <c r="B310" s="231"/>
      <c r="C310" s="232"/>
      <c r="D310" s="233" t="s">
        <v>195</v>
      </c>
      <c r="E310" s="234" t="s">
        <v>19</v>
      </c>
      <c r="F310" s="235" t="s">
        <v>921</v>
      </c>
      <c r="G310" s="232"/>
      <c r="H310" s="234" t="s">
        <v>19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1" t="s">
        <v>195</v>
      </c>
      <c r="AU310" s="241" t="s">
        <v>81</v>
      </c>
      <c r="AV310" s="13" t="s">
        <v>79</v>
      </c>
      <c r="AW310" s="13" t="s">
        <v>33</v>
      </c>
      <c r="AX310" s="13" t="s">
        <v>71</v>
      </c>
      <c r="AY310" s="241" t="s">
        <v>170</v>
      </c>
    </row>
    <row r="311" s="14" customFormat="1">
      <c r="A311" s="14"/>
      <c r="B311" s="242"/>
      <c r="C311" s="243"/>
      <c r="D311" s="233" t="s">
        <v>195</v>
      </c>
      <c r="E311" s="244" t="s">
        <v>19</v>
      </c>
      <c r="F311" s="245" t="s">
        <v>79</v>
      </c>
      <c r="G311" s="243"/>
      <c r="H311" s="246">
        <v>1</v>
      </c>
      <c r="I311" s="247"/>
      <c r="J311" s="243"/>
      <c r="K311" s="243"/>
      <c r="L311" s="248"/>
      <c r="M311" s="249"/>
      <c r="N311" s="250"/>
      <c r="O311" s="250"/>
      <c r="P311" s="250"/>
      <c r="Q311" s="250"/>
      <c r="R311" s="250"/>
      <c r="S311" s="250"/>
      <c r="T311" s="25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2" t="s">
        <v>195</v>
      </c>
      <c r="AU311" s="252" t="s">
        <v>81</v>
      </c>
      <c r="AV311" s="14" t="s">
        <v>81</v>
      </c>
      <c r="AW311" s="14" t="s">
        <v>33</v>
      </c>
      <c r="AX311" s="14" t="s">
        <v>79</v>
      </c>
      <c r="AY311" s="252" t="s">
        <v>170</v>
      </c>
    </row>
    <row r="312" s="2" customFormat="1" ht="37.8" customHeight="1">
      <c r="A312" s="39"/>
      <c r="B312" s="40"/>
      <c r="C312" s="213" t="s">
        <v>519</v>
      </c>
      <c r="D312" s="213" t="s">
        <v>172</v>
      </c>
      <c r="E312" s="214" t="s">
        <v>922</v>
      </c>
      <c r="F312" s="215" t="s">
        <v>923</v>
      </c>
      <c r="G312" s="216" t="s">
        <v>237</v>
      </c>
      <c r="H312" s="217">
        <v>4.1600000000000001</v>
      </c>
      <c r="I312" s="218"/>
      <c r="J312" s="219">
        <f>ROUND(I312*H312,2)</f>
        <v>0</v>
      </c>
      <c r="K312" s="215" t="s">
        <v>176</v>
      </c>
      <c r="L312" s="45"/>
      <c r="M312" s="220" t="s">
        <v>19</v>
      </c>
      <c r="N312" s="221" t="s">
        <v>42</v>
      </c>
      <c r="O312" s="85"/>
      <c r="P312" s="222">
        <f>O312*H312</f>
        <v>0</v>
      </c>
      <c r="Q312" s="222">
        <v>0.00191</v>
      </c>
      <c r="R312" s="222">
        <f>Q312*H312</f>
        <v>0.0079456000000000006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270</v>
      </c>
      <c r="AT312" s="224" t="s">
        <v>172</v>
      </c>
      <c r="AU312" s="224" t="s">
        <v>81</v>
      </c>
      <c r="AY312" s="18" t="s">
        <v>170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79</v>
      </c>
      <c r="BK312" s="225">
        <f>ROUND(I312*H312,2)</f>
        <v>0</v>
      </c>
      <c r="BL312" s="18" t="s">
        <v>270</v>
      </c>
      <c r="BM312" s="224" t="s">
        <v>924</v>
      </c>
    </row>
    <row r="313" s="2" customFormat="1">
      <c r="A313" s="39"/>
      <c r="B313" s="40"/>
      <c r="C313" s="41"/>
      <c r="D313" s="226" t="s">
        <v>179</v>
      </c>
      <c r="E313" s="41"/>
      <c r="F313" s="227" t="s">
        <v>925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179</v>
      </c>
      <c r="AU313" s="18" t="s">
        <v>81</v>
      </c>
    </row>
    <row r="314" s="13" customFormat="1">
      <c r="A314" s="13"/>
      <c r="B314" s="231"/>
      <c r="C314" s="232"/>
      <c r="D314" s="233" t="s">
        <v>195</v>
      </c>
      <c r="E314" s="234" t="s">
        <v>19</v>
      </c>
      <c r="F314" s="235" t="s">
        <v>926</v>
      </c>
      <c r="G314" s="232"/>
      <c r="H314" s="234" t="s">
        <v>19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1" t="s">
        <v>195</v>
      </c>
      <c r="AU314" s="241" t="s">
        <v>81</v>
      </c>
      <c r="AV314" s="13" t="s">
        <v>79</v>
      </c>
      <c r="AW314" s="13" t="s">
        <v>33</v>
      </c>
      <c r="AX314" s="13" t="s">
        <v>71</v>
      </c>
      <c r="AY314" s="241" t="s">
        <v>170</v>
      </c>
    </row>
    <row r="315" s="14" customFormat="1">
      <c r="A315" s="14"/>
      <c r="B315" s="242"/>
      <c r="C315" s="243"/>
      <c r="D315" s="233" t="s">
        <v>195</v>
      </c>
      <c r="E315" s="244" t="s">
        <v>19</v>
      </c>
      <c r="F315" s="245" t="s">
        <v>927</v>
      </c>
      <c r="G315" s="243"/>
      <c r="H315" s="246">
        <v>4.1600000000000001</v>
      </c>
      <c r="I315" s="247"/>
      <c r="J315" s="243"/>
      <c r="K315" s="243"/>
      <c r="L315" s="248"/>
      <c r="M315" s="249"/>
      <c r="N315" s="250"/>
      <c r="O315" s="250"/>
      <c r="P315" s="250"/>
      <c r="Q315" s="250"/>
      <c r="R315" s="250"/>
      <c r="S315" s="250"/>
      <c r="T315" s="25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2" t="s">
        <v>195</v>
      </c>
      <c r="AU315" s="252" t="s">
        <v>81</v>
      </c>
      <c r="AV315" s="14" t="s">
        <v>81</v>
      </c>
      <c r="AW315" s="14" t="s">
        <v>33</v>
      </c>
      <c r="AX315" s="14" t="s">
        <v>79</v>
      </c>
      <c r="AY315" s="252" t="s">
        <v>170</v>
      </c>
    </row>
    <row r="316" s="2" customFormat="1" ht="44.25" customHeight="1">
      <c r="A316" s="39"/>
      <c r="B316" s="40"/>
      <c r="C316" s="213" t="s">
        <v>526</v>
      </c>
      <c r="D316" s="213" t="s">
        <v>172</v>
      </c>
      <c r="E316" s="214" t="s">
        <v>606</v>
      </c>
      <c r="F316" s="215" t="s">
        <v>607</v>
      </c>
      <c r="G316" s="216" t="s">
        <v>229</v>
      </c>
      <c r="H316" s="217">
        <v>0.26900000000000002</v>
      </c>
      <c r="I316" s="218"/>
      <c r="J316" s="219">
        <f>ROUND(I316*H316,2)</f>
        <v>0</v>
      </c>
      <c r="K316" s="215" t="s">
        <v>176</v>
      </c>
      <c r="L316" s="45"/>
      <c r="M316" s="220" t="s">
        <v>19</v>
      </c>
      <c r="N316" s="221" t="s">
        <v>42</v>
      </c>
      <c r="O316" s="85"/>
      <c r="P316" s="222">
        <f>O316*H316</f>
        <v>0</v>
      </c>
      <c r="Q316" s="222">
        <v>0</v>
      </c>
      <c r="R316" s="222">
        <f>Q316*H316</f>
        <v>0</v>
      </c>
      <c r="S316" s="222">
        <v>0</v>
      </c>
      <c r="T316" s="223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4" t="s">
        <v>270</v>
      </c>
      <c r="AT316" s="224" t="s">
        <v>172</v>
      </c>
      <c r="AU316" s="224" t="s">
        <v>81</v>
      </c>
      <c r="AY316" s="18" t="s">
        <v>170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8" t="s">
        <v>79</v>
      </c>
      <c r="BK316" s="225">
        <f>ROUND(I316*H316,2)</f>
        <v>0</v>
      </c>
      <c r="BL316" s="18" t="s">
        <v>270</v>
      </c>
      <c r="BM316" s="224" t="s">
        <v>928</v>
      </c>
    </row>
    <row r="317" s="2" customFormat="1">
      <c r="A317" s="39"/>
      <c r="B317" s="40"/>
      <c r="C317" s="41"/>
      <c r="D317" s="226" t="s">
        <v>179</v>
      </c>
      <c r="E317" s="41"/>
      <c r="F317" s="227" t="s">
        <v>609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179</v>
      </c>
      <c r="AU317" s="18" t="s">
        <v>81</v>
      </c>
    </row>
    <row r="318" s="12" customFormat="1" ht="22.8" customHeight="1">
      <c r="A318" s="12"/>
      <c r="B318" s="197"/>
      <c r="C318" s="198"/>
      <c r="D318" s="199" t="s">
        <v>70</v>
      </c>
      <c r="E318" s="211" t="s">
        <v>610</v>
      </c>
      <c r="F318" s="211" t="s">
        <v>611</v>
      </c>
      <c r="G318" s="198"/>
      <c r="H318" s="198"/>
      <c r="I318" s="201"/>
      <c r="J318" s="212">
        <f>BK318</f>
        <v>0</v>
      </c>
      <c r="K318" s="198"/>
      <c r="L318" s="203"/>
      <c r="M318" s="204"/>
      <c r="N318" s="205"/>
      <c r="O318" s="205"/>
      <c r="P318" s="206">
        <f>SUM(P319:P330)</f>
        <v>0</v>
      </c>
      <c r="Q318" s="205"/>
      <c r="R318" s="206">
        <f>SUM(R319:R330)</f>
        <v>0.30784600000000001</v>
      </c>
      <c r="S318" s="205"/>
      <c r="T318" s="207">
        <f>SUM(T319:T330)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8" t="s">
        <v>81</v>
      </c>
      <c r="AT318" s="209" t="s">
        <v>70</v>
      </c>
      <c r="AU318" s="209" t="s">
        <v>79</v>
      </c>
      <c r="AY318" s="208" t="s">
        <v>170</v>
      </c>
      <c r="BK318" s="210">
        <f>SUM(BK319:BK330)</f>
        <v>0</v>
      </c>
    </row>
    <row r="319" s="2" customFormat="1" ht="24.15" customHeight="1">
      <c r="A319" s="39"/>
      <c r="B319" s="40"/>
      <c r="C319" s="213" t="s">
        <v>369</v>
      </c>
      <c r="D319" s="213" t="s">
        <v>172</v>
      </c>
      <c r="E319" s="214" t="s">
        <v>613</v>
      </c>
      <c r="F319" s="215" t="s">
        <v>614</v>
      </c>
      <c r="G319" s="216" t="s">
        <v>175</v>
      </c>
      <c r="H319" s="217">
        <v>1</v>
      </c>
      <c r="I319" s="218"/>
      <c r="J319" s="219">
        <f>ROUND(I319*H319,2)</f>
        <v>0</v>
      </c>
      <c r="K319" s="215" t="s">
        <v>176</v>
      </c>
      <c r="L319" s="45"/>
      <c r="M319" s="220" t="s">
        <v>19</v>
      </c>
      <c r="N319" s="221" t="s">
        <v>42</v>
      </c>
      <c r="O319" s="85"/>
      <c r="P319" s="222">
        <f>O319*H319</f>
        <v>0</v>
      </c>
      <c r="Q319" s="222">
        <v>0</v>
      </c>
      <c r="R319" s="222">
        <f>Q319*H319</f>
        <v>0</v>
      </c>
      <c r="S319" s="222">
        <v>0</v>
      </c>
      <c r="T319" s="22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4" t="s">
        <v>270</v>
      </c>
      <c r="AT319" s="224" t="s">
        <v>172</v>
      </c>
      <c r="AU319" s="224" t="s">
        <v>81</v>
      </c>
      <c r="AY319" s="18" t="s">
        <v>170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79</v>
      </c>
      <c r="BK319" s="225">
        <f>ROUND(I319*H319,2)</f>
        <v>0</v>
      </c>
      <c r="BL319" s="18" t="s">
        <v>270</v>
      </c>
      <c r="BM319" s="224" t="s">
        <v>929</v>
      </c>
    </row>
    <row r="320" s="2" customFormat="1">
      <c r="A320" s="39"/>
      <c r="B320" s="40"/>
      <c r="C320" s="41"/>
      <c r="D320" s="226" t="s">
        <v>179</v>
      </c>
      <c r="E320" s="41"/>
      <c r="F320" s="227" t="s">
        <v>616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179</v>
      </c>
      <c r="AU320" s="18" t="s">
        <v>81</v>
      </c>
    </row>
    <row r="321" s="13" customFormat="1">
      <c r="A321" s="13"/>
      <c r="B321" s="231"/>
      <c r="C321" s="232"/>
      <c r="D321" s="233" t="s">
        <v>195</v>
      </c>
      <c r="E321" s="234" t="s">
        <v>19</v>
      </c>
      <c r="F321" s="235" t="s">
        <v>617</v>
      </c>
      <c r="G321" s="232"/>
      <c r="H321" s="234" t="s">
        <v>19</v>
      </c>
      <c r="I321" s="236"/>
      <c r="J321" s="232"/>
      <c r="K321" s="232"/>
      <c r="L321" s="237"/>
      <c r="M321" s="238"/>
      <c r="N321" s="239"/>
      <c r="O321" s="239"/>
      <c r="P321" s="239"/>
      <c r="Q321" s="239"/>
      <c r="R321" s="239"/>
      <c r="S321" s="239"/>
      <c r="T321" s="24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1" t="s">
        <v>195</v>
      </c>
      <c r="AU321" s="241" t="s">
        <v>81</v>
      </c>
      <c r="AV321" s="13" t="s">
        <v>79</v>
      </c>
      <c r="AW321" s="13" t="s">
        <v>33</v>
      </c>
      <c r="AX321" s="13" t="s">
        <v>71</v>
      </c>
      <c r="AY321" s="241" t="s">
        <v>170</v>
      </c>
    </row>
    <row r="322" s="14" customFormat="1">
      <c r="A322" s="14"/>
      <c r="B322" s="242"/>
      <c r="C322" s="243"/>
      <c r="D322" s="233" t="s">
        <v>195</v>
      </c>
      <c r="E322" s="244" t="s">
        <v>19</v>
      </c>
      <c r="F322" s="245" t="s">
        <v>79</v>
      </c>
      <c r="G322" s="243"/>
      <c r="H322" s="246">
        <v>1</v>
      </c>
      <c r="I322" s="247"/>
      <c r="J322" s="243"/>
      <c r="K322" s="243"/>
      <c r="L322" s="248"/>
      <c r="M322" s="249"/>
      <c r="N322" s="250"/>
      <c r="O322" s="250"/>
      <c r="P322" s="250"/>
      <c r="Q322" s="250"/>
      <c r="R322" s="250"/>
      <c r="S322" s="250"/>
      <c r="T322" s="25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2" t="s">
        <v>195</v>
      </c>
      <c r="AU322" s="252" t="s">
        <v>81</v>
      </c>
      <c r="AV322" s="14" t="s">
        <v>81</v>
      </c>
      <c r="AW322" s="14" t="s">
        <v>33</v>
      </c>
      <c r="AX322" s="14" t="s">
        <v>79</v>
      </c>
      <c r="AY322" s="252" t="s">
        <v>170</v>
      </c>
    </row>
    <row r="323" s="2" customFormat="1" ht="16.5" customHeight="1">
      <c r="A323" s="39"/>
      <c r="B323" s="40"/>
      <c r="C323" s="253" t="s">
        <v>541</v>
      </c>
      <c r="D323" s="253" t="s">
        <v>248</v>
      </c>
      <c r="E323" s="254" t="s">
        <v>619</v>
      </c>
      <c r="F323" s="255" t="s">
        <v>620</v>
      </c>
      <c r="G323" s="256" t="s">
        <v>175</v>
      </c>
      <c r="H323" s="257">
        <v>1</v>
      </c>
      <c r="I323" s="258"/>
      <c r="J323" s="259">
        <f>ROUND(I323*H323,2)</f>
        <v>0</v>
      </c>
      <c r="K323" s="255" t="s">
        <v>244</v>
      </c>
      <c r="L323" s="260"/>
      <c r="M323" s="261" t="s">
        <v>19</v>
      </c>
      <c r="N323" s="262" t="s">
        <v>42</v>
      </c>
      <c r="O323" s="85"/>
      <c r="P323" s="222">
        <f>O323*H323</f>
        <v>0</v>
      </c>
      <c r="Q323" s="222">
        <v>0.098000000000000004</v>
      </c>
      <c r="R323" s="222">
        <f>Q323*H323</f>
        <v>0.098000000000000004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362</v>
      </c>
      <c r="AT323" s="224" t="s">
        <v>248</v>
      </c>
      <c r="AU323" s="224" t="s">
        <v>81</v>
      </c>
      <c r="AY323" s="18" t="s">
        <v>170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79</v>
      </c>
      <c r="BK323" s="225">
        <f>ROUND(I323*H323,2)</f>
        <v>0</v>
      </c>
      <c r="BL323" s="18" t="s">
        <v>270</v>
      </c>
      <c r="BM323" s="224" t="s">
        <v>930</v>
      </c>
    </row>
    <row r="324" s="2" customFormat="1" ht="33" customHeight="1">
      <c r="A324" s="39"/>
      <c r="B324" s="40"/>
      <c r="C324" s="213" t="s">
        <v>549</v>
      </c>
      <c r="D324" s="213" t="s">
        <v>172</v>
      </c>
      <c r="E324" s="214" t="s">
        <v>623</v>
      </c>
      <c r="F324" s="215" t="s">
        <v>624</v>
      </c>
      <c r="G324" s="216" t="s">
        <v>175</v>
      </c>
      <c r="H324" s="217">
        <v>1</v>
      </c>
      <c r="I324" s="218"/>
      <c r="J324" s="219">
        <f>ROUND(I324*H324,2)</f>
        <v>0</v>
      </c>
      <c r="K324" s="215" t="s">
        <v>176</v>
      </c>
      <c r="L324" s="45"/>
      <c r="M324" s="220" t="s">
        <v>19</v>
      </c>
      <c r="N324" s="221" t="s">
        <v>42</v>
      </c>
      <c r="O324" s="85"/>
      <c r="P324" s="222">
        <f>O324*H324</f>
        <v>0</v>
      </c>
      <c r="Q324" s="222">
        <v>0.00084599999999999996</v>
      </c>
      <c r="R324" s="222">
        <f>Q324*H324</f>
        <v>0.00084599999999999996</v>
      </c>
      <c r="S324" s="222">
        <v>0</v>
      </c>
      <c r="T324" s="22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270</v>
      </c>
      <c r="AT324" s="224" t="s">
        <v>172</v>
      </c>
      <c r="AU324" s="224" t="s">
        <v>81</v>
      </c>
      <c r="AY324" s="18" t="s">
        <v>170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79</v>
      </c>
      <c r="BK324" s="225">
        <f>ROUND(I324*H324,2)</f>
        <v>0</v>
      </c>
      <c r="BL324" s="18" t="s">
        <v>270</v>
      </c>
      <c r="BM324" s="224" t="s">
        <v>931</v>
      </c>
    </row>
    <row r="325" s="2" customFormat="1">
      <c r="A325" s="39"/>
      <c r="B325" s="40"/>
      <c r="C325" s="41"/>
      <c r="D325" s="226" t="s">
        <v>179</v>
      </c>
      <c r="E325" s="41"/>
      <c r="F325" s="227" t="s">
        <v>626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179</v>
      </c>
      <c r="AU325" s="18" t="s">
        <v>81</v>
      </c>
    </row>
    <row r="326" s="13" customFormat="1">
      <c r="A326" s="13"/>
      <c r="B326" s="231"/>
      <c r="C326" s="232"/>
      <c r="D326" s="233" t="s">
        <v>195</v>
      </c>
      <c r="E326" s="234" t="s">
        <v>19</v>
      </c>
      <c r="F326" s="235" t="s">
        <v>627</v>
      </c>
      <c r="G326" s="232"/>
      <c r="H326" s="234" t="s">
        <v>19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1" t="s">
        <v>195</v>
      </c>
      <c r="AU326" s="241" t="s">
        <v>81</v>
      </c>
      <c r="AV326" s="13" t="s">
        <v>79</v>
      </c>
      <c r="AW326" s="13" t="s">
        <v>33</v>
      </c>
      <c r="AX326" s="13" t="s">
        <v>71</v>
      </c>
      <c r="AY326" s="241" t="s">
        <v>170</v>
      </c>
    </row>
    <row r="327" s="14" customFormat="1">
      <c r="A327" s="14"/>
      <c r="B327" s="242"/>
      <c r="C327" s="243"/>
      <c r="D327" s="233" t="s">
        <v>195</v>
      </c>
      <c r="E327" s="244" t="s">
        <v>19</v>
      </c>
      <c r="F327" s="245" t="s">
        <v>79</v>
      </c>
      <c r="G327" s="243"/>
      <c r="H327" s="246">
        <v>1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2" t="s">
        <v>195</v>
      </c>
      <c r="AU327" s="252" t="s">
        <v>81</v>
      </c>
      <c r="AV327" s="14" t="s">
        <v>81</v>
      </c>
      <c r="AW327" s="14" t="s">
        <v>33</v>
      </c>
      <c r="AX327" s="14" t="s">
        <v>79</v>
      </c>
      <c r="AY327" s="252" t="s">
        <v>170</v>
      </c>
    </row>
    <row r="328" s="2" customFormat="1" ht="24.15" customHeight="1">
      <c r="A328" s="39"/>
      <c r="B328" s="40"/>
      <c r="C328" s="253" t="s">
        <v>556</v>
      </c>
      <c r="D328" s="253" t="s">
        <v>248</v>
      </c>
      <c r="E328" s="254" t="s">
        <v>629</v>
      </c>
      <c r="F328" s="255" t="s">
        <v>630</v>
      </c>
      <c r="G328" s="256" t="s">
        <v>175</v>
      </c>
      <c r="H328" s="257">
        <v>1</v>
      </c>
      <c r="I328" s="258"/>
      <c r="J328" s="259">
        <f>ROUND(I328*H328,2)</f>
        <v>0</v>
      </c>
      <c r="K328" s="255" t="s">
        <v>244</v>
      </c>
      <c r="L328" s="260"/>
      <c r="M328" s="261" t="s">
        <v>19</v>
      </c>
      <c r="N328" s="262" t="s">
        <v>42</v>
      </c>
      <c r="O328" s="85"/>
      <c r="P328" s="222">
        <f>O328*H328</f>
        <v>0</v>
      </c>
      <c r="Q328" s="222">
        <v>0.20899999999999999</v>
      </c>
      <c r="R328" s="222">
        <f>Q328*H328</f>
        <v>0.20899999999999999</v>
      </c>
      <c r="S328" s="222">
        <v>0</v>
      </c>
      <c r="T328" s="223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4" t="s">
        <v>362</v>
      </c>
      <c r="AT328" s="224" t="s">
        <v>248</v>
      </c>
      <c r="AU328" s="224" t="s">
        <v>81</v>
      </c>
      <c r="AY328" s="18" t="s">
        <v>170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8" t="s">
        <v>79</v>
      </c>
      <c r="BK328" s="225">
        <f>ROUND(I328*H328,2)</f>
        <v>0</v>
      </c>
      <c r="BL328" s="18" t="s">
        <v>270</v>
      </c>
      <c r="BM328" s="224" t="s">
        <v>932</v>
      </c>
    </row>
    <row r="329" s="2" customFormat="1" ht="44.25" customHeight="1">
      <c r="A329" s="39"/>
      <c r="B329" s="40"/>
      <c r="C329" s="213" t="s">
        <v>563</v>
      </c>
      <c r="D329" s="213" t="s">
        <v>172</v>
      </c>
      <c r="E329" s="214" t="s">
        <v>633</v>
      </c>
      <c r="F329" s="215" t="s">
        <v>634</v>
      </c>
      <c r="G329" s="216" t="s">
        <v>229</v>
      </c>
      <c r="H329" s="217">
        <v>0.308</v>
      </c>
      <c r="I329" s="218"/>
      <c r="J329" s="219">
        <f>ROUND(I329*H329,2)</f>
        <v>0</v>
      </c>
      <c r="K329" s="215" t="s">
        <v>176</v>
      </c>
      <c r="L329" s="45"/>
      <c r="M329" s="220" t="s">
        <v>19</v>
      </c>
      <c r="N329" s="221" t="s">
        <v>42</v>
      </c>
      <c r="O329" s="85"/>
      <c r="P329" s="222">
        <f>O329*H329</f>
        <v>0</v>
      </c>
      <c r="Q329" s="222">
        <v>0</v>
      </c>
      <c r="R329" s="222">
        <f>Q329*H329</f>
        <v>0</v>
      </c>
      <c r="S329" s="222">
        <v>0</v>
      </c>
      <c r="T329" s="22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270</v>
      </c>
      <c r="AT329" s="224" t="s">
        <v>172</v>
      </c>
      <c r="AU329" s="224" t="s">
        <v>81</v>
      </c>
      <c r="AY329" s="18" t="s">
        <v>170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79</v>
      </c>
      <c r="BK329" s="225">
        <f>ROUND(I329*H329,2)</f>
        <v>0</v>
      </c>
      <c r="BL329" s="18" t="s">
        <v>270</v>
      </c>
      <c r="BM329" s="224" t="s">
        <v>933</v>
      </c>
    </row>
    <row r="330" s="2" customFormat="1">
      <c r="A330" s="39"/>
      <c r="B330" s="40"/>
      <c r="C330" s="41"/>
      <c r="D330" s="226" t="s">
        <v>179</v>
      </c>
      <c r="E330" s="41"/>
      <c r="F330" s="227" t="s">
        <v>636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179</v>
      </c>
      <c r="AU330" s="18" t="s">
        <v>81</v>
      </c>
    </row>
    <row r="331" s="12" customFormat="1" ht="22.8" customHeight="1">
      <c r="A331" s="12"/>
      <c r="B331" s="197"/>
      <c r="C331" s="198"/>
      <c r="D331" s="199" t="s">
        <v>70</v>
      </c>
      <c r="E331" s="211" t="s">
        <v>637</v>
      </c>
      <c r="F331" s="211" t="s">
        <v>638</v>
      </c>
      <c r="G331" s="198"/>
      <c r="H331" s="198"/>
      <c r="I331" s="201"/>
      <c r="J331" s="212">
        <f>BK331</f>
        <v>0</v>
      </c>
      <c r="K331" s="198"/>
      <c r="L331" s="203"/>
      <c r="M331" s="204"/>
      <c r="N331" s="205"/>
      <c r="O331" s="205"/>
      <c r="P331" s="206">
        <f>SUM(P332:P333)</f>
        <v>0</v>
      </c>
      <c r="Q331" s="205"/>
      <c r="R331" s="206">
        <f>SUM(R332:R333)</f>
        <v>0.016799999999999999</v>
      </c>
      <c r="S331" s="205"/>
      <c r="T331" s="207">
        <f>SUM(T332:T333)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8" t="s">
        <v>81</v>
      </c>
      <c r="AT331" s="209" t="s">
        <v>70</v>
      </c>
      <c r="AU331" s="209" t="s">
        <v>79</v>
      </c>
      <c r="AY331" s="208" t="s">
        <v>170</v>
      </c>
      <c r="BK331" s="210">
        <f>SUM(BK332:BK333)</f>
        <v>0</v>
      </c>
    </row>
    <row r="332" s="2" customFormat="1" ht="16.5" customHeight="1">
      <c r="A332" s="39"/>
      <c r="B332" s="40"/>
      <c r="C332" s="213" t="s">
        <v>570</v>
      </c>
      <c r="D332" s="213" t="s">
        <v>172</v>
      </c>
      <c r="E332" s="214" t="s">
        <v>640</v>
      </c>
      <c r="F332" s="215" t="s">
        <v>641</v>
      </c>
      <c r="G332" s="216" t="s">
        <v>192</v>
      </c>
      <c r="H332" s="217">
        <v>70</v>
      </c>
      <c r="I332" s="218"/>
      <c r="J332" s="219">
        <f>ROUND(I332*H332,2)</f>
        <v>0</v>
      </c>
      <c r="K332" s="215" t="s">
        <v>176</v>
      </c>
      <c r="L332" s="45"/>
      <c r="M332" s="220" t="s">
        <v>19</v>
      </c>
      <c r="N332" s="221" t="s">
        <v>42</v>
      </c>
      <c r="O332" s="85"/>
      <c r="P332" s="222">
        <f>O332*H332</f>
        <v>0</v>
      </c>
      <c r="Q332" s="222">
        <v>0.00024000000000000001</v>
      </c>
      <c r="R332" s="222">
        <f>Q332*H332</f>
        <v>0.016799999999999999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270</v>
      </c>
      <c r="AT332" s="224" t="s">
        <v>172</v>
      </c>
      <c r="AU332" s="224" t="s">
        <v>81</v>
      </c>
      <c r="AY332" s="18" t="s">
        <v>170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79</v>
      </c>
      <c r="BK332" s="225">
        <f>ROUND(I332*H332,2)</f>
        <v>0</v>
      </c>
      <c r="BL332" s="18" t="s">
        <v>270</v>
      </c>
      <c r="BM332" s="224" t="s">
        <v>934</v>
      </c>
    </row>
    <row r="333" s="2" customFormat="1">
      <c r="A333" s="39"/>
      <c r="B333" s="40"/>
      <c r="C333" s="41"/>
      <c r="D333" s="226" t="s">
        <v>179</v>
      </c>
      <c r="E333" s="41"/>
      <c r="F333" s="227" t="s">
        <v>643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179</v>
      </c>
      <c r="AU333" s="18" t="s">
        <v>81</v>
      </c>
    </row>
    <row r="334" s="12" customFormat="1" ht="22.8" customHeight="1">
      <c r="A334" s="12"/>
      <c r="B334" s="197"/>
      <c r="C334" s="198"/>
      <c r="D334" s="199" t="s">
        <v>70</v>
      </c>
      <c r="E334" s="211" t="s">
        <v>644</v>
      </c>
      <c r="F334" s="211" t="s">
        <v>645</v>
      </c>
      <c r="G334" s="198"/>
      <c r="H334" s="198"/>
      <c r="I334" s="201"/>
      <c r="J334" s="212">
        <f>BK334</f>
        <v>0</v>
      </c>
      <c r="K334" s="198"/>
      <c r="L334" s="203"/>
      <c r="M334" s="204"/>
      <c r="N334" s="205"/>
      <c r="O334" s="205"/>
      <c r="P334" s="206">
        <f>SUM(P335:P342)</f>
        <v>0</v>
      </c>
      <c r="Q334" s="205"/>
      <c r="R334" s="206">
        <f>SUM(R335:R342)</f>
        <v>0.19050814240000003</v>
      </c>
      <c r="S334" s="205"/>
      <c r="T334" s="207">
        <f>SUM(T335:T342)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8" t="s">
        <v>81</v>
      </c>
      <c r="AT334" s="209" t="s">
        <v>70</v>
      </c>
      <c r="AU334" s="209" t="s">
        <v>79</v>
      </c>
      <c r="AY334" s="208" t="s">
        <v>170</v>
      </c>
      <c r="BK334" s="210">
        <f>SUM(BK335:BK342)</f>
        <v>0</v>
      </c>
    </row>
    <row r="335" s="2" customFormat="1" ht="37.8" customHeight="1">
      <c r="A335" s="39"/>
      <c r="B335" s="40"/>
      <c r="C335" s="213" t="s">
        <v>579</v>
      </c>
      <c r="D335" s="213" t="s">
        <v>172</v>
      </c>
      <c r="E335" s="214" t="s">
        <v>647</v>
      </c>
      <c r="F335" s="215" t="s">
        <v>648</v>
      </c>
      <c r="G335" s="216" t="s">
        <v>192</v>
      </c>
      <c r="H335" s="217">
        <v>284.12</v>
      </c>
      <c r="I335" s="218"/>
      <c r="J335" s="219">
        <f>ROUND(I335*H335,2)</f>
        <v>0</v>
      </c>
      <c r="K335" s="215" t="s">
        <v>176</v>
      </c>
      <c r="L335" s="45"/>
      <c r="M335" s="220" t="s">
        <v>19</v>
      </c>
      <c r="N335" s="221" t="s">
        <v>42</v>
      </c>
      <c r="O335" s="85"/>
      <c r="P335" s="222">
        <f>O335*H335</f>
        <v>0</v>
      </c>
      <c r="Q335" s="222">
        <v>6.7000000000000002E-05</v>
      </c>
      <c r="R335" s="222">
        <f>Q335*H335</f>
        <v>0.019036040000000001</v>
      </c>
      <c r="S335" s="222">
        <v>0</v>
      </c>
      <c r="T335" s="223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4" t="s">
        <v>270</v>
      </c>
      <c r="AT335" s="224" t="s">
        <v>172</v>
      </c>
      <c r="AU335" s="224" t="s">
        <v>81</v>
      </c>
      <c r="AY335" s="18" t="s">
        <v>170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8" t="s">
        <v>79</v>
      </c>
      <c r="BK335" s="225">
        <f>ROUND(I335*H335,2)</f>
        <v>0</v>
      </c>
      <c r="BL335" s="18" t="s">
        <v>270</v>
      </c>
      <c r="BM335" s="224" t="s">
        <v>935</v>
      </c>
    </row>
    <row r="336" s="2" customFormat="1">
      <c r="A336" s="39"/>
      <c r="B336" s="40"/>
      <c r="C336" s="41"/>
      <c r="D336" s="226" t="s">
        <v>179</v>
      </c>
      <c r="E336" s="41"/>
      <c r="F336" s="227" t="s">
        <v>650</v>
      </c>
      <c r="G336" s="41"/>
      <c r="H336" s="41"/>
      <c r="I336" s="228"/>
      <c r="J336" s="41"/>
      <c r="K336" s="41"/>
      <c r="L336" s="45"/>
      <c r="M336" s="229"/>
      <c r="N336" s="23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179</v>
      </c>
      <c r="AU336" s="18" t="s">
        <v>81</v>
      </c>
    </row>
    <row r="337" s="2" customFormat="1" ht="24.15" customHeight="1">
      <c r="A337" s="39"/>
      <c r="B337" s="40"/>
      <c r="C337" s="213" t="s">
        <v>586</v>
      </c>
      <c r="D337" s="213" t="s">
        <v>172</v>
      </c>
      <c r="E337" s="214" t="s">
        <v>652</v>
      </c>
      <c r="F337" s="215" t="s">
        <v>653</v>
      </c>
      <c r="G337" s="216" t="s">
        <v>192</v>
      </c>
      <c r="H337" s="217">
        <v>284.12</v>
      </c>
      <c r="I337" s="218"/>
      <c r="J337" s="219">
        <f>ROUND(I337*H337,2)</f>
        <v>0</v>
      </c>
      <c r="K337" s="215" t="s">
        <v>176</v>
      </c>
      <c r="L337" s="45"/>
      <c r="M337" s="220" t="s">
        <v>19</v>
      </c>
      <c r="N337" s="221" t="s">
        <v>42</v>
      </c>
      <c r="O337" s="85"/>
      <c r="P337" s="222">
        <f>O337*H337</f>
        <v>0</v>
      </c>
      <c r="Q337" s="222">
        <v>0.00014352000000000001</v>
      </c>
      <c r="R337" s="222">
        <f>Q337*H337</f>
        <v>0.040776902400000002</v>
      </c>
      <c r="S337" s="222">
        <v>0</v>
      </c>
      <c r="T337" s="223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4" t="s">
        <v>270</v>
      </c>
      <c r="AT337" s="224" t="s">
        <v>172</v>
      </c>
      <c r="AU337" s="224" t="s">
        <v>81</v>
      </c>
      <c r="AY337" s="18" t="s">
        <v>170</v>
      </c>
      <c r="BE337" s="225">
        <f>IF(N337="základní",J337,0)</f>
        <v>0</v>
      </c>
      <c r="BF337" s="225">
        <f>IF(N337="snížená",J337,0)</f>
        <v>0</v>
      </c>
      <c r="BG337" s="225">
        <f>IF(N337="zákl. přenesená",J337,0)</f>
        <v>0</v>
      </c>
      <c r="BH337" s="225">
        <f>IF(N337="sníž. přenesená",J337,0)</f>
        <v>0</v>
      </c>
      <c r="BI337" s="225">
        <f>IF(N337="nulová",J337,0)</f>
        <v>0</v>
      </c>
      <c r="BJ337" s="18" t="s">
        <v>79</v>
      </c>
      <c r="BK337" s="225">
        <f>ROUND(I337*H337,2)</f>
        <v>0</v>
      </c>
      <c r="BL337" s="18" t="s">
        <v>270</v>
      </c>
      <c r="BM337" s="224" t="s">
        <v>936</v>
      </c>
    </row>
    <row r="338" s="2" customFormat="1">
      <c r="A338" s="39"/>
      <c r="B338" s="40"/>
      <c r="C338" s="41"/>
      <c r="D338" s="226" t="s">
        <v>179</v>
      </c>
      <c r="E338" s="41"/>
      <c r="F338" s="227" t="s">
        <v>655</v>
      </c>
      <c r="G338" s="41"/>
      <c r="H338" s="41"/>
      <c r="I338" s="228"/>
      <c r="J338" s="41"/>
      <c r="K338" s="41"/>
      <c r="L338" s="45"/>
      <c r="M338" s="229"/>
      <c r="N338" s="230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179</v>
      </c>
      <c r="AU338" s="18" t="s">
        <v>81</v>
      </c>
    </row>
    <row r="339" s="2" customFormat="1" ht="24.15" customHeight="1">
      <c r="A339" s="39"/>
      <c r="B339" s="40"/>
      <c r="C339" s="213" t="s">
        <v>592</v>
      </c>
      <c r="D339" s="213" t="s">
        <v>172</v>
      </c>
      <c r="E339" s="214" t="s">
        <v>657</v>
      </c>
      <c r="F339" s="215" t="s">
        <v>658</v>
      </c>
      <c r="G339" s="216" t="s">
        <v>192</v>
      </c>
      <c r="H339" s="217">
        <v>284.12</v>
      </c>
      <c r="I339" s="218"/>
      <c r="J339" s="219">
        <f>ROUND(I339*H339,2)</f>
        <v>0</v>
      </c>
      <c r="K339" s="215" t="s">
        <v>176</v>
      </c>
      <c r="L339" s="45"/>
      <c r="M339" s="220" t="s">
        <v>19</v>
      </c>
      <c r="N339" s="221" t="s">
        <v>42</v>
      </c>
      <c r="O339" s="85"/>
      <c r="P339" s="222">
        <f>O339*H339</f>
        <v>0</v>
      </c>
      <c r="Q339" s="222">
        <v>0.00023000000000000001</v>
      </c>
      <c r="R339" s="222">
        <f>Q339*H339</f>
        <v>0.065347600000000006</v>
      </c>
      <c r="S339" s="222">
        <v>0</v>
      </c>
      <c r="T339" s="223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24" t="s">
        <v>270</v>
      </c>
      <c r="AT339" s="224" t="s">
        <v>172</v>
      </c>
      <c r="AU339" s="224" t="s">
        <v>81</v>
      </c>
      <c r="AY339" s="18" t="s">
        <v>170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8" t="s">
        <v>79</v>
      </c>
      <c r="BK339" s="225">
        <f>ROUND(I339*H339,2)</f>
        <v>0</v>
      </c>
      <c r="BL339" s="18" t="s">
        <v>270</v>
      </c>
      <c r="BM339" s="224" t="s">
        <v>937</v>
      </c>
    </row>
    <row r="340" s="2" customFormat="1">
      <c r="A340" s="39"/>
      <c r="B340" s="40"/>
      <c r="C340" s="41"/>
      <c r="D340" s="226" t="s">
        <v>179</v>
      </c>
      <c r="E340" s="41"/>
      <c r="F340" s="227" t="s">
        <v>660</v>
      </c>
      <c r="G340" s="41"/>
      <c r="H340" s="41"/>
      <c r="I340" s="228"/>
      <c r="J340" s="41"/>
      <c r="K340" s="41"/>
      <c r="L340" s="45"/>
      <c r="M340" s="229"/>
      <c r="N340" s="230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179</v>
      </c>
      <c r="AU340" s="18" t="s">
        <v>81</v>
      </c>
    </row>
    <row r="341" s="2" customFormat="1" ht="24.15" customHeight="1">
      <c r="A341" s="39"/>
      <c r="B341" s="40"/>
      <c r="C341" s="213" t="s">
        <v>598</v>
      </c>
      <c r="D341" s="213" t="s">
        <v>172</v>
      </c>
      <c r="E341" s="214" t="s">
        <v>662</v>
      </c>
      <c r="F341" s="215" t="s">
        <v>663</v>
      </c>
      <c r="G341" s="216" t="s">
        <v>192</v>
      </c>
      <c r="H341" s="217">
        <v>284.12</v>
      </c>
      <c r="I341" s="218"/>
      <c r="J341" s="219">
        <f>ROUND(I341*H341,2)</f>
        <v>0</v>
      </c>
      <c r="K341" s="215" t="s">
        <v>176</v>
      </c>
      <c r="L341" s="45"/>
      <c r="M341" s="220" t="s">
        <v>19</v>
      </c>
      <c r="N341" s="221" t="s">
        <v>42</v>
      </c>
      <c r="O341" s="85"/>
      <c r="P341" s="222">
        <f>O341*H341</f>
        <v>0</v>
      </c>
      <c r="Q341" s="222">
        <v>0.00023000000000000001</v>
      </c>
      <c r="R341" s="222">
        <f>Q341*H341</f>
        <v>0.065347600000000006</v>
      </c>
      <c r="S341" s="222">
        <v>0</v>
      </c>
      <c r="T341" s="223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4" t="s">
        <v>270</v>
      </c>
      <c r="AT341" s="224" t="s">
        <v>172</v>
      </c>
      <c r="AU341" s="224" t="s">
        <v>81</v>
      </c>
      <c r="AY341" s="18" t="s">
        <v>170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8" t="s">
        <v>79</v>
      </c>
      <c r="BK341" s="225">
        <f>ROUND(I341*H341,2)</f>
        <v>0</v>
      </c>
      <c r="BL341" s="18" t="s">
        <v>270</v>
      </c>
      <c r="BM341" s="224" t="s">
        <v>938</v>
      </c>
    </row>
    <row r="342" s="2" customFormat="1">
      <c r="A342" s="39"/>
      <c r="B342" s="40"/>
      <c r="C342" s="41"/>
      <c r="D342" s="226" t="s">
        <v>179</v>
      </c>
      <c r="E342" s="41"/>
      <c r="F342" s="227" t="s">
        <v>665</v>
      </c>
      <c r="G342" s="41"/>
      <c r="H342" s="41"/>
      <c r="I342" s="228"/>
      <c r="J342" s="41"/>
      <c r="K342" s="41"/>
      <c r="L342" s="45"/>
      <c r="M342" s="229"/>
      <c r="N342" s="230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179</v>
      </c>
      <c r="AU342" s="18" t="s">
        <v>81</v>
      </c>
    </row>
    <row r="343" s="12" customFormat="1" ht="25.92" customHeight="1">
      <c r="A343" s="12"/>
      <c r="B343" s="197"/>
      <c r="C343" s="198"/>
      <c r="D343" s="199" t="s">
        <v>70</v>
      </c>
      <c r="E343" s="200" t="s">
        <v>248</v>
      </c>
      <c r="F343" s="200" t="s">
        <v>666</v>
      </c>
      <c r="G343" s="198"/>
      <c r="H343" s="198"/>
      <c r="I343" s="201"/>
      <c r="J343" s="202">
        <f>BK343</f>
        <v>0</v>
      </c>
      <c r="K343" s="198"/>
      <c r="L343" s="203"/>
      <c r="M343" s="204"/>
      <c r="N343" s="205"/>
      <c r="O343" s="205"/>
      <c r="P343" s="206">
        <f>P344</f>
        <v>0</v>
      </c>
      <c r="Q343" s="205"/>
      <c r="R343" s="206">
        <f>R344</f>
        <v>0.0025121145599999997</v>
      </c>
      <c r="S343" s="205"/>
      <c r="T343" s="207">
        <f>T344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08" t="s">
        <v>185</v>
      </c>
      <c r="AT343" s="209" t="s">
        <v>70</v>
      </c>
      <c r="AU343" s="209" t="s">
        <v>71</v>
      </c>
      <c r="AY343" s="208" t="s">
        <v>170</v>
      </c>
      <c r="BK343" s="210">
        <f>BK344</f>
        <v>0</v>
      </c>
    </row>
    <row r="344" s="12" customFormat="1" ht="22.8" customHeight="1">
      <c r="A344" s="12"/>
      <c r="B344" s="197"/>
      <c r="C344" s="198"/>
      <c r="D344" s="199" t="s">
        <v>70</v>
      </c>
      <c r="E344" s="211" t="s">
        <v>667</v>
      </c>
      <c r="F344" s="211" t="s">
        <v>668</v>
      </c>
      <c r="G344" s="198"/>
      <c r="H344" s="198"/>
      <c r="I344" s="201"/>
      <c r="J344" s="212">
        <f>BK344</f>
        <v>0</v>
      </c>
      <c r="K344" s="198"/>
      <c r="L344" s="203"/>
      <c r="M344" s="204"/>
      <c r="N344" s="205"/>
      <c r="O344" s="205"/>
      <c r="P344" s="206">
        <f>SUM(P345:P348)</f>
        <v>0</v>
      </c>
      <c r="Q344" s="205"/>
      <c r="R344" s="206">
        <f>SUM(R345:R348)</f>
        <v>0.0025121145599999997</v>
      </c>
      <c r="S344" s="205"/>
      <c r="T344" s="207">
        <f>SUM(T345:T348)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08" t="s">
        <v>185</v>
      </c>
      <c r="AT344" s="209" t="s">
        <v>70</v>
      </c>
      <c r="AU344" s="209" t="s">
        <v>79</v>
      </c>
      <c r="AY344" s="208" t="s">
        <v>170</v>
      </c>
      <c r="BK344" s="210">
        <f>SUM(BK345:BK348)</f>
        <v>0</v>
      </c>
    </row>
    <row r="345" s="2" customFormat="1" ht="24.15" customHeight="1">
      <c r="A345" s="39"/>
      <c r="B345" s="40"/>
      <c r="C345" s="213" t="s">
        <v>605</v>
      </c>
      <c r="D345" s="213" t="s">
        <v>172</v>
      </c>
      <c r="E345" s="214" t="s">
        <v>670</v>
      </c>
      <c r="F345" s="215" t="s">
        <v>671</v>
      </c>
      <c r="G345" s="216" t="s">
        <v>237</v>
      </c>
      <c r="H345" s="217">
        <v>32.305999999999997</v>
      </c>
      <c r="I345" s="218"/>
      <c r="J345" s="219">
        <f>ROUND(I345*H345,2)</f>
        <v>0</v>
      </c>
      <c r="K345" s="215" t="s">
        <v>176</v>
      </c>
      <c r="L345" s="45"/>
      <c r="M345" s="220" t="s">
        <v>19</v>
      </c>
      <c r="N345" s="221" t="s">
        <v>42</v>
      </c>
      <c r="O345" s="85"/>
      <c r="P345" s="222">
        <f>O345*H345</f>
        <v>0</v>
      </c>
      <c r="Q345" s="222">
        <v>7.7760000000000001E-05</v>
      </c>
      <c r="R345" s="222">
        <f>Q345*H345</f>
        <v>0.0025121145599999997</v>
      </c>
      <c r="S345" s="222">
        <v>0</v>
      </c>
      <c r="T345" s="223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4" t="s">
        <v>563</v>
      </c>
      <c r="AT345" s="224" t="s">
        <v>172</v>
      </c>
      <c r="AU345" s="224" t="s">
        <v>81</v>
      </c>
      <c r="AY345" s="18" t="s">
        <v>170</v>
      </c>
      <c r="BE345" s="225">
        <f>IF(N345="základní",J345,0)</f>
        <v>0</v>
      </c>
      <c r="BF345" s="225">
        <f>IF(N345="snížená",J345,0)</f>
        <v>0</v>
      </c>
      <c r="BG345" s="225">
        <f>IF(N345="zákl. přenesená",J345,0)</f>
        <v>0</v>
      </c>
      <c r="BH345" s="225">
        <f>IF(N345="sníž. přenesená",J345,0)</f>
        <v>0</v>
      </c>
      <c r="BI345" s="225">
        <f>IF(N345="nulová",J345,0)</f>
        <v>0</v>
      </c>
      <c r="BJ345" s="18" t="s">
        <v>79</v>
      </c>
      <c r="BK345" s="225">
        <f>ROUND(I345*H345,2)</f>
        <v>0</v>
      </c>
      <c r="BL345" s="18" t="s">
        <v>563</v>
      </c>
      <c r="BM345" s="224" t="s">
        <v>939</v>
      </c>
    </row>
    <row r="346" s="2" customFormat="1">
      <c r="A346" s="39"/>
      <c r="B346" s="40"/>
      <c r="C346" s="41"/>
      <c r="D346" s="226" t="s">
        <v>179</v>
      </c>
      <c r="E346" s="41"/>
      <c r="F346" s="227" t="s">
        <v>673</v>
      </c>
      <c r="G346" s="41"/>
      <c r="H346" s="41"/>
      <c r="I346" s="228"/>
      <c r="J346" s="41"/>
      <c r="K346" s="41"/>
      <c r="L346" s="45"/>
      <c r="M346" s="229"/>
      <c r="N346" s="230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179</v>
      </c>
      <c r="AU346" s="18" t="s">
        <v>81</v>
      </c>
    </row>
    <row r="347" s="13" customFormat="1">
      <c r="A347" s="13"/>
      <c r="B347" s="231"/>
      <c r="C347" s="232"/>
      <c r="D347" s="233" t="s">
        <v>195</v>
      </c>
      <c r="E347" s="234" t="s">
        <v>19</v>
      </c>
      <c r="F347" s="235" t="s">
        <v>674</v>
      </c>
      <c r="G347" s="232"/>
      <c r="H347" s="234" t="s">
        <v>19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1" t="s">
        <v>195</v>
      </c>
      <c r="AU347" s="241" t="s">
        <v>81</v>
      </c>
      <c r="AV347" s="13" t="s">
        <v>79</v>
      </c>
      <c r="AW347" s="13" t="s">
        <v>33</v>
      </c>
      <c r="AX347" s="13" t="s">
        <v>71</v>
      </c>
      <c r="AY347" s="241" t="s">
        <v>170</v>
      </c>
    </row>
    <row r="348" s="14" customFormat="1">
      <c r="A348" s="14"/>
      <c r="B348" s="242"/>
      <c r="C348" s="243"/>
      <c r="D348" s="233" t="s">
        <v>195</v>
      </c>
      <c r="E348" s="244" t="s">
        <v>19</v>
      </c>
      <c r="F348" s="245" t="s">
        <v>940</v>
      </c>
      <c r="G348" s="243"/>
      <c r="H348" s="246">
        <v>32.305999999999997</v>
      </c>
      <c r="I348" s="247"/>
      <c r="J348" s="243"/>
      <c r="K348" s="243"/>
      <c r="L348" s="248"/>
      <c r="M348" s="275"/>
      <c r="N348" s="276"/>
      <c r="O348" s="276"/>
      <c r="P348" s="276"/>
      <c r="Q348" s="276"/>
      <c r="R348" s="276"/>
      <c r="S348" s="276"/>
      <c r="T348" s="277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2" t="s">
        <v>195</v>
      </c>
      <c r="AU348" s="252" t="s">
        <v>81</v>
      </c>
      <c r="AV348" s="14" t="s">
        <v>81</v>
      </c>
      <c r="AW348" s="14" t="s">
        <v>33</v>
      </c>
      <c r="AX348" s="14" t="s">
        <v>79</v>
      </c>
      <c r="AY348" s="252" t="s">
        <v>170</v>
      </c>
    </row>
    <row r="349" s="2" customFormat="1" ht="6.96" customHeight="1">
      <c r="A349" s="39"/>
      <c r="B349" s="60"/>
      <c r="C349" s="61"/>
      <c r="D349" s="61"/>
      <c r="E349" s="61"/>
      <c r="F349" s="61"/>
      <c r="G349" s="61"/>
      <c r="H349" s="61"/>
      <c r="I349" s="61"/>
      <c r="J349" s="61"/>
      <c r="K349" s="61"/>
      <c r="L349" s="45"/>
      <c r="M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</row>
  </sheetData>
  <sheetProtection sheet="1" autoFilter="0" formatColumns="0" formatRows="0" objects="1" scenarios="1" spinCount="100000" saltValue="rQ8EhCNJAlCJgMbIa6KMUq5Zrka5IvXGTRegxPAny0hiaHC8pZ/n12cjk2z02yQDZ4FujR2WFAf+RF3SDFxjRQ==" hashValue="0uQAu3fjtxX1OlK6TU+gdcI4q1sIRS0HJGgcH61E41bynkSjt0dQ7M2K+dZDViuA3KDsGztYZH9xYm0POCBfNA==" algorithmName="SHA-512" password="CC35"/>
  <autoFilter ref="C96:K348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hyperlinks>
    <hyperlink ref="F101" r:id="rId1" display="https://podminky.urs.cz/item/CS_URS_2021_01/132154102"/>
    <hyperlink ref="F107" r:id="rId2" display="https://podminky.urs.cz/item/CS_URS_2021_01/162651111"/>
    <hyperlink ref="F109" r:id="rId3" display="https://podminky.urs.cz/item/CS_URS_2021_01/167151101"/>
    <hyperlink ref="F111" r:id="rId4" display="https://podminky.urs.cz/item/CS_URS_2021_01/171201201"/>
    <hyperlink ref="F113" r:id="rId5" display="https://podminky.urs.cz/item/CS_URS_2021_01/171201231"/>
    <hyperlink ref="F117" r:id="rId6" display="https://podminky.urs.cz/item/CS_URS_2021_01/239111111"/>
    <hyperlink ref="F123" r:id="rId7" display="https://podminky.urs.cz/item/CS_URS_2021_01/271562211"/>
    <hyperlink ref="F131" r:id="rId8" display="https://podminky.urs.cz/item/CS_URS_2021_01/273322511"/>
    <hyperlink ref="F141" r:id="rId9" display="https://podminky.urs.cz/item/CS_URS_2021_01/274322511"/>
    <hyperlink ref="F148" r:id="rId10" display="https://podminky.urs.cz/item/CS_URS_2021_01/35442062"/>
    <hyperlink ref="F154" r:id="rId11" display="https://podminky.urs.cz/item/CS_URS_2021_01/274351121"/>
    <hyperlink ref="F159" r:id="rId12" display="https://podminky.urs.cz/item/CS_URS_2021_01/274351122"/>
    <hyperlink ref="F165" r:id="rId13" display="https://podminky.urs.cz/item/CS_URS_2021_01/274362021"/>
    <hyperlink ref="F170" r:id="rId14" display="https://podminky.urs.cz/item/CS_URS_2021_01/337171410"/>
    <hyperlink ref="F188" r:id="rId15" display="https://podminky.urs.cz/item/CS_URS_2021_01/342151111"/>
    <hyperlink ref="F195" r:id="rId16" display="https://podminky.urs.cz/item/CS_URS_2021_01/342171111"/>
    <hyperlink ref="F202" r:id="rId17" display="https://podminky.urs.cz/item/CS_URS_2021_01/342191111"/>
    <hyperlink ref="F216" r:id="rId18" display="https://podminky.urs.cz/item/CS_URS_2021_01/444171111"/>
    <hyperlink ref="F223" r:id="rId19" display="https://podminky.urs.cz/item/CS_URS_2021_01/631311121"/>
    <hyperlink ref="F227" r:id="rId20" display="https://podminky.urs.cz/item/CS_URS_2021_01/633992111"/>
    <hyperlink ref="F230" r:id="rId21" display="https://podminky.urs.cz/item/CS_URS_2021_01/941311111"/>
    <hyperlink ref="F233" r:id="rId22" display="https://podminky.urs.cz/item/CS_URS_2021_01/941311211"/>
    <hyperlink ref="F237" r:id="rId23" display="https://podminky.urs.cz/item/CS_URS_2021_01/941311811"/>
    <hyperlink ref="F239" r:id="rId24" display="https://podminky.urs.cz/item/CS_URS_2021_01/953946111"/>
    <hyperlink ref="F248" r:id="rId25" display="https://podminky.urs.cz/item/CS_URS_2021_01/13814201"/>
    <hyperlink ref="F258" r:id="rId26" display="https://podminky.urs.cz/item/CS_URS_2021_01/966073121"/>
    <hyperlink ref="F263" r:id="rId27" display="https://podminky.urs.cz/item/CS_URS_2021_01/997002611"/>
    <hyperlink ref="F265" r:id="rId28" display="https://podminky.urs.cz/item/CS_URS_2021_01/997006512"/>
    <hyperlink ref="F267" r:id="rId29" display="https://podminky.urs.cz/item/CS_URS_2021_01/997006519"/>
    <hyperlink ref="F271" r:id="rId30" display="https://podminky.urs.cz/item/CS_URS_2021_01/997013871"/>
    <hyperlink ref="F274" r:id="rId31" display="https://podminky.urs.cz/item/CS_URS_2021_01/998014211"/>
    <hyperlink ref="F278" r:id="rId32" display="https://podminky.urs.cz/item/CS_URS_2021_01/713131151"/>
    <hyperlink ref="F282" r:id="rId33" display="https://podminky.urs.cz/item/CS_URS_2021_01/28376352"/>
    <hyperlink ref="F286" r:id="rId34" display="https://podminky.urs.cz/item/CS_URS_2021_01/764214606"/>
    <hyperlink ref="F290" r:id="rId35" display="https://podminky.urs.cz/item/CS_URS_2021_01/764311603"/>
    <hyperlink ref="F294" r:id="rId36" display="https://podminky.urs.cz/item/CS_URS_2021_01/764311604"/>
    <hyperlink ref="F301" r:id="rId37" display="https://podminky.urs.cz/item/CS_URS_2021_01/764311605"/>
    <hyperlink ref="F305" r:id="rId38" display="https://podminky.urs.cz/item/CS_URS_2021_01/764511601"/>
    <hyperlink ref="F309" r:id="rId39" display="https://podminky.urs.cz/item/CS_URS_2021_01/764511621"/>
    <hyperlink ref="F313" r:id="rId40" display="https://podminky.urs.cz/item/CS_URS_2021_01/764518621"/>
    <hyperlink ref="F317" r:id="rId41" display="https://podminky.urs.cz/item/CS_URS_2021_01/998764101"/>
    <hyperlink ref="F320" r:id="rId42" display="https://podminky.urs.cz/item/CS_URS_2021_01/767640111"/>
    <hyperlink ref="F325" r:id="rId43" display="https://podminky.urs.cz/item/CS_URS_2021_01/767652240"/>
    <hyperlink ref="F330" r:id="rId44" display="https://podminky.urs.cz/item/CS_URS_2021_01/998767101"/>
    <hyperlink ref="F333" r:id="rId45" display="https://podminky.urs.cz/item/CS_URS_2021_01/777611121"/>
    <hyperlink ref="F336" r:id="rId46" display="https://podminky.urs.cz/item/CS_URS_2021_01/783301303"/>
    <hyperlink ref="F338" r:id="rId47" display="https://podminky.urs.cz/item/CS_URS_2021_01/783334201"/>
    <hyperlink ref="F340" r:id="rId48" display="https://podminky.urs.cz/item/CS_URS_2021_01/783335101"/>
    <hyperlink ref="F342" r:id="rId49" display="https://podminky.urs.cz/item/CS_URS_2021_01/783337101"/>
    <hyperlink ref="F346" r:id="rId50" display="https://podminky.urs.cz/item/CS_URS_2021_01/468041113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5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1" customFormat="1" ht="12" customHeight="1">
      <c r="B8" s="21"/>
      <c r="D8" s="143" t="s">
        <v>131</v>
      </c>
      <c r="L8" s="21"/>
    </row>
    <row r="9" hidden="1" s="2" customFormat="1" ht="16.5" customHeight="1">
      <c r="A9" s="39"/>
      <c r="B9" s="45"/>
      <c r="C9" s="39"/>
      <c r="D9" s="39"/>
      <c r="E9" s="144" t="s">
        <v>941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 ht="12" customHeight="1">
      <c r="A10" s="39"/>
      <c r="B10" s="45"/>
      <c r="C10" s="39"/>
      <c r="D10" s="143" t="s">
        <v>942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6.5" customHeight="1">
      <c r="A11" s="39"/>
      <c r="B11" s="45"/>
      <c r="C11" s="39"/>
      <c r="D11" s="39"/>
      <c r="E11" s="146" t="s">
        <v>943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26. 3. 2021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8" customHeight="1">
      <c r="A26" s="39"/>
      <c r="B26" s="45"/>
      <c r="C26" s="39"/>
      <c r="D26" s="39"/>
      <c r="E26" s="134" t="s">
        <v>32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idden="1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hidden="1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25.4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ROUND(J94,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ROUND((SUM(BE94:BE261)),  2)</f>
        <v>0</v>
      </c>
      <c r="G35" s="39"/>
      <c r="H35" s="39"/>
      <c r="I35" s="158">
        <v>0.20999999999999999</v>
      </c>
      <c r="J35" s="157">
        <f>ROUND(((SUM(BE94:BE261))*I35),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43</v>
      </c>
      <c r="F36" s="157">
        <f>ROUND((SUM(BF94:BF261)),  2)</f>
        <v>0</v>
      </c>
      <c r="G36" s="39"/>
      <c r="H36" s="39"/>
      <c r="I36" s="158">
        <v>0.14999999999999999</v>
      </c>
      <c r="J36" s="157">
        <f>ROUND(((SUM(BF94:BF261))*I36),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44</v>
      </c>
      <c r="F37" s="157">
        <f>ROUND((SUM(BG94:BG261)),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45</v>
      </c>
      <c r="F38" s="157">
        <f>ROUND((SUM(BH94:BH261)),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46</v>
      </c>
      <c r="F39" s="157">
        <f>ROUND((SUM(BI94:BI261)),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25.4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hidden="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hidden="1"/>
    <row r="44" hidden="1"/>
    <row r="45" hidden="1"/>
    <row r="46" hidden="1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24.96" customHeight="1">
      <c r="A47" s="39"/>
      <c r="B47" s="40"/>
      <c r="C47" s="24" t="s">
        <v>133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26.25" customHeight="1">
      <c r="A50" s="39"/>
      <c r="B50" s="40"/>
      <c r="C50" s="41"/>
      <c r="D50" s="41"/>
      <c r="E50" s="170" t="str">
        <f>E7</f>
        <v>Projektová dokumentace revitalizace střediska Veřejná zeleň na ul. Palackého 29, Nový Jičín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1" customFormat="1" ht="12" customHeight="1">
      <c r="B51" s="22"/>
      <c r="C51" s="33" t="s">
        <v>131</v>
      </c>
      <c r="D51" s="23"/>
      <c r="E51" s="23"/>
      <c r="F51" s="23"/>
      <c r="G51" s="23"/>
      <c r="H51" s="23"/>
      <c r="I51" s="23"/>
      <c r="J51" s="23"/>
      <c r="K51" s="23"/>
      <c r="L51" s="21"/>
    </row>
    <row r="52" hidden="1" s="2" customFormat="1" ht="16.5" customHeight="1">
      <c r="A52" s="39"/>
      <c r="B52" s="40"/>
      <c r="C52" s="41"/>
      <c r="D52" s="41"/>
      <c r="E52" s="170" t="s">
        <v>941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12" customHeight="1">
      <c r="A53" s="39"/>
      <c r="B53" s="40"/>
      <c r="C53" s="33" t="s">
        <v>942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6.5" customHeight="1">
      <c r="A54" s="39"/>
      <c r="B54" s="40"/>
      <c r="C54" s="41"/>
      <c r="D54" s="41"/>
      <c r="E54" s="70" t="str">
        <f>E11</f>
        <v>SO 04.1 - Vjezd a zpevněné plochy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2" customHeight="1">
      <c r="A56" s="39"/>
      <c r="B56" s="40"/>
      <c r="C56" s="33" t="s">
        <v>21</v>
      </c>
      <c r="D56" s="41"/>
      <c r="E56" s="41"/>
      <c r="F56" s="28" t="str">
        <f>F14</f>
        <v>par. č. 589/3 v k.ú. Nový Jičín-Horní Předměstí</v>
      </c>
      <c r="G56" s="41"/>
      <c r="H56" s="41"/>
      <c r="I56" s="33" t="s">
        <v>23</v>
      </c>
      <c r="J56" s="73" t="str">
        <f>IF(J14="","",J14)</f>
        <v>26. 3. 2021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Technické služby města Nového Jičína, p. o.</v>
      </c>
      <c r="G58" s="41"/>
      <c r="H58" s="41"/>
      <c r="I58" s="33" t="s">
        <v>31</v>
      </c>
      <c r="J58" s="37" t="str">
        <f>E23</f>
        <v>BENEPRO, a.s.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BENEPRO, a.s.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hidden="1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hidden="1" s="2" customFormat="1" ht="29.28" customHeight="1">
      <c r="A61" s="39"/>
      <c r="B61" s="40"/>
      <c r="C61" s="171" t="s">
        <v>134</v>
      </c>
      <c r="D61" s="172"/>
      <c r="E61" s="172"/>
      <c r="F61" s="172"/>
      <c r="G61" s="172"/>
      <c r="H61" s="172"/>
      <c r="I61" s="172"/>
      <c r="J61" s="173" t="s">
        <v>135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hidden="1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hidden="1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J94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136</v>
      </c>
    </row>
    <row r="64" hidden="1" s="9" customFormat="1" ht="24.96" customHeight="1">
      <c r="A64" s="9"/>
      <c r="B64" s="175"/>
      <c r="C64" s="176"/>
      <c r="D64" s="177" t="s">
        <v>137</v>
      </c>
      <c r="E64" s="178"/>
      <c r="F64" s="178"/>
      <c r="G64" s="178"/>
      <c r="H64" s="178"/>
      <c r="I64" s="178"/>
      <c r="J64" s="179">
        <f>J95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hidden="1" s="10" customFormat="1" ht="19.92" customHeight="1">
      <c r="A65" s="10"/>
      <c r="B65" s="181"/>
      <c r="C65" s="126"/>
      <c r="D65" s="182" t="s">
        <v>138</v>
      </c>
      <c r="E65" s="183"/>
      <c r="F65" s="183"/>
      <c r="G65" s="183"/>
      <c r="H65" s="183"/>
      <c r="I65" s="183"/>
      <c r="J65" s="184">
        <f>J96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10" customFormat="1" ht="19.92" customHeight="1">
      <c r="A66" s="10"/>
      <c r="B66" s="181"/>
      <c r="C66" s="126"/>
      <c r="D66" s="182" t="s">
        <v>139</v>
      </c>
      <c r="E66" s="183"/>
      <c r="F66" s="183"/>
      <c r="G66" s="183"/>
      <c r="H66" s="183"/>
      <c r="I66" s="183"/>
      <c r="J66" s="184">
        <f>J173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hidden="1" s="10" customFormat="1" ht="19.92" customHeight="1">
      <c r="A67" s="10"/>
      <c r="B67" s="181"/>
      <c r="C67" s="126"/>
      <c r="D67" s="182" t="s">
        <v>141</v>
      </c>
      <c r="E67" s="183"/>
      <c r="F67" s="183"/>
      <c r="G67" s="183"/>
      <c r="H67" s="183"/>
      <c r="I67" s="183"/>
      <c r="J67" s="184">
        <f>J183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hidden="1" s="10" customFormat="1" ht="19.92" customHeight="1">
      <c r="A68" s="10"/>
      <c r="B68" s="181"/>
      <c r="C68" s="126"/>
      <c r="D68" s="182" t="s">
        <v>142</v>
      </c>
      <c r="E68" s="183"/>
      <c r="F68" s="183"/>
      <c r="G68" s="183"/>
      <c r="H68" s="183"/>
      <c r="I68" s="183"/>
      <c r="J68" s="184">
        <f>J193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hidden="1" s="10" customFormat="1" ht="19.92" customHeight="1">
      <c r="A69" s="10"/>
      <c r="B69" s="181"/>
      <c r="C69" s="126"/>
      <c r="D69" s="182" t="s">
        <v>944</v>
      </c>
      <c r="E69" s="183"/>
      <c r="F69" s="183"/>
      <c r="G69" s="183"/>
      <c r="H69" s="183"/>
      <c r="I69" s="183"/>
      <c r="J69" s="184">
        <f>J208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hidden="1" s="10" customFormat="1" ht="19.92" customHeight="1">
      <c r="A70" s="10"/>
      <c r="B70" s="181"/>
      <c r="C70" s="126"/>
      <c r="D70" s="182" t="s">
        <v>144</v>
      </c>
      <c r="E70" s="183"/>
      <c r="F70" s="183"/>
      <c r="G70" s="183"/>
      <c r="H70" s="183"/>
      <c r="I70" s="183"/>
      <c r="J70" s="184">
        <f>J226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hidden="1" s="10" customFormat="1" ht="19.92" customHeight="1">
      <c r="A71" s="10"/>
      <c r="B71" s="181"/>
      <c r="C71" s="126"/>
      <c r="D71" s="182" t="s">
        <v>145</v>
      </c>
      <c r="E71" s="183"/>
      <c r="F71" s="183"/>
      <c r="G71" s="183"/>
      <c r="H71" s="183"/>
      <c r="I71" s="183"/>
      <c r="J71" s="184">
        <f>J244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hidden="1" s="10" customFormat="1" ht="19.92" customHeight="1">
      <c r="A72" s="10"/>
      <c r="B72" s="181"/>
      <c r="C72" s="126"/>
      <c r="D72" s="182" t="s">
        <v>146</v>
      </c>
      <c r="E72" s="183"/>
      <c r="F72" s="183"/>
      <c r="G72" s="183"/>
      <c r="H72" s="183"/>
      <c r="I72" s="183"/>
      <c r="J72" s="184">
        <f>J259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hidden="1" s="2" customFormat="1" ht="21.84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hidden="1" s="2" customFormat="1" ht="6.96" customHeight="1">
      <c r="A74" s="39"/>
      <c r="B74" s="60"/>
      <c r="C74" s="61"/>
      <c r="D74" s="61"/>
      <c r="E74" s="61"/>
      <c r="F74" s="61"/>
      <c r="G74" s="61"/>
      <c r="H74" s="61"/>
      <c r="I74" s="61"/>
      <c r="J74" s="61"/>
      <c r="K74" s="6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hidden="1"/>
    <row r="76" hidden="1"/>
    <row r="77" hidden="1"/>
    <row r="78" s="2" customFormat="1" ht="6.96" customHeight="1">
      <c r="A78" s="39"/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4.96" customHeight="1">
      <c r="A79" s="39"/>
      <c r="B79" s="40"/>
      <c r="C79" s="24" t="s">
        <v>155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16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6.25" customHeight="1">
      <c r="A82" s="39"/>
      <c r="B82" s="40"/>
      <c r="C82" s="41"/>
      <c r="D82" s="41"/>
      <c r="E82" s="170" t="str">
        <f>E7</f>
        <v>Projektová dokumentace revitalizace střediska Veřejná zeleň na ul. Palackého 29, Nový Jičín</v>
      </c>
      <c r="F82" s="33"/>
      <c r="G82" s="33"/>
      <c r="H82" s="33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" customFormat="1" ht="12" customHeight="1">
      <c r="B83" s="22"/>
      <c r="C83" s="33" t="s">
        <v>131</v>
      </c>
      <c r="D83" s="23"/>
      <c r="E83" s="23"/>
      <c r="F83" s="23"/>
      <c r="G83" s="23"/>
      <c r="H83" s="23"/>
      <c r="I83" s="23"/>
      <c r="J83" s="23"/>
      <c r="K83" s="23"/>
      <c r="L83" s="21"/>
    </row>
    <row r="84" s="2" customFormat="1" ht="16.5" customHeight="1">
      <c r="A84" s="39"/>
      <c r="B84" s="40"/>
      <c r="C84" s="41"/>
      <c r="D84" s="41"/>
      <c r="E84" s="170" t="s">
        <v>941</v>
      </c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2" customHeight="1">
      <c r="A85" s="39"/>
      <c r="B85" s="40"/>
      <c r="C85" s="33" t="s">
        <v>942</v>
      </c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6.5" customHeight="1">
      <c r="A86" s="39"/>
      <c r="B86" s="40"/>
      <c r="C86" s="41"/>
      <c r="D86" s="41"/>
      <c r="E86" s="70" t="str">
        <f>E11</f>
        <v>SO 04.1 - Vjezd a zpevněné plochy</v>
      </c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21</v>
      </c>
      <c r="D88" s="41"/>
      <c r="E88" s="41"/>
      <c r="F88" s="28" t="str">
        <f>F14</f>
        <v>par. č. 589/3 v k.ú. Nový Jičín-Horní Předměstí</v>
      </c>
      <c r="G88" s="41"/>
      <c r="H88" s="41"/>
      <c r="I88" s="33" t="s">
        <v>23</v>
      </c>
      <c r="J88" s="73" t="str">
        <f>IF(J14="","",J14)</f>
        <v>26. 3. 2021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5.15" customHeight="1">
      <c r="A90" s="39"/>
      <c r="B90" s="40"/>
      <c r="C90" s="33" t="s">
        <v>25</v>
      </c>
      <c r="D90" s="41"/>
      <c r="E90" s="41"/>
      <c r="F90" s="28" t="str">
        <f>E17</f>
        <v>Technické služby města Nového Jičína, p. o.</v>
      </c>
      <c r="G90" s="41"/>
      <c r="H90" s="41"/>
      <c r="I90" s="33" t="s">
        <v>31</v>
      </c>
      <c r="J90" s="37" t="str">
        <f>E23</f>
        <v>BENEPRO, a.s.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5.15" customHeight="1">
      <c r="A91" s="39"/>
      <c r="B91" s="40"/>
      <c r="C91" s="33" t="s">
        <v>29</v>
      </c>
      <c r="D91" s="41"/>
      <c r="E91" s="41"/>
      <c r="F91" s="28" t="str">
        <f>IF(E20="","",E20)</f>
        <v>Vyplň údaj</v>
      </c>
      <c r="G91" s="41"/>
      <c r="H91" s="41"/>
      <c r="I91" s="33" t="s">
        <v>34</v>
      </c>
      <c r="J91" s="37" t="str">
        <f>E26</f>
        <v>BENEPRO, a.s.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0.32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11" customFormat="1" ht="29.28" customHeight="1">
      <c r="A93" s="186"/>
      <c r="B93" s="187"/>
      <c r="C93" s="188" t="s">
        <v>156</v>
      </c>
      <c r="D93" s="189" t="s">
        <v>56</v>
      </c>
      <c r="E93" s="189" t="s">
        <v>52</v>
      </c>
      <c r="F93" s="189" t="s">
        <v>53</v>
      </c>
      <c r="G93" s="189" t="s">
        <v>157</v>
      </c>
      <c r="H93" s="189" t="s">
        <v>158</v>
      </c>
      <c r="I93" s="189" t="s">
        <v>159</v>
      </c>
      <c r="J93" s="189" t="s">
        <v>135</v>
      </c>
      <c r="K93" s="190" t="s">
        <v>160</v>
      </c>
      <c r="L93" s="191"/>
      <c r="M93" s="93" t="s">
        <v>19</v>
      </c>
      <c r="N93" s="94" t="s">
        <v>41</v>
      </c>
      <c r="O93" s="94" t="s">
        <v>161</v>
      </c>
      <c r="P93" s="94" t="s">
        <v>162</v>
      </c>
      <c r="Q93" s="94" t="s">
        <v>163</v>
      </c>
      <c r="R93" s="94" t="s">
        <v>164</v>
      </c>
      <c r="S93" s="94" t="s">
        <v>165</v>
      </c>
      <c r="T93" s="95" t="s">
        <v>166</v>
      </c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</row>
    <row r="94" s="2" customFormat="1" ht="22.8" customHeight="1">
      <c r="A94" s="39"/>
      <c r="B94" s="40"/>
      <c r="C94" s="100" t="s">
        <v>167</v>
      </c>
      <c r="D94" s="41"/>
      <c r="E94" s="41"/>
      <c r="F94" s="41"/>
      <c r="G94" s="41"/>
      <c r="H94" s="41"/>
      <c r="I94" s="41"/>
      <c r="J94" s="192">
        <f>BK94</f>
        <v>0</v>
      </c>
      <c r="K94" s="41"/>
      <c r="L94" s="45"/>
      <c r="M94" s="96"/>
      <c r="N94" s="193"/>
      <c r="O94" s="97"/>
      <c r="P94" s="194">
        <f>P95</f>
        <v>0</v>
      </c>
      <c r="Q94" s="97"/>
      <c r="R94" s="194">
        <f>R95</f>
        <v>847.25545443895214</v>
      </c>
      <c r="S94" s="97"/>
      <c r="T94" s="195">
        <f>T95</f>
        <v>646.84000000000003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70</v>
      </c>
      <c r="AU94" s="18" t="s">
        <v>136</v>
      </c>
      <c r="BK94" s="196">
        <f>BK95</f>
        <v>0</v>
      </c>
    </row>
    <row r="95" s="12" customFormat="1" ht="25.92" customHeight="1">
      <c r="A95" s="12"/>
      <c r="B95" s="197"/>
      <c r="C95" s="198"/>
      <c r="D95" s="199" t="s">
        <v>70</v>
      </c>
      <c r="E95" s="200" t="s">
        <v>168</v>
      </c>
      <c r="F95" s="200" t="s">
        <v>169</v>
      </c>
      <c r="G95" s="198"/>
      <c r="H95" s="198"/>
      <c r="I95" s="201"/>
      <c r="J95" s="202">
        <f>BK95</f>
        <v>0</v>
      </c>
      <c r="K95" s="198"/>
      <c r="L95" s="203"/>
      <c r="M95" s="204"/>
      <c r="N95" s="205"/>
      <c r="O95" s="205"/>
      <c r="P95" s="206">
        <f>P96+P173+P183+P193+P208+P226+P244+P259</f>
        <v>0</v>
      </c>
      <c r="Q95" s="205"/>
      <c r="R95" s="206">
        <f>R96+R173+R183+R193+R208+R226+R244+R259</f>
        <v>847.25545443895214</v>
      </c>
      <c r="S95" s="205"/>
      <c r="T95" s="207">
        <f>T96+T173+T183+T193+T208+T226+T244+T259</f>
        <v>646.84000000000003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79</v>
      </c>
      <c r="AT95" s="209" t="s">
        <v>70</v>
      </c>
      <c r="AU95" s="209" t="s">
        <v>71</v>
      </c>
      <c r="AY95" s="208" t="s">
        <v>170</v>
      </c>
      <c r="BK95" s="210">
        <f>BK96+BK173+BK183+BK193+BK208+BK226+BK244+BK259</f>
        <v>0</v>
      </c>
    </row>
    <row r="96" s="12" customFormat="1" ht="22.8" customHeight="1">
      <c r="A96" s="12"/>
      <c r="B96" s="197"/>
      <c r="C96" s="198"/>
      <c r="D96" s="199" t="s">
        <v>70</v>
      </c>
      <c r="E96" s="211" t="s">
        <v>79</v>
      </c>
      <c r="F96" s="211" t="s">
        <v>171</v>
      </c>
      <c r="G96" s="198"/>
      <c r="H96" s="198"/>
      <c r="I96" s="201"/>
      <c r="J96" s="212">
        <f>BK96</f>
        <v>0</v>
      </c>
      <c r="K96" s="198"/>
      <c r="L96" s="203"/>
      <c r="M96" s="204"/>
      <c r="N96" s="205"/>
      <c r="O96" s="205"/>
      <c r="P96" s="206">
        <f>SUM(P97:P172)</f>
        <v>0</v>
      </c>
      <c r="Q96" s="205"/>
      <c r="R96" s="206">
        <f>SUM(R97:R172)</f>
        <v>795.01524500000005</v>
      </c>
      <c r="S96" s="205"/>
      <c r="T96" s="207">
        <f>SUM(T97:T172)</f>
        <v>636.84000000000003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79</v>
      </c>
      <c r="AT96" s="209" t="s">
        <v>70</v>
      </c>
      <c r="AU96" s="209" t="s">
        <v>79</v>
      </c>
      <c r="AY96" s="208" t="s">
        <v>170</v>
      </c>
      <c r="BK96" s="210">
        <f>SUM(BK97:BK172)</f>
        <v>0</v>
      </c>
    </row>
    <row r="97" s="2" customFormat="1" ht="90" customHeight="1">
      <c r="A97" s="39"/>
      <c r="B97" s="40"/>
      <c r="C97" s="213" t="s">
        <v>79</v>
      </c>
      <c r="D97" s="213" t="s">
        <v>172</v>
      </c>
      <c r="E97" s="214" t="s">
        <v>945</v>
      </c>
      <c r="F97" s="215" t="s">
        <v>946</v>
      </c>
      <c r="G97" s="216" t="s">
        <v>192</v>
      </c>
      <c r="H97" s="217">
        <v>375</v>
      </c>
      <c r="I97" s="218"/>
      <c r="J97" s="219">
        <f>ROUND(I97*H97,2)</f>
        <v>0</v>
      </c>
      <c r="K97" s="215" t="s">
        <v>176</v>
      </c>
      <c r="L97" s="45"/>
      <c r="M97" s="220" t="s">
        <v>19</v>
      </c>
      <c r="N97" s="221" t="s">
        <v>42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0.42499999999999999</v>
      </c>
      <c r="T97" s="223">
        <f>S97*H97</f>
        <v>159.375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177</v>
      </c>
      <c r="AT97" s="224" t="s">
        <v>172</v>
      </c>
      <c r="AU97" s="224" t="s">
        <v>81</v>
      </c>
      <c r="AY97" s="18" t="s">
        <v>170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177</v>
      </c>
      <c r="BM97" s="224" t="s">
        <v>947</v>
      </c>
    </row>
    <row r="98" s="2" customFormat="1">
      <c r="A98" s="39"/>
      <c r="B98" s="40"/>
      <c r="C98" s="41"/>
      <c r="D98" s="226" t="s">
        <v>179</v>
      </c>
      <c r="E98" s="41"/>
      <c r="F98" s="227" t="s">
        <v>948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179</v>
      </c>
      <c r="AU98" s="18" t="s">
        <v>81</v>
      </c>
    </row>
    <row r="99" s="13" customFormat="1">
      <c r="A99" s="13"/>
      <c r="B99" s="231"/>
      <c r="C99" s="232"/>
      <c r="D99" s="233" t="s">
        <v>195</v>
      </c>
      <c r="E99" s="234" t="s">
        <v>19</v>
      </c>
      <c r="F99" s="235" t="s">
        <v>949</v>
      </c>
      <c r="G99" s="232"/>
      <c r="H99" s="234" t="s">
        <v>19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195</v>
      </c>
      <c r="AU99" s="241" t="s">
        <v>81</v>
      </c>
      <c r="AV99" s="13" t="s">
        <v>79</v>
      </c>
      <c r="AW99" s="13" t="s">
        <v>33</v>
      </c>
      <c r="AX99" s="13" t="s">
        <v>71</v>
      </c>
      <c r="AY99" s="241" t="s">
        <v>170</v>
      </c>
    </row>
    <row r="100" s="14" customFormat="1">
      <c r="A100" s="14"/>
      <c r="B100" s="242"/>
      <c r="C100" s="243"/>
      <c r="D100" s="233" t="s">
        <v>195</v>
      </c>
      <c r="E100" s="244" t="s">
        <v>19</v>
      </c>
      <c r="F100" s="245" t="s">
        <v>950</v>
      </c>
      <c r="G100" s="243"/>
      <c r="H100" s="246">
        <v>375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195</v>
      </c>
      <c r="AU100" s="252" t="s">
        <v>81</v>
      </c>
      <c r="AV100" s="14" t="s">
        <v>81</v>
      </c>
      <c r="AW100" s="14" t="s">
        <v>33</v>
      </c>
      <c r="AX100" s="14" t="s">
        <v>79</v>
      </c>
      <c r="AY100" s="252" t="s">
        <v>170</v>
      </c>
    </row>
    <row r="101" s="2" customFormat="1" ht="62.7" customHeight="1">
      <c r="A101" s="39"/>
      <c r="B101" s="40"/>
      <c r="C101" s="213" t="s">
        <v>81</v>
      </c>
      <c r="D101" s="213" t="s">
        <v>172</v>
      </c>
      <c r="E101" s="214" t="s">
        <v>951</v>
      </c>
      <c r="F101" s="215" t="s">
        <v>952</v>
      </c>
      <c r="G101" s="216" t="s">
        <v>192</v>
      </c>
      <c r="H101" s="217">
        <v>925</v>
      </c>
      <c r="I101" s="218"/>
      <c r="J101" s="219">
        <f>ROUND(I101*H101,2)</f>
        <v>0</v>
      </c>
      <c r="K101" s="215" t="s">
        <v>176</v>
      </c>
      <c r="L101" s="45"/>
      <c r="M101" s="220" t="s">
        <v>19</v>
      </c>
      <c r="N101" s="221" t="s">
        <v>42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0.5</v>
      </c>
      <c r="T101" s="223">
        <f>S101*H101</f>
        <v>462.5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177</v>
      </c>
      <c r="AT101" s="224" t="s">
        <v>172</v>
      </c>
      <c r="AU101" s="224" t="s">
        <v>81</v>
      </c>
      <c r="AY101" s="18" t="s">
        <v>170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79</v>
      </c>
      <c r="BK101" s="225">
        <f>ROUND(I101*H101,2)</f>
        <v>0</v>
      </c>
      <c r="BL101" s="18" t="s">
        <v>177</v>
      </c>
      <c r="BM101" s="224" t="s">
        <v>953</v>
      </c>
    </row>
    <row r="102" s="2" customFormat="1">
      <c r="A102" s="39"/>
      <c r="B102" s="40"/>
      <c r="C102" s="41"/>
      <c r="D102" s="226" t="s">
        <v>179</v>
      </c>
      <c r="E102" s="41"/>
      <c r="F102" s="227" t="s">
        <v>954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179</v>
      </c>
      <c r="AU102" s="18" t="s">
        <v>81</v>
      </c>
    </row>
    <row r="103" s="2" customFormat="1" ht="49.05" customHeight="1">
      <c r="A103" s="39"/>
      <c r="B103" s="40"/>
      <c r="C103" s="213" t="s">
        <v>185</v>
      </c>
      <c r="D103" s="213" t="s">
        <v>172</v>
      </c>
      <c r="E103" s="214" t="s">
        <v>955</v>
      </c>
      <c r="F103" s="215" t="s">
        <v>956</v>
      </c>
      <c r="G103" s="216" t="s">
        <v>237</v>
      </c>
      <c r="H103" s="217">
        <v>73</v>
      </c>
      <c r="I103" s="218"/>
      <c r="J103" s="219">
        <f>ROUND(I103*H103,2)</f>
        <v>0</v>
      </c>
      <c r="K103" s="215" t="s">
        <v>176</v>
      </c>
      <c r="L103" s="45"/>
      <c r="M103" s="220" t="s">
        <v>19</v>
      </c>
      <c r="N103" s="221" t="s">
        <v>42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0.20499999999999999</v>
      </c>
      <c r="T103" s="223">
        <f>S103*H103</f>
        <v>14.965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177</v>
      </c>
      <c r="AT103" s="224" t="s">
        <v>172</v>
      </c>
      <c r="AU103" s="224" t="s">
        <v>81</v>
      </c>
      <c r="AY103" s="18" t="s">
        <v>170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177</v>
      </c>
      <c r="BM103" s="224" t="s">
        <v>957</v>
      </c>
    </row>
    <row r="104" s="2" customFormat="1">
      <c r="A104" s="39"/>
      <c r="B104" s="40"/>
      <c r="C104" s="41"/>
      <c r="D104" s="226" t="s">
        <v>179</v>
      </c>
      <c r="E104" s="41"/>
      <c r="F104" s="227" t="s">
        <v>958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179</v>
      </c>
      <c r="AU104" s="18" t="s">
        <v>81</v>
      </c>
    </row>
    <row r="105" s="2" customFormat="1" ht="37.8" customHeight="1">
      <c r="A105" s="39"/>
      <c r="B105" s="40"/>
      <c r="C105" s="213" t="s">
        <v>177</v>
      </c>
      <c r="D105" s="213" t="s">
        <v>172</v>
      </c>
      <c r="E105" s="214" t="s">
        <v>959</v>
      </c>
      <c r="F105" s="215" t="s">
        <v>960</v>
      </c>
      <c r="G105" s="216" t="s">
        <v>206</v>
      </c>
      <c r="H105" s="217">
        <v>312</v>
      </c>
      <c r="I105" s="218"/>
      <c r="J105" s="219">
        <f>ROUND(I105*H105,2)</f>
        <v>0</v>
      </c>
      <c r="K105" s="215" t="s">
        <v>176</v>
      </c>
      <c r="L105" s="45"/>
      <c r="M105" s="220" t="s">
        <v>19</v>
      </c>
      <c r="N105" s="221" t="s">
        <v>42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177</v>
      </c>
      <c r="AT105" s="224" t="s">
        <v>172</v>
      </c>
      <c r="AU105" s="224" t="s">
        <v>81</v>
      </c>
      <c r="AY105" s="18" t="s">
        <v>170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177</v>
      </c>
      <c r="BM105" s="224" t="s">
        <v>961</v>
      </c>
    </row>
    <row r="106" s="2" customFormat="1">
      <c r="A106" s="39"/>
      <c r="B106" s="40"/>
      <c r="C106" s="41"/>
      <c r="D106" s="226" t="s">
        <v>179</v>
      </c>
      <c r="E106" s="41"/>
      <c r="F106" s="227" t="s">
        <v>962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179</v>
      </c>
      <c r="AU106" s="18" t="s">
        <v>81</v>
      </c>
    </row>
    <row r="107" s="13" customFormat="1">
      <c r="A107" s="13"/>
      <c r="B107" s="231"/>
      <c r="C107" s="232"/>
      <c r="D107" s="233" t="s">
        <v>195</v>
      </c>
      <c r="E107" s="234" t="s">
        <v>19</v>
      </c>
      <c r="F107" s="235" t="s">
        <v>963</v>
      </c>
      <c r="G107" s="232"/>
      <c r="H107" s="234" t="s">
        <v>19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195</v>
      </c>
      <c r="AU107" s="241" t="s">
        <v>81</v>
      </c>
      <c r="AV107" s="13" t="s">
        <v>79</v>
      </c>
      <c r="AW107" s="13" t="s">
        <v>33</v>
      </c>
      <c r="AX107" s="13" t="s">
        <v>71</v>
      </c>
      <c r="AY107" s="241" t="s">
        <v>170</v>
      </c>
    </row>
    <row r="108" s="14" customFormat="1">
      <c r="A108" s="14"/>
      <c r="B108" s="242"/>
      <c r="C108" s="243"/>
      <c r="D108" s="233" t="s">
        <v>195</v>
      </c>
      <c r="E108" s="244" t="s">
        <v>19</v>
      </c>
      <c r="F108" s="245" t="s">
        <v>964</v>
      </c>
      <c r="G108" s="243"/>
      <c r="H108" s="246">
        <v>312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195</v>
      </c>
      <c r="AU108" s="252" t="s">
        <v>81</v>
      </c>
      <c r="AV108" s="14" t="s">
        <v>81</v>
      </c>
      <c r="AW108" s="14" t="s">
        <v>33</v>
      </c>
      <c r="AX108" s="14" t="s">
        <v>79</v>
      </c>
      <c r="AY108" s="252" t="s">
        <v>170</v>
      </c>
    </row>
    <row r="109" s="2" customFormat="1" ht="49.05" customHeight="1">
      <c r="A109" s="39"/>
      <c r="B109" s="40"/>
      <c r="C109" s="213" t="s">
        <v>198</v>
      </c>
      <c r="D109" s="213" t="s">
        <v>172</v>
      </c>
      <c r="E109" s="214" t="s">
        <v>965</v>
      </c>
      <c r="F109" s="215" t="s">
        <v>966</v>
      </c>
      <c r="G109" s="216" t="s">
        <v>206</v>
      </c>
      <c r="H109" s="217">
        <v>24.125</v>
      </c>
      <c r="I109" s="218"/>
      <c r="J109" s="219">
        <f>ROUND(I109*H109,2)</f>
        <v>0</v>
      </c>
      <c r="K109" s="215" t="s">
        <v>176</v>
      </c>
      <c r="L109" s="45"/>
      <c r="M109" s="220" t="s">
        <v>19</v>
      </c>
      <c r="N109" s="221" t="s">
        <v>42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177</v>
      </c>
      <c r="AT109" s="224" t="s">
        <v>172</v>
      </c>
      <c r="AU109" s="224" t="s">
        <v>81</v>
      </c>
      <c r="AY109" s="18" t="s">
        <v>170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177</v>
      </c>
      <c r="BM109" s="224" t="s">
        <v>967</v>
      </c>
    </row>
    <row r="110" s="2" customFormat="1">
      <c r="A110" s="39"/>
      <c r="B110" s="40"/>
      <c r="C110" s="41"/>
      <c r="D110" s="226" t="s">
        <v>179</v>
      </c>
      <c r="E110" s="41"/>
      <c r="F110" s="227" t="s">
        <v>968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179</v>
      </c>
      <c r="AU110" s="18" t="s">
        <v>81</v>
      </c>
    </row>
    <row r="111" s="13" customFormat="1">
      <c r="A111" s="13"/>
      <c r="B111" s="231"/>
      <c r="C111" s="232"/>
      <c r="D111" s="233" t="s">
        <v>195</v>
      </c>
      <c r="E111" s="234" t="s">
        <v>19</v>
      </c>
      <c r="F111" s="235" t="s">
        <v>969</v>
      </c>
      <c r="G111" s="232"/>
      <c r="H111" s="234" t="s">
        <v>19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195</v>
      </c>
      <c r="AU111" s="241" t="s">
        <v>81</v>
      </c>
      <c r="AV111" s="13" t="s">
        <v>79</v>
      </c>
      <c r="AW111" s="13" t="s">
        <v>33</v>
      </c>
      <c r="AX111" s="13" t="s">
        <v>71</v>
      </c>
      <c r="AY111" s="241" t="s">
        <v>170</v>
      </c>
    </row>
    <row r="112" s="14" customFormat="1">
      <c r="A112" s="14"/>
      <c r="B112" s="242"/>
      <c r="C112" s="243"/>
      <c r="D112" s="233" t="s">
        <v>195</v>
      </c>
      <c r="E112" s="244" t="s">
        <v>19</v>
      </c>
      <c r="F112" s="245" t="s">
        <v>970</v>
      </c>
      <c r="G112" s="243"/>
      <c r="H112" s="246">
        <v>6.3879999999999999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2" t="s">
        <v>195</v>
      </c>
      <c r="AU112" s="252" t="s">
        <v>81</v>
      </c>
      <c r="AV112" s="14" t="s">
        <v>81</v>
      </c>
      <c r="AW112" s="14" t="s">
        <v>33</v>
      </c>
      <c r="AX112" s="14" t="s">
        <v>71</v>
      </c>
      <c r="AY112" s="252" t="s">
        <v>170</v>
      </c>
    </row>
    <row r="113" s="13" customFormat="1">
      <c r="A113" s="13"/>
      <c r="B113" s="231"/>
      <c r="C113" s="232"/>
      <c r="D113" s="233" t="s">
        <v>195</v>
      </c>
      <c r="E113" s="234" t="s">
        <v>19</v>
      </c>
      <c r="F113" s="235" t="s">
        <v>971</v>
      </c>
      <c r="G113" s="232"/>
      <c r="H113" s="234" t="s">
        <v>19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195</v>
      </c>
      <c r="AU113" s="241" t="s">
        <v>81</v>
      </c>
      <c r="AV113" s="13" t="s">
        <v>79</v>
      </c>
      <c r="AW113" s="13" t="s">
        <v>33</v>
      </c>
      <c r="AX113" s="13" t="s">
        <v>71</v>
      </c>
      <c r="AY113" s="241" t="s">
        <v>170</v>
      </c>
    </row>
    <row r="114" s="14" customFormat="1">
      <c r="A114" s="14"/>
      <c r="B114" s="242"/>
      <c r="C114" s="243"/>
      <c r="D114" s="233" t="s">
        <v>195</v>
      </c>
      <c r="E114" s="244" t="s">
        <v>19</v>
      </c>
      <c r="F114" s="245" t="s">
        <v>972</v>
      </c>
      <c r="G114" s="243"/>
      <c r="H114" s="246">
        <v>7.5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195</v>
      </c>
      <c r="AU114" s="252" t="s">
        <v>81</v>
      </c>
      <c r="AV114" s="14" t="s">
        <v>81</v>
      </c>
      <c r="AW114" s="14" t="s">
        <v>33</v>
      </c>
      <c r="AX114" s="14" t="s">
        <v>71</v>
      </c>
      <c r="AY114" s="252" t="s">
        <v>170</v>
      </c>
    </row>
    <row r="115" s="13" customFormat="1">
      <c r="A115" s="13"/>
      <c r="B115" s="231"/>
      <c r="C115" s="232"/>
      <c r="D115" s="233" t="s">
        <v>195</v>
      </c>
      <c r="E115" s="234" t="s">
        <v>19</v>
      </c>
      <c r="F115" s="235" t="s">
        <v>973</v>
      </c>
      <c r="G115" s="232"/>
      <c r="H115" s="234" t="s">
        <v>19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195</v>
      </c>
      <c r="AU115" s="241" t="s">
        <v>81</v>
      </c>
      <c r="AV115" s="13" t="s">
        <v>79</v>
      </c>
      <c r="AW115" s="13" t="s">
        <v>33</v>
      </c>
      <c r="AX115" s="13" t="s">
        <v>71</v>
      </c>
      <c r="AY115" s="241" t="s">
        <v>170</v>
      </c>
    </row>
    <row r="116" s="14" customFormat="1">
      <c r="A116" s="14"/>
      <c r="B116" s="242"/>
      <c r="C116" s="243"/>
      <c r="D116" s="233" t="s">
        <v>195</v>
      </c>
      <c r="E116" s="244" t="s">
        <v>19</v>
      </c>
      <c r="F116" s="245" t="s">
        <v>974</v>
      </c>
      <c r="G116" s="243"/>
      <c r="H116" s="246">
        <v>7.976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2" t="s">
        <v>195</v>
      </c>
      <c r="AU116" s="252" t="s">
        <v>81</v>
      </c>
      <c r="AV116" s="14" t="s">
        <v>81</v>
      </c>
      <c r="AW116" s="14" t="s">
        <v>33</v>
      </c>
      <c r="AX116" s="14" t="s">
        <v>71</v>
      </c>
      <c r="AY116" s="252" t="s">
        <v>170</v>
      </c>
    </row>
    <row r="117" s="13" customFormat="1">
      <c r="A117" s="13"/>
      <c r="B117" s="231"/>
      <c r="C117" s="232"/>
      <c r="D117" s="233" t="s">
        <v>195</v>
      </c>
      <c r="E117" s="234" t="s">
        <v>19</v>
      </c>
      <c r="F117" s="235" t="s">
        <v>975</v>
      </c>
      <c r="G117" s="232"/>
      <c r="H117" s="234" t="s">
        <v>19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195</v>
      </c>
      <c r="AU117" s="241" t="s">
        <v>81</v>
      </c>
      <c r="AV117" s="13" t="s">
        <v>79</v>
      </c>
      <c r="AW117" s="13" t="s">
        <v>33</v>
      </c>
      <c r="AX117" s="13" t="s">
        <v>71</v>
      </c>
      <c r="AY117" s="241" t="s">
        <v>170</v>
      </c>
    </row>
    <row r="118" s="14" customFormat="1">
      <c r="A118" s="14"/>
      <c r="B118" s="242"/>
      <c r="C118" s="243"/>
      <c r="D118" s="233" t="s">
        <v>195</v>
      </c>
      <c r="E118" s="244" t="s">
        <v>19</v>
      </c>
      <c r="F118" s="245" t="s">
        <v>976</v>
      </c>
      <c r="G118" s="243"/>
      <c r="H118" s="246">
        <v>2.2610000000000001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195</v>
      </c>
      <c r="AU118" s="252" t="s">
        <v>81</v>
      </c>
      <c r="AV118" s="14" t="s">
        <v>81</v>
      </c>
      <c r="AW118" s="14" t="s">
        <v>33</v>
      </c>
      <c r="AX118" s="14" t="s">
        <v>71</v>
      </c>
      <c r="AY118" s="252" t="s">
        <v>170</v>
      </c>
    </row>
    <row r="119" s="15" customFormat="1">
      <c r="A119" s="15"/>
      <c r="B119" s="263"/>
      <c r="C119" s="264"/>
      <c r="D119" s="233" t="s">
        <v>195</v>
      </c>
      <c r="E119" s="265" t="s">
        <v>19</v>
      </c>
      <c r="F119" s="266" t="s">
        <v>261</v>
      </c>
      <c r="G119" s="264"/>
      <c r="H119" s="267">
        <v>24.125</v>
      </c>
      <c r="I119" s="268"/>
      <c r="J119" s="264"/>
      <c r="K119" s="264"/>
      <c r="L119" s="269"/>
      <c r="M119" s="270"/>
      <c r="N119" s="271"/>
      <c r="O119" s="271"/>
      <c r="P119" s="271"/>
      <c r="Q119" s="271"/>
      <c r="R119" s="271"/>
      <c r="S119" s="271"/>
      <c r="T119" s="272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73" t="s">
        <v>195</v>
      </c>
      <c r="AU119" s="273" t="s">
        <v>81</v>
      </c>
      <c r="AV119" s="15" t="s">
        <v>177</v>
      </c>
      <c r="AW119" s="15" t="s">
        <v>33</v>
      </c>
      <c r="AX119" s="15" t="s">
        <v>79</v>
      </c>
      <c r="AY119" s="273" t="s">
        <v>170</v>
      </c>
    </row>
    <row r="120" s="2" customFormat="1" ht="62.7" customHeight="1">
      <c r="A120" s="39"/>
      <c r="B120" s="40"/>
      <c r="C120" s="213" t="s">
        <v>203</v>
      </c>
      <c r="D120" s="213" t="s">
        <v>172</v>
      </c>
      <c r="E120" s="214" t="s">
        <v>212</v>
      </c>
      <c r="F120" s="215" t="s">
        <v>213</v>
      </c>
      <c r="G120" s="216" t="s">
        <v>206</v>
      </c>
      <c r="H120" s="217">
        <v>336.125</v>
      </c>
      <c r="I120" s="218"/>
      <c r="J120" s="219">
        <f>ROUND(I120*H120,2)</f>
        <v>0</v>
      </c>
      <c r="K120" s="215" t="s">
        <v>176</v>
      </c>
      <c r="L120" s="45"/>
      <c r="M120" s="220" t="s">
        <v>19</v>
      </c>
      <c r="N120" s="221" t="s">
        <v>42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177</v>
      </c>
      <c r="AT120" s="224" t="s">
        <v>172</v>
      </c>
      <c r="AU120" s="224" t="s">
        <v>81</v>
      </c>
      <c r="AY120" s="18" t="s">
        <v>170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79</v>
      </c>
      <c r="BK120" s="225">
        <f>ROUND(I120*H120,2)</f>
        <v>0</v>
      </c>
      <c r="BL120" s="18" t="s">
        <v>177</v>
      </c>
      <c r="BM120" s="224" t="s">
        <v>977</v>
      </c>
    </row>
    <row r="121" s="2" customFormat="1">
      <c r="A121" s="39"/>
      <c r="B121" s="40"/>
      <c r="C121" s="41"/>
      <c r="D121" s="226" t="s">
        <v>179</v>
      </c>
      <c r="E121" s="41"/>
      <c r="F121" s="227" t="s">
        <v>215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179</v>
      </c>
      <c r="AU121" s="18" t="s">
        <v>81</v>
      </c>
    </row>
    <row r="122" s="14" customFormat="1">
      <c r="A122" s="14"/>
      <c r="B122" s="242"/>
      <c r="C122" s="243"/>
      <c r="D122" s="233" t="s">
        <v>195</v>
      </c>
      <c r="E122" s="244" t="s">
        <v>19</v>
      </c>
      <c r="F122" s="245" t="s">
        <v>978</v>
      </c>
      <c r="G122" s="243"/>
      <c r="H122" s="246">
        <v>336.125</v>
      </c>
      <c r="I122" s="247"/>
      <c r="J122" s="243"/>
      <c r="K122" s="243"/>
      <c r="L122" s="248"/>
      <c r="M122" s="249"/>
      <c r="N122" s="250"/>
      <c r="O122" s="250"/>
      <c r="P122" s="250"/>
      <c r="Q122" s="250"/>
      <c r="R122" s="250"/>
      <c r="S122" s="250"/>
      <c r="T122" s="251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2" t="s">
        <v>195</v>
      </c>
      <c r="AU122" s="252" t="s">
        <v>81</v>
      </c>
      <c r="AV122" s="14" t="s">
        <v>81</v>
      </c>
      <c r="AW122" s="14" t="s">
        <v>33</v>
      </c>
      <c r="AX122" s="14" t="s">
        <v>79</v>
      </c>
      <c r="AY122" s="252" t="s">
        <v>170</v>
      </c>
    </row>
    <row r="123" s="2" customFormat="1" ht="44.25" customHeight="1">
      <c r="A123" s="39"/>
      <c r="B123" s="40"/>
      <c r="C123" s="213" t="s">
        <v>211</v>
      </c>
      <c r="D123" s="213" t="s">
        <v>172</v>
      </c>
      <c r="E123" s="214" t="s">
        <v>217</v>
      </c>
      <c r="F123" s="215" t="s">
        <v>218</v>
      </c>
      <c r="G123" s="216" t="s">
        <v>206</v>
      </c>
      <c r="H123" s="217">
        <v>336.125</v>
      </c>
      <c r="I123" s="218"/>
      <c r="J123" s="219">
        <f>ROUND(I123*H123,2)</f>
        <v>0</v>
      </c>
      <c r="K123" s="215" t="s">
        <v>176</v>
      </c>
      <c r="L123" s="45"/>
      <c r="M123" s="220" t="s">
        <v>19</v>
      </c>
      <c r="N123" s="221" t="s">
        <v>42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177</v>
      </c>
      <c r="AT123" s="224" t="s">
        <v>172</v>
      </c>
      <c r="AU123" s="224" t="s">
        <v>81</v>
      </c>
      <c r="AY123" s="18" t="s">
        <v>170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79</v>
      </c>
      <c r="BK123" s="225">
        <f>ROUND(I123*H123,2)</f>
        <v>0</v>
      </c>
      <c r="BL123" s="18" t="s">
        <v>177</v>
      </c>
      <c r="BM123" s="224" t="s">
        <v>979</v>
      </c>
    </row>
    <row r="124" s="2" customFormat="1">
      <c r="A124" s="39"/>
      <c r="B124" s="40"/>
      <c r="C124" s="41"/>
      <c r="D124" s="226" t="s">
        <v>179</v>
      </c>
      <c r="E124" s="41"/>
      <c r="F124" s="227" t="s">
        <v>220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179</v>
      </c>
      <c r="AU124" s="18" t="s">
        <v>81</v>
      </c>
    </row>
    <row r="125" s="2" customFormat="1" ht="37.8" customHeight="1">
      <c r="A125" s="39"/>
      <c r="B125" s="40"/>
      <c r="C125" s="213" t="s">
        <v>216</v>
      </c>
      <c r="D125" s="213" t="s">
        <v>172</v>
      </c>
      <c r="E125" s="214" t="s">
        <v>222</v>
      </c>
      <c r="F125" s="215" t="s">
        <v>223</v>
      </c>
      <c r="G125" s="216" t="s">
        <v>206</v>
      </c>
      <c r="H125" s="217">
        <v>336.125</v>
      </c>
      <c r="I125" s="218"/>
      <c r="J125" s="219">
        <f>ROUND(I125*H125,2)</f>
        <v>0</v>
      </c>
      <c r="K125" s="215" t="s">
        <v>176</v>
      </c>
      <c r="L125" s="45"/>
      <c r="M125" s="220" t="s">
        <v>19</v>
      </c>
      <c r="N125" s="221" t="s">
        <v>42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177</v>
      </c>
      <c r="AT125" s="224" t="s">
        <v>172</v>
      </c>
      <c r="AU125" s="224" t="s">
        <v>81</v>
      </c>
      <c r="AY125" s="18" t="s">
        <v>170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79</v>
      </c>
      <c r="BK125" s="225">
        <f>ROUND(I125*H125,2)</f>
        <v>0</v>
      </c>
      <c r="BL125" s="18" t="s">
        <v>177</v>
      </c>
      <c r="BM125" s="224" t="s">
        <v>980</v>
      </c>
    </row>
    <row r="126" s="2" customFormat="1">
      <c r="A126" s="39"/>
      <c r="B126" s="40"/>
      <c r="C126" s="41"/>
      <c r="D126" s="226" t="s">
        <v>179</v>
      </c>
      <c r="E126" s="41"/>
      <c r="F126" s="227" t="s">
        <v>225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179</v>
      </c>
      <c r="AU126" s="18" t="s">
        <v>81</v>
      </c>
    </row>
    <row r="127" s="2" customFormat="1" ht="44.25" customHeight="1">
      <c r="A127" s="39"/>
      <c r="B127" s="40"/>
      <c r="C127" s="213" t="s">
        <v>221</v>
      </c>
      <c r="D127" s="213" t="s">
        <v>172</v>
      </c>
      <c r="E127" s="214" t="s">
        <v>227</v>
      </c>
      <c r="F127" s="215" t="s">
        <v>228</v>
      </c>
      <c r="G127" s="216" t="s">
        <v>229</v>
      </c>
      <c r="H127" s="217">
        <v>655.44399999999996</v>
      </c>
      <c r="I127" s="218"/>
      <c r="J127" s="219">
        <f>ROUND(I127*H127,2)</f>
        <v>0</v>
      </c>
      <c r="K127" s="215" t="s">
        <v>176</v>
      </c>
      <c r="L127" s="45"/>
      <c r="M127" s="220" t="s">
        <v>19</v>
      </c>
      <c r="N127" s="221" t="s">
        <v>42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177</v>
      </c>
      <c r="AT127" s="224" t="s">
        <v>172</v>
      </c>
      <c r="AU127" s="224" t="s">
        <v>81</v>
      </c>
      <c r="AY127" s="18" t="s">
        <v>170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177</v>
      </c>
      <c r="BM127" s="224" t="s">
        <v>981</v>
      </c>
    </row>
    <row r="128" s="2" customFormat="1">
      <c r="A128" s="39"/>
      <c r="B128" s="40"/>
      <c r="C128" s="41"/>
      <c r="D128" s="226" t="s">
        <v>179</v>
      </c>
      <c r="E128" s="41"/>
      <c r="F128" s="227" t="s">
        <v>231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179</v>
      </c>
      <c r="AU128" s="18" t="s">
        <v>81</v>
      </c>
    </row>
    <row r="129" s="14" customFormat="1">
      <c r="A129" s="14"/>
      <c r="B129" s="242"/>
      <c r="C129" s="243"/>
      <c r="D129" s="233" t="s">
        <v>195</v>
      </c>
      <c r="E129" s="244" t="s">
        <v>19</v>
      </c>
      <c r="F129" s="245" t="s">
        <v>982</v>
      </c>
      <c r="G129" s="243"/>
      <c r="H129" s="246">
        <v>655.44399999999996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195</v>
      </c>
      <c r="AU129" s="252" t="s">
        <v>81</v>
      </c>
      <c r="AV129" s="14" t="s">
        <v>81</v>
      </c>
      <c r="AW129" s="14" t="s">
        <v>33</v>
      </c>
      <c r="AX129" s="14" t="s">
        <v>79</v>
      </c>
      <c r="AY129" s="252" t="s">
        <v>170</v>
      </c>
    </row>
    <row r="130" s="2" customFormat="1" ht="44.25" customHeight="1">
      <c r="A130" s="39"/>
      <c r="B130" s="40"/>
      <c r="C130" s="213" t="s">
        <v>226</v>
      </c>
      <c r="D130" s="213" t="s">
        <v>172</v>
      </c>
      <c r="E130" s="214" t="s">
        <v>983</v>
      </c>
      <c r="F130" s="215" t="s">
        <v>984</v>
      </c>
      <c r="G130" s="216" t="s">
        <v>206</v>
      </c>
      <c r="H130" s="217">
        <v>6.665</v>
      </c>
      <c r="I130" s="218"/>
      <c r="J130" s="219">
        <f>ROUND(I130*H130,2)</f>
        <v>0</v>
      </c>
      <c r="K130" s="215" t="s">
        <v>176</v>
      </c>
      <c r="L130" s="45"/>
      <c r="M130" s="220" t="s">
        <v>19</v>
      </c>
      <c r="N130" s="221" t="s">
        <v>42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177</v>
      </c>
      <c r="AT130" s="224" t="s">
        <v>172</v>
      </c>
      <c r="AU130" s="224" t="s">
        <v>81</v>
      </c>
      <c r="AY130" s="18" t="s">
        <v>170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177</v>
      </c>
      <c r="BM130" s="224" t="s">
        <v>985</v>
      </c>
    </row>
    <row r="131" s="2" customFormat="1">
      <c r="A131" s="39"/>
      <c r="B131" s="40"/>
      <c r="C131" s="41"/>
      <c r="D131" s="226" t="s">
        <v>179</v>
      </c>
      <c r="E131" s="41"/>
      <c r="F131" s="227" t="s">
        <v>986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179</v>
      </c>
      <c r="AU131" s="18" t="s">
        <v>81</v>
      </c>
    </row>
    <row r="132" s="13" customFormat="1">
      <c r="A132" s="13"/>
      <c r="B132" s="231"/>
      <c r="C132" s="232"/>
      <c r="D132" s="233" t="s">
        <v>195</v>
      </c>
      <c r="E132" s="234" t="s">
        <v>19</v>
      </c>
      <c r="F132" s="235" t="s">
        <v>973</v>
      </c>
      <c r="G132" s="232"/>
      <c r="H132" s="234" t="s">
        <v>19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195</v>
      </c>
      <c r="AU132" s="241" t="s">
        <v>81</v>
      </c>
      <c r="AV132" s="13" t="s">
        <v>79</v>
      </c>
      <c r="AW132" s="13" t="s">
        <v>33</v>
      </c>
      <c r="AX132" s="13" t="s">
        <v>71</v>
      </c>
      <c r="AY132" s="241" t="s">
        <v>170</v>
      </c>
    </row>
    <row r="133" s="14" customFormat="1">
      <c r="A133" s="14"/>
      <c r="B133" s="242"/>
      <c r="C133" s="243"/>
      <c r="D133" s="233" t="s">
        <v>195</v>
      </c>
      <c r="E133" s="244" t="s">
        <v>19</v>
      </c>
      <c r="F133" s="245" t="s">
        <v>987</v>
      </c>
      <c r="G133" s="243"/>
      <c r="H133" s="246">
        <v>4.4039999999999999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195</v>
      </c>
      <c r="AU133" s="252" t="s">
        <v>81</v>
      </c>
      <c r="AV133" s="14" t="s">
        <v>81</v>
      </c>
      <c r="AW133" s="14" t="s">
        <v>33</v>
      </c>
      <c r="AX133" s="14" t="s">
        <v>71</v>
      </c>
      <c r="AY133" s="252" t="s">
        <v>170</v>
      </c>
    </row>
    <row r="134" s="13" customFormat="1">
      <c r="A134" s="13"/>
      <c r="B134" s="231"/>
      <c r="C134" s="232"/>
      <c r="D134" s="233" t="s">
        <v>195</v>
      </c>
      <c r="E134" s="234" t="s">
        <v>19</v>
      </c>
      <c r="F134" s="235" t="s">
        <v>975</v>
      </c>
      <c r="G134" s="232"/>
      <c r="H134" s="234" t="s">
        <v>19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195</v>
      </c>
      <c r="AU134" s="241" t="s">
        <v>81</v>
      </c>
      <c r="AV134" s="13" t="s">
        <v>79</v>
      </c>
      <c r="AW134" s="13" t="s">
        <v>33</v>
      </c>
      <c r="AX134" s="13" t="s">
        <v>71</v>
      </c>
      <c r="AY134" s="241" t="s">
        <v>170</v>
      </c>
    </row>
    <row r="135" s="14" customFormat="1">
      <c r="A135" s="14"/>
      <c r="B135" s="242"/>
      <c r="C135" s="243"/>
      <c r="D135" s="233" t="s">
        <v>195</v>
      </c>
      <c r="E135" s="244" t="s">
        <v>19</v>
      </c>
      <c r="F135" s="245" t="s">
        <v>976</v>
      </c>
      <c r="G135" s="243"/>
      <c r="H135" s="246">
        <v>2.2610000000000001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195</v>
      </c>
      <c r="AU135" s="252" t="s">
        <v>81</v>
      </c>
      <c r="AV135" s="14" t="s">
        <v>81</v>
      </c>
      <c r="AW135" s="14" t="s">
        <v>33</v>
      </c>
      <c r="AX135" s="14" t="s">
        <v>71</v>
      </c>
      <c r="AY135" s="252" t="s">
        <v>170</v>
      </c>
    </row>
    <row r="136" s="15" customFormat="1">
      <c r="A136" s="15"/>
      <c r="B136" s="263"/>
      <c r="C136" s="264"/>
      <c r="D136" s="233" t="s">
        <v>195</v>
      </c>
      <c r="E136" s="265" t="s">
        <v>19</v>
      </c>
      <c r="F136" s="266" t="s">
        <v>261</v>
      </c>
      <c r="G136" s="264"/>
      <c r="H136" s="267">
        <v>6.665</v>
      </c>
      <c r="I136" s="268"/>
      <c r="J136" s="264"/>
      <c r="K136" s="264"/>
      <c r="L136" s="269"/>
      <c r="M136" s="270"/>
      <c r="N136" s="271"/>
      <c r="O136" s="271"/>
      <c r="P136" s="271"/>
      <c r="Q136" s="271"/>
      <c r="R136" s="271"/>
      <c r="S136" s="271"/>
      <c r="T136" s="27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3" t="s">
        <v>195</v>
      </c>
      <c r="AU136" s="273" t="s">
        <v>81</v>
      </c>
      <c r="AV136" s="15" t="s">
        <v>177</v>
      </c>
      <c r="AW136" s="15" t="s">
        <v>33</v>
      </c>
      <c r="AX136" s="15" t="s">
        <v>79</v>
      </c>
      <c r="AY136" s="273" t="s">
        <v>170</v>
      </c>
    </row>
    <row r="137" s="2" customFormat="1" ht="16.5" customHeight="1">
      <c r="A137" s="39"/>
      <c r="B137" s="40"/>
      <c r="C137" s="253" t="s">
        <v>234</v>
      </c>
      <c r="D137" s="253" t="s">
        <v>248</v>
      </c>
      <c r="E137" s="254" t="s">
        <v>988</v>
      </c>
      <c r="F137" s="255" t="s">
        <v>989</v>
      </c>
      <c r="G137" s="256" t="s">
        <v>229</v>
      </c>
      <c r="H137" s="257">
        <v>13.33</v>
      </c>
      <c r="I137" s="258"/>
      <c r="J137" s="259">
        <f>ROUND(I137*H137,2)</f>
        <v>0</v>
      </c>
      <c r="K137" s="255" t="s">
        <v>176</v>
      </c>
      <c r="L137" s="260"/>
      <c r="M137" s="261" t="s">
        <v>19</v>
      </c>
      <c r="N137" s="262" t="s">
        <v>42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216</v>
      </c>
      <c r="AT137" s="224" t="s">
        <v>248</v>
      </c>
      <c r="AU137" s="224" t="s">
        <v>81</v>
      </c>
      <c r="AY137" s="18" t="s">
        <v>170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79</v>
      </c>
      <c r="BK137" s="225">
        <f>ROUND(I137*H137,2)</f>
        <v>0</v>
      </c>
      <c r="BL137" s="18" t="s">
        <v>177</v>
      </c>
      <c r="BM137" s="224" t="s">
        <v>990</v>
      </c>
    </row>
    <row r="138" s="2" customFormat="1">
      <c r="A138" s="39"/>
      <c r="B138" s="40"/>
      <c r="C138" s="41"/>
      <c r="D138" s="226" t="s">
        <v>179</v>
      </c>
      <c r="E138" s="41"/>
      <c r="F138" s="227" t="s">
        <v>991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179</v>
      </c>
      <c r="AU138" s="18" t="s">
        <v>81</v>
      </c>
    </row>
    <row r="139" s="2" customFormat="1">
      <c r="A139" s="39"/>
      <c r="B139" s="40"/>
      <c r="C139" s="41"/>
      <c r="D139" s="233" t="s">
        <v>266</v>
      </c>
      <c r="E139" s="41"/>
      <c r="F139" s="274" t="s">
        <v>992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266</v>
      </c>
      <c r="AU139" s="18" t="s">
        <v>81</v>
      </c>
    </row>
    <row r="140" s="14" customFormat="1">
      <c r="A140" s="14"/>
      <c r="B140" s="242"/>
      <c r="C140" s="243"/>
      <c r="D140" s="233" t="s">
        <v>195</v>
      </c>
      <c r="E140" s="244" t="s">
        <v>19</v>
      </c>
      <c r="F140" s="245" t="s">
        <v>993</v>
      </c>
      <c r="G140" s="243"/>
      <c r="H140" s="246">
        <v>13.33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195</v>
      </c>
      <c r="AU140" s="252" t="s">
        <v>81</v>
      </c>
      <c r="AV140" s="14" t="s">
        <v>81</v>
      </c>
      <c r="AW140" s="14" t="s">
        <v>33</v>
      </c>
      <c r="AX140" s="14" t="s">
        <v>79</v>
      </c>
      <c r="AY140" s="252" t="s">
        <v>170</v>
      </c>
    </row>
    <row r="141" s="2" customFormat="1" ht="44.25" customHeight="1">
      <c r="A141" s="39"/>
      <c r="B141" s="40"/>
      <c r="C141" s="213" t="s">
        <v>241</v>
      </c>
      <c r="D141" s="213" t="s">
        <v>172</v>
      </c>
      <c r="E141" s="214" t="s">
        <v>994</v>
      </c>
      <c r="F141" s="215" t="s">
        <v>984</v>
      </c>
      <c r="G141" s="216" t="s">
        <v>206</v>
      </c>
      <c r="H141" s="217">
        <v>397.75</v>
      </c>
      <c r="I141" s="218"/>
      <c r="J141" s="219">
        <f>ROUND(I141*H141,2)</f>
        <v>0</v>
      </c>
      <c r="K141" s="215" t="s">
        <v>176</v>
      </c>
      <c r="L141" s="45"/>
      <c r="M141" s="220" t="s">
        <v>19</v>
      </c>
      <c r="N141" s="221" t="s">
        <v>42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177</v>
      </c>
      <c r="AT141" s="224" t="s">
        <v>172</v>
      </c>
      <c r="AU141" s="224" t="s">
        <v>81</v>
      </c>
      <c r="AY141" s="18" t="s">
        <v>170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177</v>
      </c>
      <c r="BM141" s="224" t="s">
        <v>995</v>
      </c>
    </row>
    <row r="142" s="2" customFormat="1">
      <c r="A142" s="39"/>
      <c r="B142" s="40"/>
      <c r="C142" s="41"/>
      <c r="D142" s="226" t="s">
        <v>179</v>
      </c>
      <c r="E142" s="41"/>
      <c r="F142" s="227" t="s">
        <v>996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179</v>
      </c>
      <c r="AU142" s="18" t="s">
        <v>81</v>
      </c>
    </row>
    <row r="143" s="13" customFormat="1">
      <c r="A143" s="13"/>
      <c r="B143" s="231"/>
      <c r="C143" s="232"/>
      <c r="D143" s="233" t="s">
        <v>195</v>
      </c>
      <c r="E143" s="234" t="s">
        <v>19</v>
      </c>
      <c r="F143" s="235" t="s">
        <v>997</v>
      </c>
      <c r="G143" s="232"/>
      <c r="H143" s="234" t="s">
        <v>19</v>
      </c>
      <c r="I143" s="236"/>
      <c r="J143" s="232"/>
      <c r="K143" s="232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195</v>
      </c>
      <c r="AU143" s="241" t="s">
        <v>81</v>
      </c>
      <c r="AV143" s="13" t="s">
        <v>79</v>
      </c>
      <c r="AW143" s="13" t="s">
        <v>33</v>
      </c>
      <c r="AX143" s="13" t="s">
        <v>71</v>
      </c>
      <c r="AY143" s="241" t="s">
        <v>170</v>
      </c>
    </row>
    <row r="144" s="14" customFormat="1">
      <c r="A144" s="14"/>
      <c r="B144" s="242"/>
      <c r="C144" s="243"/>
      <c r="D144" s="233" t="s">
        <v>195</v>
      </c>
      <c r="E144" s="244" t="s">
        <v>19</v>
      </c>
      <c r="F144" s="245" t="s">
        <v>998</v>
      </c>
      <c r="G144" s="243"/>
      <c r="H144" s="246">
        <v>397.75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195</v>
      </c>
      <c r="AU144" s="252" t="s">
        <v>81</v>
      </c>
      <c r="AV144" s="14" t="s">
        <v>81</v>
      </c>
      <c r="AW144" s="14" t="s">
        <v>33</v>
      </c>
      <c r="AX144" s="14" t="s">
        <v>79</v>
      </c>
      <c r="AY144" s="252" t="s">
        <v>170</v>
      </c>
    </row>
    <row r="145" s="2" customFormat="1" ht="16.5" customHeight="1">
      <c r="A145" s="39"/>
      <c r="B145" s="40"/>
      <c r="C145" s="253" t="s">
        <v>247</v>
      </c>
      <c r="D145" s="253" t="s">
        <v>248</v>
      </c>
      <c r="E145" s="254" t="s">
        <v>999</v>
      </c>
      <c r="F145" s="255" t="s">
        <v>1000</v>
      </c>
      <c r="G145" s="256" t="s">
        <v>229</v>
      </c>
      <c r="H145" s="257">
        <v>775.61300000000006</v>
      </c>
      <c r="I145" s="258"/>
      <c r="J145" s="259">
        <f>ROUND(I145*H145,2)</f>
        <v>0</v>
      </c>
      <c r="K145" s="255" t="s">
        <v>176</v>
      </c>
      <c r="L145" s="260"/>
      <c r="M145" s="261" t="s">
        <v>19</v>
      </c>
      <c r="N145" s="262" t="s">
        <v>42</v>
      </c>
      <c r="O145" s="85"/>
      <c r="P145" s="222">
        <f>O145*H145</f>
        <v>0</v>
      </c>
      <c r="Q145" s="222">
        <v>1</v>
      </c>
      <c r="R145" s="222">
        <f>Q145*H145</f>
        <v>775.61300000000006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216</v>
      </c>
      <c r="AT145" s="224" t="s">
        <v>248</v>
      </c>
      <c r="AU145" s="224" t="s">
        <v>81</v>
      </c>
      <c r="AY145" s="18" t="s">
        <v>170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177</v>
      </c>
      <c r="BM145" s="224" t="s">
        <v>1001</v>
      </c>
    </row>
    <row r="146" s="2" customFormat="1">
      <c r="A146" s="39"/>
      <c r="B146" s="40"/>
      <c r="C146" s="41"/>
      <c r="D146" s="226" t="s">
        <v>179</v>
      </c>
      <c r="E146" s="41"/>
      <c r="F146" s="227" t="s">
        <v>1002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179</v>
      </c>
      <c r="AU146" s="18" t="s">
        <v>81</v>
      </c>
    </row>
    <row r="147" s="2" customFormat="1">
      <c r="A147" s="39"/>
      <c r="B147" s="40"/>
      <c r="C147" s="41"/>
      <c r="D147" s="233" t="s">
        <v>266</v>
      </c>
      <c r="E147" s="41"/>
      <c r="F147" s="274" t="s">
        <v>1003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266</v>
      </c>
      <c r="AU147" s="18" t="s">
        <v>81</v>
      </c>
    </row>
    <row r="148" s="14" customFormat="1">
      <c r="A148" s="14"/>
      <c r="B148" s="242"/>
      <c r="C148" s="243"/>
      <c r="D148" s="233" t="s">
        <v>195</v>
      </c>
      <c r="E148" s="244" t="s">
        <v>19</v>
      </c>
      <c r="F148" s="245" t="s">
        <v>1004</v>
      </c>
      <c r="G148" s="243"/>
      <c r="H148" s="246">
        <v>775.61300000000006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195</v>
      </c>
      <c r="AU148" s="252" t="s">
        <v>81</v>
      </c>
      <c r="AV148" s="14" t="s">
        <v>81</v>
      </c>
      <c r="AW148" s="14" t="s">
        <v>33</v>
      </c>
      <c r="AX148" s="14" t="s">
        <v>79</v>
      </c>
      <c r="AY148" s="252" t="s">
        <v>170</v>
      </c>
    </row>
    <row r="149" s="2" customFormat="1" ht="66.75" customHeight="1">
      <c r="A149" s="39"/>
      <c r="B149" s="40"/>
      <c r="C149" s="213" t="s">
        <v>252</v>
      </c>
      <c r="D149" s="213" t="s">
        <v>172</v>
      </c>
      <c r="E149" s="214" t="s">
        <v>1005</v>
      </c>
      <c r="F149" s="215" t="s">
        <v>1006</v>
      </c>
      <c r="G149" s="216" t="s">
        <v>206</v>
      </c>
      <c r="H149" s="217">
        <v>1.786</v>
      </c>
      <c r="I149" s="218"/>
      <c r="J149" s="219">
        <f>ROUND(I149*H149,2)</f>
        <v>0</v>
      </c>
      <c r="K149" s="215" t="s">
        <v>176</v>
      </c>
      <c r="L149" s="45"/>
      <c r="M149" s="220" t="s">
        <v>19</v>
      </c>
      <c r="N149" s="221" t="s">
        <v>42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177</v>
      </c>
      <c r="AT149" s="224" t="s">
        <v>172</v>
      </c>
      <c r="AU149" s="224" t="s">
        <v>81</v>
      </c>
      <c r="AY149" s="18" t="s">
        <v>170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79</v>
      </c>
      <c r="BK149" s="225">
        <f>ROUND(I149*H149,2)</f>
        <v>0</v>
      </c>
      <c r="BL149" s="18" t="s">
        <v>177</v>
      </c>
      <c r="BM149" s="224" t="s">
        <v>1007</v>
      </c>
    </row>
    <row r="150" s="2" customFormat="1">
      <c r="A150" s="39"/>
      <c r="B150" s="40"/>
      <c r="C150" s="41"/>
      <c r="D150" s="226" t="s">
        <v>179</v>
      </c>
      <c r="E150" s="41"/>
      <c r="F150" s="227" t="s">
        <v>1008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179</v>
      </c>
      <c r="AU150" s="18" t="s">
        <v>81</v>
      </c>
    </row>
    <row r="151" s="13" customFormat="1">
      <c r="A151" s="13"/>
      <c r="B151" s="231"/>
      <c r="C151" s="232"/>
      <c r="D151" s="233" t="s">
        <v>195</v>
      </c>
      <c r="E151" s="234" t="s">
        <v>19</v>
      </c>
      <c r="F151" s="235" t="s">
        <v>973</v>
      </c>
      <c r="G151" s="232"/>
      <c r="H151" s="234" t="s">
        <v>19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195</v>
      </c>
      <c r="AU151" s="241" t="s">
        <v>81</v>
      </c>
      <c r="AV151" s="13" t="s">
        <v>79</v>
      </c>
      <c r="AW151" s="13" t="s">
        <v>33</v>
      </c>
      <c r="AX151" s="13" t="s">
        <v>71</v>
      </c>
      <c r="AY151" s="241" t="s">
        <v>170</v>
      </c>
    </row>
    <row r="152" s="14" customFormat="1">
      <c r="A152" s="14"/>
      <c r="B152" s="242"/>
      <c r="C152" s="243"/>
      <c r="D152" s="233" t="s">
        <v>195</v>
      </c>
      <c r="E152" s="244" t="s">
        <v>19</v>
      </c>
      <c r="F152" s="245" t="s">
        <v>1009</v>
      </c>
      <c r="G152" s="243"/>
      <c r="H152" s="246">
        <v>1.786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195</v>
      </c>
      <c r="AU152" s="252" t="s">
        <v>81</v>
      </c>
      <c r="AV152" s="14" t="s">
        <v>81</v>
      </c>
      <c r="AW152" s="14" t="s">
        <v>33</v>
      </c>
      <c r="AX152" s="14" t="s">
        <v>79</v>
      </c>
      <c r="AY152" s="252" t="s">
        <v>170</v>
      </c>
    </row>
    <row r="153" s="2" customFormat="1" ht="16.5" customHeight="1">
      <c r="A153" s="39"/>
      <c r="B153" s="40"/>
      <c r="C153" s="253" t="s">
        <v>8</v>
      </c>
      <c r="D153" s="253" t="s">
        <v>248</v>
      </c>
      <c r="E153" s="254" t="s">
        <v>1010</v>
      </c>
      <c r="F153" s="255" t="s">
        <v>1011</v>
      </c>
      <c r="G153" s="256" t="s">
        <v>229</v>
      </c>
      <c r="H153" s="257">
        <v>3.5720000000000001</v>
      </c>
      <c r="I153" s="258"/>
      <c r="J153" s="259">
        <f>ROUND(I153*H153,2)</f>
        <v>0</v>
      </c>
      <c r="K153" s="255" t="s">
        <v>176</v>
      </c>
      <c r="L153" s="260"/>
      <c r="M153" s="261" t="s">
        <v>19</v>
      </c>
      <c r="N153" s="262" t="s">
        <v>42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216</v>
      </c>
      <c r="AT153" s="224" t="s">
        <v>248</v>
      </c>
      <c r="AU153" s="224" t="s">
        <v>81</v>
      </c>
      <c r="AY153" s="18" t="s">
        <v>170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79</v>
      </c>
      <c r="BK153" s="225">
        <f>ROUND(I153*H153,2)</f>
        <v>0</v>
      </c>
      <c r="BL153" s="18" t="s">
        <v>177</v>
      </c>
      <c r="BM153" s="224" t="s">
        <v>1012</v>
      </c>
    </row>
    <row r="154" s="2" customFormat="1">
      <c r="A154" s="39"/>
      <c r="B154" s="40"/>
      <c r="C154" s="41"/>
      <c r="D154" s="226" t="s">
        <v>179</v>
      </c>
      <c r="E154" s="41"/>
      <c r="F154" s="227" t="s">
        <v>1013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179</v>
      </c>
      <c r="AU154" s="18" t="s">
        <v>81</v>
      </c>
    </row>
    <row r="155" s="2" customFormat="1">
      <c r="A155" s="39"/>
      <c r="B155" s="40"/>
      <c r="C155" s="41"/>
      <c r="D155" s="233" t="s">
        <v>266</v>
      </c>
      <c r="E155" s="41"/>
      <c r="F155" s="274" t="s">
        <v>1014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266</v>
      </c>
      <c r="AU155" s="18" t="s">
        <v>81</v>
      </c>
    </row>
    <row r="156" s="14" customFormat="1">
      <c r="A156" s="14"/>
      <c r="B156" s="242"/>
      <c r="C156" s="243"/>
      <c r="D156" s="233" t="s">
        <v>195</v>
      </c>
      <c r="E156" s="244" t="s">
        <v>19</v>
      </c>
      <c r="F156" s="245" t="s">
        <v>1015</v>
      </c>
      <c r="G156" s="243"/>
      <c r="H156" s="246">
        <v>3.5720000000000001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195</v>
      </c>
      <c r="AU156" s="252" t="s">
        <v>81</v>
      </c>
      <c r="AV156" s="14" t="s">
        <v>81</v>
      </c>
      <c r="AW156" s="14" t="s">
        <v>33</v>
      </c>
      <c r="AX156" s="14" t="s">
        <v>79</v>
      </c>
      <c r="AY156" s="252" t="s">
        <v>170</v>
      </c>
    </row>
    <row r="157" s="2" customFormat="1" ht="24.15" customHeight="1">
      <c r="A157" s="39"/>
      <c r="B157" s="40"/>
      <c r="C157" s="213" t="s">
        <v>270</v>
      </c>
      <c r="D157" s="213" t="s">
        <v>172</v>
      </c>
      <c r="E157" s="214" t="s">
        <v>1016</v>
      </c>
      <c r="F157" s="215" t="s">
        <v>1017</v>
      </c>
      <c r="G157" s="216" t="s">
        <v>192</v>
      </c>
      <c r="H157" s="217">
        <v>1300</v>
      </c>
      <c r="I157" s="218"/>
      <c r="J157" s="219">
        <f>ROUND(I157*H157,2)</f>
        <v>0</v>
      </c>
      <c r="K157" s="215" t="s">
        <v>176</v>
      </c>
      <c r="L157" s="45"/>
      <c r="M157" s="220" t="s">
        <v>19</v>
      </c>
      <c r="N157" s="221" t="s">
        <v>42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177</v>
      </c>
      <c r="AT157" s="224" t="s">
        <v>172</v>
      </c>
      <c r="AU157" s="224" t="s">
        <v>81</v>
      </c>
      <c r="AY157" s="18" t="s">
        <v>170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177</v>
      </c>
      <c r="BM157" s="224" t="s">
        <v>1018</v>
      </c>
    </row>
    <row r="158" s="2" customFormat="1">
      <c r="A158" s="39"/>
      <c r="B158" s="40"/>
      <c r="C158" s="41"/>
      <c r="D158" s="226" t="s">
        <v>179</v>
      </c>
      <c r="E158" s="41"/>
      <c r="F158" s="227" t="s">
        <v>1019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179</v>
      </c>
      <c r="AU158" s="18" t="s">
        <v>81</v>
      </c>
    </row>
    <row r="159" s="2" customFormat="1" ht="37.8" customHeight="1">
      <c r="A159" s="39"/>
      <c r="B159" s="40"/>
      <c r="C159" s="213" t="s">
        <v>276</v>
      </c>
      <c r="D159" s="213" t="s">
        <v>172</v>
      </c>
      <c r="E159" s="214" t="s">
        <v>1020</v>
      </c>
      <c r="F159" s="215" t="s">
        <v>1021</v>
      </c>
      <c r="G159" s="216" t="s">
        <v>192</v>
      </c>
      <c r="H159" s="217">
        <v>1591</v>
      </c>
      <c r="I159" s="218"/>
      <c r="J159" s="219">
        <f>ROUND(I159*H159,2)</f>
        <v>0</v>
      </c>
      <c r="K159" s="215" t="s">
        <v>176</v>
      </c>
      <c r="L159" s="45"/>
      <c r="M159" s="220" t="s">
        <v>19</v>
      </c>
      <c r="N159" s="221" t="s">
        <v>42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177</v>
      </c>
      <c r="AT159" s="224" t="s">
        <v>172</v>
      </c>
      <c r="AU159" s="224" t="s">
        <v>81</v>
      </c>
      <c r="AY159" s="18" t="s">
        <v>170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79</v>
      </c>
      <c r="BK159" s="225">
        <f>ROUND(I159*H159,2)</f>
        <v>0</v>
      </c>
      <c r="BL159" s="18" t="s">
        <v>177</v>
      </c>
      <c r="BM159" s="224" t="s">
        <v>1022</v>
      </c>
    </row>
    <row r="160" s="2" customFormat="1">
      <c r="A160" s="39"/>
      <c r="B160" s="40"/>
      <c r="C160" s="41"/>
      <c r="D160" s="226" t="s">
        <v>179</v>
      </c>
      <c r="E160" s="41"/>
      <c r="F160" s="227" t="s">
        <v>1023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179</v>
      </c>
      <c r="AU160" s="18" t="s">
        <v>81</v>
      </c>
    </row>
    <row r="161" s="2" customFormat="1" ht="16.5" customHeight="1">
      <c r="A161" s="39"/>
      <c r="B161" s="40"/>
      <c r="C161" s="253" t="s">
        <v>283</v>
      </c>
      <c r="D161" s="253" t="s">
        <v>248</v>
      </c>
      <c r="E161" s="254" t="s">
        <v>1024</v>
      </c>
      <c r="F161" s="255" t="s">
        <v>1025</v>
      </c>
      <c r="G161" s="256" t="s">
        <v>286</v>
      </c>
      <c r="H161" s="257">
        <v>23.864999999999998</v>
      </c>
      <c r="I161" s="258"/>
      <c r="J161" s="259">
        <f>ROUND(I161*H161,2)</f>
        <v>0</v>
      </c>
      <c r="K161" s="255" t="s">
        <v>176</v>
      </c>
      <c r="L161" s="260"/>
      <c r="M161" s="261" t="s">
        <v>19</v>
      </c>
      <c r="N161" s="262" t="s">
        <v>42</v>
      </c>
      <c r="O161" s="85"/>
      <c r="P161" s="222">
        <f>O161*H161</f>
        <v>0</v>
      </c>
      <c r="Q161" s="222">
        <v>0.001</v>
      </c>
      <c r="R161" s="222">
        <f>Q161*H161</f>
        <v>0.023864999999999997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216</v>
      </c>
      <c r="AT161" s="224" t="s">
        <v>248</v>
      </c>
      <c r="AU161" s="224" t="s">
        <v>81</v>
      </c>
      <c r="AY161" s="18" t="s">
        <v>170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79</v>
      </c>
      <c r="BK161" s="225">
        <f>ROUND(I161*H161,2)</f>
        <v>0</v>
      </c>
      <c r="BL161" s="18" t="s">
        <v>177</v>
      </c>
      <c r="BM161" s="224" t="s">
        <v>1026</v>
      </c>
    </row>
    <row r="162" s="2" customFormat="1">
      <c r="A162" s="39"/>
      <c r="B162" s="40"/>
      <c r="C162" s="41"/>
      <c r="D162" s="226" t="s">
        <v>179</v>
      </c>
      <c r="E162" s="41"/>
      <c r="F162" s="227" t="s">
        <v>1027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179</v>
      </c>
      <c r="AU162" s="18" t="s">
        <v>81</v>
      </c>
    </row>
    <row r="163" s="14" customFormat="1">
      <c r="A163" s="14"/>
      <c r="B163" s="242"/>
      <c r="C163" s="243"/>
      <c r="D163" s="233" t="s">
        <v>195</v>
      </c>
      <c r="E163" s="243"/>
      <c r="F163" s="245" t="s">
        <v>1028</v>
      </c>
      <c r="G163" s="243"/>
      <c r="H163" s="246">
        <v>23.864999999999998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2" t="s">
        <v>195</v>
      </c>
      <c r="AU163" s="252" t="s">
        <v>81</v>
      </c>
      <c r="AV163" s="14" t="s">
        <v>81</v>
      </c>
      <c r="AW163" s="14" t="s">
        <v>4</v>
      </c>
      <c r="AX163" s="14" t="s">
        <v>79</v>
      </c>
      <c r="AY163" s="252" t="s">
        <v>170</v>
      </c>
    </row>
    <row r="164" s="2" customFormat="1" ht="37.8" customHeight="1">
      <c r="A164" s="39"/>
      <c r="B164" s="40"/>
      <c r="C164" s="213" t="s">
        <v>291</v>
      </c>
      <c r="D164" s="213" t="s">
        <v>172</v>
      </c>
      <c r="E164" s="214" t="s">
        <v>1029</v>
      </c>
      <c r="F164" s="215" t="s">
        <v>1030</v>
      </c>
      <c r="G164" s="216" t="s">
        <v>192</v>
      </c>
      <c r="H164" s="217">
        <v>1591</v>
      </c>
      <c r="I164" s="218"/>
      <c r="J164" s="219">
        <f>ROUND(I164*H164,2)</f>
        <v>0</v>
      </c>
      <c r="K164" s="215" t="s">
        <v>176</v>
      </c>
      <c r="L164" s="45"/>
      <c r="M164" s="220" t="s">
        <v>19</v>
      </c>
      <c r="N164" s="221" t="s">
        <v>42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177</v>
      </c>
      <c r="AT164" s="224" t="s">
        <v>172</v>
      </c>
      <c r="AU164" s="224" t="s">
        <v>81</v>
      </c>
      <c r="AY164" s="18" t="s">
        <v>170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79</v>
      </c>
      <c r="BK164" s="225">
        <f>ROUND(I164*H164,2)</f>
        <v>0</v>
      </c>
      <c r="BL164" s="18" t="s">
        <v>177</v>
      </c>
      <c r="BM164" s="224" t="s">
        <v>1031</v>
      </c>
    </row>
    <row r="165" s="2" customFormat="1">
      <c r="A165" s="39"/>
      <c r="B165" s="40"/>
      <c r="C165" s="41"/>
      <c r="D165" s="226" t="s">
        <v>179</v>
      </c>
      <c r="E165" s="41"/>
      <c r="F165" s="227" t="s">
        <v>1032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179</v>
      </c>
      <c r="AU165" s="18" t="s">
        <v>81</v>
      </c>
    </row>
    <row r="166" s="2" customFormat="1" ht="16.5" customHeight="1">
      <c r="A166" s="39"/>
      <c r="B166" s="40"/>
      <c r="C166" s="253" t="s">
        <v>297</v>
      </c>
      <c r="D166" s="253" t="s">
        <v>248</v>
      </c>
      <c r="E166" s="254" t="s">
        <v>1033</v>
      </c>
      <c r="F166" s="255" t="s">
        <v>1034</v>
      </c>
      <c r="G166" s="256" t="s">
        <v>206</v>
      </c>
      <c r="H166" s="257">
        <v>92.278000000000006</v>
      </c>
      <c r="I166" s="258"/>
      <c r="J166" s="259">
        <f>ROUND(I166*H166,2)</f>
        <v>0</v>
      </c>
      <c r="K166" s="255" t="s">
        <v>176</v>
      </c>
      <c r="L166" s="260"/>
      <c r="M166" s="261" t="s">
        <v>19</v>
      </c>
      <c r="N166" s="262" t="s">
        <v>42</v>
      </c>
      <c r="O166" s="85"/>
      <c r="P166" s="222">
        <f>O166*H166</f>
        <v>0</v>
      </c>
      <c r="Q166" s="222">
        <v>0.20999999999999999</v>
      </c>
      <c r="R166" s="222">
        <f>Q166*H166</f>
        <v>19.37838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216</v>
      </c>
      <c r="AT166" s="224" t="s">
        <v>248</v>
      </c>
      <c r="AU166" s="224" t="s">
        <v>81</v>
      </c>
      <c r="AY166" s="18" t="s">
        <v>170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79</v>
      </c>
      <c r="BK166" s="225">
        <f>ROUND(I166*H166,2)</f>
        <v>0</v>
      </c>
      <c r="BL166" s="18" t="s">
        <v>177</v>
      </c>
      <c r="BM166" s="224" t="s">
        <v>1035</v>
      </c>
    </row>
    <row r="167" s="2" customFormat="1">
      <c r="A167" s="39"/>
      <c r="B167" s="40"/>
      <c r="C167" s="41"/>
      <c r="D167" s="226" t="s">
        <v>179</v>
      </c>
      <c r="E167" s="41"/>
      <c r="F167" s="227" t="s">
        <v>1036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179</v>
      </c>
      <c r="AU167" s="18" t="s">
        <v>81</v>
      </c>
    </row>
    <row r="168" s="14" customFormat="1">
      <c r="A168" s="14"/>
      <c r="B168" s="242"/>
      <c r="C168" s="243"/>
      <c r="D168" s="233" t="s">
        <v>195</v>
      </c>
      <c r="E168" s="243"/>
      <c r="F168" s="245" t="s">
        <v>1037</v>
      </c>
      <c r="G168" s="243"/>
      <c r="H168" s="246">
        <v>92.278000000000006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195</v>
      </c>
      <c r="AU168" s="252" t="s">
        <v>81</v>
      </c>
      <c r="AV168" s="14" t="s">
        <v>81</v>
      </c>
      <c r="AW168" s="14" t="s">
        <v>4</v>
      </c>
      <c r="AX168" s="14" t="s">
        <v>79</v>
      </c>
      <c r="AY168" s="252" t="s">
        <v>170</v>
      </c>
    </row>
    <row r="169" s="2" customFormat="1" ht="24.15" customHeight="1">
      <c r="A169" s="39"/>
      <c r="B169" s="40"/>
      <c r="C169" s="213" t="s">
        <v>7</v>
      </c>
      <c r="D169" s="213" t="s">
        <v>172</v>
      </c>
      <c r="E169" s="214" t="s">
        <v>1038</v>
      </c>
      <c r="F169" s="215" t="s">
        <v>1039</v>
      </c>
      <c r="G169" s="216" t="s">
        <v>192</v>
      </c>
      <c r="H169" s="217">
        <v>1591</v>
      </c>
      <c r="I169" s="218"/>
      <c r="J169" s="219">
        <f>ROUND(I169*H169,2)</f>
        <v>0</v>
      </c>
      <c r="K169" s="215" t="s">
        <v>176</v>
      </c>
      <c r="L169" s="45"/>
      <c r="M169" s="220" t="s">
        <v>19</v>
      </c>
      <c r="N169" s="221" t="s">
        <v>42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177</v>
      </c>
      <c r="AT169" s="224" t="s">
        <v>172</v>
      </c>
      <c r="AU169" s="224" t="s">
        <v>81</v>
      </c>
      <c r="AY169" s="18" t="s">
        <v>170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79</v>
      </c>
      <c r="BK169" s="225">
        <f>ROUND(I169*H169,2)</f>
        <v>0</v>
      </c>
      <c r="BL169" s="18" t="s">
        <v>177</v>
      </c>
      <c r="BM169" s="224" t="s">
        <v>1040</v>
      </c>
    </row>
    <row r="170" s="2" customFormat="1">
      <c r="A170" s="39"/>
      <c r="B170" s="40"/>
      <c r="C170" s="41"/>
      <c r="D170" s="226" t="s">
        <v>179</v>
      </c>
      <c r="E170" s="41"/>
      <c r="F170" s="227" t="s">
        <v>1041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179</v>
      </c>
      <c r="AU170" s="18" t="s">
        <v>81</v>
      </c>
    </row>
    <row r="171" s="2" customFormat="1" ht="21.75" customHeight="1">
      <c r="A171" s="39"/>
      <c r="B171" s="40"/>
      <c r="C171" s="213" t="s">
        <v>308</v>
      </c>
      <c r="D171" s="213" t="s">
        <v>172</v>
      </c>
      <c r="E171" s="214" t="s">
        <v>1042</v>
      </c>
      <c r="F171" s="215" t="s">
        <v>1043</v>
      </c>
      <c r="G171" s="216" t="s">
        <v>192</v>
      </c>
      <c r="H171" s="217">
        <v>1591</v>
      </c>
      <c r="I171" s="218"/>
      <c r="J171" s="219">
        <f>ROUND(I171*H171,2)</f>
        <v>0</v>
      </c>
      <c r="K171" s="215" t="s">
        <v>176</v>
      </c>
      <c r="L171" s="45"/>
      <c r="M171" s="220" t="s">
        <v>19</v>
      </c>
      <c r="N171" s="221" t="s">
        <v>42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177</v>
      </c>
      <c r="AT171" s="224" t="s">
        <v>172</v>
      </c>
      <c r="AU171" s="224" t="s">
        <v>81</v>
      </c>
      <c r="AY171" s="18" t="s">
        <v>170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79</v>
      </c>
      <c r="BK171" s="225">
        <f>ROUND(I171*H171,2)</f>
        <v>0</v>
      </c>
      <c r="BL171" s="18" t="s">
        <v>177</v>
      </c>
      <c r="BM171" s="224" t="s">
        <v>1044</v>
      </c>
    </row>
    <row r="172" s="2" customFormat="1">
      <c r="A172" s="39"/>
      <c r="B172" s="40"/>
      <c r="C172" s="41"/>
      <c r="D172" s="226" t="s">
        <v>179</v>
      </c>
      <c r="E172" s="41"/>
      <c r="F172" s="227" t="s">
        <v>1045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179</v>
      </c>
      <c r="AU172" s="18" t="s">
        <v>81</v>
      </c>
    </row>
    <row r="173" s="12" customFormat="1" ht="22.8" customHeight="1">
      <c r="A173" s="12"/>
      <c r="B173" s="197"/>
      <c r="C173" s="198"/>
      <c r="D173" s="199" t="s">
        <v>70</v>
      </c>
      <c r="E173" s="211" t="s">
        <v>81</v>
      </c>
      <c r="F173" s="211" t="s">
        <v>233</v>
      </c>
      <c r="G173" s="198"/>
      <c r="H173" s="198"/>
      <c r="I173" s="201"/>
      <c r="J173" s="212">
        <f>BK173</f>
        <v>0</v>
      </c>
      <c r="K173" s="198"/>
      <c r="L173" s="203"/>
      <c r="M173" s="204"/>
      <c r="N173" s="205"/>
      <c r="O173" s="205"/>
      <c r="P173" s="206">
        <f>SUM(P174:P182)</f>
        <v>0</v>
      </c>
      <c r="Q173" s="205"/>
      <c r="R173" s="206">
        <f>SUM(R174:R182)</f>
        <v>30.239963484552</v>
      </c>
      <c r="S173" s="205"/>
      <c r="T173" s="207">
        <f>SUM(T174:T182)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8" t="s">
        <v>79</v>
      </c>
      <c r="AT173" s="209" t="s">
        <v>70</v>
      </c>
      <c r="AU173" s="209" t="s">
        <v>79</v>
      </c>
      <c r="AY173" s="208" t="s">
        <v>170</v>
      </c>
      <c r="BK173" s="210">
        <f>SUM(BK174:BK182)</f>
        <v>0</v>
      </c>
    </row>
    <row r="174" s="2" customFormat="1" ht="66.75" customHeight="1">
      <c r="A174" s="39"/>
      <c r="B174" s="40"/>
      <c r="C174" s="213" t="s">
        <v>316</v>
      </c>
      <c r="D174" s="213" t="s">
        <v>172</v>
      </c>
      <c r="E174" s="214" t="s">
        <v>1046</v>
      </c>
      <c r="F174" s="215" t="s">
        <v>1047</v>
      </c>
      <c r="G174" s="216" t="s">
        <v>237</v>
      </c>
      <c r="H174" s="217">
        <v>30</v>
      </c>
      <c r="I174" s="218"/>
      <c r="J174" s="219">
        <f>ROUND(I174*H174,2)</f>
        <v>0</v>
      </c>
      <c r="K174" s="215" t="s">
        <v>176</v>
      </c>
      <c r="L174" s="45"/>
      <c r="M174" s="220" t="s">
        <v>19</v>
      </c>
      <c r="N174" s="221" t="s">
        <v>42</v>
      </c>
      <c r="O174" s="85"/>
      <c r="P174" s="222">
        <f>O174*H174</f>
        <v>0</v>
      </c>
      <c r="Q174" s="222">
        <v>0.23798440000000001</v>
      </c>
      <c r="R174" s="222">
        <f>Q174*H174</f>
        <v>7.139532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177</v>
      </c>
      <c r="AT174" s="224" t="s">
        <v>172</v>
      </c>
      <c r="AU174" s="224" t="s">
        <v>81</v>
      </c>
      <c r="AY174" s="18" t="s">
        <v>170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79</v>
      </c>
      <c r="BK174" s="225">
        <f>ROUND(I174*H174,2)</f>
        <v>0</v>
      </c>
      <c r="BL174" s="18" t="s">
        <v>177</v>
      </c>
      <c r="BM174" s="224" t="s">
        <v>1048</v>
      </c>
    </row>
    <row r="175" s="2" customFormat="1">
      <c r="A175" s="39"/>
      <c r="B175" s="40"/>
      <c r="C175" s="41"/>
      <c r="D175" s="226" t="s">
        <v>179</v>
      </c>
      <c r="E175" s="41"/>
      <c r="F175" s="227" t="s">
        <v>1049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179</v>
      </c>
      <c r="AU175" s="18" t="s">
        <v>81</v>
      </c>
    </row>
    <row r="176" s="2" customFormat="1" ht="24.15" customHeight="1">
      <c r="A176" s="39"/>
      <c r="B176" s="40"/>
      <c r="C176" s="213" t="s">
        <v>323</v>
      </c>
      <c r="D176" s="213" t="s">
        <v>172</v>
      </c>
      <c r="E176" s="214" t="s">
        <v>1050</v>
      </c>
      <c r="F176" s="215" t="s">
        <v>1051</v>
      </c>
      <c r="G176" s="216" t="s">
        <v>206</v>
      </c>
      <c r="H176" s="217">
        <v>10.238</v>
      </c>
      <c r="I176" s="218"/>
      <c r="J176" s="219">
        <f>ROUND(I176*H176,2)</f>
        <v>0</v>
      </c>
      <c r="K176" s="215" t="s">
        <v>176</v>
      </c>
      <c r="L176" s="45"/>
      <c r="M176" s="220" t="s">
        <v>19</v>
      </c>
      <c r="N176" s="221" t="s">
        <v>42</v>
      </c>
      <c r="O176" s="85"/>
      <c r="P176" s="222">
        <f>O176*H176</f>
        <v>0</v>
      </c>
      <c r="Q176" s="222">
        <v>2.2563422040000001</v>
      </c>
      <c r="R176" s="222">
        <f>Q176*H176</f>
        <v>23.100431484552001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177</v>
      </c>
      <c r="AT176" s="224" t="s">
        <v>172</v>
      </c>
      <c r="AU176" s="224" t="s">
        <v>81</v>
      </c>
      <c r="AY176" s="18" t="s">
        <v>170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79</v>
      </c>
      <c r="BK176" s="225">
        <f>ROUND(I176*H176,2)</f>
        <v>0</v>
      </c>
      <c r="BL176" s="18" t="s">
        <v>177</v>
      </c>
      <c r="BM176" s="224" t="s">
        <v>1052</v>
      </c>
    </row>
    <row r="177" s="2" customFormat="1">
      <c r="A177" s="39"/>
      <c r="B177" s="40"/>
      <c r="C177" s="41"/>
      <c r="D177" s="226" t="s">
        <v>179</v>
      </c>
      <c r="E177" s="41"/>
      <c r="F177" s="227" t="s">
        <v>1053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179</v>
      </c>
      <c r="AU177" s="18" t="s">
        <v>81</v>
      </c>
    </row>
    <row r="178" s="13" customFormat="1">
      <c r="A178" s="13"/>
      <c r="B178" s="231"/>
      <c r="C178" s="232"/>
      <c r="D178" s="233" t="s">
        <v>195</v>
      </c>
      <c r="E178" s="234" t="s">
        <v>19</v>
      </c>
      <c r="F178" s="235" t="s">
        <v>969</v>
      </c>
      <c r="G178" s="232"/>
      <c r="H178" s="234" t="s">
        <v>19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195</v>
      </c>
      <c r="AU178" s="241" t="s">
        <v>81</v>
      </c>
      <c r="AV178" s="13" t="s">
        <v>79</v>
      </c>
      <c r="AW178" s="13" t="s">
        <v>33</v>
      </c>
      <c r="AX178" s="13" t="s">
        <v>71</v>
      </c>
      <c r="AY178" s="241" t="s">
        <v>170</v>
      </c>
    </row>
    <row r="179" s="14" customFormat="1">
      <c r="A179" s="14"/>
      <c r="B179" s="242"/>
      <c r="C179" s="243"/>
      <c r="D179" s="233" t="s">
        <v>195</v>
      </c>
      <c r="E179" s="244" t="s">
        <v>19</v>
      </c>
      <c r="F179" s="245" t="s">
        <v>970</v>
      </c>
      <c r="G179" s="243"/>
      <c r="H179" s="246">
        <v>6.3879999999999999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195</v>
      </c>
      <c r="AU179" s="252" t="s">
        <v>81</v>
      </c>
      <c r="AV179" s="14" t="s">
        <v>81</v>
      </c>
      <c r="AW179" s="14" t="s">
        <v>33</v>
      </c>
      <c r="AX179" s="14" t="s">
        <v>71</v>
      </c>
      <c r="AY179" s="252" t="s">
        <v>170</v>
      </c>
    </row>
    <row r="180" s="13" customFormat="1">
      <c r="A180" s="13"/>
      <c r="B180" s="231"/>
      <c r="C180" s="232"/>
      <c r="D180" s="233" t="s">
        <v>195</v>
      </c>
      <c r="E180" s="234" t="s">
        <v>19</v>
      </c>
      <c r="F180" s="235" t="s">
        <v>1054</v>
      </c>
      <c r="G180" s="232"/>
      <c r="H180" s="234" t="s">
        <v>19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195</v>
      </c>
      <c r="AU180" s="241" t="s">
        <v>81</v>
      </c>
      <c r="AV180" s="13" t="s">
        <v>79</v>
      </c>
      <c r="AW180" s="13" t="s">
        <v>33</v>
      </c>
      <c r="AX180" s="13" t="s">
        <v>71</v>
      </c>
      <c r="AY180" s="241" t="s">
        <v>170</v>
      </c>
    </row>
    <row r="181" s="14" customFormat="1">
      <c r="A181" s="14"/>
      <c r="B181" s="242"/>
      <c r="C181" s="243"/>
      <c r="D181" s="233" t="s">
        <v>195</v>
      </c>
      <c r="E181" s="244" t="s">
        <v>19</v>
      </c>
      <c r="F181" s="245" t="s">
        <v>1055</v>
      </c>
      <c r="G181" s="243"/>
      <c r="H181" s="246">
        <v>3.8500000000000001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2" t="s">
        <v>195</v>
      </c>
      <c r="AU181" s="252" t="s">
        <v>81</v>
      </c>
      <c r="AV181" s="14" t="s">
        <v>81</v>
      </c>
      <c r="AW181" s="14" t="s">
        <v>33</v>
      </c>
      <c r="AX181" s="14" t="s">
        <v>71</v>
      </c>
      <c r="AY181" s="252" t="s">
        <v>170</v>
      </c>
    </row>
    <row r="182" s="15" customFormat="1">
      <c r="A182" s="15"/>
      <c r="B182" s="263"/>
      <c r="C182" s="264"/>
      <c r="D182" s="233" t="s">
        <v>195</v>
      </c>
      <c r="E182" s="265" t="s">
        <v>19</v>
      </c>
      <c r="F182" s="266" t="s">
        <v>261</v>
      </c>
      <c r="G182" s="264"/>
      <c r="H182" s="267">
        <v>10.238</v>
      </c>
      <c r="I182" s="268"/>
      <c r="J182" s="264"/>
      <c r="K182" s="264"/>
      <c r="L182" s="269"/>
      <c r="M182" s="270"/>
      <c r="N182" s="271"/>
      <c r="O182" s="271"/>
      <c r="P182" s="271"/>
      <c r="Q182" s="271"/>
      <c r="R182" s="271"/>
      <c r="S182" s="271"/>
      <c r="T182" s="272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3" t="s">
        <v>195</v>
      </c>
      <c r="AU182" s="273" t="s">
        <v>81</v>
      </c>
      <c r="AV182" s="15" t="s">
        <v>177</v>
      </c>
      <c r="AW182" s="15" t="s">
        <v>33</v>
      </c>
      <c r="AX182" s="15" t="s">
        <v>79</v>
      </c>
      <c r="AY182" s="273" t="s">
        <v>170</v>
      </c>
    </row>
    <row r="183" s="12" customFormat="1" ht="22.8" customHeight="1">
      <c r="A183" s="12"/>
      <c r="B183" s="197"/>
      <c r="C183" s="198"/>
      <c r="D183" s="199" t="s">
        <v>70</v>
      </c>
      <c r="E183" s="211" t="s">
        <v>177</v>
      </c>
      <c r="F183" s="211" t="s">
        <v>405</v>
      </c>
      <c r="G183" s="198"/>
      <c r="H183" s="198"/>
      <c r="I183" s="201"/>
      <c r="J183" s="212">
        <f>BK183</f>
        <v>0</v>
      </c>
      <c r="K183" s="198"/>
      <c r="L183" s="203"/>
      <c r="M183" s="204"/>
      <c r="N183" s="205"/>
      <c r="O183" s="205"/>
      <c r="P183" s="206">
        <f>SUM(P184:P192)</f>
        <v>0</v>
      </c>
      <c r="Q183" s="205"/>
      <c r="R183" s="206">
        <f>SUM(R184:R192)</f>
        <v>0</v>
      </c>
      <c r="S183" s="205"/>
      <c r="T183" s="207">
        <f>SUM(T184:T192)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8" t="s">
        <v>79</v>
      </c>
      <c r="AT183" s="209" t="s">
        <v>70</v>
      </c>
      <c r="AU183" s="209" t="s">
        <v>79</v>
      </c>
      <c r="AY183" s="208" t="s">
        <v>170</v>
      </c>
      <c r="BK183" s="210">
        <f>SUM(BK184:BK192)</f>
        <v>0</v>
      </c>
    </row>
    <row r="184" s="2" customFormat="1" ht="33" customHeight="1">
      <c r="A184" s="39"/>
      <c r="B184" s="40"/>
      <c r="C184" s="213" t="s">
        <v>197</v>
      </c>
      <c r="D184" s="213" t="s">
        <v>172</v>
      </c>
      <c r="E184" s="214" t="s">
        <v>1056</v>
      </c>
      <c r="F184" s="215" t="s">
        <v>1057</v>
      </c>
      <c r="G184" s="216" t="s">
        <v>206</v>
      </c>
      <c r="H184" s="217">
        <v>2.2639999999999998</v>
      </c>
      <c r="I184" s="218"/>
      <c r="J184" s="219">
        <f>ROUND(I184*H184,2)</f>
        <v>0</v>
      </c>
      <c r="K184" s="215" t="s">
        <v>176</v>
      </c>
      <c r="L184" s="45"/>
      <c r="M184" s="220" t="s">
        <v>19</v>
      </c>
      <c r="N184" s="221" t="s">
        <v>42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177</v>
      </c>
      <c r="AT184" s="224" t="s">
        <v>172</v>
      </c>
      <c r="AU184" s="224" t="s">
        <v>81</v>
      </c>
      <c r="AY184" s="18" t="s">
        <v>170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177</v>
      </c>
      <c r="BM184" s="224" t="s">
        <v>1058</v>
      </c>
    </row>
    <row r="185" s="2" customFormat="1">
      <c r="A185" s="39"/>
      <c r="B185" s="40"/>
      <c r="C185" s="41"/>
      <c r="D185" s="226" t="s">
        <v>179</v>
      </c>
      <c r="E185" s="41"/>
      <c r="F185" s="227" t="s">
        <v>1059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179</v>
      </c>
      <c r="AU185" s="18" t="s">
        <v>81</v>
      </c>
    </row>
    <row r="186" s="13" customFormat="1">
      <c r="A186" s="13"/>
      <c r="B186" s="231"/>
      <c r="C186" s="232"/>
      <c r="D186" s="233" t="s">
        <v>195</v>
      </c>
      <c r="E186" s="234" t="s">
        <v>19</v>
      </c>
      <c r="F186" s="235" t="s">
        <v>971</v>
      </c>
      <c r="G186" s="232"/>
      <c r="H186" s="234" t="s">
        <v>19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1" t="s">
        <v>195</v>
      </c>
      <c r="AU186" s="241" t="s">
        <v>81</v>
      </c>
      <c r="AV186" s="13" t="s">
        <v>79</v>
      </c>
      <c r="AW186" s="13" t="s">
        <v>33</v>
      </c>
      <c r="AX186" s="13" t="s">
        <v>71</v>
      </c>
      <c r="AY186" s="241" t="s">
        <v>170</v>
      </c>
    </row>
    <row r="187" s="14" customFormat="1">
      <c r="A187" s="14"/>
      <c r="B187" s="242"/>
      <c r="C187" s="243"/>
      <c r="D187" s="233" t="s">
        <v>195</v>
      </c>
      <c r="E187" s="244" t="s">
        <v>19</v>
      </c>
      <c r="F187" s="245" t="s">
        <v>1060</v>
      </c>
      <c r="G187" s="243"/>
      <c r="H187" s="246">
        <v>1.5</v>
      </c>
      <c r="I187" s="247"/>
      <c r="J187" s="243"/>
      <c r="K187" s="243"/>
      <c r="L187" s="248"/>
      <c r="M187" s="249"/>
      <c r="N187" s="250"/>
      <c r="O187" s="250"/>
      <c r="P187" s="250"/>
      <c r="Q187" s="250"/>
      <c r="R187" s="250"/>
      <c r="S187" s="250"/>
      <c r="T187" s="251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2" t="s">
        <v>195</v>
      </c>
      <c r="AU187" s="252" t="s">
        <v>81</v>
      </c>
      <c r="AV187" s="14" t="s">
        <v>81</v>
      </c>
      <c r="AW187" s="14" t="s">
        <v>33</v>
      </c>
      <c r="AX187" s="14" t="s">
        <v>71</v>
      </c>
      <c r="AY187" s="252" t="s">
        <v>170</v>
      </c>
    </row>
    <row r="188" s="13" customFormat="1">
      <c r="A188" s="13"/>
      <c r="B188" s="231"/>
      <c r="C188" s="232"/>
      <c r="D188" s="233" t="s">
        <v>195</v>
      </c>
      <c r="E188" s="234" t="s">
        <v>19</v>
      </c>
      <c r="F188" s="235" t="s">
        <v>973</v>
      </c>
      <c r="G188" s="232"/>
      <c r="H188" s="234" t="s">
        <v>19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195</v>
      </c>
      <c r="AU188" s="241" t="s">
        <v>81</v>
      </c>
      <c r="AV188" s="13" t="s">
        <v>79</v>
      </c>
      <c r="AW188" s="13" t="s">
        <v>33</v>
      </c>
      <c r="AX188" s="13" t="s">
        <v>71</v>
      </c>
      <c r="AY188" s="241" t="s">
        <v>170</v>
      </c>
    </row>
    <row r="189" s="14" customFormat="1">
      <c r="A189" s="14"/>
      <c r="B189" s="242"/>
      <c r="C189" s="243"/>
      <c r="D189" s="233" t="s">
        <v>195</v>
      </c>
      <c r="E189" s="244" t="s">
        <v>19</v>
      </c>
      <c r="F189" s="245" t="s">
        <v>1061</v>
      </c>
      <c r="G189" s="243"/>
      <c r="H189" s="246">
        <v>0.59499999999999997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195</v>
      </c>
      <c r="AU189" s="252" t="s">
        <v>81</v>
      </c>
      <c r="AV189" s="14" t="s">
        <v>81</v>
      </c>
      <c r="AW189" s="14" t="s">
        <v>33</v>
      </c>
      <c r="AX189" s="14" t="s">
        <v>71</v>
      </c>
      <c r="AY189" s="252" t="s">
        <v>170</v>
      </c>
    </row>
    <row r="190" s="13" customFormat="1">
      <c r="A190" s="13"/>
      <c r="B190" s="231"/>
      <c r="C190" s="232"/>
      <c r="D190" s="233" t="s">
        <v>195</v>
      </c>
      <c r="E190" s="234" t="s">
        <v>19</v>
      </c>
      <c r="F190" s="235" t="s">
        <v>975</v>
      </c>
      <c r="G190" s="232"/>
      <c r="H190" s="234" t="s">
        <v>19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195</v>
      </c>
      <c r="AU190" s="241" t="s">
        <v>81</v>
      </c>
      <c r="AV190" s="13" t="s">
        <v>79</v>
      </c>
      <c r="AW190" s="13" t="s">
        <v>33</v>
      </c>
      <c r="AX190" s="13" t="s">
        <v>71</v>
      </c>
      <c r="AY190" s="241" t="s">
        <v>170</v>
      </c>
    </row>
    <row r="191" s="14" customFormat="1">
      <c r="A191" s="14"/>
      <c r="B191" s="242"/>
      <c r="C191" s="243"/>
      <c r="D191" s="233" t="s">
        <v>195</v>
      </c>
      <c r="E191" s="244" t="s">
        <v>19</v>
      </c>
      <c r="F191" s="245" t="s">
        <v>1062</v>
      </c>
      <c r="G191" s="243"/>
      <c r="H191" s="246">
        <v>0.16900000000000001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195</v>
      </c>
      <c r="AU191" s="252" t="s">
        <v>81</v>
      </c>
      <c r="AV191" s="14" t="s">
        <v>81</v>
      </c>
      <c r="AW191" s="14" t="s">
        <v>33</v>
      </c>
      <c r="AX191" s="14" t="s">
        <v>71</v>
      </c>
      <c r="AY191" s="252" t="s">
        <v>170</v>
      </c>
    </row>
    <row r="192" s="15" customFormat="1">
      <c r="A192" s="15"/>
      <c r="B192" s="263"/>
      <c r="C192" s="264"/>
      <c r="D192" s="233" t="s">
        <v>195</v>
      </c>
      <c r="E192" s="265" t="s">
        <v>19</v>
      </c>
      <c r="F192" s="266" t="s">
        <v>261</v>
      </c>
      <c r="G192" s="264"/>
      <c r="H192" s="267">
        <v>2.2639999999999998</v>
      </c>
      <c r="I192" s="268"/>
      <c r="J192" s="264"/>
      <c r="K192" s="264"/>
      <c r="L192" s="269"/>
      <c r="M192" s="270"/>
      <c r="N192" s="271"/>
      <c r="O192" s="271"/>
      <c r="P192" s="271"/>
      <c r="Q192" s="271"/>
      <c r="R192" s="271"/>
      <c r="S192" s="271"/>
      <c r="T192" s="27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73" t="s">
        <v>195</v>
      </c>
      <c r="AU192" s="273" t="s">
        <v>81</v>
      </c>
      <c r="AV192" s="15" t="s">
        <v>177</v>
      </c>
      <c r="AW192" s="15" t="s">
        <v>33</v>
      </c>
      <c r="AX192" s="15" t="s">
        <v>79</v>
      </c>
      <c r="AY192" s="273" t="s">
        <v>170</v>
      </c>
    </row>
    <row r="193" s="12" customFormat="1" ht="22.8" customHeight="1">
      <c r="A193" s="12"/>
      <c r="B193" s="197"/>
      <c r="C193" s="198"/>
      <c r="D193" s="199" t="s">
        <v>70</v>
      </c>
      <c r="E193" s="211" t="s">
        <v>198</v>
      </c>
      <c r="F193" s="211" t="s">
        <v>420</v>
      </c>
      <c r="G193" s="198"/>
      <c r="H193" s="198"/>
      <c r="I193" s="201"/>
      <c r="J193" s="212">
        <f>BK193</f>
        <v>0</v>
      </c>
      <c r="K193" s="198"/>
      <c r="L193" s="203"/>
      <c r="M193" s="204"/>
      <c r="N193" s="205"/>
      <c r="O193" s="205"/>
      <c r="P193" s="206">
        <f>SUM(P194:P207)</f>
        <v>0</v>
      </c>
      <c r="Q193" s="205"/>
      <c r="R193" s="206">
        <f>SUM(R194:R207)</f>
        <v>0</v>
      </c>
      <c r="S193" s="205"/>
      <c r="T193" s="207">
        <f>SUM(T194:T207)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8" t="s">
        <v>79</v>
      </c>
      <c r="AT193" s="209" t="s">
        <v>70</v>
      </c>
      <c r="AU193" s="209" t="s">
        <v>79</v>
      </c>
      <c r="AY193" s="208" t="s">
        <v>170</v>
      </c>
      <c r="BK193" s="210">
        <f>SUM(BK194:BK207)</f>
        <v>0</v>
      </c>
    </row>
    <row r="194" s="2" customFormat="1" ht="24.15" customHeight="1">
      <c r="A194" s="39"/>
      <c r="B194" s="40"/>
      <c r="C194" s="213" t="s">
        <v>332</v>
      </c>
      <c r="D194" s="213" t="s">
        <v>172</v>
      </c>
      <c r="E194" s="214" t="s">
        <v>1063</v>
      </c>
      <c r="F194" s="215" t="s">
        <v>1064</v>
      </c>
      <c r="G194" s="216" t="s">
        <v>192</v>
      </c>
      <c r="H194" s="217">
        <v>1300</v>
      </c>
      <c r="I194" s="218"/>
      <c r="J194" s="219">
        <f>ROUND(I194*H194,2)</f>
        <v>0</v>
      </c>
      <c r="K194" s="215" t="s">
        <v>176</v>
      </c>
      <c r="L194" s="45"/>
      <c r="M194" s="220" t="s">
        <v>19</v>
      </c>
      <c r="N194" s="221" t="s">
        <v>42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177</v>
      </c>
      <c r="AT194" s="224" t="s">
        <v>172</v>
      </c>
      <c r="AU194" s="224" t="s">
        <v>81</v>
      </c>
      <c r="AY194" s="18" t="s">
        <v>170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79</v>
      </c>
      <c r="BK194" s="225">
        <f>ROUND(I194*H194,2)</f>
        <v>0</v>
      </c>
      <c r="BL194" s="18" t="s">
        <v>177</v>
      </c>
      <c r="BM194" s="224" t="s">
        <v>1065</v>
      </c>
    </row>
    <row r="195" s="2" customFormat="1">
      <c r="A195" s="39"/>
      <c r="B195" s="40"/>
      <c r="C195" s="41"/>
      <c r="D195" s="226" t="s">
        <v>179</v>
      </c>
      <c r="E195" s="41"/>
      <c r="F195" s="227" t="s">
        <v>1066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179</v>
      </c>
      <c r="AU195" s="18" t="s">
        <v>81</v>
      </c>
    </row>
    <row r="196" s="2" customFormat="1">
      <c r="A196" s="39"/>
      <c r="B196" s="40"/>
      <c r="C196" s="41"/>
      <c r="D196" s="233" t="s">
        <v>266</v>
      </c>
      <c r="E196" s="41"/>
      <c r="F196" s="274" t="s">
        <v>1067</v>
      </c>
      <c r="G196" s="41"/>
      <c r="H196" s="41"/>
      <c r="I196" s="228"/>
      <c r="J196" s="41"/>
      <c r="K196" s="41"/>
      <c r="L196" s="45"/>
      <c r="M196" s="229"/>
      <c r="N196" s="230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266</v>
      </c>
      <c r="AU196" s="18" t="s">
        <v>81</v>
      </c>
    </row>
    <row r="197" s="2" customFormat="1" ht="24.15" customHeight="1">
      <c r="A197" s="39"/>
      <c r="B197" s="40"/>
      <c r="C197" s="213" t="s">
        <v>337</v>
      </c>
      <c r="D197" s="213" t="s">
        <v>172</v>
      </c>
      <c r="E197" s="214" t="s">
        <v>1068</v>
      </c>
      <c r="F197" s="215" t="s">
        <v>1069</v>
      </c>
      <c r="G197" s="216" t="s">
        <v>192</v>
      </c>
      <c r="H197" s="217">
        <v>1300</v>
      </c>
      <c r="I197" s="218"/>
      <c r="J197" s="219">
        <f>ROUND(I197*H197,2)</f>
        <v>0</v>
      </c>
      <c r="K197" s="215" t="s">
        <v>176</v>
      </c>
      <c r="L197" s="45"/>
      <c r="M197" s="220" t="s">
        <v>19</v>
      </c>
      <c r="N197" s="221" t="s">
        <v>42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177</v>
      </c>
      <c r="AT197" s="224" t="s">
        <v>172</v>
      </c>
      <c r="AU197" s="224" t="s">
        <v>81</v>
      </c>
      <c r="AY197" s="18" t="s">
        <v>170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79</v>
      </c>
      <c r="BK197" s="225">
        <f>ROUND(I197*H197,2)</f>
        <v>0</v>
      </c>
      <c r="BL197" s="18" t="s">
        <v>177</v>
      </c>
      <c r="BM197" s="224" t="s">
        <v>1070</v>
      </c>
    </row>
    <row r="198" s="2" customFormat="1">
      <c r="A198" s="39"/>
      <c r="B198" s="40"/>
      <c r="C198" s="41"/>
      <c r="D198" s="226" t="s">
        <v>179</v>
      </c>
      <c r="E198" s="41"/>
      <c r="F198" s="227" t="s">
        <v>1071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179</v>
      </c>
      <c r="AU198" s="18" t="s">
        <v>81</v>
      </c>
    </row>
    <row r="199" s="2" customFormat="1">
      <c r="A199" s="39"/>
      <c r="B199" s="40"/>
      <c r="C199" s="41"/>
      <c r="D199" s="233" t="s">
        <v>266</v>
      </c>
      <c r="E199" s="41"/>
      <c r="F199" s="274" t="s">
        <v>1072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266</v>
      </c>
      <c r="AU199" s="18" t="s">
        <v>81</v>
      </c>
    </row>
    <row r="200" s="2" customFormat="1" ht="49.05" customHeight="1">
      <c r="A200" s="39"/>
      <c r="B200" s="40"/>
      <c r="C200" s="213" t="s">
        <v>342</v>
      </c>
      <c r="D200" s="213" t="s">
        <v>172</v>
      </c>
      <c r="E200" s="214" t="s">
        <v>1073</v>
      </c>
      <c r="F200" s="215" t="s">
        <v>1074</v>
      </c>
      <c r="G200" s="216" t="s">
        <v>192</v>
      </c>
      <c r="H200" s="217">
        <v>1300</v>
      </c>
      <c r="I200" s="218"/>
      <c r="J200" s="219">
        <f>ROUND(I200*H200,2)</f>
        <v>0</v>
      </c>
      <c r="K200" s="215" t="s">
        <v>176</v>
      </c>
      <c r="L200" s="45"/>
      <c r="M200" s="220" t="s">
        <v>19</v>
      </c>
      <c r="N200" s="221" t="s">
        <v>42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177</v>
      </c>
      <c r="AT200" s="224" t="s">
        <v>172</v>
      </c>
      <c r="AU200" s="224" t="s">
        <v>81</v>
      </c>
      <c r="AY200" s="18" t="s">
        <v>170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79</v>
      </c>
      <c r="BK200" s="225">
        <f>ROUND(I200*H200,2)</f>
        <v>0</v>
      </c>
      <c r="BL200" s="18" t="s">
        <v>177</v>
      </c>
      <c r="BM200" s="224" t="s">
        <v>1075</v>
      </c>
    </row>
    <row r="201" s="2" customFormat="1">
      <c r="A201" s="39"/>
      <c r="B201" s="40"/>
      <c r="C201" s="41"/>
      <c r="D201" s="226" t="s">
        <v>179</v>
      </c>
      <c r="E201" s="41"/>
      <c r="F201" s="227" t="s">
        <v>1076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179</v>
      </c>
      <c r="AU201" s="18" t="s">
        <v>81</v>
      </c>
    </row>
    <row r="202" s="2" customFormat="1" ht="24.15" customHeight="1">
      <c r="A202" s="39"/>
      <c r="B202" s="40"/>
      <c r="C202" s="213" t="s">
        <v>347</v>
      </c>
      <c r="D202" s="213" t="s">
        <v>172</v>
      </c>
      <c r="E202" s="214" t="s">
        <v>1077</v>
      </c>
      <c r="F202" s="215" t="s">
        <v>1078</v>
      </c>
      <c r="G202" s="216" t="s">
        <v>192</v>
      </c>
      <c r="H202" s="217">
        <v>1300</v>
      </c>
      <c r="I202" s="218"/>
      <c r="J202" s="219">
        <f>ROUND(I202*H202,2)</f>
        <v>0</v>
      </c>
      <c r="K202" s="215" t="s">
        <v>176</v>
      </c>
      <c r="L202" s="45"/>
      <c r="M202" s="220" t="s">
        <v>19</v>
      </c>
      <c r="N202" s="221" t="s">
        <v>42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177</v>
      </c>
      <c r="AT202" s="224" t="s">
        <v>172</v>
      </c>
      <c r="AU202" s="224" t="s">
        <v>81</v>
      </c>
      <c r="AY202" s="18" t="s">
        <v>170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79</v>
      </c>
      <c r="BK202" s="225">
        <f>ROUND(I202*H202,2)</f>
        <v>0</v>
      </c>
      <c r="BL202" s="18" t="s">
        <v>177</v>
      </c>
      <c r="BM202" s="224" t="s">
        <v>1079</v>
      </c>
    </row>
    <row r="203" s="2" customFormat="1">
      <c r="A203" s="39"/>
      <c r="B203" s="40"/>
      <c r="C203" s="41"/>
      <c r="D203" s="226" t="s">
        <v>179</v>
      </c>
      <c r="E203" s="41"/>
      <c r="F203" s="227" t="s">
        <v>1080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179</v>
      </c>
      <c r="AU203" s="18" t="s">
        <v>81</v>
      </c>
    </row>
    <row r="204" s="2" customFormat="1" ht="44.25" customHeight="1">
      <c r="A204" s="39"/>
      <c r="B204" s="40"/>
      <c r="C204" s="213" t="s">
        <v>352</v>
      </c>
      <c r="D204" s="213" t="s">
        <v>172</v>
      </c>
      <c r="E204" s="214" t="s">
        <v>1081</v>
      </c>
      <c r="F204" s="215" t="s">
        <v>1082</v>
      </c>
      <c r="G204" s="216" t="s">
        <v>192</v>
      </c>
      <c r="H204" s="217">
        <v>1300</v>
      </c>
      <c r="I204" s="218"/>
      <c r="J204" s="219">
        <f>ROUND(I204*H204,2)</f>
        <v>0</v>
      </c>
      <c r="K204" s="215" t="s">
        <v>176</v>
      </c>
      <c r="L204" s="45"/>
      <c r="M204" s="220" t="s">
        <v>19</v>
      </c>
      <c r="N204" s="221" t="s">
        <v>42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177</v>
      </c>
      <c r="AT204" s="224" t="s">
        <v>172</v>
      </c>
      <c r="AU204" s="224" t="s">
        <v>81</v>
      </c>
      <c r="AY204" s="18" t="s">
        <v>170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79</v>
      </c>
      <c r="BK204" s="225">
        <f>ROUND(I204*H204,2)</f>
        <v>0</v>
      </c>
      <c r="BL204" s="18" t="s">
        <v>177</v>
      </c>
      <c r="BM204" s="224" t="s">
        <v>1083</v>
      </c>
    </row>
    <row r="205" s="2" customFormat="1">
      <c r="A205" s="39"/>
      <c r="B205" s="40"/>
      <c r="C205" s="41"/>
      <c r="D205" s="226" t="s">
        <v>179</v>
      </c>
      <c r="E205" s="41"/>
      <c r="F205" s="227" t="s">
        <v>1084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179</v>
      </c>
      <c r="AU205" s="18" t="s">
        <v>81</v>
      </c>
    </row>
    <row r="206" s="2" customFormat="1" ht="44.25" customHeight="1">
      <c r="A206" s="39"/>
      <c r="B206" s="40"/>
      <c r="C206" s="213" t="s">
        <v>358</v>
      </c>
      <c r="D206" s="213" t="s">
        <v>172</v>
      </c>
      <c r="E206" s="214" t="s">
        <v>1085</v>
      </c>
      <c r="F206" s="215" t="s">
        <v>1086</v>
      </c>
      <c r="G206" s="216" t="s">
        <v>192</v>
      </c>
      <c r="H206" s="217">
        <v>1300</v>
      </c>
      <c r="I206" s="218"/>
      <c r="J206" s="219">
        <f>ROUND(I206*H206,2)</f>
        <v>0</v>
      </c>
      <c r="K206" s="215" t="s">
        <v>176</v>
      </c>
      <c r="L206" s="45"/>
      <c r="M206" s="220" t="s">
        <v>19</v>
      </c>
      <c r="N206" s="221" t="s">
        <v>42</v>
      </c>
      <c r="O206" s="85"/>
      <c r="P206" s="222">
        <f>O206*H206</f>
        <v>0</v>
      </c>
      <c r="Q206" s="222">
        <v>0</v>
      </c>
      <c r="R206" s="222">
        <f>Q206*H206</f>
        <v>0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177</v>
      </c>
      <c r="AT206" s="224" t="s">
        <v>172</v>
      </c>
      <c r="AU206" s="224" t="s">
        <v>81</v>
      </c>
      <c r="AY206" s="18" t="s">
        <v>170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79</v>
      </c>
      <c r="BK206" s="225">
        <f>ROUND(I206*H206,2)</f>
        <v>0</v>
      </c>
      <c r="BL206" s="18" t="s">
        <v>177</v>
      </c>
      <c r="BM206" s="224" t="s">
        <v>1087</v>
      </c>
    </row>
    <row r="207" s="2" customFormat="1">
      <c r="A207" s="39"/>
      <c r="B207" s="40"/>
      <c r="C207" s="41"/>
      <c r="D207" s="226" t="s">
        <v>179</v>
      </c>
      <c r="E207" s="41"/>
      <c r="F207" s="227" t="s">
        <v>1088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179</v>
      </c>
      <c r="AU207" s="18" t="s">
        <v>81</v>
      </c>
    </row>
    <row r="208" s="12" customFormat="1" ht="22.8" customHeight="1">
      <c r="A208" s="12"/>
      <c r="B208" s="197"/>
      <c r="C208" s="198"/>
      <c r="D208" s="199" t="s">
        <v>70</v>
      </c>
      <c r="E208" s="211" t="s">
        <v>216</v>
      </c>
      <c r="F208" s="211" t="s">
        <v>1089</v>
      </c>
      <c r="G208" s="198"/>
      <c r="H208" s="198"/>
      <c r="I208" s="201"/>
      <c r="J208" s="212">
        <f>BK208</f>
        <v>0</v>
      </c>
      <c r="K208" s="198"/>
      <c r="L208" s="203"/>
      <c r="M208" s="204"/>
      <c r="N208" s="205"/>
      <c r="O208" s="205"/>
      <c r="P208" s="206">
        <f>SUM(P209:P225)</f>
        <v>0</v>
      </c>
      <c r="Q208" s="205"/>
      <c r="R208" s="206">
        <f>SUM(R209:R225)</f>
        <v>0.1874950504</v>
      </c>
      <c r="S208" s="205"/>
      <c r="T208" s="207">
        <f>SUM(T209:T225)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8" t="s">
        <v>79</v>
      </c>
      <c r="AT208" s="209" t="s">
        <v>70</v>
      </c>
      <c r="AU208" s="209" t="s">
        <v>79</v>
      </c>
      <c r="AY208" s="208" t="s">
        <v>170</v>
      </c>
      <c r="BK208" s="210">
        <f>SUM(BK209:BK225)</f>
        <v>0</v>
      </c>
    </row>
    <row r="209" s="2" customFormat="1" ht="44.25" customHeight="1">
      <c r="A209" s="39"/>
      <c r="B209" s="40"/>
      <c r="C209" s="213" t="s">
        <v>362</v>
      </c>
      <c r="D209" s="213" t="s">
        <v>172</v>
      </c>
      <c r="E209" s="214" t="s">
        <v>1090</v>
      </c>
      <c r="F209" s="215" t="s">
        <v>1091</v>
      </c>
      <c r="G209" s="216" t="s">
        <v>237</v>
      </c>
      <c r="H209" s="217">
        <v>7.4400000000000004</v>
      </c>
      <c r="I209" s="218"/>
      <c r="J209" s="219">
        <f>ROUND(I209*H209,2)</f>
        <v>0</v>
      </c>
      <c r="K209" s="215" t="s">
        <v>176</v>
      </c>
      <c r="L209" s="45"/>
      <c r="M209" s="220" t="s">
        <v>19</v>
      </c>
      <c r="N209" s="221" t="s">
        <v>42</v>
      </c>
      <c r="O209" s="85"/>
      <c r="P209" s="222">
        <f>O209*H209</f>
        <v>0</v>
      </c>
      <c r="Q209" s="222">
        <v>0.0044007999999999999</v>
      </c>
      <c r="R209" s="222">
        <f>Q209*H209</f>
        <v>0.032741951999999998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177</v>
      </c>
      <c r="AT209" s="224" t="s">
        <v>172</v>
      </c>
      <c r="AU209" s="224" t="s">
        <v>81</v>
      </c>
      <c r="AY209" s="18" t="s">
        <v>170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79</v>
      </c>
      <c r="BK209" s="225">
        <f>ROUND(I209*H209,2)</f>
        <v>0</v>
      </c>
      <c r="BL209" s="18" t="s">
        <v>177</v>
      </c>
      <c r="BM209" s="224" t="s">
        <v>1092</v>
      </c>
    </row>
    <row r="210" s="2" customFormat="1">
      <c r="A210" s="39"/>
      <c r="B210" s="40"/>
      <c r="C210" s="41"/>
      <c r="D210" s="226" t="s">
        <v>179</v>
      </c>
      <c r="E210" s="41"/>
      <c r="F210" s="227" t="s">
        <v>1093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179</v>
      </c>
      <c r="AU210" s="18" t="s">
        <v>81</v>
      </c>
    </row>
    <row r="211" s="14" customFormat="1">
      <c r="A211" s="14"/>
      <c r="B211" s="242"/>
      <c r="C211" s="243"/>
      <c r="D211" s="233" t="s">
        <v>195</v>
      </c>
      <c r="E211" s="244" t="s">
        <v>19</v>
      </c>
      <c r="F211" s="245" t="s">
        <v>1094</v>
      </c>
      <c r="G211" s="243"/>
      <c r="H211" s="246">
        <v>7.4400000000000004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195</v>
      </c>
      <c r="AU211" s="252" t="s">
        <v>81</v>
      </c>
      <c r="AV211" s="14" t="s">
        <v>81</v>
      </c>
      <c r="AW211" s="14" t="s">
        <v>33</v>
      </c>
      <c r="AX211" s="14" t="s">
        <v>79</v>
      </c>
      <c r="AY211" s="252" t="s">
        <v>170</v>
      </c>
    </row>
    <row r="212" s="2" customFormat="1" ht="21.75" customHeight="1">
      <c r="A212" s="39"/>
      <c r="B212" s="40"/>
      <c r="C212" s="213" t="s">
        <v>370</v>
      </c>
      <c r="D212" s="213" t="s">
        <v>172</v>
      </c>
      <c r="E212" s="214" t="s">
        <v>1095</v>
      </c>
      <c r="F212" s="215" t="s">
        <v>1096</v>
      </c>
      <c r="G212" s="216" t="s">
        <v>237</v>
      </c>
      <c r="H212" s="217">
        <v>7.4400000000000004</v>
      </c>
      <c r="I212" s="218"/>
      <c r="J212" s="219">
        <f>ROUND(I212*H212,2)</f>
        <v>0</v>
      </c>
      <c r="K212" s="215" t="s">
        <v>176</v>
      </c>
      <c r="L212" s="45"/>
      <c r="M212" s="220" t="s">
        <v>19</v>
      </c>
      <c r="N212" s="221" t="s">
        <v>42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177</v>
      </c>
      <c r="AT212" s="224" t="s">
        <v>172</v>
      </c>
      <c r="AU212" s="224" t="s">
        <v>81</v>
      </c>
      <c r="AY212" s="18" t="s">
        <v>170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79</v>
      </c>
      <c r="BK212" s="225">
        <f>ROUND(I212*H212,2)</f>
        <v>0</v>
      </c>
      <c r="BL212" s="18" t="s">
        <v>177</v>
      </c>
      <c r="BM212" s="224" t="s">
        <v>1097</v>
      </c>
    </row>
    <row r="213" s="2" customFormat="1">
      <c r="A213" s="39"/>
      <c r="B213" s="40"/>
      <c r="C213" s="41"/>
      <c r="D213" s="226" t="s">
        <v>179</v>
      </c>
      <c r="E213" s="41"/>
      <c r="F213" s="227" t="s">
        <v>1098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179</v>
      </c>
      <c r="AU213" s="18" t="s">
        <v>81</v>
      </c>
    </row>
    <row r="214" s="2" customFormat="1" ht="37.8" customHeight="1">
      <c r="A214" s="39"/>
      <c r="B214" s="40"/>
      <c r="C214" s="213" t="s">
        <v>375</v>
      </c>
      <c r="D214" s="213" t="s">
        <v>172</v>
      </c>
      <c r="E214" s="214" t="s">
        <v>1099</v>
      </c>
      <c r="F214" s="215" t="s">
        <v>1100</v>
      </c>
      <c r="G214" s="216" t="s">
        <v>175</v>
      </c>
      <c r="H214" s="217">
        <v>1</v>
      </c>
      <c r="I214" s="218"/>
      <c r="J214" s="219">
        <f>ROUND(I214*H214,2)</f>
        <v>0</v>
      </c>
      <c r="K214" s="215" t="s">
        <v>176</v>
      </c>
      <c r="L214" s="45"/>
      <c r="M214" s="220" t="s">
        <v>19</v>
      </c>
      <c r="N214" s="221" t="s">
        <v>42</v>
      </c>
      <c r="O214" s="85"/>
      <c r="P214" s="222">
        <f>O214*H214</f>
        <v>0</v>
      </c>
      <c r="Q214" s="222">
        <v>0.064508899999999994</v>
      </c>
      <c r="R214" s="222">
        <f>Q214*H214</f>
        <v>0.064508899999999994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177</v>
      </c>
      <c r="AT214" s="224" t="s">
        <v>172</v>
      </c>
      <c r="AU214" s="224" t="s">
        <v>81</v>
      </c>
      <c r="AY214" s="18" t="s">
        <v>170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79</v>
      </c>
      <c r="BK214" s="225">
        <f>ROUND(I214*H214,2)</f>
        <v>0</v>
      </c>
      <c r="BL214" s="18" t="s">
        <v>177</v>
      </c>
      <c r="BM214" s="224" t="s">
        <v>1101</v>
      </c>
    </row>
    <row r="215" s="2" customFormat="1">
      <c r="A215" s="39"/>
      <c r="B215" s="40"/>
      <c r="C215" s="41"/>
      <c r="D215" s="226" t="s">
        <v>179</v>
      </c>
      <c r="E215" s="41"/>
      <c r="F215" s="227" t="s">
        <v>1102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179</v>
      </c>
      <c r="AU215" s="18" t="s">
        <v>81</v>
      </c>
    </row>
    <row r="216" s="2" customFormat="1" ht="37.8" customHeight="1">
      <c r="A216" s="39"/>
      <c r="B216" s="40"/>
      <c r="C216" s="213" t="s">
        <v>382</v>
      </c>
      <c r="D216" s="213" t="s">
        <v>172</v>
      </c>
      <c r="E216" s="214" t="s">
        <v>1103</v>
      </c>
      <c r="F216" s="215" t="s">
        <v>1104</v>
      </c>
      <c r="G216" s="216" t="s">
        <v>175</v>
      </c>
      <c r="H216" s="217">
        <v>1</v>
      </c>
      <c r="I216" s="218"/>
      <c r="J216" s="219">
        <f>ROUND(I216*H216,2)</f>
        <v>0</v>
      </c>
      <c r="K216" s="215" t="s">
        <v>176</v>
      </c>
      <c r="L216" s="45"/>
      <c r="M216" s="220" t="s">
        <v>19</v>
      </c>
      <c r="N216" s="221" t="s">
        <v>42</v>
      </c>
      <c r="O216" s="85"/>
      <c r="P216" s="222">
        <f>O216*H216</f>
        <v>0</v>
      </c>
      <c r="Q216" s="222">
        <v>0.033313280000000001</v>
      </c>
      <c r="R216" s="222">
        <f>Q216*H216</f>
        <v>0.033313280000000001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177</v>
      </c>
      <c r="AT216" s="224" t="s">
        <v>172</v>
      </c>
      <c r="AU216" s="224" t="s">
        <v>81</v>
      </c>
      <c r="AY216" s="18" t="s">
        <v>170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79</v>
      </c>
      <c r="BK216" s="225">
        <f>ROUND(I216*H216,2)</f>
        <v>0</v>
      </c>
      <c r="BL216" s="18" t="s">
        <v>177</v>
      </c>
      <c r="BM216" s="224" t="s">
        <v>1105</v>
      </c>
    </row>
    <row r="217" s="2" customFormat="1">
      <c r="A217" s="39"/>
      <c r="B217" s="40"/>
      <c r="C217" s="41"/>
      <c r="D217" s="226" t="s">
        <v>179</v>
      </c>
      <c r="E217" s="41"/>
      <c r="F217" s="227" t="s">
        <v>1106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179</v>
      </c>
      <c r="AU217" s="18" t="s">
        <v>81</v>
      </c>
    </row>
    <row r="218" s="2" customFormat="1" ht="44.25" customHeight="1">
      <c r="A218" s="39"/>
      <c r="B218" s="40"/>
      <c r="C218" s="213" t="s">
        <v>387</v>
      </c>
      <c r="D218" s="213" t="s">
        <v>172</v>
      </c>
      <c r="E218" s="214" t="s">
        <v>1107</v>
      </c>
      <c r="F218" s="215" t="s">
        <v>1108</v>
      </c>
      <c r="G218" s="216" t="s">
        <v>175</v>
      </c>
      <c r="H218" s="217">
        <v>1</v>
      </c>
      <c r="I218" s="218"/>
      <c r="J218" s="219">
        <f>ROUND(I218*H218,2)</f>
        <v>0</v>
      </c>
      <c r="K218" s="215" t="s">
        <v>176</v>
      </c>
      <c r="L218" s="45"/>
      <c r="M218" s="220" t="s">
        <v>19</v>
      </c>
      <c r="N218" s="221" t="s">
        <v>42</v>
      </c>
      <c r="O218" s="85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177</v>
      </c>
      <c r="AT218" s="224" t="s">
        <v>172</v>
      </c>
      <c r="AU218" s="224" t="s">
        <v>81</v>
      </c>
      <c r="AY218" s="18" t="s">
        <v>170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79</v>
      </c>
      <c r="BK218" s="225">
        <f>ROUND(I218*H218,2)</f>
        <v>0</v>
      </c>
      <c r="BL218" s="18" t="s">
        <v>177</v>
      </c>
      <c r="BM218" s="224" t="s">
        <v>1109</v>
      </c>
    </row>
    <row r="219" s="2" customFormat="1">
      <c r="A219" s="39"/>
      <c r="B219" s="40"/>
      <c r="C219" s="41"/>
      <c r="D219" s="226" t="s">
        <v>179</v>
      </c>
      <c r="E219" s="41"/>
      <c r="F219" s="227" t="s">
        <v>1110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179</v>
      </c>
      <c r="AU219" s="18" t="s">
        <v>81</v>
      </c>
    </row>
    <row r="220" s="2" customFormat="1" ht="37.8" customHeight="1">
      <c r="A220" s="39"/>
      <c r="B220" s="40"/>
      <c r="C220" s="213" t="s">
        <v>395</v>
      </c>
      <c r="D220" s="213" t="s">
        <v>172</v>
      </c>
      <c r="E220" s="214" t="s">
        <v>1111</v>
      </c>
      <c r="F220" s="215" t="s">
        <v>1112</v>
      </c>
      <c r="G220" s="216" t="s">
        <v>175</v>
      </c>
      <c r="H220" s="217">
        <v>1</v>
      </c>
      <c r="I220" s="218"/>
      <c r="J220" s="219">
        <f>ROUND(I220*H220,2)</f>
        <v>0</v>
      </c>
      <c r="K220" s="215" t="s">
        <v>176</v>
      </c>
      <c r="L220" s="45"/>
      <c r="M220" s="220" t="s">
        <v>19</v>
      </c>
      <c r="N220" s="221" t="s">
        <v>42</v>
      </c>
      <c r="O220" s="85"/>
      <c r="P220" s="222">
        <f>O220*H220</f>
        <v>0</v>
      </c>
      <c r="Q220" s="222">
        <v>0.054539999999999998</v>
      </c>
      <c r="R220" s="222">
        <f>Q220*H220</f>
        <v>0.054539999999999998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177</v>
      </c>
      <c r="AT220" s="224" t="s">
        <v>172</v>
      </c>
      <c r="AU220" s="224" t="s">
        <v>81</v>
      </c>
      <c r="AY220" s="18" t="s">
        <v>170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177</v>
      </c>
      <c r="BM220" s="224" t="s">
        <v>1113</v>
      </c>
    </row>
    <row r="221" s="2" customFormat="1">
      <c r="A221" s="39"/>
      <c r="B221" s="40"/>
      <c r="C221" s="41"/>
      <c r="D221" s="226" t="s">
        <v>179</v>
      </c>
      <c r="E221" s="41"/>
      <c r="F221" s="227" t="s">
        <v>1114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179</v>
      </c>
      <c r="AU221" s="18" t="s">
        <v>81</v>
      </c>
    </row>
    <row r="222" s="2" customFormat="1" ht="16.5" customHeight="1">
      <c r="A222" s="39"/>
      <c r="B222" s="40"/>
      <c r="C222" s="213" t="s">
        <v>400</v>
      </c>
      <c r="D222" s="213" t="s">
        <v>172</v>
      </c>
      <c r="E222" s="214" t="s">
        <v>1115</v>
      </c>
      <c r="F222" s="215" t="s">
        <v>1116</v>
      </c>
      <c r="G222" s="216" t="s">
        <v>237</v>
      </c>
      <c r="H222" s="217">
        <v>7.4400000000000004</v>
      </c>
      <c r="I222" s="218"/>
      <c r="J222" s="219">
        <f>ROUND(I222*H222,2)</f>
        <v>0</v>
      </c>
      <c r="K222" s="215" t="s">
        <v>176</v>
      </c>
      <c r="L222" s="45"/>
      <c r="M222" s="220" t="s">
        <v>19</v>
      </c>
      <c r="N222" s="221" t="s">
        <v>42</v>
      </c>
      <c r="O222" s="85"/>
      <c r="P222" s="222">
        <f>O222*H222</f>
        <v>0</v>
      </c>
      <c r="Q222" s="222">
        <v>0.00019536</v>
      </c>
      <c r="R222" s="222">
        <f>Q222*H222</f>
        <v>0.0014534784000000002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177</v>
      </c>
      <c r="AT222" s="224" t="s">
        <v>172</v>
      </c>
      <c r="AU222" s="224" t="s">
        <v>81</v>
      </c>
      <c r="AY222" s="18" t="s">
        <v>170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79</v>
      </c>
      <c r="BK222" s="225">
        <f>ROUND(I222*H222,2)</f>
        <v>0</v>
      </c>
      <c r="BL222" s="18" t="s">
        <v>177</v>
      </c>
      <c r="BM222" s="224" t="s">
        <v>1117</v>
      </c>
    </row>
    <row r="223" s="2" customFormat="1">
      <c r="A223" s="39"/>
      <c r="B223" s="40"/>
      <c r="C223" s="41"/>
      <c r="D223" s="226" t="s">
        <v>179</v>
      </c>
      <c r="E223" s="41"/>
      <c r="F223" s="227" t="s">
        <v>1118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179</v>
      </c>
      <c r="AU223" s="18" t="s">
        <v>81</v>
      </c>
    </row>
    <row r="224" s="2" customFormat="1" ht="21.75" customHeight="1">
      <c r="A224" s="39"/>
      <c r="B224" s="40"/>
      <c r="C224" s="213" t="s">
        <v>406</v>
      </c>
      <c r="D224" s="213" t="s">
        <v>172</v>
      </c>
      <c r="E224" s="214" t="s">
        <v>1119</v>
      </c>
      <c r="F224" s="215" t="s">
        <v>1120</v>
      </c>
      <c r="G224" s="216" t="s">
        <v>237</v>
      </c>
      <c r="H224" s="217">
        <v>7.4400000000000004</v>
      </c>
      <c r="I224" s="218"/>
      <c r="J224" s="219">
        <f>ROUND(I224*H224,2)</f>
        <v>0</v>
      </c>
      <c r="K224" s="215" t="s">
        <v>176</v>
      </c>
      <c r="L224" s="45"/>
      <c r="M224" s="220" t="s">
        <v>19</v>
      </c>
      <c r="N224" s="221" t="s">
        <v>42</v>
      </c>
      <c r="O224" s="85"/>
      <c r="P224" s="222">
        <f>O224*H224</f>
        <v>0</v>
      </c>
      <c r="Q224" s="222">
        <v>0.000126</v>
      </c>
      <c r="R224" s="222">
        <f>Q224*H224</f>
        <v>0.00093744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177</v>
      </c>
      <c r="AT224" s="224" t="s">
        <v>172</v>
      </c>
      <c r="AU224" s="224" t="s">
        <v>81</v>
      </c>
      <c r="AY224" s="18" t="s">
        <v>170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79</v>
      </c>
      <c r="BK224" s="225">
        <f>ROUND(I224*H224,2)</f>
        <v>0</v>
      </c>
      <c r="BL224" s="18" t="s">
        <v>177</v>
      </c>
      <c r="BM224" s="224" t="s">
        <v>1121</v>
      </c>
    </row>
    <row r="225" s="2" customFormat="1">
      <c r="A225" s="39"/>
      <c r="B225" s="40"/>
      <c r="C225" s="41"/>
      <c r="D225" s="226" t="s">
        <v>179</v>
      </c>
      <c r="E225" s="41"/>
      <c r="F225" s="227" t="s">
        <v>1122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179</v>
      </c>
      <c r="AU225" s="18" t="s">
        <v>81</v>
      </c>
    </row>
    <row r="226" s="12" customFormat="1" ht="22.8" customHeight="1">
      <c r="A226" s="12"/>
      <c r="B226" s="197"/>
      <c r="C226" s="198"/>
      <c r="D226" s="199" t="s">
        <v>70</v>
      </c>
      <c r="E226" s="211" t="s">
        <v>221</v>
      </c>
      <c r="F226" s="211" t="s">
        <v>451</v>
      </c>
      <c r="G226" s="198"/>
      <c r="H226" s="198"/>
      <c r="I226" s="201"/>
      <c r="J226" s="212">
        <f>BK226</f>
        <v>0</v>
      </c>
      <c r="K226" s="198"/>
      <c r="L226" s="203"/>
      <c r="M226" s="204"/>
      <c r="N226" s="205"/>
      <c r="O226" s="205"/>
      <c r="P226" s="206">
        <f>SUM(P227:P243)</f>
        <v>0</v>
      </c>
      <c r="Q226" s="205"/>
      <c r="R226" s="206">
        <f>SUM(R227:R243)</f>
        <v>21.812750904000001</v>
      </c>
      <c r="S226" s="205"/>
      <c r="T226" s="207">
        <f>SUM(T227:T243)</f>
        <v>10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8" t="s">
        <v>79</v>
      </c>
      <c r="AT226" s="209" t="s">
        <v>70</v>
      </c>
      <c r="AU226" s="209" t="s">
        <v>79</v>
      </c>
      <c r="AY226" s="208" t="s">
        <v>170</v>
      </c>
      <c r="BK226" s="210">
        <f>SUM(BK227:BK243)</f>
        <v>0</v>
      </c>
    </row>
    <row r="227" s="2" customFormat="1" ht="49.05" customHeight="1">
      <c r="A227" s="39"/>
      <c r="B227" s="40"/>
      <c r="C227" s="213" t="s">
        <v>411</v>
      </c>
      <c r="D227" s="213" t="s">
        <v>172</v>
      </c>
      <c r="E227" s="214" t="s">
        <v>1123</v>
      </c>
      <c r="F227" s="215" t="s">
        <v>1124</v>
      </c>
      <c r="G227" s="216" t="s">
        <v>237</v>
      </c>
      <c r="H227" s="217">
        <v>73</v>
      </c>
      <c r="I227" s="218"/>
      <c r="J227" s="219">
        <f>ROUND(I227*H227,2)</f>
        <v>0</v>
      </c>
      <c r="K227" s="215" t="s">
        <v>176</v>
      </c>
      <c r="L227" s="45"/>
      <c r="M227" s="220" t="s">
        <v>19</v>
      </c>
      <c r="N227" s="221" t="s">
        <v>42</v>
      </c>
      <c r="O227" s="85"/>
      <c r="P227" s="222">
        <f>O227*H227</f>
        <v>0</v>
      </c>
      <c r="Q227" s="222">
        <v>0.15539952000000001</v>
      </c>
      <c r="R227" s="222">
        <f>Q227*H227</f>
        <v>11.344164960000001</v>
      </c>
      <c r="S227" s="222">
        <v>0</v>
      </c>
      <c r="T227" s="223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24" t="s">
        <v>177</v>
      </c>
      <c r="AT227" s="224" t="s">
        <v>172</v>
      </c>
      <c r="AU227" s="224" t="s">
        <v>81</v>
      </c>
      <c r="AY227" s="18" t="s">
        <v>170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8" t="s">
        <v>79</v>
      </c>
      <c r="BK227" s="225">
        <f>ROUND(I227*H227,2)</f>
        <v>0</v>
      </c>
      <c r="BL227" s="18" t="s">
        <v>177</v>
      </c>
      <c r="BM227" s="224" t="s">
        <v>1125</v>
      </c>
    </row>
    <row r="228" s="2" customFormat="1">
      <c r="A228" s="39"/>
      <c r="B228" s="40"/>
      <c r="C228" s="41"/>
      <c r="D228" s="226" t="s">
        <v>179</v>
      </c>
      <c r="E228" s="41"/>
      <c r="F228" s="227" t="s">
        <v>1126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179</v>
      </c>
      <c r="AU228" s="18" t="s">
        <v>81</v>
      </c>
    </row>
    <row r="229" s="2" customFormat="1" ht="16.5" customHeight="1">
      <c r="A229" s="39"/>
      <c r="B229" s="40"/>
      <c r="C229" s="253" t="s">
        <v>416</v>
      </c>
      <c r="D229" s="253" t="s">
        <v>248</v>
      </c>
      <c r="E229" s="254" t="s">
        <v>1127</v>
      </c>
      <c r="F229" s="255" t="s">
        <v>1128</v>
      </c>
      <c r="G229" s="256" t="s">
        <v>237</v>
      </c>
      <c r="H229" s="257">
        <v>74</v>
      </c>
      <c r="I229" s="258"/>
      <c r="J229" s="259">
        <f>ROUND(I229*H229,2)</f>
        <v>0</v>
      </c>
      <c r="K229" s="255" t="s">
        <v>176</v>
      </c>
      <c r="L229" s="260"/>
      <c r="M229" s="261" t="s">
        <v>19</v>
      </c>
      <c r="N229" s="262" t="s">
        <v>42</v>
      </c>
      <c r="O229" s="85"/>
      <c r="P229" s="222">
        <f>O229*H229</f>
        <v>0</v>
      </c>
      <c r="Q229" s="222">
        <v>0.055</v>
      </c>
      <c r="R229" s="222">
        <f>Q229*H229</f>
        <v>4.0700000000000003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216</v>
      </c>
      <c r="AT229" s="224" t="s">
        <v>248</v>
      </c>
      <c r="AU229" s="224" t="s">
        <v>81</v>
      </c>
      <c r="AY229" s="18" t="s">
        <v>170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79</v>
      </c>
      <c r="BK229" s="225">
        <f>ROUND(I229*H229,2)</f>
        <v>0</v>
      </c>
      <c r="BL229" s="18" t="s">
        <v>177</v>
      </c>
      <c r="BM229" s="224" t="s">
        <v>1129</v>
      </c>
    </row>
    <row r="230" s="2" customFormat="1">
      <c r="A230" s="39"/>
      <c r="B230" s="40"/>
      <c r="C230" s="41"/>
      <c r="D230" s="226" t="s">
        <v>179</v>
      </c>
      <c r="E230" s="41"/>
      <c r="F230" s="227" t="s">
        <v>1130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179</v>
      </c>
      <c r="AU230" s="18" t="s">
        <v>81</v>
      </c>
    </row>
    <row r="231" s="2" customFormat="1" ht="62.7" customHeight="1">
      <c r="A231" s="39"/>
      <c r="B231" s="40"/>
      <c r="C231" s="213" t="s">
        <v>421</v>
      </c>
      <c r="D231" s="213" t="s">
        <v>172</v>
      </c>
      <c r="E231" s="214" t="s">
        <v>1131</v>
      </c>
      <c r="F231" s="215" t="s">
        <v>1132</v>
      </c>
      <c r="G231" s="216" t="s">
        <v>237</v>
      </c>
      <c r="H231" s="217">
        <v>73</v>
      </c>
      <c r="I231" s="218"/>
      <c r="J231" s="219">
        <f>ROUND(I231*H231,2)</f>
        <v>0</v>
      </c>
      <c r="K231" s="215" t="s">
        <v>176</v>
      </c>
      <c r="L231" s="45"/>
      <c r="M231" s="220" t="s">
        <v>19</v>
      </c>
      <c r="N231" s="221" t="s">
        <v>42</v>
      </c>
      <c r="O231" s="85"/>
      <c r="P231" s="222">
        <f>O231*H231</f>
        <v>0</v>
      </c>
      <c r="Q231" s="222">
        <v>0.00060506299999999998</v>
      </c>
      <c r="R231" s="222">
        <f>Q231*H231</f>
        <v>0.044169598999999997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177</v>
      </c>
      <c r="AT231" s="224" t="s">
        <v>172</v>
      </c>
      <c r="AU231" s="224" t="s">
        <v>81</v>
      </c>
      <c r="AY231" s="18" t="s">
        <v>170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79</v>
      </c>
      <c r="BK231" s="225">
        <f>ROUND(I231*H231,2)</f>
        <v>0</v>
      </c>
      <c r="BL231" s="18" t="s">
        <v>177</v>
      </c>
      <c r="BM231" s="224" t="s">
        <v>1133</v>
      </c>
    </row>
    <row r="232" s="2" customFormat="1">
      <c r="A232" s="39"/>
      <c r="B232" s="40"/>
      <c r="C232" s="41"/>
      <c r="D232" s="226" t="s">
        <v>179</v>
      </c>
      <c r="E232" s="41"/>
      <c r="F232" s="227" t="s">
        <v>1134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179</v>
      </c>
      <c r="AU232" s="18" t="s">
        <v>81</v>
      </c>
    </row>
    <row r="233" s="2" customFormat="1" ht="24.15" customHeight="1">
      <c r="A233" s="39"/>
      <c r="B233" s="40"/>
      <c r="C233" s="213" t="s">
        <v>428</v>
      </c>
      <c r="D233" s="213" t="s">
        <v>172</v>
      </c>
      <c r="E233" s="214" t="s">
        <v>1135</v>
      </c>
      <c r="F233" s="215" t="s">
        <v>1136</v>
      </c>
      <c r="G233" s="216" t="s">
        <v>237</v>
      </c>
      <c r="H233" s="217">
        <v>73</v>
      </c>
      <c r="I233" s="218"/>
      <c r="J233" s="219">
        <f>ROUND(I233*H233,2)</f>
        <v>0</v>
      </c>
      <c r="K233" s="215" t="s">
        <v>176</v>
      </c>
      <c r="L233" s="45"/>
      <c r="M233" s="220" t="s">
        <v>19</v>
      </c>
      <c r="N233" s="221" t="s">
        <v>42</v>
      </c>
      <c r="O233" s="85"/>
      <c r="P233" s="222">
        <f>O233*H233</f>
        <v>0</v>
      </c>
      <c r="Q233" s="222">
        <v>1.6449999999999999E-06</v>
      </c>
      <c r="R233" s="222">
        <f>Q233*H233</f>
        <v>0.000120085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177</v>
      </c>
      <c r="AT233" s="224" t="s">
        <v>172</v>
      </c>
      <c r="AU233" s="224" t="s">
        <v>81</v>
      </c>
      <c r="AY233" s="18" t="s">
        <v>170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79</v>
      </c>
      <c r="BK233" s="225">
        <f>ROUND(I233*H233,2)</f>
        <v>0</v>
      </c>
      <c r="BL233" s="18" t="s">
        <v>177</v>
      </c>
      <c r="BM233" s="224" t="s">
        <v>1137</v>
      </c>
    </row>
    <row r="234" s="2" customFormat="1">
      <c r="A234" s="39"/>
      <c r="B234" s="40"/>
      <c r="C234" s="41"/>
      <c r="D234" s="226" t="s">
        <v>179</v>
      </c>
      <c r="E234" s="41"/>
      <c r="F234" s="227" t="s">
        <v>1138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179</v>
      </c>
      <c r="AU234" s="18" t="s">
        <v>81</v>
      </c>
    </row>
    <row r="235" s="2" customFormat="1" ht="21.75" customHeight="1">
      <c r="A235" s="39"/>
      <c r="B235" s="40"/>
      <c r="C235" s="253" t="s">
        <v>434</v>
      </c>
      <c r="D235" s="253" t="s">
        <v>248</v>
      </c>
      <c r="E235" s="254" t="s">
        <v>1139</v>
      </c>
      <c r="F235" s="255" t="s">
        <v>1140</v>
      </c>
      <c r="G235" s="256" t="s">
        <v>229</v>
      </c>
      <c r="H235" s="257">
        <v>0.72999999999999998</v>
      </c>
      <c r="I235" s="258"/>
      <c r="J235" s="259">
        <f>ROUND(I235*H235,2)</f>
        <v>0</v>
      </c>
      <c r="K235" s="255" t="s">
        <v>176</v>
      </c>
      <c r="L235" s="260"/>
      <c r="M235" s="261" t="s">
        <v>19</v>
      </c>
      <c r="N235" s="262" t="s">
        <v>42</v>
      </c>
      <c r="O235" s="85"/>
      <c r="P235" s="222">
        <f>O235*H235</f>
        <v>0</v>
      </c>
      <c r="Q235" s="222">
        <v>1</v>
      </c>
      <c r="R235" s="222">
        <f>Q235*H235</f>
        <v>0.72999999999999998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216</v>
      </c>
      <c r="AT235" s="224" t="s">
        <v>248</v>
      </c>
      <c r="AU235" s="224" t="s">
        <v>81</v>
      </c>
      <c r="AY235" s="18" t="s">
        <v>170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79</v>
      </c>
      <c r="BK235" s="225">
        <f>ROUND(I235*H235,2)</f>
        <v>0</v>
      </c>
      <c r="BL235" s="18" t="s">
        <v>177</v>
      </c>
      <c r="BM235" s="224" t="s">
        <v>1141</v>
      </c>
    </row>
    <row r="236" s="2" customFormat="1">
      <c r="A236" s="39"/>
      <c r="B236" s="40"/>
      <c r="C236" s="41"/>
      <c r="D236" s="226" t="s">
        <v>179</v>
      </c>
      <c r="E236" s="41"/>
      <c r="F236" s="227" t="s">
        <v>1142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179</v>
      </c>
      <c r="AU236" s="18" t="s">
        <v>81</v>
      </c>
    </row>
    <row r="237" s="2" customFormat="1">
      <c r="A237" s="39"/>
      <c r="B237" s="40"/>
      <c r="C237" s="41"/>
      <c r="D237" s="233" t="s">
        <v>266</v>
      </c>
      <c r="E237" s="41"/>
      <c r="F237" s="274" t="s">
        <v>1143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266</v>
      </c>
      <c r="AU237" s="18" t="s">
        <v>81</v>
      </c>
    </row>
    <row r="238" s="14" customFormat="1">
      <c r="A238" s="14"/>
      <c r="B238" s="242"/>
      <c r="C238" s="243"/>
      <c r="D238" s="233" t="s">
        <v>195</v>
      </c>
      <c r="E238" s="244" t="s">
        <v>19</v>
      </c>
      <c r="F238" s="245" t="s">
        <v>1144</v>
      </c>
      <c r="G238" s="243"/>
      <c r="H238" s="246">
        <v>0.72999999999999998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2" t="s">
        <v>195</v>
      </c>
      <c r="AU238" s="252" t="s">
        <v>81</v>
      </c>
      <c r="AV238" s="14" t="s">
        <v>81</v>
      </c>
      <c r="AW238" s="14" t="s">
        <v>33</v>
      </c>
      <c r="AX238" s="14" t="s">
        <v>79</v>
      </c>
      <c r="AY238" s="252" t="s">
        <v>170</v>
      </c>
    </row>
    <row r="239" s="2" customFormat="1" ht="44.25" customHeight="1">
      <c r="A239" s="39"/>
      <c r="B239" s="40"/>
      <c r="C239" s="213" t="s">
        <v>441</v>
      </c>
      <c r="D239" s="213" t="s">
        <v>172</v>
      </c>
      <c r="E239" s="214" t="s">
        <v>1145</v>
      </c>
      <c r="F239" s="215" t="s">
        <v>1146</v>
      </c>
      <c r="G239" s="216" t="s">
        <v>237</v>
      </c>
      <c r="H239" s="217">
        <v>22</v>
      </c>
      <c r="I239" s="218"/>
      <c r="J239" s="219">
        <f>ROUND(I239*H239,2)</f>
        <v>0</v>
      </c>
      <c r="K239" s="215" t="s">
        <v>176</v>
      </c>
      <c r="L239" s="45"/>
      <c r="M239" s="220" t="s">
        <v>19</v>
      </c>
      <c r="N239" s="221" t="s">
        <v>42</v>
      </c>
      <c r="O239" s="85"/>
      <c r="P239" s="222">
        <f>O239*H239</f>
        <v>0</v>
      </c>
      <c r="Q239" s="222">
        <v>0.25564983000000002</v>
      </c>
      <c r="R239" s="222">
        <f>Q239*H239</f>
        <v>5.6242962600000004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177</v>
      </c>
      <c r="AT239" s="224" t="s">
        <v>172</v>
      </c>
      <c r="AU239" s="224" t="s">
        <v>81</v>
      </c>
      <c r="AY239" s="18" t="s">
        <v>170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79</v>
      </c>
      <c r="BK239" s="225">
        <f>ROUND(I239*H239,2)</f>
        <v>0</v>
      </c>
      <c r="BL239" s="18" t="s">
        <v>177</v>
      </c>
      <c r="BM239" s="224" t="s">
        <v>1147</v>
      </c>
    </row>
    <row r="240" s="2" customFormat="1">
      <c r="A240" s="39"/>
      <c r="B240" s="40"/>
      <c r="C240" s="41"/>
      <c r="D240" s="226" t="s">
        <v>179</v>
      </c>
      <c r="E240" s="41"/>
      <c r="F240" s="227" t="s">
        <v>1148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179</v>
      </c>
      <c r="AU240" s="18" t="s">
        <v>81</v>
      </c>
    </row>
    <row r="241" s="2" customFormat="1">
      <c r="A241" s="39"/>
      <c r="B241" s="40"/>
      <c r="C241" s="41"/>
      <c r="D241" s="233" t="s">
        <v>266</v>
      </c>
      <c r="E241" s="41"/>
      <c r="F241" s="274" t="s">
        <v>1149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266</v>
      </c>
      <c r="AU241" s="18" t="s">
        <v>81</v>
      </c>
    </row>
    <row r="242" s="2" customFormat="1" ht="16.5" customHeight="1">
      <c r="A242" s="39"/>
      <c r="B242" s="40"/>
      <c r="C242" s="213" t="s">
        <v>446</v>
      </c>
      <c r="D242" s="213" t="s">
        <v>172</v>
      </c>
      <c r="E242" s="214" t="s">
        <v>1150</v>
      </c>
      <c r="F242" s="215" t="s">
        <v>1151</v>
      </c>
      <c r="G242" s="216" t="s">
        <v>206</v>
      </c>
      <c r="H242" s="217">
        <v>5</v>
      </c>
      <c r="I242" s="218"/>
      <c r="J242" s="219">
        <f>ROUND(I242*H242,2)</f>
        <v>0</v>
      </c>
      <c r="K242" s="215" t="s">
        <v>176</v>
      </c>
      <c r="L242" s="45"/>
      <c r="M242" s="220" t="s">
        <v>19</v>
      </c>
      <c r="N242" s="221" t="s">
        <v>42</v>
      </c>
      <c r="O242" s="85"/>
      <c r="P242" s="222">
        <f>O242*H242</f>
        <v>0</v>
      </c>
      <c r="Q242" s="222">
        <v>0</v>
      </c>
      <c r="R242" s="222">
        <f>Q242*H242</f>
        <v>0</v>
      </c>
      <c r="S242" s="222">
        <v>2</v>
      </c>
      <c r="T242" s="223">
        <f>S242*H242</f>
        <v>10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24" t="s">
        <v>177</v>
      </c>
      <c r="AT242" s="224" t="s">
        <v>172</v>
      </c>
      <c r="AU242" s="224" t="s">
        <v>81</v>
      </c>
      <c r="AY242" s="18" t="s">
        <v>170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8" t="s">
        <v>79</v>
      </c>
      <c r="BK242" s="225">
        <f>ROUND(I242*H242,2)</f>
        <v>0</v>
      </c>
      <c r="BL242" s="18" t="s">
        <v>177</v>
      </c>
      <c r="BM242" s="224" t="s">
        <v>1152</v>
      </c>
    </row>
    <row r="243" s="2" customFormat="1">
      <c r="A243" s="39"/>
      <c r="B243" s="40"/>
      <c r="C243" s="41"/>
      <c r="D243" s="226" t="s">
        <v>179</v>
      </c>
      <c r="E243" s="41"/>
      <c r="F243" s="227" t="s">
        <v>1153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179</v>
      </c>
      <c r="AU243" s="18" t="s">
        <v>81</v>
      </c>
    </row>
    <row r="244" s="12" customFormat="1" ht="22.8" customHeight="1">
      <c r="A244" s="12"/>
      <c r="B244" s="197"/>
      <c r="C244" s="198"/>
      <c r="D244" s="199" t="s">
        <v>70</v>
      </c>
      <c r="E244" s="211" t="s">
        <v>500</v>
      </c>
      <c r="F244" s="211" t="s">
        <v>501</v>
      </c>
      <c r="G244" s="198"/>
      <c r="H244" s="198"/>
      <c r="I244" s="201"/>
      <c r="J244" s="212">
        <f>BK244</f>
        <v>0</v>
      </c>
      <c r="K244" s="198"/>
      <c r="L244" s="203"/>
      <c r="M244" s="204"/>
      <c r="N244" s="205"/>
      <c r="O244" s="205"/>
      <c r="P244" s="206">
        <f>SUM(P245:P258)</f>
        <v>0</v>
      </c>
      <c r="Q244" s="205"/>
      <c r="R244" s="206">
        <f>SUM(R245:R258)</f>
        <v>0</v>
      </c>
      <c r="S244" s="205"/>
      <c r="T244" s="207">
        <f>SUM(T245:T258)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08" t="s">
        <v>79</v>
      </c>
      <c r="AT244" s="209" t="s">
        <v>70</v>
      </c>
      <c r="AU244" s="209" t="s">
        <v>79</v>
      </c>
      <c r="AY244" s="208" t="s">
        <v>170</v>
      </c>
      <c r="BK244" s="210">
        <f>SUM(BK245:BK258)</f>
        <v>0</v>
      </c>
    </row>
    <row r="245" s="2" customFormat="1" ht="24.15" customHeight="1">
      <c r="A245" s="39"/>
      <c r="B245" s="40"/>
      <c r="C245" s="213" t="s">
        <v>452</v>
      </c>
      <c r="D245" s="213" t="s">
        <v>172</v>
      </c>
      <c r="E245" s="214" t="s">
        <v>503</v>
      </c>
      <c r="F245" s="215" t="s">
        <v>504</v>
      </c>
      <c r="G245" s="216" t="s">
        <v>229</v>
      </c>
      <c r="H245" s="217">
        <v>646.84000000000003</v>
      </c>
      <c r="I245" s="218"/>
      <c r="J245" s="219">
        <f>ROUND(I245*H245,2)</f>
        <v>0</v>
      </c>
      <c r="K245" s="215" t="s">
        <v>176</v>
      </c>
      <c r="L245" s="45"/>
      <c r="M245" s="220" t="s">
        <v>19</v>
      </c>
      <c r="N245" s="221" t="s">
        <v>42</v>
      </c>
      <c r="O245" s="85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177</v>
      </c>
      <c r="AT245" s="224" t="s">
        <v>172</v>
      </c>
      <c r="AU245" s="224" t="s">
        <v>81</v>
      </c>
      <c r="AY245" s="18" t="s">
        <v>170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79</v>
      </c>
      <c r="BK245" s="225">
        <f>ROUND(I245*H245,2)</f>
        <v>0</v>
      </c>
      <c r="BL245" s="18" t="s">
        <v>177</v>
      </c>
      <c r="BM245" s="224" t="s">
        <v>1154</v>
      </c>
    </row>
    <row r="246" s="2" customFormat="1">
      <c r="A246" s="39"/>
      <c r="B246" s="40"/>
      <c r="C246" s="41"/>
      <c r="D246" s="226" t="s">
        <v>179</v>
      </c>
      <c r="E246" s="41"/>
      <c r="F246" s="227" t="s">
        <v>506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179</v>
      </c>
      <c r="AU246" s="18" t="s">
        <v>81</v>
      </c>
    </row>
    <row r="247" s="2" customFormat="1" ht="33" customHeight="1">
      <c r="A247" s="39"/>
      <c r="B247" s="40"/>
      <c r="C247" s="213" t="s">
        <v>458</v>
      </c>
      <c r="D247" s="213" t="s">
        <v>172</v>
      </c>
      <c r="E247" s="214" t="s">
        <v>508</v>
      </c>
      <c r="F247" s="215" t="s">
        <v>509</v>
      </c>
      <c r="G247" s="216" t="s">
        <v>229</v>
      </c>
      <c r="H247" s="217">
        <v>646.84000000000003</v>
      </c>
      <c r="I247" s="218"/>
      <c r="J247" s="219">
        <f>ROUND(I247*H247,2)</f>
        <v>0</v>
      </c>
      <c r="K247" s="215" t="s">
        <v>176</v>
      </c>
      <c r="L247" s="45"/>
      <c r="M247" s="220" t="s">
        <v>19</v>
      </c>
      <c r="N247" s="221" t="s">
        <v>42</v>
      </c>
      <c r="O247" s="85"/>
      <c r="P247" s="222">
        <f>O247*H247</f>
        <v>0</v>
      </c>
      <c r="Q247" s="222">
        <v>0</v>
      </c>
      <c r="R247" s="222">
        <f>Q247*H247</f>
        <v>0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177</v>
      </c>
      <c r="AT247" s="224" t="s">
        <v>172</v>
      </c>
      <c r="AU247" s="224" t="s">
        <v>81</v>
      </c>
      <c r="AY247" s="18" t="s">
        <v>170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79</v>
      </c>
      <c r="BK247" s="225">
        <f>ROUND(I247*H247,2)</f>
        <v>0</v>
      </c>
      <c r="BL247" s="18" t="s">
        <v>177</v>
      </c>
      <c r="BM247" s="224" t="s">
        <v>1155</v>
      </c>
    </row>
    <row r="248" s="2" customFormat="1">
      <c r="A248" s="39"/>
      <c r="B248" s="40"/>
      <c r="C248" s="41"/>
      <c r="D248" s="226" t="s">
        <v>179</v>
      </c>
      <c r="E248" s="41"/>
      <c r="F248" s="227" t="s">
        <v>511</v>
      </c>
      <c r="G248" s="41"/>
      <c r="H248" s="41"/>
      <c r="I248" s="228"/>
      <c r="J248" s="41"/>
      <c r="K248" s="41"/>
      <c r="L248" s="45"/>
      <c r="M248" s="229"/>
      <c r="N248" s="230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179</v>
      </c>
      <c r="AU248" s="18" t="s">
        <v>81</v>
      </c>
    </row>
    <row r="249" s="2" customFormat="1" ht="37.8" customHeight="1">
      <c r="A249" s="39"/>
      <c r="B249" s="40"/>
      <c r="C249" s="213" t="s">
        <v>465</v>
      </c>
      <c r="D249" s="213" t="s">
        <v>172</v>
      </c>
      <c r="E249" s="214" t="s">
        <v>513</v>
      </c>
      <c r="F249" s="215" t="s">
        <v>514</v>
      </c>
      <c r="G249" s="216" t="s">
        <v>229</v>
      </c>
      <c r="H249" s="217">
        <v>1940.52</v>
      </c>
      <c r="I249" s="218"/>
      <c r="J249" s="219">
        <f>ROUND(I249*H249,2)</f>
        <v>0</v>
      </c>
      <c r="K249" s="215" t="s">
        <v>176</v>
      </c>
      <c r="L249" s="45"/>
      <c r="M249" s="220" t="s">
        <v>19</v>
      </c>
      <c r="N249" s="221" t="s">
        <v>42</v>
      </c>
      <c r="O249" s="85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177</v>
      </c>
      <c r="AT249" s="224" t="s">
        <v>172</v>
      </c>
      <c r="AU249" s="224" t="s">
        <v>81</v>
      </c>
      <c r="AY249" s="18" t="s">
        <v>170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79</v>
      </c>
      <c r="BK249" s="225">
        <f>ROUND(I249*H249,2)</f>
        <v>0</v>
      </c>
      <c r="BL249" s="18" t="s">
        <v>177</v>
      </c>
      <c r="BM249" s="224" t="s">
        <v>1156</v>
      </c>
    </row>
    <row r="250" s="2" customFormat="1">
      <c r="A250" s="39"/>
      <c r="B250" s="40"/>
      <c r="C250" s="41"/>
      <c r="D250" s="226" t="s">
        <v>179</v>
      </c>
      <c r="E250" s="41"/>
      <c r="F250" s="227" t="s">
        <v>516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179</v>
      </c>
      <c r="AU250" s="18" t="s">
        <v>81</v>
      </c>
    </row>
    <row r="251" s="2" customFormat="1">
      <c r="A251" s="39"/>
      <c r="B251" s="40"/>
      <c r="C251" s="41"/>
      <c r="D251" s="233" t="s">
        <v>266</v>
      </c>
      <c r="E251" s="41"/>
      <c r="F251" s="274" t="s">
        <v>517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266</v>
      </c>
      <c r="AU251" s="18" t="s">
        <v>81</v>
      </c>
    </row>
    <row r="252" s="14" customFormat="1">
      <c r="A252" s="14"/>
      <c r="B252" s="242"/>
      <c r="C252" s="243"/>
      <c r="D252" s="233" t="s">
        <v>195</v>
      </c>
      <c r="E252" s="243"/>
      <c r="F252" s="245" t="s">
        <v>1157</v>
      </c>
      <c r="G252" s="243"/>
      <c r="H252" s="246">
        <v>1940.52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2" t="s">
        <v>195</v>
      </c>
      <c r="AU252" s="252" t="s">
        <v>81</v>
      </c>
      <c r="AV252" s="14" t="s">
        <v>81</v>
      </c>
      <c r="AW252" s="14" t="s">
        <v>4</v>
      </c>
      <c r="AX252" s="14" t="s">
        <v>79</v>
      </c>
      <c r="AY252" s="252" t="s">
        <v>170</v>
      </c>
    </row>
    <row r="253" s="2" customFormat="1" ht="44.25" customHeight="1">
      <c r="A253" s="39"/>
      <c r="B253" s="40"/>
      <c r="C253" s="213" t="s">
        <v>470</v>
      </c>
      <c r="D253" s="213" t="s">
        <v>172</v>
      </c>
      <c r="E253" s="214" t="s">
        <v>1158</v>
      </c>
      <c r="F253" s="215" t="s">
        <v>1159</v>
      </c>
      <c r="G253" s="216" t="s">
        <v>229</v>
      </c>
      <c r="H253" s="217">
        <v>169.375</v>
      </c>
      <c r="I253" s="218"/>
      <c r="J253" s="219">
        <f>ROUND(I253*H253,2)</f>
        <v>0</v>
      </c>
      <c r="K253" s="215" t="s">
        <v>176</v>
      </c>
      <c r="L253" s="45"/>
      <c r="M253" s="220" t="s">
        <v>19</v>
      </c>
      <c r="N253" s="221" t="s">
        <v>42</v>
      </c>
      <c r="O253" s="85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177</v>
      </c>
      <c r="AT253" s="224" t="s">
        <v>172</v>
      </c>
      <c r="AU253" s="224" t="s">
        <v>81</v>
      </c>
      <c r="AY253" s="18" t="s">
        <v>170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79</v>
      </c>
      <c r="BK253" s="225">
        <f>ROUND(I253*H253,2)</f>
        <v>0</v>
      </c>
      <c r="BL253" s="18" t="s">
        <v>177</v>
      </c>
      <c r="BM253" s="224" t="s">
        <v>1160</v>
      </c>
    </row>
    <row r="254" s="2" customFormat="1">
      <c r="A254" s="39"/>
      <c r="B254" s="40"/>
      <c r="C254" s="41"/>
      <c r="D254" s="226" t="s">
        <v>179</v>
      </c>
      <c r="E254" s="41"/>
      <c r="F254" s="227" t="s">
        <v>1161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179</v>
      </c>
      <c r="AU254" s="18" t="s">
        <v>81</v>
      </c>
    </row>
    <row r="255" s="2" customFormat="1" ht="49.05" customHeight="1">
      <c r="A255" s="39"/>
      <c r="B255" s="40"/>
      <c r="C255" s="213" t="s">
        <v>481</v>
      </c>
      <c r="D255" s="213" t="s">
        <v>172</v>
      </c>
      <c r="E255" s="214" t="s">
        <v>520</v>
      </c>
      <c r="F255" s="215" t="s">
        <v>521</v>
      </c>
      <c r="G255" s="216" t="s">
        <v>229</v>
      </c>
      <c r="H255" s="217">
        <v>14.965</v>
      </c>
      <c r="I255" s="218"/>
      <c r="J255" s="219">
        <f>ROUND(I255*H255,2)</f>
        <v>0</v>
      </c>
      <c r="K255" s="215" t="s">
        <v>176</v>
      </c>
      <c r="L255" s="45"/>
      <c r="M255" s="220" t="s">
        <v>19</v>
      </c>
      <c r="N255" s="221" t="s">
        <v>42</v>
      </c>
      <c r="O255" s="85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177</v>
      </c>
      <c r="AT255" s="224" t="s">
        <v>172</v>
      </c>
      <c r="AU255" s="224" t="s">
        <v>81</v>
      </c>
      <c r="AY255" s="18" t="s">
        <v>170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79</v>
      </c>
      <c r="BK255" s="225">
        <f>ROUND(I255*H255,2)</f>
        <v>0</v>
      </c>
      <c r="BL255" s="18" t="s">
        <v>177</v>
      </c>
      <c r="BM255" s="224" t="s">
        <v>1162</v>
      </c>
    </row>
    <row r="256" s="2" customFormat="1">
      <c r="A256" s="39"/>
      <c r="B256" s="40"/>
      <c r="C256" s="41"/>
      <c r="D256" s="226" t="s">
        <v>179</v>
      </c>
      <c r="E256" s="41"/>
      <c r="F256" s="227" t="s">
        <v>523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179</v>
      </c>
      <c r="AU256" s="18" t="s">
        <v>81</v>
      </c>
    </row>
    <row r="257" s="2" customFormat="1" ht="44.25" customHeight="1">
      <c r="A257" s="39"/>
      <c r="B257" s="40"/>
      <c r="C257" s="213" t="s">
        <v>486</v>
      </c>
      <c r="D257" s="213" t="s">
        <v>172</v>
      </c>
      <c r="E257" s="214" t="s">
        <v>1163</v>
      </c>
      <c r="F257" s="215" t="s">
        <v>228</v>
      </c>
      <c r="G257" s="216" t="s">
        <v>229</v>
      </c>
      <c r="H257" s="217">
        <v>462.5</v>
      </c>
      <c r="I257" s="218"/>
      <c r="J257" s="219">
        <f>ROUND(I257*H257,2)</f>
        <v>0</v>
      </c>
      <c r="K257" s="215" t="s">
        <v>176</v>
      </c>
      <c r="L257" s="45"/>
      <c r="M257" s="220" t="s">
        <v>19</v>
      </c>
      <c r="N257" s="221" t="s">
        <v>42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177</v>
      </c>
      <c r="AT257" s="224" t="s">
        <v>172</v>
      </c>
      <c r="AU257" s="224" t="s">
        <v>81</v>
      </c>
      <c r="AY257" s="18" t="s">
        <v>170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79</v>
      </c>
      <c r="BK257" s="225">
        <f>ROUND(I257*H257,2)</f>
        <v>0</v>
      </c>
      <c r="BL257" s="18" t="s">
        <v>177</v>
      </c>
      <c r="BM257" s="224" t="s">
        <v>1164</v>
      </c>
    </row>
    <row r="258" s="2" customFormat="1">
      <c r="A258" s="39"/>
      <c r="B258" s="40"/>
      <c r="C258" s="41"/>
      <c r="D258" s="226" t="s">
        <v>179</v>
      </c>
      <c r="E258" s="41"/>
      <c r="F258" s="227" t="s">
        <v>1165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179</v>
      </c>
      <c r="AU258" s="18" t="s">
        <v>81</v>
      </c>
    </row>
    <row r="259" s="12" customFormat="1" ht="22.8" customHeight="1">
      <c r="A259" s="12"/>
      <c r="B259" s="197"/>
      <c r="C259" s="198"/>
      <c r="D259" s="199" t="s">
        <v>70</v>
      </c>
      <c r="E259" s="211" t="s">
        <v>524</v>
      </c>
      <c r="F259" s="211" t="s">
        <v>525</v>
      </c>
      <c r="G259" s="198"/>
      <c r="H259" s="198"/>
      <c r="I259" s="201"/>
      <c r="J259" s="212">
        <f>BK259</f>
        <v>0</v>
      </c>
      <c r="K259" s="198"/>
      <c r="L259" s="203"/>
      <c r="M259" s="204"/>
      <c r="N259" s="205"/>
      <c r="O259" s="205"/>
      <c r="P259" s="206">
        <f>SUM(P260:P261)</f>
        <v>0</v>
      </c>
      <c r="Q259" s="205"/>
      <c r="R259" s="206">
        <f>SUM(R260:R261)</f>
        <v>0</v>
      </c>
      <c r="S259" s="205"/>
      <c r="T259" s="207">
        <f>SUM(T260:T261)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8" t="s">
        <v>79</v>
      </c>
      <c r="AT259" s="209" t="s">
        <v>70</v>
      </c>
      <c r="AU259" s="209" t="s">
        <v>79</v>
      </c>
      <c r="AY259" s="208" t="s">
        <v>170</v>
      </c>
      <c r="BK259" s="210">
        <f>SUM(BK260:BK261)</f>
        <v>0</v>
      </c>
    </row>
    <row r="260" s="2" customFormat="1" ht="44.25" customHeight="1">
      <c r="A260" s="39"/>
      <c r="B260" s="40"/>
      <c r="C260" s="213" t="s">
        <v>490</v>
      </c>
      <c r="D260" s="213" t="s">
        <v>172</v>
      </c>
      <c r="E260" s="214" t="s">
        <v>1166</v>
      </c>
      <c r="F260" s="215" t="s">
        <v>1167</v>
      </c>
      <c r="G260" s="216" t="s">
        <v>229</v>
      </c>
      <c r="H260" s="217">
        <v>847.255</v>
      </c>
      <c r="I260" s="218"/>
      <c r="J260" s="219">
        <f>ROUND(I260*H260,2)</f>
        <v>0</v>
      </c>
      <c r="K260" s="215" t="s">
        <v>176</v>
      </c>
      <c r="L260" s="45"/>
      <c r="M260" s="220" t="s">
        <v>19</v>
      </c>
      <c r="N260" s="221" t="s">
        <v>42</v>
      </c>
      <c r="O260" s="85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177</v>
      </c>
      <c r="AT260" s="224" t="s">
        <v>172</v>
      </c>
      <c r="AU260" s="224" t="s">
        <v>81</v>
      </c>
      <c r="AY260" s="18" t="s">
        <v>170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79</v>
      </c>
      <c r="BK260" s="225">
        <f>ROUND(I260*H260,2)</f>
        <v>0</v>
      </c>
      <c r="BL260" s="18" t="s">
        <v>177</v>
      </c>
      <c r="BM260" s="224" t="s">
        <v>1168</v>
      </c>
    </row>
    <row r="261" s="2" customFormat="1">
      <c r="A261" s="39"/>
      <c r="B261" s="40"/>
      <c r="C261" s="41"/>
      <c r="D261" s="226" t="s">
        <v>179</v>
      </c>
      <c r="E261" s="41"/>
      <c r="F261" s="227" t="s">
        <v>1169</v>
      </c>
      <c r="G261" s="41"/>
      <c r="H261" s="41"/>
      <c r="I261" s="228"/>
      <c r="J261" s="41"/>
      <c r="K261" s="41"/>
      <c r="L261" s="45"/>
      <c r="M261" s="278"/>
      <c r="N261" s="279"/>
      <c r="O261" s="280"/>
      <c r="P261" s="280"/>
      <c r="Q261" s="280"/>
      <c r="R261" s="280"/>
      <c r="S261" s="280"/>
      <c r="T261" s="281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179</v>
      </c>
      <c r="AU261" s="18" t="s">
        <v>81</v>
      </c>
    </row>
    <row r="262" s="2" customFormat="1" ht="6.96" customHeight="1">
      <c r="A262" s="39"/>
      <c r="B262" s="60"/>
      <c r="C262" s="61"/>
      <c r="D262" s="61"/>
      <c r="E262" s="61"/>
      <c r="F262" s="61"/>
      <c r="G262" s="61"/>
      <c r="H262" s="61"/>
      <c r="I262" s="61"/>
      <c r="J262" s="61"/>
      <c r="K262" s="61"/>
      <c r="L262" s="45"/>
      <c r="M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</row>
  </sheetData>
  <sheetProtection sheet="1" autoFilter="0" formatColumns="0" formatRows="0" objects="1" scenarios="1" spinCount="100000" saltValue="Vw2Hh2eTgIl5spDs7hKXHThzi+sOH+WiqKovEu+JahjBSjcHKn5gW96/xn+TlcKbphtXzMQpYgYUZIt9whr97A==" hashValue="G7mC4AdAzCbL0VXo+Dz8juURc22SaZtTUaEpczsYQg2YGdEWinCxZ6X9kl6Ioxm4CghK+v0eYy4VMR3EqVUz7g==" algorithmName="SHA-512" password="CC35"/>
  <autoFilter ref="C93:K26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8" r:id="rId1" display="https://podminky.urs.cz/item/CS_URS_2021_01/113106192"/>
    <hyperlink ref="F102" r:id="rId2" display="https://podminky.urs.cz/item/CS_URS_2021_01/113107213"/>
    <hyperlink ref="F104" r:id="rId3" display="https://podminky.urs.cz/item/CS_URS_2021_01/113202111"/>
    <hyperlink ref="F106" r:id="rId4" display="https://podminky.urs.cz/item/CS_URS_2021_01/122252204"/>
    <hyperlink ref="F110" r:id="rId5" display="https://podminky.urs.cz/item/CS_URS_2021_01/132151103"/>
    <hyperlink ref="F121" r:id="rId6" display="https://podminky.urs.cz/item/CS_URS_2021_01/162651111"/>
    <hyperlink ref="F124" r:id="rId7" display="https://podminky.urs.cz/item/CS_URS_2021_01/167151101"/>
    <hyperlink ref="F126" r:id="rId8" display="https://podminky.urs.cz/item/CS_URS_2021_01/171201201"/>
    <hyperlink ref="F128" r:id="rId9" display="https://podminky.urs.cz/item/CS_URS_2021_01/171201231"/>
    <hyperlink ref="F131" r:id="rId10" display="https://podminky.urs.cz/item/CS_URS_2021_01/174101101"/>
    <hyperlink ref="F138" r:id="rId11" display="https://podminky.urs.cz/item/CS_URS_2021_01/58344197"/>
    <hyperlink ref="F142" r:id="rId12" display="https://podminky.urs.cz/item/CS_URS_2021_01/174151101"/>
    <hyperlink ref="F146" r:id="rId13" display="https://podminky.urs.cz/item/CS_URS_2021_01/10364100"/>
    <hyperlink ref="F150" r:id="rId14" display="https://podminky.urs.cz/item/CS_URS_2021_01/175111101"/>
    <hyperlink ref="F154" r:id="rId15" display="https://podminky.urs.cz/item/CS_URS_2021_01/58344121"/>
    <hyperlink ref="F158" r:id="rId16" display="https://podminky.urs.cz/item/CS_URS_2021_01/181202305"/>
    <hyperlink ref="F160" r:id="rId17" display="https://podminky.urs.cz/item/CS_URS_2021_01/181411121"/>
    <hyperlink ref="F162" r:id="rId18" display="https://podminky.urs.cz/item/CS_URS_2021_01/00572100"/>
    <hyperlink ref="F165" r:id="rId19" display="https://podminky.urs.cz/item/CS_URS_2021_01/182303111"/>
    <hyperlink ref="F167" r:id="rId20" display="https://podminky.urs.cz/item/CS_URS_2021_01/10371500"/>
    <hyperlink ref="F170" r:id="rId21" display="https://podminky.urs.cz/item/CS_URS_2021_01/185803111"/>
    <hyperlink ref="F172" r:id="rId22" display="https://podminky.urs.cz/item/CS_URS_2021_01/185803211"/>
    <hyperlink ref="F175" r:id="rId23" display="https://podminky.urs.cz/item/CS_URS_2021_01/212751105"/>
    <hyperlink ref="F177" r:id="rId24" display="https://podminky.urs.cz/item/CS_URS_2021_01/274313611"/>
    <hyperlink ref="F185" r:id="rId25" display="https://podminky.urs.cz/item/CS_URS_2021_01/451573111"/>
    <hyperlink ref="F195" r:id="rId26" display="https://podminky.urs.cz/item/CS_URS_2021_01/564851111"/>
    <hyperlink ref="F198" r:id="rId27" display="https://podminky.urs.cz/item/CS_URS_2021_01/564861111"/>
    <hyperlink ref="F201" r:id="rId28" display="https://podminky.urs.cz/item/CS_URS_2021_01/565166122"/>
    <hyperlink ref="F203" r:id="rId29" display="https://podminky.urs.cz/item/CS_URS_2021_01/573211107"/>
    <hyperlink ref="F205" r:id="rId30" display="https://podminky.urs.cz/item/CS_URS_2021_01/577134141"/>
    <hyperlink ref="F207" r:id="rId31" display="https://podminky.urs.cz/item/CS_URS_2021_01/577155142"/>
    <hyperlink ref="F210" r:id="rId32" display="https://podminky.urs.cz/item/CS_URS_2021_01/871355221"/>
    <hyperlink ref="F213" r:id="rId33" display="https://podminky.urs.cz/item/CS_URS_2021_01/892351111"/>
    <hyperlink ref="F215" r:id="rId34" display="https://podminky.urs.cz/item/CS_URS_2021_01/894812205"/>
    <hyperlink ref="F217" r:id="rId35" display="https://podminky.urs.cz/item/CS_URS_2021_01/894812235"/>
    <hyperlink ref="F219" r:id="rId36" display="https://podminky.urs.cz/item/CS_URS_2021_01/894812249"/>
    <hyperlink ref="F221" r:id="rId37" display="https://podminky.urs.cz/item/CS_URS_2021_01/894812262"/>
    <hyperlink ref="F223" r:id="rId38" display="https://podminky.urs.cz/item/CS_URS_2021_01/899721112"/>
    <hyperlink ref="F225" r:id="rId39" display="https://podminky.urs.cz/item/CS_URS_2021_01/899722114"/>
    <hyperlink ref="F228" r:id="rId40" display="https://podminky.urs.cz/item/CS_URS_2021_01/916131213"/>
    <hyperlink ref="F230" r:id="rId41" display="https://podminky.urs.cz/item/CS_URS_2021_01/59217032"/>
    <hyperlink ref="F232" r:id="rId42" display="https://podminky.urs.cz/item/CS_URS_2021_01/919732211"/>
    <hyperlink ref="F234" r:id="rId43" display="https://podminky.urs.cz/item/CS_URS_2021_01/919735112"/>
    <hyperlink ref="F236" r:id="rId44" display="https://podminky.urs.cz/item/CS_URS_2021_01/111625530"/>
    <hyperlink ref="F240" r:id="rId45" display="https://podminky.urs.cz/item/CS_URS_2021_01/935114112"/>
    <hyperlink ref="F243" r:id="rId46" display="https://podminky.urs.cz/item/CS_URS_2021_01/961044111"/>
    <hyperlink ref="F246" r:id="rId47" display="https://podminky.urs.cz/item/CS_URS_2021_01/997002611"/>
    <hyperlink ref="F248" r:id="rId48" display="https://podminky.urs.cz/item/CS_URS_2021_01/997006512"/>
    <hyperlink ref="F250" r:id="rId49" display="https://podminky.urs.cz/item/CS_URS_2021_01/997006519"/>
    <hyperlink ref="F254" r:id="rId50" display="https://podminky.urs.cz/item/CS_URS_2021_01/997013861"/>
    <hyperlink ref="F256" r:id="rId51" display="https://podminky.urs.cz/item/CS_URS_2021_01/997013871"/>
    <hyperlink ref="F258" r:id="rId52" display="https://podminky.urs.cz/item/CS_URS_2021_01/997013873"/>
    <hyperlink ref="F261" r:id="rId53" display="https://podminky.urs.cz/item/CS_URS_2021_01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54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1" customFormat="1" ht="12" customHeight="1">
      <c r="B8" s="21"/>
      <c r="D8" s="143" t="s">
        <v>131</v>
      </c>
      <c r="L8" s="21"/>
    </row>
    <row r="9" hidden="1" s="2" customFormat="1" ht="16.5" customHeight="1">
      <c r="A9" s="39"/>
      <c r="B9" s="45"/>
      <c r="C9" s="39"/>
      <c r="D9" s="39"/>
      <c r="E9" s="144" t="s">
        <v>941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 ht="12" customHeight="1">
      <c r="A10" s="39"/>
      <c r="B10" s="45"/>
      <c r="C10" s="39"/>
      <c r="D10" s="143" t="s">
        <v>942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6.5" customHeight="1">
      <c r="A11" s="39"/>
      <c r="B11" s="45"/>
      <c r="C11" s="39"/>
      <c r="D11" s="39"/>
      <c r="E11" s="146" t="s">
        <v>1170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26. 3. 2021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8" customHeight="1">
      <c r="A26" s="39"/>
      <c r="B26" s="45"/>
      <c r="C26" s="39"/>
      <c r="D26" s="39"/>
      <c r="E26" s="134" t="s">
        <v>32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idden="1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hidden="1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25.4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ROUND(J89,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ROUND((SUM(BE89:BE110)),  2)</f>
        <v>0</v>
      </c>
      <c r="G35" s="39"/>
      <c r="H35" s="39"/>
      <c r="I35" s="158">
        <v>0.20999999999999999</v>
      </c>
      <c r="J35" s="157">
        <f>ROUND(((SUM(BE89:BE110))*I35),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43</v>
      </c>
      <c r="F36" s="157">
        <f>ROUND((SUM(BF89:BF110)),  2)</f>
        <v>0</v>
      </c>
      <c r="G36" s="39"/>
      <c r="H36" s="39"/>
      <c r="I36" s="158">
        <v>0.14999999999999999</v>
      </c>
      <c r="J36" s="157">
        <f>ROUND(((SUM(BF89:BF110))*I36),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44</v>
      </c>
      <c r="F37" s="157">
        <f>ROUND((SUM(BG89:BG110)),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45</v>
      </c>
      <c r="F38" s="157">
        <f>ROUND((SUM(BH89:BH110)),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46</v>
      </c>
      <c r="F39" s="157">
        <f>ROUND((SUM(BI89:BI110)),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25.4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hidden="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hidden="1"/>
    <row r="44" hidden="1"/>
    <row r="45" hidden="1"/>
    <row r="46" hidden="1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24.96" customHeight="1">
      <c r="A47" s="39"/>
      <c r="B47" s="40"/>
      <c r="C47" s="24" t="s">
        <v>133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26.25" customHeight="1">
      <c r="A50" s="39"/>
      <c r="B50" s="40"/>
      <c r="C50" s="41"/>
      <c r="D50" s="41"/>
      <c r="E50" s="170" t="str">
        <f>E7</f>
        <v>Projektová dokumentace revitalizace střediska Veřejná zeleň na ul. Palackého 29, Nový Jičín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1" customFormat="1" ht="12" customHeight="1">
      <c r="B51" s="22"/>
      <c r="C51" s="33" t="s">
        <v>131</v>
      </c>
      <c r="D51" s="23"/>
      <c r="E51" s="23"/>
      <c r="F51" s="23"/>
      <c r="G51" s="23"/>
      <c r="H51" s="23"/>
      <c r="I51" s="23"/>
      <c r="J51" s="23"/>
      <c r="K51" s="23"/>
      <c r="L51" s="21"/>
    </row>
    <row r="52" hidden="1" s="2" customFormat="1" ht="16.5" customHeight="1">
      <c r="A52" s="39"/>
      <c r="B52" s="40"/>
      <c r="C52" s="41"/>
      <c r="D52" s="41"/>
      <c r="E52" s="170" t="s">
        <v>941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12" customHeight="1">
      <c r="A53" s="39"/>
      <c r="B53" s="40"/>
      <c r="C53" s="33" t="s">
        <v>942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6.5" customHeight="1">
      <c r="A54" s="39"/>
      <c r="B54" s="40"/>
      <c r="C54" s="41"/>
      <c r="D54" s="41"/>
      <c r="E54" s="70" t="str">
        <f>E11</f>
        <v>SO 04.2 - Sanace podloží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2" customHeight="1">
      <c r="A56" s="39"/>
      <c r="B56" s="40"/>
      <c r="C56" s="33" t="s">
        <v>21</v>
      </c>
      <c r="D56" s="41"/>
      <c r="E56" s="41"/>
      <c r="F56" s="28" t="str">
        <f>F14</f>
        <v>par. č. 589/3 v k.ú. Nový Jičín-Horní Předměstí</v>
      </c>
      <c r="G56" s="41"/>
      <c r="H56" s="41"/>
      <c r="I56" s="33" t="s">
        <v>23</v>
      </c>
      <c r="J56" s="73" t="str">
        <f>IF(J14="","",J14)</f>
        <v>26. 3. 2021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Technické služby města Nového Jičína, p. o.</v>
      </c>
      <c r="G58" s="41"/>
      <c r="H58" s="41"/>
      <c r="I58" s="33" t="s">
        <v>31</v>
      </c>
      <c r="J58" s="37" t="str">
        <f>E23</f>
        <v>BENEPRO, a.s.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BENEPRO, a.s.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hidden="1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hidden="1" s="2" customFormat="1" ht="29.28" customHeight="1">
      <c r="A61" s="39"/>
      <c r="B61" s="40"/>
      <c r="C61" s="171" t="s">
        <v>134</v>
      </c>
      <c r="D61" s="172"/>
      <c r="E61" s="172"/>
      <c r="F61" s="172"/>
      <c r="G61" s="172"/>
      <c r="H61" s="172"/>
      <c r="I61" s="172"/>
      <c r="J61" s="173" t="s">
        <v>135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hidden="1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hidden="1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J89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136</v>
      </c>
    </row>
    <row r="64" hidden="1" s="9" customFormat="1" ht="24.96" customHeight="1">
      <c r="A64" s="9"/>
      <c r="B64" s="175"/>
      <c r="C64" s="176"/>
      <c r="D64" s="177" t="s">
        <v>137</v>
      </c>
      <c r="E64" s="178"/>
      <c r="F64" s="178"/>
      <c r="G64" s="178"/>
      <c r="H64" s="178"/>
      <c r="I64" s="178"/>
      <c r="J64" s="179">
        <f>J90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hidden="1" s="10" customFormat="1" ht="19.92" customHeight="1">
      <c r="A65" s="10"/>
      <c r="B65" s="181"/>
      <c r="C65" s="126"/>
      <c r="D65" s="182" t="s">
        <v>138</v>
      </c>
      <c r="E65" s="183"/>
      <c r="F65" s="183"/>
      <c r="G65" s="183"/>
      <c r="H65" s="183"/>
      <c r="I65" s="183"/>
      <c r="J65" s="184">
        <f>J91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10" customFormat="1" ht="19.92" customHeight="1">
      <c r="A66" s="10"/>
      <c r="B66" s="181"/>
      <c r="C66" s="126"/>
      <c r="D66" s="182" t="s">
        <v>142</v>
      </c>
      <c r="E66" s="183"/>
      <c r="F66" s="183"/>
      <c r="G66" s="183"/>
      <c r="H66" s="183"/>
      <c r="I66" s="183"/>
      <c r="J66" s="184">
        <f>J105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hidden="1" s="10" customFormat="1" ht="19.92" customHeight="1">
      <c r="A67" s="10"/>
      <c r="B67" s="181"/>
      <c r="C67" s="126"/>
      <c r="D67" s="182" t="s">
        <v>144</v>
      </c>
      <c r="E67" s="183"/>
      <c r="F67" s="183"/>
      <c r="G67" s="183"/>
      <c r="H67" s="183"/>
      <c r="I67" s="183"/>
      <c r="J67" s="184">
        <f>J108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hidden="1" s="2" customFormat="1" ht="21.84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hidden="1" s="2" customFormat="1" ht="6.96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hidden="1"/>
    <row r="71" hidden="1"/>
    <row r="72" hidden="1"/>
    <row r="73" s="2" customFormat="1" ht="6.96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24.96" customHeight="1">
      <c r="A74" s="39"/>
      <c r="B74" s="40"/>
      <c r="C74" s="24" t="s">
        <v>155</v>
      </c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26.25" customHeight="1">
      <c r="A77" s="39"/>
      <c r="B77" s="40"/>
      <c r="C77" s="41"/>
      <c r="D77" s="41"/>
      <c r="E77" s="170" t="str">
        <f>E7</f>
        <v>Projektová dokumentace revitalizace střediska Veřejná zeleň na ul. Palackého 29, Nový Jičín</v>
      </c>
      <c r="F77" s="33"/>
      <c r="G77" s="33"/>
      <c r="H77" s="33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1" customFormat="1" ht="12" customHeight="1">
      <c r="B78" s="22"/>
      <c r="C78" s="33" t="s">
        <v>131</v>
      </c>
      <c r="D78" s="23"/>
      <c r="E78" s="23"/>
      <c r="F78" s="23"/>
      <c r="G78" s="23"/>
      <c r="H78" s="23"/>
      <c r="I78" s="23"/>
      <c r="J78" s="23"/>
      <c r="K78" s="23"/>
      <c r="L78" s="21"/>
    </row>
    <row r="79" s="2" customFormat="1" ht="16.5" customHeight="1">
      <c r="A79" s="39"/>
      <c r="B79" s="40"/>
      <c r="C79" s="41"/>
      <c r="D79" s="41"/>
      <c r="E79" s="170" t="s">
        <v>941</v>
      </c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942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70" t="str">
        <f>E11</f>
        <v>SO 04.2 - Sanace podloží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2" customHeight="1">
      <c r="A83" s="39"/>
      <c r="B83" s="40"/>
      <c r="C83" s="33" t="s">
        <v>21</v>
      </c>
      <c r="D83" s="41"/>
      <c r="E83" s="41"/>
      <c r="F83" s="28" t="str">
        <f>F14</f>
        <v>par. č. 589/3 v k.ú. Nový Jičín-Horní Předměstí</v>
      </c>
      <c r="G83" s="41"/>
      <c r="H83" s="41"/>
      <c r="I83" s="33" t="s">
        <v>23</v>
      </c>
      <c r="J83" s="73" t="str">
        <f>IF(J14="","",J14)</f>
        <v>26. 3. 2021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6.96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5.15" customHeight="1">
      <c r="A85" s="39"/>
      <c r="B85" s="40"/>
      <c r="C85" s="33" t="s">
        <v>25</v>
      </c>
      <c r="D85" s="41"/>
      <c r="E85" s="41"/>
      <c r="F85" s="28" t="str">
        <f>E17</f>
        <v>Technické služby města Nového Jičína, p. o.</v>
      </c>
      <c r="G85" s="41"/>
      <c r="H85" s="41"/>
      <c r="I85" s="33" t="s">
        <v>31</v>
      </c>
      <c r="J85" s="37" t="str">
        <f>E23</f>
        <v>BENEPRO, a.s.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29</v>
      </c>
      <c r="D86" s="41"/>
      <c r="E86" s="41"/>
      <c r="F86" s="28" t="str">
        <f>IF(E20="","",E20)</f>
        <v>Vyplň údaj</v>
      </c>
      <c r="G86" s="41"/>
      <c r="H86" s="41"/>
      <c r="I86" s="33" t="s">
        <v>34</v>
      </c>
      <c r="J86" s="37" t="str">
        <f>E26</f>
        <v>BENEPRO, a.s.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0.32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11" customFormat="1" ht="29.28" customHeight="1">
      <c r="A88" s="186"/>
      <c r="B88" s="187"/>
      <c r="C88" s="188" t="s">
        <v>156</v>
      </c>
      <c r="D88" s="189" t="s">
        <v>56</v>
      </c>
      <c r="E88" s="189" t="s">
        <v>52</v>
      </c>
      <c r="F88" s="189" t="s">
        <v>53</v>
      </c>
      <c r="G88" s="189" t="s">
        <v>157</v>
      </c>
      <c r="H88" s="189" t="s">
        <v>158</v>
      </c>
      <c r="I88" s="189" t="s">
        <v>159</v>
      </c>
      <c r="J88" s="189" t="s">
        <v>135</v>
      </c>
      <c r="K88" s="190" t="s">
        <v>160</v>
      </c>
      <c r="L88" s="191"/>
      <c r="M88" s="93" t="s">
        <v>19</v>
      </c>
      <c r="N88" s="94" t="s">
        <v>41</v>
      </c>
      <c r="O88" s="94" t="s">
        <v>161</v>
      </c>
      <c r="P88" s="94" t="s">
        <v>162</v>
      </c>
      <c r="Q88" s="94" t="s">
        <v>163</v>
      </c>
      <c r="R88" s="94" t="s">
        <v>164</v>
      </c>
      <c r="S88" s="94" t="s">
        <v>165</v>
      </c>
      <c r="T88" s="95" t="s">
        <v>166</v>
      </c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</row>
    <row r="89" s="2" customFormat="1" ht="22.8" customHeight="1">
      <c r="A89" s="39"/>
      <c r="B89" s="40"/>
      <c r="C89" s="100" t="s">
        <v>167</v>
      </c>
      <c r="D89" s="41"/>
      <c r="E89" s="41"/>
      <c r="F89" s="41"/>
      <c r="G89" s="41"/>
      <c r="H89" s="41"/>
      <c r="I89" s="41"/>
      <c r="J89" s="192">
        <f>BK89</f>
        <v>0</v>
      </c>
      <c r="K89" s="41"/>
      <c r="L89" s="45"/>
      <c r="M89" s="96"/>
      <c r="N89" s="193"/>
      <c r="O89" s="97"/>
      <c r="P89" s="194">
        <f>P90</f>
        <v>0</v>
      </c>
      <c r="Q89" s="97"/>
      <c r="R89" s="194">
        <f>R90</f>
        <v>0.61099999999999999</v>
      </c>
      <c r="S89" s="97"/>
      <c r="T89" s="195">
        <f>T90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70</v>
      </c>
      <c r="AU89" s="18" t="s">
        <v>136</v>
      </c>
      <c r="BK89" s="196">
        <f>BK90</f>
        <v>0</v>
      </c>
    </row>
    <row r="90" s="12" customFormat="1" ht="25.92" customHeight="1">
      <c r="A90" s="12"/>
      <c r="B90" s="197"/>
      <c r="C90" s="198"/>
      <c r="D90" s="199" t="s">
        <v>70</v>
      </c>
      <c r="E90" s="200" t="s">
        <v>168</v>
      </c>
      <c r="F90" s="200" t="s">
        <v>169</v>
      </c>
      <c r="G90" s="198"/>
      <c r="H90" s="198"/>
      <c r="I90" s="201"/>
      <c r="J90" s="202">
        <f>BK90</f>
        <v>0</v>
      </c>
      <c r="K90" s="198"/>
      <c r="L90" s="203"/>
      <c r="M90" s="204"/>
      <c r="N90" s="205"/>
      <c r="O90" s="205"/>
      <c r="P90" s="206">
        <f>P91+P105+P108</f>
        <v>0</v>
      </c>
      <c r="Q90" s="205"/>
      <c r="R90" s="206">
        <f>R91+R105+R108</f>
        <v>0.61099999999999999</v>
      </c>
      <c r="S90" s="205"/>
      <c r="T90" s="207">
        <f>T91+T105+T108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79</v>
      </c>
      <c r="AT90" s="209" t="s">
        <v>70</v>
      </c>
      <c r="AU90" s="209" t="s">
        <v>71</v>
      </c>
      <c r="AY90" s="208" t="s">
        <v>170</v>
      </c>
      <c r="BK90" s="210">
        <f>BK91+BK105+BK108</f>
        <v>0</v>
      </c>
    </row>
    <row r="91" s="12" customFormat="1" ht="22.8" customHeight="1">
      <c r="A91" s="12"/>
      <c r="B91" s="197"/>
      <c r="C91" s="198"/>
      <c r="D91" s="199" t="s">
        <v>70</v>
      </c>
      <c r="E91" s="211" t="s">
        <v>79</v>
      </c>
      <c r="F91" s="211" t="s">
        <v>171</v>
      </c>
      <c r="G91" s="198"/>
      <c r="H91" s="198"/>
      <c r="I91" s="201"/>
      <c r="J91" s="212">
        <f>BK91</f>
        <v>0</v>
      </c>
      <c r="K91" s="198"/>
      <c r="L91" s="203"/>
      <c r="M91" s="204"/>
      <c r="N91" s="205"/>
      <c r="O91" s="205"/>
      <c r="P91" s="206">
        <f>SUM(P92:P104)</f>
        <v>0</v>
      </c>
      <c r="Q91" s="205"/>
      <c r="R91" s="206">
        <f>SUM(R92:R104)</f>
        <v>0</v>
      </c>
      <c r="S91" s="205"/>
      <c r="T91" s="207">
        <f>SUM(T92:T104)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79</v>
      </c>
      <c r="AT91" s="209" t="s">
        <v>70</v>
      </c>
      <c r="AU91" s="209" t="s">
        <v>79</v>
      </c>
      <c r="AY91" s="208" t="s">
        <v>170</v>
      </c>
      <c r="BK91" s="210">
        <f>SUM(BK92:BK104)</f>
        <v>0</v>
      </c>
    </row>
    <row r="92" s="2" customFormat="1" ht="37.8" customHeight="1">
      <c r="A92" s="39"/>
      <c r="B92" s="40"/>
      <c r="C92" s="213" t="s">
        <v>79</v>
      </c>
      <c r="D92" s="213" t="s">
        <v>172</v>
      </c>
      <c r="E92" s="214" t="s">
        <v>959</v>
      </c>
      <c r="F92" s="215" t="s">
        <v>960</v>
      </c>
      <c r="G92" s="216" t="s">
        <v>206</v>
      </c>
      <c r="H92" s="217">
        <v>390</v>
      </c>
      <c r="I92" s="218"/>
      <c r="J92" s="219">
        <f>ROUND(I92*H92,2)</f>
        <v>0</v>
      </c>
      <c r="K92" s="215" t="s">
        <v>176</v>
      </c>
      <c r="L92" s="45"/>
      <c r="M92" s="220" t="s">
        <v>19</v>
      </c>
      <c r="N92" s="221" t="s">
        <v>42</v>
      </c>
      <c r="O92" s="85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24" t="s">
        <v>177</v>
      </c>
      <c r="AT92" s="224" t="s">
        <v>172</v>
      </c>
      <c r="AU92" s="224" t="s">
        <v>81</v>
      </c>
      <c r="AY92" s="18" t="s">
        <v>170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8" t="s">
        <v>79</v>
      </c>
      <c r="BK92" s="225">
        <f>ROUND(I92*H92,2)</f>
        <v>0</v>
      </c>
      <c r="BL92" s="18" t="s">
        <v>177</v>
      </c>
      <c r="BM92" s="224" t="s">
        <v>1171</v>
      </c>
    </row>
    <row r="93" s="2" customFormat="1">
      <c r="A93" s="39"/>
      <c r="B93" s="40"/>
      <c r="C93" s="41"/>
      <c r="D93" s="226" t="s">
        <v>179</v>
      </c>
      <c r="E93" s="41"/>
      <c r="F93" s="227" t="s">
        <v>962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179</v>
      </c>
      <c r="AU93" s="18" t="s">
        <v>81</v>
      </c>
    </row>
    <row r="94" s="13" customFormat="1">
      <c r="A94" s="13"/>
      <c r="B94" s="231"/>
      <c r="C94" s="232"/>
      <c r="D94" s="233" t="s">
        <v>195</v>
      </c>
      <c r="E94" s="234" t="s">
        <v>19</v>
      </c>
      <c r="F94" s="235" t="s">
        <v>1172</v>
      </c>
      <c r="G94" s="232"/>
      <c r="H94" s="234" t="s">
        <v>19</v>
      </c>
      <c r="I94" s="236"/>
      <c r="J94" s="232"/>
      <c r="K94" s="232"/>
      <c r="L94" s="237"/>
      <c r="M94" s="238"/>
      <c r="N94" s="239"/>
      <c r="O94" s="239"/>
      <c r="P94" s="239"/>
      <c r="Q94" s="239"/>
      <c r="R94" s="239"/>
      <c r="S94" s="239"/>
      <c r="T94" s="240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1" t="s">
        <v>195</v>
      </c>
      <c r="AU94" s="241" t="s">
        <v>81</v>
      </c>
      <c r="AV94" s="13" t="s">
        <v>79</v>
      </c>
      <c r="AW94" s="13" t="s">
        <v>33</v>
      </c>
      <c r="AX94" s="13" t="s">
        <v>71</v>
      </c>
      <c r="AY94" s="241" t="s">
        <v>170</v>
      </c>
    </row>
    <row r="95" s="14" customFormat="1">
      <c r="A95" s="14"/>
      <c r="B95" s="242"/>
      <c r="C95" s="243"/>
      <c r="D95" s="233" t="s">
        <v>195</v>
      </c>
      <c r="E95" s="244" t="s">
        <v>19</v>
      </c>
      <c r="F95" s="245" t="s">
        <v>1173</v>
      </c>
      <c r="G95" s="243"/>
      <c r="H95" s="246">
        <v>390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2" t="s">
        <v>195</v>
      </c>
      <c r="AU95" s="252" t="s">
        <v>81</v>
      </c>
      <c r="AV95" s="14" t="s">
        <v>81</v>
      </c>
      <c r="AW95" s="14" t="s">
        <v>33</v>
      </c>
      <c r="AX95" s="14" t="s">
        <v>79</v>
      </c>
      <c r="AY95" s="252" t="s">
        <v>170</v>
      </c>
    </row>
    <row r="96" s="2" customFormat="1" ht="62.7" customHeight="1">
      <c r="A96" s="39"/>
      <c r="B96" s="40"/>
      <c r="C96" s="213" t="s">
        <v>81</v>
      </c>
      <c r="D96" s="213" t="s">
        <v>172</v>
      </c>
      <c r="E96" s="214" t="s">
        <v>212</v>
      </c>
      <c r="F96" s="215" t="s">
        <v>213</v>
      </c>
      <c r="G96" s="216" t="s">
        <v>206</v>
      </c>
      <c r="H96" s="217">
        <v>390</v>
      </c>
      <c r="I96" s="218"/>
      <c r="J96" s="219">
        <f>ROUND(I96*H96,2)</f>
        <v>0</v>
      </c>
      <c r="K96" s="215" t="s">
        <v>176</v>
      </c>
      <c r="L96" s="45"/>
      <c r="M96" s="220" t="s">
        <v>19</v>
      </c>
      <c r="N96" s="221" t="s">
        <v>42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177</v>
      </c>
      <c r="AT96" s="224" t="s">
        <v>172</v>
      </c>
      <c r="AU96" s="224" t="s">
        <v>81</v>
      </c>
      <c r="AY96" s="18" t="s">
        <v>170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79</v>
      </c>
      <c r="BK96" s="225">
        <f>ROUND(I96*H96,2)</f>
        <v>0</v>
      </c>
      <c r="BL96" s="18" t="s">
        <v>177</v>
      </c>
      <c r="BM96" s="224" t="s">
        <v>1174</v>
      </c>
    </row>
    <row r="97" s="2" customFormat="1">
      <c r="A97" s="39"/>
      <c r="B97" s="40"/>
      <c r="C97" s="41"/>
      <c r="D97" s="226" t="s">
        <v>179</v>
      </c>
      <c r="E97" s="41"/>
      <c r="F97" s="227" t="s">
        <v>215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179</v>
      </c>
      <c r="AU97" s="18" t="s">
        <v>81</v>
      </c>
    </row>
    <row r="98" s="2" customFormat="1" ht="44.25" customHeight="1">
      <c r="A98" s="39"/>
      <c r="B98" s="40"/>
      <c r="C98" s="213" t="s">
        <v>185</v>
      </c>
      <c r="D98" s="213" t="s">
        <v>172</v>
      </c>
      <c r="E98" s="214" t="s">
        <v>217</v>
      </c>
      <c r="F98" s="215" t="s">
        <v>218</v>
      </c>
      <c r="G98" s="216" t="s">
        <v>206</v>
      </c>
      <c r="H98" s="217">
        <v>390</v>
      </c>
      <c r="I98" s="218"/>
      <c r="J98" s="219">
        <f>ROUND(I98*H98,2)</f>
        <v>0</v>
      </c>
      <c r="K98" s="215" t="s">
        <v>176</v>
      </c>
      <c r="L98" s="45"/>
      <c r="M98" s="220" t="s">
        <v>19</v>
      </c>
      <c r="N98" s="221" t="s">
        <v>42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177</v>
      </c>
      <c r="AT98" s="224" t="s">
        <v>172</v>
      </c>
      <c r="AU98" s="224" t="s">
        <v>81</v>
      </c>
      <c r="AY98" s="18" t="s">
        <v>170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79</v>
      </c>
      <c r="BK98" s="225">
        <f>ROUND(I98*H98,2)</f>
        <v>0</v>
      </c>
      <c r="BL98" s="18" t="s">
        <v>177</v>
      </c>
      <c r="BM98" s="224" t="s">
        <v>1175</v>
      </c>
    </row>
    <row r="99" s="2" customFormat="1">
      <c r="A99" s="39"/>
      <c r="B99" s="40"/>
      <c r="C99" s="41"/>
      <c r="D99" s="226" t="s">
        <v>179</v>
      </c>
      <c r="E99" s="41"/>
      <c r="F99" s="227" t="s">
        <v>220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179</v>
      </c>
      <c r="AU99" s="18" t="s">
        <v>81</v>
      </c>
    </row>
    <row r="100" s="2" customFormat="1" ht="37.8" customHeight="1">
      <c r="A100" s="39"/>
      <c r="B100" s="40"/>
      <c r="C100" s="213" t="s">
        <v>177</v>
      </c>
      <c r="D100" s="213" t="s">
        <v>172</v>
      </c>
      <c r="E100" s="214" t="s">
        <v>222</v>
      </c>
      <c r="F100" s="215" t="s">
        <v>223</v>
      </c>
      <c r="G100" s="216" t="s">
        <v>206</v>
      </c>
      <c r="H100" s="217">
        <v>390</v>
      </c>
      <c r="I100" s="218"/>
      <c r="J100" s="219">
        <f>ROUND(I100*H100,2)</f>
        <v>0</v>
      </c>
      <c r="K100" s="215" t="s">
        <v>176</v>
      </c>
      <c r="L100" s="45"/>
      <c r="M100" s="220" t="s">
        <v>19</v>
      </c>
      <c r="N100" s="221" t="s">
        <v>42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177</v>
      </c>
      <c r="AT100" s="224" t="s">
        <v>172</v>
      </c>
      <c r="AU100" s="224" t="s">
        <v>81</v>
      </c>
      <c r="AY100" s="18" t="s">
        <v>170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177</v>
      </c>
      <c r="BM100" s="224" t="s">
        <v>1176</v>
      </c>
    </row>
    <row r="101" s="2" customFormat="1">
      <c r="A101" s="39"/>
      <c r="B101" s="40"/>
      <c r="C101" s="41"/>
      <c r="D101" s="226" t="s">
        <v>179</v>
      </c>
      <c r="E101" s="41"/>
      <c r="F101" s="227" t="s">
        <v>225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179</v>
      </c>
      <c r="AU101" s="18" t="s">
        <v>81</v>
      </c>
    </row>
    <row r="102" s="2" customFormat="1" ht="44.25" customHeight="1">
      <c r="A102" s="39"/>
      <c r="B102" s="40"/>
      <c r="C102" s="213" t="s">
        <v>198</v>
      </c>
      <c r="D102" s="213" t="s">
        <v>172</v>
      </c>
      <c r="E102" s="214" t="s">
        <v>227</v>
      </c>
      <c r="F102" s="215" t="s">
        <v>228</v>
      </c>
      <c r="G102" s="216" t="s">
        <v>229</v>
      </c>
      <c r="H102" s="217">
        <v>760.5</v>
      </c>
      <c r="I102" s="218"/>
      <c r="J102" s="219">
        <f>ROUND(I102*H102,2)</f>
        <v>0</v>
      </c>
      <c r="K102" s="215" t="s">
        <v>176</v>
      </c>
      <c r="L102" s="45"/>
      <c r="M102" s="220" t="s">
        <v>19</v>
      </c>
      <c r="N102" s="221" t="s">
        <v>42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177</v>
      </c>
      <c r="AT102" s="224" t="s">
        <v>172</v>
      </c>
      <c r="AU102" s="224" t="s">
        <v>81</v>
      </c>
      <c r="AY102" s="18" t="s">
        <v>170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177</v>
      </c>
      <c r="BM102" s="224" t="s">
        <v>1177</v>
      </c>
    </row>
    <row r="103" s="2" customFormat="1">
      <c r="A103" s="39"/>
      <c r="B103" s="40"/>
      <c r="C103" s="41"/>
      <c r="D103" s="226" t="s">
        <v>179</v>
      </c>
      <c r="E103" s="41"/>
      <c r="F103" s="227" t="s">
        <v>231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179</v>
      </c>
      <c r="AU103" s="18" t="s">
        <v>81</v>
      </c>
    </row>
    <row r="104" s="14" customFormat="1">
      <c r="A104" s="14"/>
      <c r="B104" s="242"/>
      <c r="C104" s="243"/>
      <c r="D104" s="233" t="s">
        <v>195</v>
      </c>
      <c r="E104" s="244" t="s">
        <v>19</v>
      </c>
      <c r="F104" s="245" t="s">
        <v>1178</v>
      </c>
      <c r="G104" s="243"/>
      <c r="H104" s="246">
        <v>760.5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2" t="s">
        <v>195</v>
      </c>
      <c r="AU104" s="252" t="s">
        <v>81</v>
      </c>
      <c r="AV104" s="14" t="s">
        <v>81</v>
      </c>
      <c r="AW104" s="14" t="s">
        <v>33</v>
      </c>
      <c r="AX104" s="14" t="s">
        <v>79</v>
      </c>
      <c r="AY104" s="252" t="s">
        <v>170</v>
      </c>
    </row>
    <row r="105" s="12" customFormat="1" ht="22.8" customHeight="1">
      <c r="A105" s="12"/>
      <c r="B105" s="197"/>
      <c r="C105" s="198"/>
      <c r="D105" s="199" t="s">
        <v>70</v>
      </c>
      <c r="E105" s="211" t="s">
        <v>198</v>
      </c>
      <c r="F105" s="211" t="s">
        <v>420</v>
      </c>
      <c r="G105" s="198"/>
      <c r="H105" s="198"/>
      <c r="I105" s="201"/>
      <c r="J105" s="212">
        <f>BK105</f>
        <v>0</v>
      </c>
      <c r="K105" s="198"/>
      <c r="L105" s="203"/>
      <c r="M105" s="204"/>
      <c r="N105" s="205"/>
      <c r="O105" s="205"/>
      <c r="P105" s="206">
        <f>SUM(P106:P107)</f>
        <v>0</v>
      </c>
      <c r="Q105" s="205"/>
      <c r="R105" s="206">
        <f>SUM(R106:R107)</f>
        <v>0</v>
      </c>
      <c r="S105" s="205"/>
      <c r="T105" s="207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79</v>
      </c>
      <c r="AT105" s="209" t="s">
        <v>70</v>
      </c>
      <c r="AU105" s="209" t="s">
        <v>79</v>
      </c>
      <c r="AY105" s="208" t="s">
        <v>170</v>
      </c>
      <c r="BK105" s="210">
        <f>SUM(BK106:BK107)</f>
        <v>0</v>
      </c>
    </row>
    <row r="106" s="2" customFormat="1" ht="37.8" customHeight="1">
      <c r="A106" s="39"/>
      <c r="B106" s="40"/>
      <c r="C106" s="213" t="s">
        <v>203</v>
      </c>
      <c r="D106" s="213" t="s">
        <v>172</v>
      </c>
      <c r="E106" s="214" t="s">
        <v>1179</v>
      </c>
      <c r="F106" s="215" t="s">
        <v>1180</v>
      </c>
      <c r="G106" s="216" t="s">
        <v>192</v>
      </c>
      <c r="H106" s="217">
        <v>1300</v>
      </c>
      <c r="I106" s="218"/>
      <c r="J106" s="219">
        <f>ROUND(I106*H106,2)</f>
        <v>0</v>
      </c>
      <c r="K106" s="215" t="s">
        <v>176</v>
      </c>
      <c r="L106" s="45"/>
      <c r="M106" s="220" t="s">
        <v>19</v>
      </c>
      <c r="N106" s="221" t="s">
        <v>42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177</v>
      </c>
      <c r="AT106" s="224" t="s">
        <v>172</v>
      </c>
      <c r="AU106" s="224" t="s">
        <v>81</v>
      </c>
      <c r="AY106" s="18" t="s">
        <v>170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177</v>
      </c>
      <c r="BM106" s="224" t="s">
        <v>1181</v>
      </c>
    </row>
    <row r="107" s="2" customFormat="1">
      <c r="A107" s="39"/>
      <c r="B107" s="40"/>
      <c r="C107" s="41"/>
      <c r="D107" s="226" t="s">
        <v>179</v>
      </c>
      <c r="E107" s="41"/>
      <c r="F107" s="227" t="s">
        <v>1182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179</v>
      </c>
      <c r="AU107" s="18" t="s">
        <v>81</v>
      </c>
    </row>
    <row r="108" s="12" customFormat="1" ht="22.8" customHeight="1">
      <c r="A108" s="12"/>
      <c r="B108" s="197"/>
      <c r="C108" s="198"/>
      <c r="D108" s="199" t="s">
        <v>70</v>
      </c>
      <c r="E108" s="211" t="s">
        <v>221</v>
      </c>
      <c r="F108" s="211" t="s">
        <v>451</v>
      </c>
      <c r="G108" s="198"/>
      <c r="H108" s="198"/>
      <c r="I108" s="201"/>
      <c r="J108" s="212">
        <f>BK108</f>
        <v>0</v>
      </c>
      <c r="K108" s="198"/>
      <c r="L108" s="203"/>
      <c r="M108" s="204"/>
      <c r="N108" s="205"/>
      <c r="O108" s="205"/>
      <c r="P108" s="206">
        <f>SUM(P109:P110)</f>
        <v>0</v>
      </c>
      <c r="Q108" s="205"/>
      <c r="R108" s="206">
        <f>SUM(R109:R110)</f>
        <v>0.61099999999999999</v>
      </c>
      <c r="S108" s="205"/>
      <c r="T108" s="207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8" t="s">
        <v>79</v>
      </c>
      <c r="AT108" s="209" t="s">
        <v>70</v>
      </c>
      <c r="AU108" s="209" t="s">
        <v>79</v>
      </c>
      <c r="AY108" s="208" t="s">
        <v>170</v>
      </c>
      <c r="BK108" s="210">
        <f>SUM(BK109:BK110)</f>
        <v>0</v>
      </c>
    </row>
    <row r="109" s="2" customFormat="1" ht="24.15" customHeight="1">
      <c r="A109" s="39"/>
      <c r="B109" s="40"/>
      <c r="C109" s="213" t="s">
        <v>211</v>
      </c>
      <c r="D109" s="213" t="s">
        <v>172</v>
      </c>
      <c r="E109" s="214" t="s">
        <v>1183</v>
      </c>
      <c r="F109" s="215" t="s">
        <v>1184</v>
      </c>
      <c r="G109" s="216" t="s">
        <v>192</v>
      </c>
      <c r="H109" s="217">
        <v>1300</v>
      </c>
      <c r="I109" s="218"/>
      <c r="J109" s="219">
        <f>ROUND(I109*H109,2)</f>
        <v>0</v>
      </c>
      <c r="K109" s="215" t="s">
        <v>176</v>
      </c>
      <c r="L109" s="45"/>
      <c r="M109" s="220" t="s">
        <v>19</v>
      </c>
      <c r="N109" s="221" t="s">
        <v>42</v>
      </c>
      <c r="O109" s="85"/>
      <c r="P109" s="222">
        <f>O109*H109</f>
        <v>0</v>
      </c>
      <c r="Q109" s="222">
        <v>0.00046999999999999999</v>
      </c>
      <c r="R109" s="222">
        <f>Q109*H109</f>
        <v>0.61099999999999999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177</v>
      </c>
      <c r="AT109" s="224" t="s">
        <v>172</v>
      </c>
      <c r="AU109" s="224" t="s">
        <v>81</v>
      </c>
      <c r="AY109" s="18" t="s">
        <v>170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177</v>
      </c>
      <c r="BM109" s="224" t="s">
        <v>1185</v>
      </c>
    </row>
    <row r="110" s="2" customFormat="1">
      <c r="A110" s="39"/>
      <c r="B110" s="40"/>
      <c r="C110" s="41"/>
      <c r="D110" s="226" t="s">
        <v>179</v>
      </c>
      <c r="E110" s="41"/>
      <c r="F110" s="227" t="s">
        <v>1186</v>
      </c>
      <c r="G110" s="41"/>
      <c r="H110" s="41"/>
      <c r="I110" s="228"/>
      <c r="J110" s="41"/>
      <c r="K110" s="41"/>
      <c r="L110" s="45"/>
      <c r="M110" s="278"/>
      <c r="N110" s="279"/>
      <c r="O110" s="280"/>
      <c r="P110" s="280"/>
      <c r="Q110" s="280"/>
      <c r="R110" s="280"/>
      <c r="S110" s="280"/>
      <c r="T110" s="281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179</v>
      </c>
      <c r="AU110" s="18" t="s">
        <v>81</v>
      </c>
    </row>
    <row r="111" s="2" customFormat="1" ht="6.96" customHeight="1">
      <c r="A111" s="39"/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45"/>
      <c r="M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</sheetData>
  <sheetProtection sheet="1" autoFilter="0" formatColumns="0" formatRows="0" objects="1" scenarios="1" spinCount="100000" saltValue="skNLvcFbRvvau/F+Zxkj6jyjNCkgG97ax0Ne0woEcgUwKBdMmO1GU1lu0bkwt4CW+PcJo0oyhuzDlf72s89cHg==" hashValue="OEcyN/Ka1ObI8sr6kZvEDmohpJ6qtVMJILcV4HcwzypHXZTj9oezOjDVCKIjG1E3MRgv/wmYJtsn1qiBq43CmQ==" algorithmName="SHA-512" password="CC35"/>
  <autoFilter ref="C88:K11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hyperlinks>
    <hyperlink ref="F93" r:id="rId1" display="https://podminky.urs.cz/item/CS_URS_2021_01/122252204"/>
    <hyperlink ref="F97" r:id="rId2" display="https://podminky.urs.cz/item/CS_URS_2021_01/162651111"/>
    <hyperlink ref="F99" r:id="rId3" display="https://podminky.urs.cz/item/CS_URS_2021_01/167151101"/>
    <hyperlink ref="F101" r:id="rId4" display="https://podminky.urs.cz/item/CS_URS_2021_01/171201201"/>
    <hyperlink ref="F103" r:id="rId5" display="https://podminky.urs.cz/item/CS_URS_2021_01/171201231"/>
    <hyperlink ref="F107" r:id="rId6" display="https://podminky.urs.cz/item/CS_URS_2021_01/564281111"/>
    <hyperlink ref="F110" r:id="rId7" display="https://podminky.urs.cz/item/CS_URS_2021_01/919726122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8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1" customFormat="1" ht="12" customHeight="1">
      <c r="B8" s="21"/>
      <c r="D8" s="143" t="s">
        <v>131</v>
      </c>
      <c r="L8" s="21"/>
    </row>
    <row r="9" hidden="1" s="2" customFormat="1" ht="16.5" customHeight="1">
      <c r="A9" s="39"/>
      <c r="B9" s="45"/>
      <c r="C9" s="39"/>
      <c r="D9" s="39"/>
      <c r="E9" s="144" t="s">
        <v>941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 ht="12" customHeight="1">
      <c r="A10" s="39"/>
      <c r="B10" s="45"/>
      <c r="C10" s="39"/>
      <c r="D10" s="143" t="s">
        <v>942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6.5" customHeight="1">
      <c r="A11" s="39"/>
      <c r="B11" s="45"/>
      <c r="C11" s="39"/>
      <c r="D11" s="39"/>
      <c r="E11" s="146" t="s">
        <v>1187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26. 3. 2021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">
        <v>19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8" customHeight="1">
      <c r="A17" s="39"/>
      <c r="B17" s="45"/>
      <c r="C17" s="39"/>
      <c r="D17" s="39"/>
      <c r="E17" s="134" t="s">
        <v>27</v>
      </c>
      <c r="F17" s="39"/>
      <c r="G17" s="39"/>
      <c r="H17" s="39"/>
      <c r="I17" s="143" t="s">
        <v>28</v>
      </c>
      <c r="J17" s="134" t="s">
        <v>19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12" customHeight="1">
      <c r="A19" s="39"/>
      <c r="B19" s="45"/>
      <c r="C19" s="39"/>
      <c r="D19" s="143" t="s">
        <v>29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28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12" customHeight="1">
      <c r="A22" s="39"/>
      <c r="B22" s="45"/>
      <c r="C22" s="39"/>
      <c r="D22" s="143" t="s">
        <v>31</v>
      </c>
      <c r="E22" s="39"/>
      <c r="F22" s="39"/>
      <c r="G22" s="39"/>
      <c r="H22" s="39"/>
      <c r="I22" s="143" t="s">
        <v>26</v>
      </c>
      <c r="J22" s="134" t="s">
        <v>19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8" customHeight="1">
      <c r="A23" s="39"/>
      <c r="B23" s="45"/>
      <c r="C23" s="39"/>
      <c r="D23" s="39"/>
      <c r="E23" s="134" t="s">
        <v>32</v>
      </c>
      <c r="F23" s="39"/>
      <c r="G23" s="39"/>
      <c r="H23" s="39"/>
      <c r="I23" s="143" t="s">
        <v>28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12" customHeight="1">
      <c r="A25" s="39"/>
      <c r="B25" s="45"/>
      <c r="C25" s="39"/>
      <c r="D25" s="143" t="s">
        <v>34</v>
      </c>
      <c r="E25" s="39"/>
      <c r="F25" s="39"/>
      <c r="G25" s="39"/>
      <c r="H25" s="39"/>
      <c r="I25" s="143" t="s">
        <v>26</v>
      </c>
      <c r="J25" s="134" t="s">
        <v>19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8" customHeight="1">
      <c r="A26" s="39"/>
      <c r="B26" s="45"/>
      <c r="C26" s="39"/>
      <c r="D26" s="39"/>
      <c r="E26" s="134" t="s">
        <v>32</v>
      </c>
      <c r="F26" s="39"/>
      <c r="G26" s="39"/>
      <c r="H26" s="39"/>
      <c r="I26" s="143" t="s">
        <v>28</v>
      </c>
      <c r="J26" s="134" t="s">
        <v>19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hidden="1" s="2" customFormat="1" ht="12" customHeight="1">
      <c r="A28" s="39"/>
      <c r="B28" s="45"/>
      <c r="C28" s="39"/>
      <c r="D28" s="143" t="s">
        <v>35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hidden="1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25.44" customHeight="1">
      <c r="A32" s="39"/>
      <c r="B32" s="45"/>
      <c r="C32" s="39"/>
      <c r="D32" s="153" t="s">
        <v>37</v>
      </c>
      <c r="E32" s="39"/>
      <c r="F32" s="39"/>
      <c r="G32" s="39"/>
      <c r="H32" s="39"/>
      <c r="I32" s="39"/>
      <c r="J32" s="154">
        <f>ROUND(J90,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39"/>
      <c r="F34" s="155" t="s">
        <v>39</v>
      </c>
      <c r="G34" s="39"/>
      <c r="H34" s="39"/>
      <c r="I34" s="155" t="s">
        <v>38</v>
      </c>
      <c r="J34" s="155" t="s">
        <v>40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156" t="s">
        <v>41</v>
      </c>
      <c r="E35" s="143" t="s">
        <v>42</v>
      </c>
      <c r="F35" s="157">
        <f>ROUND((SUM(BE90:BE133)),  2)</f>
        <v>0</v>
      </c>
      <c r="G35" s="39"/>
      <c r="H35" s="39"/>
      <c r="I35" s="158">
        <v>0.20999999999999999</v>
      </c>
      <c r="J35" s="157">
        <f>ROUND(((SUM(BE90:BE133))*I35),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43</v>
      </c>
      <c r="F36" s="157">
        <f>ROUND((SUM(BF90:BF133)),  2)</f>
        <v>0</v>
      </c>
      <c r="G36" s="39"/>
      <c r="H36" s="39"/>
      <c r="I36" s="158">
        <v>0.14999999999999999</v>
      </c>
      <c r="J36" s="157">
        <f>ROUND(((SUM(BF90:BF133))*I36),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44</v>
      </c>
      <c r="F37" s="157">
        <f>ROUND((SUM(BG90:BG133)),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45</v>
      </c>
      <c r="F38" s="157">
        <f>ROUND((SUM(BH90:BH133)),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46</v>
      </c>
      <c r="F39" s="157">
        <f>ROUND((SUM(BI90:BI133)),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2" customFormat="1" ht="25.44" customHeight="1">
      <c r="A41" s="39"/>
      <c r="B41" s="45"/>
      <c r="C41" s="159"/>
      <c r="D41" s="160" t="s">
        <v>47</v>
      </c>
      <c r="E41" s="161"/>
      <c r="F41" s="161"/>
      <c r="G41" s="162" t="s">
        <v>48</v>
      </c>
      <c r="H41" s="163" t="s">
        <v>49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hidden="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hidden="1"/>
    <row r="44" hidden="1"/>
    <row r="45" hidden="1"/>
    <row r="46" hidden="1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24.96" customHeight="1">
      <c r="A47" s="39"/>
      <c r="B47" s="40"/>
      <c r="C47" s="24" t="s">
        <v>133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26.25" customHeight="1">
      <c r="A50" s="39"/>
      <c r="B50" s="40"/>
      <c r="C50" s="41"/>
      <c r="D50" s="41"/>
      <c r="E50" s="170" t="str">
        <f>E7</f>
        <v>Projektová dokumentace revitalizace střediska Veřejná zeleň na ul. Palackého 29, Nový Jičín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1" customFormat="1" ht="12" customHeight="1">
      <c r="B51" s="22"/>
      <c r="C51" s="33" t="s">
        <v>131</v>
      </c>
      <c r="D51" s="23"/>
      <c r="E51" s="23"/>
      <c r="F51" s="23"/>
      <c r="G51" s="23"/>
      <c r="H51" s="23"/>
      <c r="I51" s="23"/>
      <c r="J51" s="23"/>
      <c r="K51" s="23"/>
      <c r="L51" s="21"/>
    </row>
    <row r="52" hidden="1" s="2" customFormat="1" ht="16.5" customHeight="1">
      <c r="A52" s="39"/>
      <c r="B52" s="40"/>
      <c r="C52" s="41"/>
      <c r="D52" s="41"/>
      <c r="E52" s="170" t="s">
        <v>941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12" customHeight="1">
      <c r="A53" s="39"/>
      <c r="B53" s="40"/>
      <c r="C53" s="33" t="s">
        <v>942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6.5" customHeight="1">
      <c r="A54" s="39"/>
      <c r="B54" s="40"/>
      <c r="C54" s="41"/>
      <c r="D54" s="41"/>
      <c r="E54" s="70" t="str">
        <f>E11</f>
        <v>SO 04.3 - Ochrana vedení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2" customHeight="1">
      <c r="A56" s="39"/>
      <c r="B56" s="40"/>
      <c r="C56" s="33" t="s">
        <v>21</v>
      </c>
      <c r="D56" s="41"/>
      <c r="E56" s="41"/>
      <c r="F56" s="28" t="str">
        <f>F14</f>
        <v>par. č. 589/3 v k.ú. Nový Jičín-Horní Předměstí</v>
      </c>
      <c r="G56" s="41"/>
      <c r="H56" s="41"/>
      <c r="I56" s="33" t="s">
        <v>23</v>
      </c>
      <c r="J56" s="73" t="str">
        <f>IF(J14="","",J14)</f>
        <v>26. 3. 2021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>Technické služby města Nového Jičína, p. o.</v>
      </c>
      <c r="G58" s="41"/>
      <c r="H58" s="41"/>
      <c r="I58" s="33" t="s">
        <v>31</v>
      </c>
      <c r="J58" s="37" t="str">
        <f>E23</f>
        <v>BENEPRO, a.s.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15.15" customHeight="1">
      <c r="A59" s="39"/>
      <c r="B59" s="40"/>
      <c r="C59" s="33" t="s">
        <v>29</v>
      </c>
      <c r="D59" s="41"/>
      <c r="E59" s="41"/>
      <c r="F59" s="28" t="str">
        <f>IF(E20="","",E20)</f>
        <v>Vyplň údaj</v>
      </c>
      <c r="G59" s="41"/>
      <c r="H59" s="41"/>
      <c r="I59" s="33" t="s">
        <v>34</v>
      </c>
      <c r="J59" s="37" t="str">
        <f>E26</f>
        <v>BENEPRO, a.s.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hidden="1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hidden="1" s="2" customFormat="1" ht="29.28" customHeight="1">
      <c r="A61" s="39"/>
      <c r="B61" s="40"/>
      <c r="C61" s="171" t="s">
        <v>134</v>
      </c>
      <c r="D61" s="172"/>
      <c r="E61" s="172"/>
      <c r="F61" s="172"/>
      <c r="G61" s="172"/>
      <c r="H61" s="172"/>
      <c r="I61" s="172"/>
      <c r="J61" s="173" t="s">
        <v>135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hidden="1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hidden="1" s="2" customFormat="1" ht="22.8" customHeight="1">
      <c r="A63" s="39"/>
      <c r="B63" s="40"/>
      <c r="C63" s="174" t="s">
        <v>69</v>
      </c>
      <c r="D63" s="41"/>
      <c r="E63" s="41"/>
      <c r="F63" s="41"/>
      <c r="G63" s="41"/>
      <c r="H63" s="41"/>
      <c r="I63" s="41"/>
      <c r="J63" s="103">
        <f>J90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136</v>
      </c>
    </row>
    <row r="64" hidden="1" s="9" customFormat="1" ht="24.96" customHeight="1">
      <c r="A64" s="9"/>
      <c r="B64" s="175"/>
      <c r="C64" s="176"/>
      <c r="D64" s="177" t="s">
        <v>137</v>
      </c>
      <c r="E64" s="178"/>
      <c r="F64" s="178"/>
      <c r="G64" s="178"/>
      <c r="H64" s="178"/>
      <c r="I64" s="178"/>
      <c r="J64" s="179">
        <f>J91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hidden="1" s="10" customFormat="1" ht="19.92" customHeight="1">
      <c r="A65" s="10"/>
      <c r="B65" s="181"/>
      <c r="C65" s="126"/>
      <c r="D65" s="182" t="s">
        <v>138</v>
      </c>
      <c r="E65" s="183"/>
      <c r="F65" s="183"/>
      <c r="G65" s="183"/>
      <c r="H65" s="183"/>
      <c r="I65" s="183"/>
      <c r="J65" s="184">
        <f>J92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9" customFormat="1" ht="24.96" customHeight="1">
      <c r="A66" s="9"/>
      <c r="B66" s="175"/>
      <c r="C66" s="176"/>
      <c r="D66" s="177" t="s">
        <v>153</v>
      </c>
      <c r="E66" s="178"/>
      <c r="F66" s="178"/>
      <c r="G66" s="178"/>
      <c r="H66" s="178"/>
      <c r="I66" s="178"/>
      <c r="J66" s="179">
        <f>J115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hidden="1" s="10" customFormat="1" ht="19.92" customHeight="1">
      <c r="A67" s="10"/>
      <c r="B67" s="181"/>
      <c r="C67" s="126"/>
      <c r="D67" s="182" t="s">
        <v>1188</v>
      </c>
      <c r="E67" s="183"/>
      <c r="F67" s="183"/>
      <c r="G67" s="183"/>
      <c r="H67" s="183"/>
      <c r="I67" s="183"/>
      <c r="J67" s="184">
        <f>J116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hidden="1" s="10" customFormat="1" ht="19.92" customHeight="1">
      <c r="A68" s="10"/>
      <c r="B68" s="181"/>
      <c r="C68" s="126"/>
      <c r="D68" s="182" t="s">
        <v>154</v>
      </c>
      <c r="E68" s="183"/>
      <c r="F68" s="183"/>
      <c r="G68" s="183"/>
      <c r="H68" s="183"/>
      <c r="I68" s="183"/>
      <c r="J68" s="184">
        <f>J121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hidden="1" s="2" customFormat="1" ht="21.84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4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hidden="1" s="2" customFormat="1" ht="6.96" customHeight="1">
      <c r="A70" s="39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hidden="1"/>
    <row r="72" hidden="1"/>
    <row r="73" hidden="1"/>
    <row r="74" s="2" customFormat="1" ht="6.96" customHeight="1">
      <c r="A74" s="3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4.96" customHeight="1">
      <c r="A75" s="39"/>
      <c r="B75" s="40"/>
      <c r="C75" s="24" t="s">
        <v>155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16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6.25" customHeight="1">
      <c r="A78" s="39"/>
      <c r="B78" s="40"/>
      <c r="C78" s="41"/>
      <c r="D78" s="41"/>
      <c r="E78" s="170" t="str">
        <f>E7</f>
        <v>Projektová dokumentace revitalizace střediska Veřejná zeleň na ul. Palackého 29, Nový Jičín</v>
      </c>
      <c r="F78" s="33"/>
      <c r="G78" s="33"/>
      <c r="H78" s="33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1" customFormat="1" ht="12" customHeight="1">
      <c r="B79" s="22"/>
      <c r="C79" s="33" t="s">
        <v>131</v>
      </c>
      <c r="D79" s="23"/>
      <c r="E79" s="23"/>
      <c r="F79" s="23"/>
      <c r="G79" s="23"/>
      <c r="H79" s="23"/>
      <c r="I79" s="23"/>
      <c r="J79" s="23"/>
      <c r="K79" s="23"/>
      <c r="L79" s="21"/>
    </row>
    <row r="80" s="2" customFormat="1" ht="16.5" customHeight="1">
      <c r="A80" s="39"/>
      <c r="B80" s="40"/>
      <c r="C80" s="41"/>
      <c r="D80" s="41"/>
      <c r="E80" s="170" t="s">
        <v>941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942</v>
      </c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6.5" customHeight="1">
      <c r="A82" s="39"/>
      <c r="B82" s="40"/>
      <c r="C82" s="41"/>
      <c r="D82" s="41"/>
      <c r="E82" s="70" t="str">
        <f>E11</f>
        <v>SO 04.3 - Ochrana vedení</v>
      </c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21</v>
      </c>
      <c r="D84" s="41"/>
      <c r="E84" s="41"/>
      <c r="F84" s="28" t="str">
        <f>F14</f>
        <v>par. č. 589/3 v k.ú. Nový Jičín-Horní Předměstí</v>
      </c>
      <c r="G84" s="41"/>
      <c r="H84" s="41"/>
      <c r="I84" s="33" t="s">
        <v>23</v>
      </c>
      <c r="J84" s="73" t="str">
        <f>IF(J14="","",J14)</f>
        <v>26. 3. 2021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5.15" customHeight="1">
      <c r="A86" s="39"/>
      <c r="B86" s="40"/>
      <c r="C86" s="33" t="s">
        <v>25</v>
      </c>
      <c r="D86" s="41"/>
      <c r="E86" s="41"/>
      <c r="F86" s="28" t="str">
        <f>E17</f>
        <v>Technické služby města Nového Jičína, p. o.</v>
      </c>
      <c r="G86" s="41"/>
      <c r="H86" s="41"/>
      <c r="I86" s="33" t="s">
        <v>31</v>
      </c>
      <c r="J86" s="37" t="str">
        <f>E23</f>
        <v>BENEPRO, a.s.</v>
      </c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5.15" customHeight="1">
      <c r="A87" s="39"/>
      <c r="B87" s="40"/>
      <c r="C87" s="33" t="s">
        <v>29</v>
      </c>
      <c r="D87" s="41"/>
      <c r="E87" s="41"/>
      <c r="F87" s="28" t="str">
        <f>IF(E20="","",E20)</f>
        <v>Vyplň údaj</v>
      </c>
      <c r="G87" s="41"/>
      <c r="H87" s="41"/>
      <c r="I87" s="33" t="s">
        <v>34</v>
      </c>
      <c r="J87" s="37" t="str">
        <f>E26</f>
        <v>BENEPRO, a.s.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0.32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11" customFormat="1" ht="29.28" customHeight="1">
      <c r="A89" s="186"/>
      <c r="B89" s="187"/>
      <c r="C89" s="188" t="s">
        <v>156</v>
      </c>
      <c r="D89" s="189" t="s">
        <v>56</v>
      </c>
      <c r="E89" s="189" t="s">
        <v>52</v>
      </c>
      <c r="F89" s="189" t="s">
        <v>53</v>
      </c>
      <c r="G89" s="189" t="s">
        <v>157</v>
      </c>
      <c r="H89" s="189" t="s">
        <v>158</v>
      </c>
      <c r="I89" s="189" t="s">
        <v>159</v>
      </c>
      <c r="J89" s="189" t="s">
        <v>135</v>
      </c>
      <c r="K89" s="190" t="s">
        <v>160</v>
      </c>
      <c r="L89" s="191"/>
      <c r="M89" s="93" t="s">
        <v>19</v>
      </c>
      <c r="N89" s="94" t="s">
        <v>41</v>
      </c>
      <c r="O89" s="94" t="s">
        <v>161</v>
      </c>
      <c r="P89" s="94" t="s">
        <v>162</v>
      </c>
      <c r="Q89" s="94" t="s">
        <v>163</v>
      </c>
      <c r="R89" s="94" t="s">
        <v>164</v>
      </c>
      <c r="S89" s="94" t="s">
        <v>165</v>
      </c>
      <c r="T89" s="95" t="s">
        <v>166</v>
      </c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</row>
    <row r="90" s="2" customFormat="1" ht="22.8" customHeight="1">
      <c r="A90" s="39"/>
      <c r="B90" s="40"/>
      <c r="C90" s="100" t="s">
        <v>167</v>
      </c>
      <c r="D90" s="41"/>
      <c r="E90" s="41"/>
      <c r="F90" s="41"/>
      <c r="G90" s="41"/>
      <c r="H90" s="41"/>
      <c r="I90" s="41"/>
      <c r="J90" s="192">
        <f>BK90</f>
        <v>0</v>
      </c>
      <c r="K90" s="41"/>
      <c r="L90" s="45"/>
      <c r="M90" s="96"/>
      <c r="N90" s="193"/>
      <c r="O90" s="97"/>
      <c r="P90" s="194">
        <f>P91+P115</f>
        <v>0</v>
      </c>
      <c r="Q90" s="97"/>
      <c r="R90" s="194">
        <f>R91+R115</f>
        <v>40.056767999999991</v>
      </c>
      <c r="S90" s="97"/>
      <c r="T90" s="195">
        <f>T91+T115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70</v>
      </c>
      <c r="AU90" s="18" t="s">
        <v>136</v>
      </c>
      <c r="BK90" s="196">
        <f>BK91+BK115</f>
        <v>0</v>
      </c>
    </row>
    <row r="91" s="12" customFormat="1" ht="25.92" customHeight="1">
      <c r="A91" s="12"/>
      <c r="B91" s="197"/>
      <c r="C91" s="198"/>
      <c r="D91" s="199" t="s">
        <v>70</v>
      </c>
      <c r="E91" s="200" t="s">
        <v>168</v>
      </c>
      <c r="F91" s="200" t="s">
        <v>169</v>
      </c>
      <c r="G91" s="198"/>
      <c r="H91" s="198"/>
      <c r="I91" s="201"/>
      <c r="J91" s="202">
        <f>BK91</f>
        <v>0</v>
      </c>
      <c r="K91" s="198"/>
      <c r="L91" s="203"/>
      <c r="M91" s="204"/>
      <c r="N91" s="205"/>
      <c r="O91" s="205"/>
      <c r="P91" s="206">
        <f>P92</f>
        <v>0</v>
      </c>
      <c r="Q91" s="205"/>
      <c r="R91" s="206">
        <f>R92</f>
        <v>0</v>
      </c>
      <c r="S91" s="205"/>
      <c r="T91" s="207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8" t="s">
        <v>79</v>
      </c>
      <c r="AT91" s="209" t="s">
        <v>70</v>
      </c>
      <c r="AU91" s="209" t="s">
        <v>71</v>
      </c>
      <c r="AY91" s="208" t="s">
        <v>170</v>
      </c>
      <c r="BK91" s="210">
        <f>BK92</f>
        <v>0</v>
      </c>
    </row>
    <row r="92" s="12" customFormat="1" ht="22.8" customHeight="1">
      <c r="A92" s="12"/>
      <c r="B92" s="197"/>
      <c r="C92" s="198"/>
      <c r="D92" s="199" t="s">
        <v>70</v>
      </c>
      <c r="E92" s="211" t="s">
        <v>79</v>
      </c>
      <c r="F92" s="211" t="s">
        <v>171</v>
      </c>
      <c r="G92" s="198"/>
      <c r="H92" s="198"/>
      <c r="I92" s="201"/>
      <c r="J92" s="212">
        <f>BK92</f>
        <v>0</v>
      </c>
      <c r="K92" s="198"/>
      <c r="L92" s="203"/>
      <c r="M92" s="204"/>
      <c r="N92" s="205"/>
      <c r="O92" s="205"/>
      <c r="P92" s="206">
        <f>SUM(P93:P114)</f>
        <v>0</v>
      </c>
      <c r="Q92" s="205"/>
      <c r="R92" s="206">
        <f>SUM(R93:R114)</f>
        <v>0</v>
      </c>
      <c r="S92" s="205"/>
      <c r="T92" s="207">
        <f>SUM(T93:T114)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79</v>
      </c>
      <c r="AT92" s="209" t="s">
        <v>70</v>
      </c>
      <c r="AU92" s="209" t="s">
        <v>79</v>
      </c>
      <c r="AY92" s="208" t="s">
        <v>170</v>
      </c>
      <c r="BK92" s="210">
        <f>SUM(BK93:BK114)</f>
        <v>0</v>
      </c>
    </row>
    <row r="93" s="2" customFormat="1" ht="49.05" customHeight="1">
      <c r="A93" s="39"/>
      <c r="B93" s="40"/>
      <c r="C93" s="213" t="s">
        <v>79</v>
      </c>
      <c r="D93" s="213" t="s">
        <v>172</v>
      </c>
      <c r="E93" s="214" t="s">
        <v>1189</v>
      </c>
      <c r="F93" s="215" t="s">
        <v>1190</v>
      </c>
      <c r="G93" s="216" t="s">
        <v>206</v>
      </c>
      <c r="H93" s="217">
        <v>64</v>
      </c>
      <c r="I93" s="218"/>
      <c r="J93" s="219">
        <f>ROUND(I93*H93,2)</f>
        <v>0</v>
      </c>
      <c r="K93" s="215" t="s">
        <v>176</v>
      </c>
      <c r="L93" s="45"/>
      <c r="M93" s="220" t="s">
        <v>19</v>
      </c>
      <c r="N93" s="221" t="s">
        <v>42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177</v>
      </c>
      <c r="AT93" s="224" t="s">
        <v>172</v>
      </c>
      <c r="AU93" s="224" t="s">
        <v>81</v>
      </c>
      <c r="AY93" s="18" t="s">
        <v>170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177</v>
      </c>
      <c r="BM93" s="224" t="s">
        <v>1191</v>
      </c>
    </row>
    <row r="94" s="2" customFormat="1">
      <c r="A94" s="39"/>
      <c r="B94" s="40"/>
      <c r="C94" s="41"/>
      <c r="D94" s="226" t="s">
        <v>179</v>
      </c>
      <c r="E94" s="41"/>
      <c r="F94" s="227" t="s">
        <v>1192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179</v>
      </c>
      <c r="AU94" s="18" t="s">
        <v>81</v>
      </c>
    </row>
    <row r="95" s="13" customFormat="1">
      <c r="A95" s="13"/>
      <c r="B95" s="231"/>
      <c r="C95" s="232"/>
      <c r="D95" s="233" t="s">
        <v>195</v>
      </c>
      <c r="E95" s="234" t="s">
        <v>19</v>
      </c>
      <c r="F95" s="235" t="s">
        <v>1193</v>
      </c>
      <c r="G95" s="232"/>
      <c r="H95" s="234" t="s">
        <v>19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1" t="s">
        <v>195</v>
      </c>
      <c r="AU95" s="241" t="s">
        <v>81</v>
      </c>
      <c r="AV95" s="13" t="s">
        <v>79</v>
      </c>
      <c r="AW95" s="13" t="s">
        <v>33</v>
      </c>
      <c r="AX95" s="13" t="s">
        <v>71</v>
      </c>
      <c r="AY95" s="241" t="s">
        <v>170</v>
      </c>
    </row>
    <row r="96" s="14" customFormat="1">
      <c r="A96" s="14"/>
      <c r="B96" s="242"/>
      <c r="C96" s="243"/>
      <c r="D96" s="233" t="s">
        <v>195</v>
      </c>
      <c r="E96" s="244" t="s">
        <v>19</v>
      </c>
      <c r="F96" s="245" t="s">
        <v>1194</v>
      </c>
      <c r="G96" s="243"/>
      <c r="H96" s="246">
        <v>60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2" t="s">
        <v>195</v>
      </c>
      <c r="AU96" s="252" t="s">
        <v>81</v>
      </c>
      <c r="AV96" s="14" t="s">
        <v>81</v>
      </c>
      <c r="AW96" s="14" t="s">
        <v>33</v>
      </c>
      <c r="AX96" s="14" t="s">
        <v>71</v>
      </c>
      <c r="AY96" s="252" t="s">
        <v>170</v>
      </c>
    </row>
    <row r="97" s="13" customFormat="1">
      <c r="A97" s="13"/>
      <c r="B97" s="231"/>
      <c r="C97" s="232"/>
      <c r="D97" s="233" t="s">
        <v>195</v>
      </c>
      <c r="E97" s="234" t="s">
        <v>19</v>
      </c>
      <c r="F97" s="235" t="s">
        <v>1195</v>
      </c>
      <c r="G97" s="232"/>
      <c r="H97" s="234" t="s">
        <v>19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195</v>
      </c>
      <c r="AU97" s="241" t="s">
        <v>81</v>
      </c>
      <c r="AV97" s="13" t="s">
        <v>79</v>
      </c>
      <c r="AW97" s="13" t="s">
        <v>33</v>
      </c>
      <c r="AX97" s="13" t="s">
        <v>71</v>
      </c>
      <c r="AY97" s="241" t="s">
        <v>170</v>
      </c>
    </row>
    <row r="98" s="14" customFormat="1">
      <c r="A98" s="14"/>
      <c r="B98" s="242"/>
      <c r="C98" s="243"/>
      <c r="D98" s="233" t="s">
        <v>195</v>
      </c>
      <c r="E98" s="244" t="s">
        <v>19</v>
      </c>
      <c r="F98" s="245" t="s">
        <v>1196</v>
      </c>
      <c r="G98" s="243"/>
      <c r="H98" s="246">
        <v>4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2" t="s">
        <v>195</v>
      </c>
      <c r="AU98" s="252" t="s">
        <v>81</v>
      </c>
      <c r="AV98" s="14" t="s">
        <v>81</v>
      </c>
      <c r="AW98" s="14" t="s">
        <v>33</v>
      </c>
      <c r="AX98" s="14" t="s">
        <v>71</v>
      </c>
      <c r="AY98" s="252" t="s">
        <v>170</v>
      </c>
    </row>
    <row r="99" s="15" customFormat="1">
      <c r="A99" s="15"/>
      <c r="B99" s="263"/>
      <c r="C99" s="264"/>
      <c r="D99" s="233" t="s">
        <v>195</v>
      </c>
      <c r="E99" s="265" t="s">
        <v>19</v>
      </c>
      <c r="F99" s="266" t="s">
        <v>261</v>
      </c>
      <c r="G99" s="264"/>
      <c r="H99" s="267">
        <v>64</v>
      </c>
      <c r="I99" s="268"/>
      <c r="J99" s="264"/>
      <c r="K99" s="264"/>
      <c r="L99" s="269"/>
      <c r="M99" s="270"/>
      <c r="N99" s="271"/>
      <c r="O99" s="271"/>
      <c r="P99" s="271"/>
      <c r="Q99" s="271"/>
      <c r="R99" s="271"/>
      <c r="S99" s="271"/>
      <c r="T99" s="272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73" t="s">
        <v>195</v>
      </c>
      <c r="AU99" s="273" t="s">
        <v>81</v>
      </c>
      <c r="AV99" s="15" t="s">
        <v>177</v>
      </c>
      <c r="AW99" s="15" t="s">
        <v>33</v>
      </c>
      <c r="AX99" s="15" t="s">
        <v>79</v>
      </c>
      <c r="AY99" s="273" t="s">
        <v>170</v>
      </c>
    </row>
    <row r="100" s="2" customFormat="1" ht="62.7" customHeight="1">
      <c r="A100" s="39"/>
      <c r="B100" s="40"/>
      <c r="C100" s="213" t="s">
        <v>81</v>
      </c>
      <c r="D100" s="213" t="s">
        <v>172</v>
      </c>
      <c r="E100" s="214" t="s">
        <v>212</v>
      </c>
      <c r="F100" s="215" t="s">
        <v>213</v>
      </c>
      <c r="G100" s="216" t="s">
        <v>206</v>
      </c>
      <c r="H100" s="217">
        <v>64</v>
      </c>
      <c r="I100" s="218"/>
      <c r="J100" s="219">
        <f>ROUND(I100*H100,2)</f>
        <v>0</v>
      </c>
      <c r="K100" s="215" t="s">
        <v>176</v>
      </c>
      <c r="L100" s="45"/>
      <c r="M100" s="220" t="s">
        <v>19</v>
      </c>
      <c r="N100" s="221" t="s">
        <v>42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177</v>
      </c>
      <c r="AT100" s="224" t="s">
        <v>172</v>
      </c>
      <c r="AU100" s="224" t="s">
        <v>81</v>
      </c>
      <c r="AY100" s="18" t="s">
        <v>170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177</v>
      </c>
      <c r="BM100" s="224" t="s">
        <v>1197</v>
      </c>
    </row>
    <row r="101" s="2" customFormat="1">
      <c r="A101" s="39"/>
      <c r="B101" s="40"/>
      <c r="C101" s="41"/>
      <c r="D101" s="226" t="s">
        <v>179</v>
      </c>
      <c r="E101" s="41"/>
      <c r="F101" s="227" t="s">
        <v>215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179</v>
      </c>
      <c r="AU101" s="18" t="s">
        <v>81</v>
      </c>
    </row>
    <row r="102" s="2" customFormat="1" ht="44.25" customHeight="1">
      <c r="A102" s="39"/>
      <c r="B102" s="40"/>
      <c r="C102" s="213" t="s">
        <v>185</v>
      </c>
      <c r="D102" s="213" t="s">
        <v>172</v>
      </c>
      <c r="E102" s="214" t="s">
        <v>217</v>
      </c>
      <c r="F102" s="215" t="s">
        <v>218</v>
      </c>
      <c r="G102" s="216" t="s">
        <v>206</v>
      </c>
      <c r="H102" s="217">
        <v>64</v>
      </c>
      <c r="I102" s="218"/>
      <c r="J102" s="219">
        <f>ROUND(I102*H102,2)</f>
        <v>0</v>
      </c>
      <c r="K102" s="215" t="s">
        <v>176</v>
      </c>
      <c r="L102" s="45"/>
      <c r="M102" s="220" t="s">
        <v>19</v>
      </c>
      <c r="N102" s="221" t="s">
        <v>42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177</v>
      </c>
      <c r="AT102" s="224" t="s">
        <v>172</v>
      </c>
      <c r="AU102" s="224" t="s">
        <v>81</v>
      </c>
      <c r="AY102" s="18" t="s">
        <v>170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79</v>
      </c>
      <c r="BK102" s="225">
        <f>ROUND(I102*H102,2)</f>
        <v>0</v>
      </c>
      <c r="BL102" s="18" t="s">
        <v>177</v>
      </c>
      <c r="BM102" s="224" t="s">
        <v>1198</v>
      </c>
    </row>
    <row r="103" s="2" customFormat="1">
      <c r="A103" s="39"/>
      <c r="B103" s="40"/>
      <c r="C103" s="41"/>
      <c r="D103" s="226" t="s">
        <v>179</v>
      </c>
      <c r="E103" s="41"/>
      <c r="F103" s="227" t="s">
        <v>220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179</v>
      </c>
      <c r="AU103" s="18" t="s">
        <v>81</v>
      </c>
    </row>
    <row r="104" s="2" customFormat="1" ht="37.8" customHeight="1">
      <c r="A104" s="39"/>
      <c r="B104" s="40"/>
      <c r="C104" s="213" t="s">
        <v>177</v>
      </c>
      <c r="D104" s="213" t="s">
        <v>172</v>
      </c>
      <c r="E104" s="214" t="s">
        <v>222</v>
      </c>
      <c r="F104" s="215" t="s">
        <v>223</v>
      </c>
      <c r="G104" s="216" t="s">
        <v>206</v>
      </c>
      <c r="H104" s="217">
        <v>64</v>
      </c>
      <c r="I104" s="218"/>
      <c r="J104" s="219">
        <f>ROUND(I104*H104,2)</f>
        <v>0</v>
      </c>
      <c r="K104" s="215" t="s">
        <v>176</v>
      </c>
      <c r="L104" s="45"/>
      <c r="M104" s="220" t="s">
        <v>19</v>
      </c>
      <c r="N104" s="221" t="s">
        <v>42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177</v>
      </c>
      <c r="AT104" s="224" t="s">
        <v>172</v>
      </c>
      <c r="AU104" s="224" t="s">
        <v>81</v>
      </c>
      <c r="AY104" s="18" t="s">
        <v>170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79</v>
      </c>
      <c r="BK104" s="225">
        <f>ROUND(I104*H104,2)</f>
        <v>0</v>
      </c>
      <c r="BL104" s="18" t="s">
        <v>177</v>
      </c>
      <c r="BM104" s="224" t="s">
        <v>1199</v>
      </c>
    </row>
    <row r="105" s="2" customFormat="1">
      <c r="A105" s="39"/>
      <c r="B105" s="40"/>
      <c r="C105" s="41"/>
      <c r="D105" s="226" t="s">
        <v>179</v>
      </c>
      <c r="E105" s="41"/>
      <c r="F105" s="227" t="s">
        <v>225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179</v>
      </c>
      <c r="AU105" s="18" t="s">
        <v>81</v>
      </c>
    </row>
    <row r="106" s="2" customFormat="1" ht="44.25" customHeight="1">
      <c r="A106" s="39"/>
      <c r="B106" s="40"/>
      <c r="C106" s="213" t="s">
        <v>198</v>
      </c>
      <c r="D106" s="213" t="s">
        <v>172</v>
      </c>
      <c r="E106" s="214" t="s">
        <v>227</v>
      </c>
      <c r="F106" s="215" t="s">
        <v>228</v>
      </c>
      <c r="G106" s="216" t="s">
        <v>229</v>
      </c>
      <c r="H106" s="217">
        <v>124.8</v>
      </c>
      <c r="I106" s="218"/>
      <c r="J106" s="219">
        <f>ROUND(I106*H106,2)</f>
        <v>0</v>
      </c>
      <c r="K106" s="215" t="s">
        <v>176</v>
      </c>
      <c r="L106" s="45"/>
      <c r="M106" s="220" t="s">
        <v>19</v>
      </c>
      <c r="N106" s="221" t="s">
        <v>42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177</v>
      </c>
      <c r="AT106" s="224" t="s">
        <v>172</v>
      </c>
      <c r="AU106" s="224" t="s">
        <v>81</v>
      </c>
      <c r="AY106" s="18" t="s">
        <v>170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79</v>
      </c>
      <c r="BK106" s="225">
        <f>ROUND(I106*H106,2)</f>
        <v>0</v>
      </c>
      <c r="BL106" s="18" t="s">
        <v>177</v>
      </c>
      <c r="BM106" s="224" t="s">
        <v>1200</v>
      </c>
    </row>
    <row r="107" s="2" customFormat="1">
      <c r="A107" s="39"/>
      <c r="B107" s="40"/>
      <c r="C107" s="41"/>
      <c r="D107" s="226" t="s">
        <v>179</v>
      </c>
      <c r="E107" s="41"/>
      <c r="F107" s="227" t="s">
        <v>231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179</v>
      </c>
      <c r="AU107" s="18" t="s">
        <v>81</v>
      </c>
    </row>
    <row r="108" s="14" customFormat="1">
      <c r="A108" s="14"/>
      <c r="B108" s="242"/>
      <c r="C108" s="243"/>
      <c r="D108" s="233" t="s">
        <v>195</v>
      </c>
      <c r="E108" s="244" t="s">
        <v>19</v>
      </c>
      <c r="F108" s="245" t="s">
        <v>1201</v>
      </c>
      <c r="G108" s="243"/>
      <c r="H108" s="246">
        <v>124.8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195</v>
      </c>
      <c r="AU108" s="252" t="s">
        <v>81</v>
      </c>
      <c r="AV108" s="14" t="s">
        <v>81</v>
      </c>
      <c r="AW108" s="14" t="s">
        <v>33</v>
      </c>
      <c r="AX108" s="14" t="s">
        <v>79</v>
      </c>
      <c r="AY108" s="252" t="s">
        <v>170</v>
      </c>
    </row>
    <row r="109" s="2" customFormat="1" ht="44.25" customHeight="1">
      <c r="A109" s="39"/>
      <c r="B109" s="40"/>
      <c r="C109" s="213" t="s">
        <v>203</v>
      </c>
      <c r="D109" s="213" t="s">
        <v>172</v>
      </c>
      <c r="E109" s="214" t="s">
        <v>983</v>
      </c>
      <c r="F109" s="215" t="s">
        <v>984</v>
      </c>
      <c r="G109" s="216" t="s">
        <v>206</v>
      </c>
      <c r="H109" s="217">
        <v>64</v>
      </c>
      <c r="I109" s="218"/>
      <c r="J109" s="219">
        <f>ROUND(I109*H109,2)</f>
        <v>0</v>
      </c>
      <c r="K109" s="215" t="s">
        <v>176</v>
      </c>
      <c r="L109" s="45"/>
      <c r="M109" s="220" t="s">
        <v>19</v>
      </c>
      <c r="N109" s="221" t="s">
        <v>42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177</v>
      </c>
      <c r="AT109" s="224" t="s">
        <v>172</v>
      </c>
      <c r="AU109" s="224" t="s">
        <v>81</v>
      </c>
      <c r="AY109" s="18" t="s">
        <v>170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79</v>
      </c>
      <c r="BK109" s="225">
        <f>ROUND(I109*H109,2)</f>
        <v>0</v>
      </c>
      <c r="BL109" s="18" t="s">
        <v>177</v>
      </c>
      <c r="BM109" s="224" t="s">
        <v>1202</v>
      </c>
    </row>
    <row r="110" s="2" customFormat="1">
      <c r="A110" s="39"/>
      <c r="B110" s="40"/>
      <c r="C110" s="41"/>
      <c r="D110" s="226" t="s">
        <v>179</v>
      </c>
      <c r="E110" s="41"/>
      <c r="F110" s="227" t="s">
        <v>986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179</v>
      </c>
      <c r="AU110" s="18" t="s">
        <v>81</v>
      </c>
    </row>
    <row r="111" s="2" customFormat="1" ht="16.5" customHeight="1">
      <c r="A111" s="39"/>
      <c r="B111" s="40"/>
      <c r="C111" s="253" t="s">
        <v>211</v>
      </c>
      <c r="D111" s="253" t="s">
        <v>248</v>
      </c>
      <c r="E111" s="254" t="s">
        <v>988</v>
      </c>
      <c r="F111" s="255" t="s">
        <v>989</v>
      </c>
      <c r="G111" s="256" t="s">
        <v>229</v>
      </c>
      <c r="H111" s="257">
        <v>128</v>
      </c>
      <c r="I111" s="258"/>
      <c r="J111" s="259">
        <f>ROUND(I111*H111,2)</f>
        <v>0</v>
      </c>
      <c r="K111" s="255" t="s">
        <v>176</v>
      </c>
      <c r="L111" s="260"/>
      <c r="M111" s="261" t="s">
        <v>19</v>
      </c>
      <c r="N111" s="262" t="s">
        <v>42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216</v>
      </c>
      <c r="AT111" s="224" t="s">
        <v>248</v>
      </c>
      <c r="AU111" s="224" t="s">
        <v>81</v>
      </c>
      <c r="AY111" s="18" t="s">
        <v>170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79</v>
      </c>
      <c r="BK111" s="225">
        <f>ROUND(I111*H111,2)</f>
        <v>0</v>
      </c>
      <c r="BL111" s="18" t="s">
        <v>177</v>
      </c>
      <c r="BM111" s="224" t="s">
        <v>1203</v>
      </c>
    </row>
    <row r="112" s="2" customFormat="1">
      <c r="A112" s="39"/>
      <c r="B112" s="40"/>
      <c r="C112" s="41"/>
      <c r="D112" s="226" t="s">
        <v>179</v>
      </c>
      <c r="E112" s="41"/>
      <c r="F112" s="227" t="s">
        <v>991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179</v>
      </c>
      <c r="AU112" s="18" t="s">
        <v>81</v>
      </c>
    </row>
    <row r="113" s="2" customFormat="1">
      <c r="A113" s="39"/>
      <c r="B113" s="40"/>
      <c r="C113" s="41"/>
      <c r="D113" s="233" t="s">
        <v>266</v>
      </c>
      <c r="E113" s="41"/>
      <c r="F113" s="274" t="s">
        <v>992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266</v>
      </c>
      <c r="AU113" s="18" t="s">
        <v>81</v>
      </c>
    </row>
    <row r="114" s="14" customFormat="1">
      <c r="A114" s="14"/>
      <c r="B114" s="242"/>
      <c r="C114" s="243"/>
      <c r="D114" s="233" t="s">
        <v>195</v>
      </c>
      <c r="E114" s="244" t="s">
        <v>19</v>
      </c>
      <c r="F114" s="245" t="s">
        <v>1204</v>
      </c>
      <c r="G114" s="243"/>
      <c r="H114" s="246">
        <v>128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195</v>
      </c>
      <c r="AU114" s="252" t="s">
        <v>81</v>
      </c>
      <c r="AV114" s="14" t="s">
        <v>81</v>
      </c>
      <c r="AW114" s="14" t="s">
        <v>33</v>
      </c>
      <c r="AX114" s="14" t="s">
        <v>79</v>
      </c>
      <c r="AY114" s="252" t="s">
        <v>170</v>
      </c>
    </row>
    <row r="115" s="12" customFormat="1" ht="25.92" customHeight="1">
      <c r="A115" s="12"/>
      <c r="B115" s="197"/>
      <c r="C115" s="198"/>
      <c r="D115" s="199" t="s">
        <v>70</v>
      </c>
      <c r="E115" s="200" t="s">
        <v>248</v>
      </c>
      <c r="F115" s="200" t="s">
        <v>666</v>
      </c>
      <c r="G115" s="198"/>
      <c r="H115" s="198"/>
      <c r="I115" s="201"/>
      <c r="J115" s="202">
        <f>BK115</f>
        <v>0</v>
      </c>
      <c r="K115" s="198"/>
      <c r="L115" s="203"/>
      <c r="M115" s="204"/>
      <c r="N115" s="205"/>
      <c r="O115" s="205"/>
      <c r="P115" s="206">
        <f>P116+P121</f>
        <v>0</v>
      </c>
      <c r="Q115" s="205"/>
      <c r="R115" s="206">
        <f>R116+R121</f>
        <v>40.056767999999991</v>
      </c>
      <c r="S115" s="205"/>
      <c r="T115" s="207">
        <f>T116+T121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185</v>
      </c>
      <c r="AT115" s="209" t="s">
        <v>70</v>
      </c>
      <c r="AU115" s="209" t="s">
        <v>71</v>
      </c>
      <c r="AY115" s="208" t="s">
        <v>170</v>
      </c>
      <c r="BK115" s="210">
        <f>BK116+BK121</f>
        <v>0</v>
      </c>
    </row>
    <row r="116" s="12" customFormat="1" ht="22.8" customHeight="1">
      <c r="A116" s="12"/>
      <c r="B116" s="197"/>
      <c r="C116" s="198"/>
      <c r="D116" s="199" t="s">
        <v>70</v>
      </c>
      <c r="E116" s="211" t="s">
        <v>1205</v>
      </c>
      <c r="F116" s="211" t="s">
        <v>1206</v>
      </c>
      <c r="G116" s="198"/>
      <c r="H116" s="198"/>
      <c r="I116" s="201"/>
      <c r="J116" s="212">
        <f>BK116</f>
        <v>0</v>
      </c>
      <c r="K116" s="198"/>
      <c r="L116" s="203"/>
      <c r="M116" s="204"/>
      <c r="N116" s="205"/>
      <c r="O116" s="205"/>
      <c r="P116" s="206">
        <f>SUM(P117:P120)</f>
        <v>0</v>
      </c>
      <c r="Q116" s="205"/>
      <c r="R116" s="206">
        <f>SUM(R117:R120)</f>
        <v>0.21120000000000003</v>
      </c>
      <c r="S116" s="205"/>
      <c r="T116" s="207">
        <f>SUM(T117:T120)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8" t="s">
        <v>185</v>
      </c>
      <c r="AT116" s="209" t="s">
        <v>70</v>
      </c>
      <c r="AU116" s="209" t="s">
        <v>79</v>
      </c>
      <c r="AY116" s="208" t="s">
        <v>170</v>
      </c>
      <c r="BK116" s="210">
        <f>SUM(BK117:BK120)</f>
        <v>0</v>
      </c>
    </row>
    <row r="117" s="2" customFormat="1" ht="24.15" customHeight="1">
      <c r="A117" s="39"/>
      <c r="B117" s="40"/>
      <c r="C117" s="213" t="s">
        <v>216</v>
      </c>
      <c r="D117" s="213" t="s">
        <v>172</v>
      </c>
      <c r="E117" s="214" t="s">
        <v>1207</v>
      </c>
      <c r="F117" s="215" t="s">
        <v>1208</v>
      </c>
      <c r="G117" s="216" t="s">
        <v>237</v>
      </c>
      <c r="H117" s="217">
        <v>150</v>
      </c>
      <c r="I117" s="218"/>
      <c r="J117" s="219">
        <f>ROUND(I117*H117,2)</f>
        <v>0</v>
      </c>
      <c r="K117" s="215" t="s">
        <v>176</v>
      </c>
      <c r="L117" s="45"/>
      <c r="M117" s="220" t="s">
        <v>19</v>
      </c>
      <c r="N117" s="221" t="s">
        <v>42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563</v>
      </c>
      <c r="AT117" s="224" t="s">
        <v>172</v>
      </c>
      <c r="AU117" s="224" t="s">
        <v>81</v>
      </c>
      <c r="AY117" s="18" t="s">
        <v>170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563</v>
      </c>
      <c r="BM117" s="224" t="s">
        <v>1209</v>
      </c>
    </row>
    <row r="118" s="2" customFormat="1">
      <c r="A118" s="39"/>
      <c r="B118" s="40"/>
      <c r="C118" s="41"/>
      <c r="D118" s="226" t="s">
        <v>179</v>
      </c>
      <c r="E118" s="41"/>
      <c r="F118" s="227" t="s">
        <v>1210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179</v>
      </c>
      <c r="AU118" s="18" t="s">
        <v>81</v>
      </c>
    </row>
    <row r="119" s="2" customFormat="1" ht="24.15" customHeight="1">
      <c r="A119" s="39"/>
      <c r="B119" s="40"/>
      <c r="C119" s="253" t="s">
        <v>221</v>
      </c>
      <c r="D119" s="253" t="s">
        <v>248</v>
      </c>
      <c r="E119" s="254" t="s">
        <v>1211</v>
      </c>
      <c r="F119" s="255" t="s">
        <v>1212</v>
      </c>
      <c r="G119" s="256" t="s">
        <v>237</v>
      </c>
      <c r="H119" s="257">
        <v>165</v>
      </c>
      <c r="I119" s="258"/>
      <c r="J119" s="259">
        <f>ROUND(I119*H119,2)</f>
        <v>0</v>
      </c>
      <c r="K119" s="255" t="s">
        <v>1213</v>
      </c>
      <c r="L119" s="260"/>
      <c r="M119" s="261" t="s">
        <v>19</v>
      </c>
      <c r="N119" s="262" t="s">
        <v>42</v>
      </c>
      <c r="O119" s="85"/>
      <c r="P119" s="222">
        <f>O119*H119</f>
        <v>0</v>
      </c>
      <c r="Q119" s="222">
        <v>0.0012800000000000001</v>
      </c>
      <c r="R119" s="222">
        <f>Q119*H119</f>
        <v>0.21120000000000003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1214</v>
      </c>
      <c r="AT119" s="224" t="s">
        <v>248</v>
      </c>
      <c r="AU119" s="224" t="s">
        <v>81</v>
      </c>
      <c r="AY119" s="18" t="s">
        <v>170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79</v>
      </c>
      <c r="BK119" s="225">
        <f>ROUND(I119*H119,2)</f>
        <v>0</v>
      </c>
      <c r="BL119" s="18" t="s">
        <v>1214</v>
      </c>
      <c r="BM119" s="224" t="s">
        <v>1215</v>
      </c>
    </row>
    <row r="120" s="14" customFormat="1">
      <c r="A120" s="14"/>
      <c r="B120" s="242"/>
      <c r="C120" s="243"/>
      <c r="D120" s="233" t="s">
        <v>195</v>
      </c>
      <c r="E120" s="243"/>
      <c r="F120" s="245" t="s">
        <v>1216</v>
      </c>
      <c r="G120" s="243"/>
      <c r="H120" s="246">
        <v>165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2" t="s">
        <v>195</v>
      </c>
      <c r="AU120" s="252" t="s">
        <v>81</v>
      </c>
      <c r="AV120" s="14" t="s">
        <v>81</v>
      </c>
      <c r="AW120" s="14" t="s">
        <v>4</v>
      </c>
      <c r="AX120" s="14" t="s">
        <v>79</v>
      </c>
      <c r="AY120" s="252" t="s">
        <v>170</v>
      </c>
    </row>
    <row r="121" s="12" customFormat="1" ht="22.8" customHeight="1">
      <c r="A121" s="12"/>
      <c r="B121" s="197"/>
      <c r="C121" s="198"/>
      <c r="D121" s="199" t="s">
        <v>70</v>
      </c>
      <c r="E121" s="211" t="s">
        <v>667</v>
      </c>
      <c r="F121" s="211" t="s">
        <v>668</v>
      </c>
      <c r="G121" s="198"/>
      <c r="H121" s="198"/>
      <c r="I121" s="201"/>
      <c r="J121" s="212">
        <f>BK121</f>
        <v>0</v>
      </c>
      <c r="K121" s="198"/>
      <c r="L121" s="203"/>
      <c r="M121" s="204"/>
      <c r="N121" s="205"/>
      <c r="O121" s="205"/>
      <c r="P121" s="206">
        <f>SUM(P122:P133)</f>
        <v>0</v>
      </c>
      <c r="Q121" s="205"/>
      <c r="R121" s="206">
        <f>SUM(R122:R133)</f>
        <v>39.845567999999993</v>
      </c>
      <c r="S121" s="205"/>
      <c r="T121" s="207">
        <f>SUM(T122:T133)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8" t="s">
        <v>185</v>
      </c>
      <c r="AT121" s="209" t="s">
        <v>70</v>
      </c>
      <c r="AU121" s="209" t="s">
        <v>79</v>
      </c>
      <c r="AY121" s="208" t="s">
        <v>170</v>
      </c>
      <c r="BK121" s="210">
        <f>SUM(BK122:BK133)</f>
        <v>0</v>
      </c>
    </row>
    <row r="122" s="2" customFormat="1" ht="24.15" customHeight="1">
      <c r="A122" s="39"/>
      <c r="B122" s="40"/>
      <c r="C122" s="213" t="s">
        <v>226</v>
      </c>
      <c r="D122" s="213" t="s">
        <v>172</v>
      </c>
      <c r="E122" s="214" t="s">
        <v>1217</v>
      </c>
      <c r="F122" s="215" t="s">
        <v>1218</v>
      </c>
      <c r="G122" s="216" t="s">
        <v>1219</v>
      </c>
      <c r="H122" s="217">
        <v>0.20000000000000001</v>
      </c>
      <c r="I122" s="218"/>
      <c r="J122" s="219">
        <f>ROUND(I122*H122,2)</f>
        <v>0</v>
      </c>
      <c r="K122" s="215" t="s">
        <v>176</v>
      </c>
      <c r="L122" s="45"/>
      <c r="M122" s="220" t="s">
        <v>19</v>
      </c>
      <c r="N122" s="221" t="s">
        <v>42</v>
      </c>
      <c r="O122" s="85"/>
      <c r="P122" s="222">
        <f>O122*H122</f>
        <v>0</v>
      </c>
      <c r="Q122" s="222">
        <v>0.0088000000000000005</v>
      </c>
      <c r="R122" s="222">
        <f>Q122*H122</f>
        <v>0.0017600000000000003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563</v>
      </c>
      <c r="AT122" s="224" t="s">
        <v>172</v>
      </c>
      <c r="AU122" s="224" t="s">
        <v>81</v>
      </c>
      <c r="AY122" s="18" t="s">
        <v>170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563</v>
      </c>
      <c r="BM122" s="224" t="s">
        <v>1220</v>
      </c>
    </row>
    <row r="123" s="2" customFormat="1">
      <c r="A123" s="39"/>
      <c r="B123" s="40"/>
      <c r="C123" s="41"/>
      <c r="D123" s="226" t="s">
        <v>179</v>
      </c>
      <c r="E123" s="41"/>
      <c r="F123" s="227" t="s">
        <v>1221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179</v>
      </c>
      <c r="AU123" s="18" t="s">
        <v>81</v>
      </c>
    </row>
    <row r="124" s="2" customFormat="1" ht="37.8" customHeight="1">
      <c r="A124" s="39"/>
      <c r="B124" s="40"/>
      <c r="C124" s="213" t="s">
        <v>234</v>
      </c>
      <c r="D124" s="213" t="s">
        <v>172</v>
      </c>
      <c r="E124" s="214" t="s">
        <v>1222</v>
      </c>
      <c r="F124" s="215" t="s">
        <v>1223</v>
      </c>
      <c r="G124" s="216" t="s">
        <v>237</v>
      </c>
      <c r="H124" s="217">
        <v>160</v>
      </c>
      <c r="I124" s="218"/>
      <c r="J124" s="219">
        <f>ROUND(I124*H124,2)</f>
        <v>0</v>
      </c>
      <c r="K124" s="215" t="s">
        <v>176</v>
      </c>
      <c r="L124" s="45"/>
      <c r="M124" s="220" t="s">
        <v>19</v>
      </c>
      <c r="N124" s="221" t="s">
        <v>42</v>
      </c>
      <c r="O124" s="85"/>
      <c r="P124" s="222">
        <f>O124*H124</f>
        <v>0</v>
      </c>
      <c r="Q124" s="222">
        <v>0.20014699999999999</v>
      </c>
      <c r="R124" s="222">
        <f>Q124*H124</f>
        <v>32.023519999999998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563</v>
      </c>
      <c r="AT124" s="224" t="s">
        <v>172</v>
      </c>
      <c r="AU124" s="224" t="s">
        <v>81</v>
      </c>
      <c r="AY124" s="18" t="s">
        <v>170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79</v>
      </c>
      <c r="BK124" s="225">
        <f>ROUND(I124*H124,2)</f>
        <v>0</v>
      </c>
      <c r="BL124" s="18" t="s">
        <v>563</v>
      </c>
      <c r="BM124" s="224" t="s">
        <v>1224</v>
      </c>
    </row>
    <row r="125" s="2" customFormat="1">
      <c r="A125" s="39"/>
      <c r="B125" s="40"/>
      <c r="C125" s="41"/>
      <c r="D125" s="226" t="s">
        <v>179</v>
      </c>
      <c r="E125" s="41"/>
      <c r="F125" s="227" t="s">
        <v>1225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179</v>
      </c>
      <c r="AU125" s="18" t="s">
        <v>81</v>
      </c>
    </row>
    <row r="126" s="14" customFormat="1">
      <c r="A126" s="14"/>
      <c r="B126" s="242"/>
      <c r="C126" s="243"/>
      <c r="D126" s="233" t="s">
        <v>195</v>
      </c>
      <c r="E126" s="244" t="s">
        <v>19</v>
      </c>
      <c r="F126" s="245" t="s">
        <v>1226</v>
      </c>
      <c r="G126" s="243"/>
      <c r="H126" s="246">
        <v>160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195</v>
      </c>
      <c r="AU126" s="252" t="s">
        <v>81</v>
      </c>
      <c r="AV126" s="14" t="s">
        <v>81</v>
      </c>
      <c r="AW126" s="14" t="s">
        <v>33</v>
      </c>
      <c r="AX126" s="14" t="s">
        <v>79</v>
      </c>
      <c r="AY126" s="252" t="s">
        <v>170</v>
      </c>
    </row>
    <row r="127" s="2" customFormat="1" ht="37.8" customHeight="1">
      <c r="A127" s="39"/>
      <c r="B127" s="40"/>
      <c r="C127" s="213" t="s">
        <v>241</v>
      </c>
      <c r="D127" s="213" t="s">
        <v>172</v>
      </c>
      <c r="E127" s="214" t="s">
        <v>1227</v>
      </c>
      <c r="F127" s="215" t="s">
        <v>1228</v>
      </c>
      <c r="G127" s="216" t="s">
        <v>192</v>
      </c>
      <c r="H127" s="217">
        <v>80</v>
      </c>
      <c r="I127" s="218"/>
      <c r="J127" s="219">
        <f>ROUND(I127*H127,2)</f>
        <v>0</v>
      </c>
      <c r="K127" s="215" t="s">
        <v>176</v>
      </c>
      <c r="L127" s="45"/>
      <c r="M127" s="220" t="s">
        <v>19</v>
      </c>
      <c r="N127" s="221" t="s">
        <v>42</v>
      </c>
      <c r="O127" s="85"/>
      <c r="P127" s="222">
        <f>O127*H127</f>
        <v>0</v>
      </c>
      <c r="Q127" s="222">
        <v>0.090253600000000003</v>
      </c>
      <c r="R127" s="222">
        <f>Q127*H127</f>
        <v>7.220288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563</v>
      </c>
      <c r="AT127" s="224" t="s">
        <v>172</v>
      </c>
      <c r="AU127" s="224" t="s">
        <v>81</v>
      </c>
      <c r="AY127" s="18" t="s">
        <v>170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79</v>
      </c>
      <c r="BK127" s="225">
        <f>ROUND(I127*H127,2)</f>
        <v>0</v>
      </c>
      <c r="BL127" s="18" t="s">
        <v>563</v>
      </c>
      <c r="BM127" s="224" t="s">
        <v>1229</v>
      </c>
    </row>
    <row r="128" s="2" customFormat="1">
      <c r="A128" s="39"/>
      <c r="B128" s="40"/>
      <c r="C128" s="41"/>
      <c r="D128" s="226" t="s">
        <v>179</v>
      </c>
      <c r="E128" s="41"/>
      <c r="F128" s="227" t="s">
        <v>1230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179</v>
      </c>
      <c r="AU128" s="18" t="s">
        <v>81</v>
      </c>
    </row>
    <row r="129" s="14" customFormat="1">
      <c r="A129" s="14"/>
      <c r="B129" s="242"/>
      <c r="C129" s="243"/>
      <c r="D129" s="233" t="s">
        <v>195</v>
      </c>
      <c r="E129" s="244" t="s">
        <v>19</v>
      </c>
      <c r="F129" s="245" t="s">
        <v>1231</v>
      </c>
      <c r="G129" s="243"/>
      <c r="H129" s="246">
        <v>80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195</v>
      </c>
      <c r="AU129" s="252" t="s">
        <v>81</v>
      </c>
      <c r="AV129" s="14" t="s">
        <v>81</v>
      </c>
      <c r="AW129" s="14" t="s">
        <v>33</v>
      </c>
      <c r="AX129" s="14" t="s">
        <v>79</v>
      </c>
      <c r="AY129" s="252" t="s">
        <v>170</v>
      </c>
    </row>
    <row r="130" s="2" customFormat="1" ht="49.05" customHeight="1">
      <c r="A130" s="39"/>
      <c r="B130" s="40"/>
      <c r="C130" s="213" t="s">
        <v>247</v>
      </c>
      <c r="D130" s="213" t="s">
        <v>172</v>
      </c>
      <c r="E130" s="214" t="s">
        <v>1232</v>
      </c>
      <c r="F130" s="215" t="s">
        <v>1233</v>
      </c>
      <c r="G130" s="216" t="s">
        <v>237</v>
      </c>
      <c r="H130" s="217">
        <v>10</v>
      </c>
      <c r="I130" s="218"/>
      <c r="J130" s="219">
        <f>ROUND(I130*H130,2)</f>
        <v>0</v>
      </c>
      <c r="K130" s="215" t="s">
        <v>176</v>
      </c>
      <c r="L130" s="45"/>
      <c r="M130" s="220" t="s">
        <v>19</v>
      </c>
      <c r="N130" s="221" t="s">
        <v>42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563</v>
      </c>
      <c r="AT130" s="224" t="s">
        <v>172</v>
      </c>
      <c r="AU130" s="224" t="s">
        <v>81</v>
      </c>
      <c r="AY130" s="18" t="s">
        <v>170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79</v>
      </c>
      <c r="BK130" s="225">
        <f>ROUND(I130*H130,2)</f>
        <v>0</v>
      </c>
      <c r="BL130" s="18" t="s">
        <v>563</v>
      </c>
      <c r="BM130" s="224" t="s">
        <v>1234</v>
      </c>
    </row>
    <row r="131" s="2" customFormat="1">
      <c r="A131" s="39"/>
      <c r="B131" s="40"/>
      <c r="C131" s="41"/>
      <c r="D131" s="226" t="s">
        <v>179</v>
      </c>
      <c r="E131" s="41"/>
      <c r="F131" s="227" t="s">
        <v>1235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179</v>
      </c>
      <c r="AU131" s="18" t="s">
        <v>81</v>
      </c>
    </row>
    <row r="132" s="2" customFormat="1" ht="24.15" customHeight="1">
      <c r="A132" s="39"/>
      <c r="B132" s="40"/>
      <c r="C132" s="253" t="s">
        <v>252</v>
      </c>
      <c r="D132" s="253" t="s">
        <v>248</v>
      </c>
      <c r="E132" s="254" t="s">
        <v>1236</v>
      </c>
      <c r="F132" s="255" t="s">
        <v>1237</v>
      </c>
      <c r="G132" s="256" t="s">
        <v>237</v>
      </c>
      <c r="H132" s="257">
        <v>10</v>
      </c>
      <c r="I132" s="258"/>
      <c r="J132" s="259">
        <f>ROUND(I132*H132,2)</f>
        <v>0</v>
      </c>
      <c r="K132" s="255" t="s">
        <v>176</v>
      </c>
      <c r="L132" s="260"/>
      <c r="M132" s="261" t="s">
        <v>19</v>
      </c>
      <c r="N132" s="262" t="s">
        <v>42</v>
      </c>
      <c r="O132" s="85"/>
      <c r="P132" s="222">
        <f>O132*H132</f>
        <v>0</v>
      </c>
      <c r="Q132" s="222">
        <v>0.059999999999999998</v>
      </c>
      <c r="R132" s="222">
        <f>Q132*H132</f>
        <v>0.59999999999999998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1214</v>
      </c>
      <c r="AT132" s="224" t="s">
        <v>248</v>
      </c>
      <c r="AU132" s="224" t="s">
        <v>81</v>
      </c>
      <c r="AY132" s="18" t="s">
        <v>170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1214</v>
      </c>
      <c r="BM132" s="224" t="s">
        <v>1238</v>
      </c>
    </row>
    <row r="133" s="2" customFormat="1">
      <c r="A133" s="39"/>
      <c r="B133" s="40"/>
      <c r="C133" s="41"/>
      <c r="D133" s="226" t="s">
        <v>179</v>
      </c>
      <c r="E133" s="41"/>
      <c r="F133" s="227" t="s">
        <v>1239</v>
      </c>
      <c r="G133" s="41"/>
      <c r="H133" s="41"/>
      <c r="I133" s="228"/>
      <c r="J133" s="41"/>
      <c r="K133" s="41"/>
      <c r="L133" s="45"/>
      <c r="M133" s="278"/>
      <c r="N133" s="279"/>
      <c r="O133" s="280"/>
      <c r="P133" s="280"/>
      <c r="Q133" s="280"/>
      <c r="R133" s="280"/>
      <c r="S133" s="280"/>
      <c r="T133" s="281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179</v>
      </c>
      <c r="AU133" s="18" t="s">
        <v>81</v>
      </c>
    </row>
    <row r="134" s="2" customFormat="1" ht="6.96" customHeight="1">
      <c r="A134" s="39"/>
      <c r="B134" s="60"/>
      <c r="C134" s="61"/>
      <c r="D134" s="61"/>
      <c r="E134" s="61"/>
      <c r="F134" s="61"/>
      <c r="G134" s="61"/>
      <c r="H134" s="61"/>
      <c r="I134" s="61"/>
      <c r="J134" s="61"/>
      <c r="K134" s="61"/>
      <c r="L134" s="45"/>
      <c r="M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</sheetData>
  <sheetProtection sheet="1" autoFilter="0" formatColumns="0" formatRows="0" objects="1" scenarios="1" spinCount="100000" saltValue="0j152eDBEeapllQQsz8LiVGSXRcq/3UlIcF7RGweTGPf5xlZ9e76zbFFsdWnnoL7jWPHrt4N2jHB7oTBswsROA==" hashValue="9JV66P0TKkW7oR3GhS8nZ3wMfM5q1t0OP1IAJ69nJ2w1iG8qF+v7erlzQ8R87IG5uY8q0nmffANJll5vrCiq6w==" algorithmName="SHA-512" password="CC35"/>
  <autoFilter ref="C89:K13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4" r:id="rId1" display="https://podminky.urs.cz/item/CS_URS_2021_01/132112111"/>
    <hyperlink ref="F101" r:id="rId2" display="https://podminky.urs.cz/item/CS_URS_2021_01/162651111"/>
    <hyperlink ref="F103" r:id="rId3" display="https://podminky.urs.cz/item/CS_URS_2021_01/167151101"/>
    <hyperlink ref="F105" r:id="rId4" display="https://podminky.urs.cz/item/CS_URS_2021_01/171201201"/>
    <hyperlink ref="F107" r:id="rId5" display="https://podminky.urs.cz/item/CS_URS_2021_01/171201231"/>
    <hyperlink ref="F110" r:id="rId6" display="https://podminky.urs.cz/item/CS_URS_2021_01/174101101"/>
    <hyperlink ref="F112" r:id="rId7" display="https://podminky.urs.cz/item/CS_URS_2021_01/58344197"/>
    <hyperlink ref="F118" r:id="rId8" display="https://podminky.urs.cz/item/CS_URS_2021_01/220182022"/>
    <hyperlink ref="F123" r:id="rId9" display="https://podminky.urs.cz/item/CS_URS_2021_01/460010024"/>
    <hyperlink ref="F125" r:id="rId10" display="https://podminky.urs.cz/item/CS_URS_2021_01/460421082"/>
    <hyperlink ref="F128" r:id="rId11" display="https://podminky.urs.cz/item/CS_URS_2021_01/460528111"/>
    <hyperlink ref="F131" r:id="rId12" display="https://podminky.urs.cz/item/CS_URS_2021_01/460751112"/>
    <hyperlink ref="F133" r:id="rId13" display="https://podminky.urs.cz/item/CS_URS_2021_01/592130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4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2" customFormat="1" ht="12" customHeight="1">
      <c r="A8" s="39"/>
      <c r="B8" s="45"/>
      <c r="C8" s="39"/>
      <c r="D8" s="143" t="s">
        <v>131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hidden="1" s="2" customFormat="1" ht="16.5" customHeight="1">
      <c r="A9" s="39"/>
      <c r="B9" s="45"/>
      <c r="C9" s="39"/>
      <c r="D9" s="39"/>
      <c r="E9" s="146" t="s">
        <v>1240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26. 3. 2021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18" customHeight="1">
      <c r="A24" s="39"/>
      <c r="B24" s="45"/>
      <c r="C24" s="39"/>
      <c r="D24" s="39"/>
      <c r="E24" s="134" t="s">
        <v>32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2" customHeight="1">
      <c r="A26" s="39"/>
      <c r="B26" s="45"/>
      <c r="C26" s="39"/>
      <c r="D26" s="143" t="s">
        <v>35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hidden="1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idden="1" s="2" customFormat="1" ht="25.44" customHeight="1">
      <c r="A30" s="39"/>
      <c r="B30" s="45"/>
      <c r="C30" s="39"/>
      <c r="D30" s="153" t="s">
        <v>37</v>
      </c>
      <c r="E30" s="39"/>
      <c r="F30" s="39"/>
      <c r="G30" s="39"/>
      <c r="H30" s="39"/>
      <c r="I30" s="39"/>
      <c r="J30" s="154">
        <f>ROUND(J86,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14.4" customHeight="1">
      <c r="A32" s="39"/>
      <c r="B32" s="45"/>
      <c r="C32" s="39"/>
      <c r="D32" s="39"/>
      <c r="E32" s="39"/>
      <c r="F32" s="155" t="s">
        <v>39</v>
      </c>
      <c r="G32" s="39"/>
      <c r="H32" s="39"/>
      <c r="I32" s="155" t="s">
        <v>38</v>
      </c>
      <c r="J32" s="155" t="s">
        <v>40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156" t="s">
        <v>41</v>
      </c>
      <c r="E33" s="143" t="s">
        <v>42</v>
      </c>
      <c r="F33" s="157">
        <f>ROUND((SUM(BE86:BE159)),  2)</f>
        <v>0</v>
      </c>
      <c r="G33" s="39"/>
      <c r="H33" s="39"/>
      <c r="I33" s="158">
        <v>0.20999999999999999</v>
      </c>
      <c r="J33" s="157">
        <f>ROUND(((SUM(BE86:BE159))*I33),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43" t="s">
        <v>43</v>
      </c>
      <c r="F34" s="157">
        <f>ROUND((SUM(BF86:BF159)),  2)</f>
        <v>0</v>
      </c>
      <c r="G34" s="39"/>
      <c r="H34" s="39"/>
      <c r="I34" s="158">
        <v>0.14999999999999999</v>
      </c>
      <c r="J34" s="157">
        <f>ROUND(((SUM(BF86:BF159))*I34),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44</v>
      </c>
      <c r="F35" s="157">
        <f>ROUND((SUM(BG86:BG159)),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45</v>
      </c>
      <c r="F36" s="157">
        <f>ROUND((SUM(BH86:BH159)),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46</v>
      </c>
      <c r="F37" s="157">
        <f>ROUND((SUM(BI86:BI159)),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25.44" customHeight="1">
      <c r="A39" s="39"/>
      <c r="B39" s="45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/>
    <row r="42" hidden="1"/>
    <row r="43" hidden="1"/>
    <row r="44" hidden="1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hidden="1" s="2" customFormat="1" ht="24.96" customHeight="1">
      <c r="A45" s="39"/>
      <c r="B45" s="40"/>
      <c r="C45" s="24" t="s">
        <v>133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hidden="1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26.25" customHeight="1">
      <c r="A48" s="39"/>
      <c r="B48" s="40"/>
      <c r="C48" s="41"/>
      <c r="D48" s="41"/>
      <c r="E48" s="170" t="str">
        <f>E7</f>
        <v>Projektová dokumentace revitalizace střediska Veřejná zeleň na ul. Palackého 29, Nový Jičín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131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16.5" customHeight="1">
      <c r="A50" s="39"/>
      <c r="B50" s="40"/>
      <c r="C50" s="41"/>
      <c r="D50" s="41"/>
      <c r="E50" s="70" t="str">
        <f>E9</f>
        <v>SO 05 - Vjezdová brána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hidden="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par. č. 589/3 v k.ú. Nový Jičín-Horní Předměstí</v>
      </c>
      <c r="G52" s="41"/>
      <c r="H52" s="41"/>
      <c r="I52" s="33" t="s">
        <v>23</v>
      </c>
      <c r="J52" s="73" t="str">
        <f>IF(J12="","",J12)</f>
        <v>26. 3. 2021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Technické služby města Nového Jičína, p. o.</v>
      </c>
      <c r="G54" s="41"/>
      <c r="H54" s="41"/>
      <c r="I54" s="33" t="s">
        <v>31</v>
      </c>
      <c r="J54" s="37" t="str">
        <f>E21</f>
        <v>BENEPRO, a.s.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BENEPRO, a.s.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29.28" customHeight="1">
      <c r="A57" s="39"/>
      <c r="B57" s="40"/>
      <c r="C57" s="171" t="s">
        <v>134</v>
      </c>
      <c r="D57" s="172"/>
      <c r="E57" s="172"/>
      <c r="F57" s="172"/>
      <c r="G57" s="172"/>
      <c r="H57" s="172"/>
      <c r="I57" s="172"/>
      <c r="J57" s="173" t="s">
        <v>135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22.8" customHeight="1">
      <c r="A59" s="39"/>
      <c r="B59" s="40"/>
      <c r="C59" s="174" t="s">
        <v>69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136</v>
      </c>
    </row>
    <row r="60" hidden="1" s="9" customFormat="1" ht="24.96" customHeight="1">
      <c r="A60" s="9"/>
      <c r="B60" s="175"/>
      <c r="C60" s="176"/>
      <c r="D60" s="177" t="s">
        <v>137</v>
      </c>
      <c r="E60" s="178"/>
      <c r="F60" s="178"/>
      <c r="G60" s="178"/>
      <c r="H60" s="178"/>
      <c r="I60" s="178"/>
      <c r="J60" s="179">
        <f>J87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81"/>
      <c r="C61" s="126"/>
      <c r="D61" s="182" t="s">
        <v>138</v>
      </c>
      <c r="E61" s="183"/>
      <c r="F61" s="183"/>
      <c r="G61" s="183"/>
      <c r="H61" s="183"/>
      <c r="I61" s="183"/>
      <c r="J61" s="184">
        <f>J88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81"/>
      <c r="C62" s="126"/>
      <c r="D62" s="182" t="s">
        <v>139</v>
      </c>
      <c r="E62" s="183"/>
      <c r="F62" s="183"/>
      <c r="G62" s="183"/>
      <c r="H62" s="183"/>
      <c r="I62" s="183"/>
      <c r="J62" s="184">
        <f>J132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81"/>
      <c r="C63" s="126"/>
      <c r="D63" s="182" t="s">
        <v>140</v>
      </c>
      <c r="E63" s="183"/>
      <c r="F63" s="183"/>
      <c r="G63" s="183"/>
      <c r="H63" s="183"/>
      <c r="I63" s="183"/>
      <c r="J63" s="184">
        <f>J137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81"/>
      <c r="C64" s="126"/>
      <c r="D64" s="182" t="s">
        <v>146</v>
      </c>
      <c r="E64" s="183"/>
      <c r="F64" s="183"/>
      <c r="G64" s="183"/>
      <c r="H64" s="183"/>
      <c r="I64" s="183"/>
      <c r="J64" s="184">
        <f>J145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9" customFormat="1" ht="24.96" customHeight="1">
      <c r="A65" s="9"/>
      <c r="B65" s="175"/>
      <c r="C65" s="176"/>
      <c r="D65" s="177" t="s">
        <v>153</v>
      </c>
      <c r="E65" s="178"/>
      <c r="F65" s="178"/>
      <c r="G65" s="178"/>
      <c r="H65" s="178"/>
      <c r="I65" s="178"/>
      <c r="J65" s="179">
        <f>J148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hidden="1" s="10" customFormat="1" ht="19.92" customHeight="1">
      <c r="A66" s="10"/>
      <c r="B66" s="181"/>
      <c r="C66" s="126"/>
      <c r="D66" s="182" t="s">
        <v>154</v>
      </c>
      <c r="E66" s="183"/>
      <c r="F66" s="183"/>
      <c r="G66" s="183"/>
      <c r="H66" s="183"/>
      <c r="I66" s="183"/>
      <c r="J66" s="184">
        <f>J149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hidden="1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hidden="1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hidden="1"/>
    <row r="70" hidden="1"/>
    <row r="71" hidden="1"/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155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70" t="str">
        <f>E7</f>
        <v>Projektová dokumentace revitalizace střediska Veřejná zeleň na ul. Palackého 29, Nový Jičín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131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SO 05 - Vjezdová brána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par. č. 589/3 v k.ú. Nový Jičín-Horní Předměstí</v>
      </c>
      <c r="G80" s="41"/>
      <c r="H80" s="41"/>
      <c r="I80" s="33" t="s">
        <v>23</v>
      </c>
      <c r="J80" s="73" t="str">
        <f>IF(J12="","",J12)</f>
        <v>26. 3. 2021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>Technické služby města Nového Jičína, p. o.</v>
      </c>
      <c r="G82" s="41"/>
      <c r="H82" s="41"/>
      <c r="I82" s="33" t="s">
        <v>31</v>
      </c>
      <c r="J82" s="37" t="str">
        <f>E21</f>
        <v>BENEPRO, a.s.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34</v>
      </c>
      <c r="J83" s="37" t="str">
        <f>E24</f>
        <v>BENEPRO, a.s.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86"/>
      <c r="B85" s="187"/>
      <c r="C85" s="188" t="s">
        <v>156</v>
      </c>
      <c r="D85" s="189" t="s">
        <v>56</v>
      </c>
      <c r="E85" s="189" t="s">
        <v>52</v>
      </c>
      <c r="F85" s="189" t="s">
        <v>53</v>
      </c>
      <c r="G85" s="189" t="s">
        <v>157</v>
      </c>
      <c r="H85" s="189" t="s">
        <v>158</v>
      </c>
      <c r="I85" s="189" t="s">
        <v>159</v>
      </c>
      <c r="J85" s="189" t="s">
        <v>135</v>
      </c>
      <c r="K85" s="190" t="s">
        <v>160</v>
      </c>
      <c r="L85" s="191"/>
      <c r="M85" s="93" t="s">
        <v>19</v>
      </c>
      <c r="N85" s="94" t="s">
        <v>41</v>
      </c>
      <c r="O85" s="94" t="s">
        <v>161</v>
      </c>
      <c r="P85" s="94" t="s">
        <v>162</v>
      </c>
      <c r="Q85" s="94" t="s">
        <v>163</v>
      </c>
      <c r="R85" s="94" t="s">
        <v>164</v>
      </c>
      <c r="S85" s="94" t="s">
        <v>165</v>
      </c>
      <c r="T85" s="95" t="s">
        <v>166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="2" customFormat="1" ht="22.8" customHeight="1">
      <c r="A86" s="39"/>
      <c r="B86" s="40"/>
      <c r="C86" s="100" t="s">
        <v>167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P87+P148</f>
        <v>0</v>
      </c>
      <c r="Q86" s="97"/>
      <c r="R86" s="194">
        <f>R87+R148</f>
        <v>3.0044872549999999</v>
      </c>
      <c r="S86" s="97"/>
      <c r="T86" s="195">
        <f>T87+T148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70</v>
      </c>
      <c r="AU86" s="18" t="s">
        <v>136</v>
      </c>
      <c r="BK86" s="196">
        <f>BK87+BK148</f>
        <v>0</v>
      </c>
    </row>
    <row r="87" s="12" customFormat="1" ht="25.92" customHeight="1">
      <c r="A87" s="12"/>
      <c r="B87" s="197"/>
      <c r="C87" s="198"/>
      <c r="D87" s="199" t="s">
        <v>70</v>
      </c>
      <c r="E87" s="200" t="s">
        <v>168</v>
      </c>
      <c r="F87" s="200" t="s">
        <v>169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P88+P132+P137+P145</f>
        <v>0</v>
      </c>
      <c r="Q87" s="205"/>
      <c r="R87" s="206">
        <f>R88+R132+R137+R145</f>
        <v>2.9904277549999998</v>
      </c>
      <c r="S87" s="205"/>
      <c r="T87" s="207">
        <f>T88+T132+T137+T145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70</v>
      </c>
      <c r="AU87" s="209" t="s">
        <v>71</v>
      </c>
      <c r="AY87" s="208" t="s">
        <v>170</v>
      </c>
      <c r="BK87" s="210">
        <f>BK88+BK132+BK137+BK145</f>
        <v>0</v>
      </c>
    </row>
    <row r="88" s="12" customFormat="1" ht="22.8" customHeight="1">
      <c r="A88" s="12"/>
      <c r="B88" s="197"/>
      <c r="C88" s="198"/>
      <c r="D88" s="199" t="s">
        <v>70</v>
      </c>
      <c r="E88" s="211" t="s">
        <v>79</v>
      </c>
      <c r="F88" s="211" t="s">
        <v>171</v>
      </c>
      <c r="G88" s="198"/>
      <c r="H88" s="198"/>
      <c r="I88" s="201"/>
      <c r="J88" s="212">
        <f>BK88</f>
        <v>0</v>
      </c>
      <c r="K88" s="198"/>
      <c r="L88" s="203"/>
      <c r="M88" s="204"/>
      <c r="N88" s="205"/>
      <c r="O88" s="205"/>
      <c r="P88" s="206">
        <f>SUM(P89:P131)</f>
        <v>0</v>
      </c>
      <c r="Q88" s="205"/>
      <c r="R88" s="206">
        <f>SUM(R89:R131)</f>
        <v>0</v>
      </c>
      <c r="S88" s="205"/>
      <c r="T88" s="207">
        <f>SUM(T89:T131)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79</v>
      </c>
      <c r="AT88" s="209" t="s">
        <v>70</v>
      </c>
      <c r="AU88" s="209" t="s">
        <v>79</v>
      </c>
      <c r="AY88" s="208" t="s">
        <v>170</v>
      </c>
      <c r="BK88" s="210">
        <f>SUM(BK89:BK131)</f>
        <v>0</v>
      </c>
    </row>
    <row r="89" s="2" customFormat="1" ht="44.25" customHeight="1">
      <c r="A89" s="39"/>
      <c r="B89" s="40"/>
      <c r="C89" s="213" t="s">
        <v>79</v>
      </c>
      <c r="D89" s="213" t="s">
        <v>172</v>
      </c>
      <c r="E89" s="214" t="s">
        <v>1241</v>
      </c>
      <c r="F89" s="215" t="s">
        <v>1242</v>
      </c>
      <c r="G89" s="216" t="s">
        <v>206</v>
      </c>
      <c r="H89" s="217">
        <v>1.25</v>
      </c>
      <c r="I89" s="218"/>
      <c r="J89" s="219">
        <f>ROUND(I89*H89,2)</f>
        <v>0</v>
      </c>
      <c r="K89" s="215" t="s">
        <v>176</v>
      </c>
      <c r="L89" s="45"/>
      <c r="M89" s="220" t="s">
        <v>19</v>
      </c>
      <c r="N89" s="221" t="s">
        <v>42</v>
      </c>
      <c r="O89" s="85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177</v>
      </c>
      <c r="AT89" s="224" t="s">
        <v>172</v>
      </c>
      <c r="AU89" s="224" t="s">
        <v>81</v>
      </c>
      <c r="AY89" s="18" t="s">
        <v>170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79</v>
      </c>
      <c r="BK89" s="225">
        <f>ROUND(I89*H89,2)</f>
        <v>0</v>
      </c>
      <c r="BL89" s="18" t="s">
        <v>177</v>
      </c>
      <c r="BM89" s="224" t="s">
        <v>1243</v>
      </c>
    </row>
    <row r="90" s="2" customFormat="1">
      <c r="A90" s="39"/>
      <c r="B90" s="40"/>
      <c r="C90" s="41"/>
      <c r="D90" s="226" t="s">
        <v>179</v>
      </c>
      <c r="E90" s="41"/>
      <c r="F90" s="227" t="s">
        <v>1244</v>
      </c>
      <c r="G90" s="41"/>
      <c r="H90" s="41"/>
      <c r="I90" s="228"/>
      <c r="J90" s="41"/>
      <c r="K90" s="41"/>
      <c r="L90" s="45"/>
      <c r="M90" s="229"/>
      <c r="N90" s="23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179</v>
      </c>
      <c r="AU90" s="18" t="s">
        <v>81</v>
      </c>
    </row>
    <row r="91" s="13" customFormat="1">
      <c r="A91" s="13"/>
      <c r="B91" s="231"/>
      <c r="C91" s="232"/>
      <c r="D91" s="233" t="s">
        <v>195</v>
      </c>
      <c r="E91" s="234" t="s">
        <v>19</v>
      </c>
      <c r="F91" s="235" t="s">
        <v>1245</v>
      </c>
      <c r="G91" s="232"/>
      <c r="H91" s="234" t="s">
        <v>19</v>
      </c>
      <c r="I91" s="236"/>
      <c r="J91" s="232"/>
      <c r="K91" s="232"/>
      <c r="L91" s="237"/>
      <c r="M91" s="238"/>
      <c r="N91" s="239"/>
      <c r="O91" s="239"/>
      <c r="P91" s="239"/>
      <c r="Q91" s="239"/>
      <c r="R91" s="239"/>
      <c r="S91" s="239"/>
      <c r="T91" s="24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1" t="s">
        <v>195</v>
      </c>
      <c r="AU91" s="241" t="s">
        <v>81</v>
      </c>
      <c r="AV91" s="13" t="s">
        <v>79</v>
      </c>
      <c r="AW91" s="13" t="s">
        <v>33</v>
      </c>
      <c r="AX91" s="13" t="s">
        <v>71</v>
      </c>
      <c r="AY91" s="241" t="s">
        <v>170</v>
      </c>
    </row>
    <row r="92" s="14" customFormat="1">
      <c r="A92" s="14"/>
      <c r="B92" s="242"/>
      <c r="C92" s="243"/>
      <c r="D92" s="233" t="s">
        <v>195</v>
      </c>
      <c r="E92" s="244" t="s">
        <v>19</v>
      </c>
      <c r="F92" s="245" t="s">
        <v>1246</v>
      </c>
      <c r="G92" s="243"/>
      <c r="H92" s="246">
        <v>1.25</v>
      </c>
      <c r="I92" s="247"/>
      <c r="J92" s="243"/>
      <c r="K92" s="243"/>
      <c r="L92" s="248"/>
      <c r="M92" s="249"/>
      <c r="N92" s="250"/>
      <c r="O92" s="250"/>
      <c r="P92" s="250"/>
      <c r="Q92" s="250"/>
      <c r="R92" s="250"/>
      <c r="S92" s="250"/>
      <c r="T92" s="251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2" t="s">
        <v>195</v>
      </c>
      <c r="AU92" s="252" t="s">
        <v>81</v>
      </c>
      <c r="AV92" s="14" t="s">
        <v>81</v>
      </c>
      <c r="AW92" s="14" t="s">
        <v>33</v>
      </c>
      <c r="AX92" s="14" t="s">
        <v>79</v>
      </c>
      <c r="AY92" s="252" t="s">
        <v>170</v>
      </c>
    </row>
    <row r="93" s="2" customFormat="1" ht="49.05" customHeight="1">
      <c r="A93" s="39"/>
      <c r="B93" s="40"/>
      <c r="C93" s="213" t="s">
        <v>81</v>
      </c>
      <c r="D93" s="213" t="s">
        <v>172</v>
      </c>
      <c r="E93" s="214" t="s">
        <v>965</v>
      </c>
      <c r="F93" s="215" t="s">
        <v>966</v>
      </c>
      <c r="G93" s="216" t="s">
        <v>206</v>
      </c>
      <c r="H93" s="217">
        <v>21.629999999999999</v>
      </c>
      <c r="I93" s="218"/>
      <c r="J93" s="219">
        <f>ROUND(I93*H93,2)</f>
        <v>0</v>
      </c>
      <c r="K93" s="215" t="s">
        <v>176</v>
      </c>
      <c r="L93" s="45"/>
      <c r="M93" s="220" t="s">
        <v>19</v>
      </c>
      <c r="N93" s="221" t="s">
        <v>42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177</v>
      </c>
      <c r="AT93" s="224" t="s">
        <v>172</v>
      </c>
      <c r="AU93" s="224" t="s">
        <v>81</v>
      </c>
      <c r="AY93" s="18" t="s">
        <v>170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177</v>
      </c>
      <c r="BM93" s="224" t="s">
        <v>1247</v>
      </c>
    </row>
    <row r="94" s="2" customFormat="1">
      <c r="A94" s="39"/>
      <c r="B94" s="40"/>
      <c r="C94" s="41"/>
      <c r="D94" s="226" t="s">
        <v>179</v>
      </c>
      <c r="E94" s="41"/>
      <c r="F94" s="227" t="s">
        <v>968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179</v>
      </c>
      <c r="AU94" s="18" t="s">
        <v>81</v>
      </c>
    </row>
    <row r="95" s="13" customFormat="1">
      <c r="A95" s="13"/>
      <c r="B95" s="231"/>
      <c r="C95" s="232"/>
      <c r="D95" s="233" t="s">
        <v>195</v>
      </c>
      <c r="E95" s="234" t="s">
        <v>19</v>
      </c>
      <c r="F95" s="235" t="s">
        <v>1248</v>
      </c>
      <c r="G95" s="232"/>
      <c r="H95" s="234" t="s">
        <v>19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1" t="s">
        <v>195</v>
      </c>
      <c r="AU95" s="241" t="s">
        <v>81</v>
      </c>
      <c r="AV95" s="13" t="s">
        <v>79</v>
      </c>
      <c r="AW95" s="13" t="s">
        <v>33</v>
      </c>
      <c r="AX95" s="13" t="s">
        <v>71</v>
      </c>
      <c r="AY95" s="241" t="s">
        <v>170</v>
      </c>
    </row>
    <row r="96" s="14" customFormat="1">
      <c r="A96" s="14"/>
      <c r="B96" s="242"/>
      <c r="C96" s="243"/>
      <c r="D96" s="233" t="s">
        <v>195</v>
      </c>
      <c r="E96" s="244" t="s">
        <v>19</v>
      </c>
      <c r="F96" s="245" t="s">
        <v>1249</v>
      </c>
      <c r="G96" s="243"/>
      <c r="H96" s="246">
        <v>6.5099999999999998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2" t="s">
        <v>195</v>
      </c>
      <c r="AU96" s="252" t="s">
        <v>81</v>
      </c>
      <c r="AV96" s="14" t="s">
        <v>81</v>
      </c>
      <c r="AW96" s="14" t="s">
        <v>33</v>
      </c>
      <c r="AX96" s="14" t="s">
        <v>71</v>
      </c>
      <c r="AY96" s="252" t="s">
        <v>170</v>
      </c>
    </row>
    <row r="97" s="13" customFormat="1">
      <c r="A97" s="13"/>
      <c r="B97" s="231"/>
      <c r="C97" s="232"/>
      <c r="D97" s="233" t="s">
        <v>195</v>
      </c>
      <c r="E97" s="234" t="s">
        <v>19</v>
      </c>
      <c r="F97" s="235" t="s">
        <v>1250</v>
      </c>
      <c r="G97" s="232"/>
      <c r="H97" s="234" t="s">
        <v>19</v>
      </c>
      <c r="I97" s="236"/>
      <c r="J97" s="232"/>
      <c r="K97" s="232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195</v>
      </c>
      <c r="AU97" s="241" t="s">
        <v>81</v>
      </c>
      <c r="AV97" s="13" t="s">
        <v>79</v>
      </c>
      <c r="AW97" s="13" t="s">
        <v>33</v>
      </c>
      <c r="AX97" s="13" t="s">
        <v>71</v>
      </c>
      <c r="AY97" s="241" t="s">
        <v>170</v>
      </c>
    </row>
    <row r="98" s="14" customFormat="1">
      <c r="A98" s="14"/>
      <c r="B98" s="242"/>
      <c r="C98" s="243"/>
      <c r="D98" s="233" t="s">
        <v>195</v>
      </c>
      <c r="E98" s="244" t="s">
        <v>19</v>
      </c>
      <c r="F98" s="245" t="s">
        <v>1251</v>
      </c>
      <c r="G98" s="243"/>
      <c r="H98" s="246">
        <v>15.119999999999999</v>
      </c>
      <c r="I98" s="247"/>
      <c r="J98" s="243"/>
      <c r="K98" s="243"/>
      <c r="L98" s="248"/>
      <c r="M98" s="249"/>
      <c r="N98" s="250"/>
      <c r="O98" s="250"/>
      <c r="P98" s="250"/>
      <c r="Q98" s="250"/>
      <c r="R98" s="250"/>
      <c r="S98" s="250"/>
      <c r="T98" s="251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52" t="s">
        <v>195</v>
      </c>
      <c r="AU98" s="252" t="s">
        <v>81</v>
      </c>
      <c r="AV98" s="14" t="s">
        <v>81</v>
      </c>
      <c r="AW98" s="14" t="s">
        <v>33</v>
      </c>
      <c r="AX98" s="14" t="s">
        <v>71</v>
      </c>
      <c r="AY98" s="252" t="s">
        <v>170</v>
      </c>
    </row>
    <row r="99" s="15" customFormat="1">
      <c r="A99" s="15"/>
      <c r="B99" s="263"/>
      <c r="C99" s="264"/>
      <c r="D99" s="233" t="s">
        <v>195</v>
      </c>
      <c r="E99" s="265" t="s">
        <v>19</v>
      </c>
      <c r="F99" s="266" t="s">
        <v>261</v>
      </c>
      <c r="G99" s="264"/>
      <c r="H99" s="267">
        <v>21.629999999999999</v>
      </c>
      <c r="I99" s="268"/>
      <c r="J99" s="264"/>
      <c r="K99" s="264"/>
      <c r="L99" s="269"/>
      <c r="M99" s="270"/>
      <c r="N99" s="271"/>
      <c r="O99" s="271"/>
      <c r="P99" s="271"/>
      <c r="Q99" s="271"/>
      <c r="R99" s="271"/>
      <c r="S99" s="271"/>
      <c r="T99" s="272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73" t="s">
        <v>195</v>
      </c>
      <c r="AU99" s="273" t="s">
        <v>81</v>
      </c>
      <c r="AV99" s="15" t="s">
        <v>177</v>
      </c>
      <c r="AW99" s="15" t="s">
        <v>33</v>
      </c>
      <c r="AX99" s="15" t="s">
        <v>79</v>
      </c>
      <c r="AY99" s="273" t="s">
        <v>170</v>
      </c>
    </row>
    <row r="100" s="2" customFormat="1" ht="62.7" customHeight="1">
      <c r="A100" s="39"/>
      <c r="B100" s="40"/>
      <c r="C100" s="213" t="s">
        <v>185</v>
      </c>
      <c r="D100" s="213" t="s">
        <v>172</v>
      </c>
      <c r="E100" s="214" t="s">
        <v>212</v>
      </c>
      <c r="F100" s="215" t="s">
        <v>213</v>
      </c>
      <c r="G100" s="216" t="s">
        <v>206</v>
      </c>
      <c r="H100" s="217">
        <v>22.879999999999999</v>
      </c>
      <c r="I100" s="218"/>
      <c r="J100" s="219">
        <f>ROUND(I100*H100,2)</f>
        <v>0</v>
      </c>
      <c r="K100" s="215" t="s">
        <v>176</v>
      </c>
      <c r="L100" s="45"/>
      <c r="M100" s="220" t="s">
        <v>19</v>
      </c>
      <c r="N100" s="221" t="s">
        <v>42</v>
      </c>
      <c r="O100" s="85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4" t="s">
        <v>177</v>
      </c>
      <c r="AT100" s="224" t="s">
        <v>172</v>
      </c>
      <c r="AU100" s="224" t="s">
        <v>81</v>
      </c>
      <c r="AY100" s="18" t="s">
        <v>170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8" t="s">
        <v>79</v>
      </c>
      <c r="BK100" s="225">
        <f>ROUND(I100*H100,2)</f>
        <v>0</v>
      </c>
      <c r="BL100" s="18" t="s">
        <v>177</v>
      </c>
      <c r="BM100" s="224" t="s">
        <v>1252</v>
      </c>
    </row>
    <row r="101" s="2" customFormat="1">
      <c r="A101" s="39"/>
      <c r="B101" s="40"/>
      <c r="C101" s="41"/>
      <c r="D101" s="226" t="s">
        <v>179</v>
      </c>
      <c r="E101" s="41"/>
      <c r="F101" s="227" t="s">
        <v>215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179</v>
      </c>
      <c r="AU101" s="18" t="s">
        <v>81</v>
      </c>
    </row>
    <row r="102" s="14" customFormat="1">
      <c r="A102" s="14"/>
      <c r="B102" s="242"/>
      <c r="C102" s="243"/>
      <c r="D102" s="233" t="s">
        <v>195</v>
      </c>
      <c r="E102" s="244" t="s">
        <v>19</v>
      </c>
      <c r="F102" s="245" t="s">
        <v>1253</v>
      </c>
      <c r="G102" s="243"/>
      <c r="H102" s="246">
        <v>22.879999999999999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2" t="s">
        <v>195</v>
      </c>
      <c r="AU102" s="252" t="s">
        <v>81</v>
      </c>
      <c r="AV102" s="14" t="s">
        <v>81</v>
      </c>
      <c r="AW102" s="14" t="s">
        <v>33</v>
      </c>
      <c r="AX102" s="14" t="s">
        <v>79</v>
      </c>
      <c r="AY102" s="252" t="s">
        <v>170</v>
      </c>
    </row>
    <row r="103" s="2" customFormat="1" ht="44.25" customHeight="1">
      <c r="A103" s="39"/>
      <c r="B103" s="40"/>
      <c r="C103" s="213" t="s">
        <v>177</v>
      </c>
      <c r="D103" s="213" t="s">
        <v>172</v>
      </c>
      <c r="E103" s="214" t="s">
        <v>217</v>
      </c>
      <c r="F103" s="215" t="s">
        <v>218</v>
      </c>
      <c r="G103" s="216" t="s">
        <v>206</v>
      </c>
      <c r="H103" s="217">
        <v>22.879999999999999</v>
      </c>
      <c r="I103" s="218"/>
      <c r="J103" s="219">
        <f>ROUND(I103*H103,2)</f>
        <v>0</v>
      </c>
      <c r="K103" s="215" t="s">
        <v>176</v>
      </c>
      <c r="L103" s="45"/>
      <c r="M103" s="220" t="s">
        <v>19</v>
      </c>
      <c r="N103" s="221" t="s">
        <v>42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177</v>
      </c>
      <c r="AT103" s="224" t="s">
        <v>172</v>
      </c>
      <c r="AU103" s="224" t="s">
        <v>81</v>
      </c>
      <c r="AY103" s="18" t="s">
        <v>170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79</v>
      </c>
      <c r="BK103" s="225">
        <f>ROUND(I103*H103,2)</f>
        <v>0</v>
      </c>
      <c r="BL103" s="18" t="s">
        <v>177</v>
      </c>
      <c r="BM103" s="224" t="s">
        <v>1254</v>
      </c>
    </row>
    <row r="104" s="2" customFormat="1">
      <c r="A104" s="39"/>
      <c r="B104" s="40"/>
      <c r="C104" s="41"/>
      <c r="D104" s="226" t="s">
        <v>179</v>
      </c>
      <c r="E104" s="41"/>
      <c r="F104" s="227" t="s">
        <v>220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179</v>
      </c>
      <c r="AU104" s="18" t="s">
        <v>81</v>
      </c>
    </row>
    <row r="105" s="2" customFormat="1" ht="44.25" customHeight="1">
      <c r="A105" s="39"/>
      <c r="B105" s="40"/>
      <c r="C105" s="213" t="s">
        <v>198</v>
      </c>
      <c r="D105" s="213" t="s">
        <v>172</v>
      </c>
      <c r="E105" s="214" t="s">
        <v>227</v>
      </c>
      <c r="F105" s="215" t="s">
        <v>228</v>
      </c>
      <c r="G105" s="216" t="s">
        <v>229</v>
      </c>
      <c r="H105" s="217">
        <v>44.616</v>
      </c>
      <c r="I105" s="218"/>
      <c r="J105" s="219">
        <f>ROUND(I105*H105,2)</f>
        <v>0</v>
      </c>
      <c r="K105" s="215" t="s">
        <v>176</v>
      </c>
      <c r="L105" s="45"/>
      <c r="M105" s="220" t="s">
        <v>19</v>
      </c>
      <c r="N105" s="221" t="s">
        <v>42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177</v>
      </c>
      <c r="AT105" s="224" t="s">
        <v>172</v>
      </c>
      <c r="AU105" s="224" t="s">
        <v>81</v>
      </c>
      <c r="AY105" s="18" t="s">
        <v>170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79</v>
      </c>
      <c r="BK105" s="225">
        <f>ROUND(I105*H105,2)</f>
        <v>0</v>
      </c>
      <c r="BL105" s="18" t="s">
        <v>177</v>
      </c>
      <c r="BM105" s="224" t="s">
        <v>1255</v>
      </c>
    </row>
    <row r="106" s="2" customFormat="1">
      <c r="A106" s="39"/>
      <c r="B106" s="40"/>
      <c r="C106" s="41"/>
      <c r="D106" s="226" t="s">
        <v>179</v>
      </c>
      <c r="E106" s="41"/>
      <c r="F106" s="227" t="s">
        <v>231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179</v>
      </c>
      <c r="AU106" s="18" t="s">
        <v>81</v>
      </c>
    </row>
    <row r="107" s="14" customFormat="1">
      <c r="A107" s="14"/>
      <c r="B107" s="242"/>
      <c r="C107" s="243"/>
      <c r="D107" s="233" t="s">
        <v>195</v>
      </c>
      <c r="E107" s="244" t="s">
        <v>19</v>
      </c>
      <c r="F107" s="245" t="s">
        <v>1256</v>
      </c>
      <c r="G107" s="243"/>
      <c r="H107" s="246">
        <v>44.616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195</v>
      </c>
      <c r="AU107" s="252" t="s">
        <v>81</v>
      </c>
      <c r="AV107" s="14" t="s">
        <v>81</v>
      </c>
      <c r="AW107" s="14" t="s">
        <v>33</v>
      </c>
      <c r="AX107" s="14" t="s">
        <v>79</v>
      </c>
      <c r="AY107" s="252" t="s">
        <v>170</v>
      </c>
    </row>
    <row r="108" s="2" customFormat="1" ht="37.8" customHeight="1">
      <c r="A108" s="39"/>
      <c r="B108" s="40"/>
      <c r="C108" s="213" t="s">
        <v>203</v>
      </c>
      <c r="D108" s="213" t="s">
        <v>172</v>
      </c>
      <c r="E108" s="214" t="s">
        <v>1257</v>
      </c>
      <c r="F108" s="215" t="s">
        <v>223</v>
      </c>
      <c r="G108" s="216" t="s">
        <v>206</v>
      </c>
      <c r="H108" s="217">
        <v>22.879999999999999</v>
      </c>
      <c r="I108" s="218"/>
      <c r="J108" s="219">
        <f>ROUND(I108*H108,2)</f>
        <v>0</v>
      </c>
      <c r="K108" s="215" t="s">
        <v>176</v>
      </c>
      <c r="L108" s="45"/>
      <c r="M108" s="220" t="s">
        <v>19</v>
      </c>
      <c r="N108" s="221" t="s">
        <v>42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177</v>
      </c>
      <c r="AT108" s="224" t="s">
        <v>172</v>
      </c>
      <c r="AU108" s="224" t="s">
        <v>81</v>
      </c>
      <c r="AY108" s="18" t="s">
        <v>170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79</v>
      </c>
      <c r="BK108" s="225">
        <f>ROUND(I108*H108,2)</f>
        <v>0</v>
      </c>
      <c r="BL108" s="18" t="s">
        <v>177</v>
      </c>
      <c r="BM108" s="224" t="s">
        <v>1258</v>
      </c>
    </row>
    <row r="109" s="2" customFormat="1">
      <c r="A109" s="39"/>
      <c r="B109" s="40"/>
      <c r="C109" s="41"/>
      <c r="D109" s="226" t="s">
        <v>179</v>
      </c>
      <c r="E109" s="41"/>
      <c r="F109" s="227" t="s">
        <v>1259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179</v>
      </c>
      <c r="AU109" s="18" t="s">
        <v>81</v>
      </c>
    </row>
    <row r="110" s="2" customFormat="1" ht="44.25" customHeight="1">
      <c r="A110" s="39"/>
      <c r="B110" s="40"/>
      <c r="C110" s="213" t="s">
        <v>211</v>
      </c>
      <c r="D110" s="213" t="s">
        <v>172</v>
      </c>
      <c r="E110" s="214" t="s">
        <v>983</v>
      </c>
      <c r="F110" s="215" t="s">
        <v>984</v>
      </c>
      <c r="G110" s="216" t="s">
        <v>206</v>
      </c>
      <c r="H110" s="217">
        <v>12.359999999999999</v>
      </c>
      <c r="I110" s="218"/>
      <c r="J110" s="219">
        <f>ROUND(I110*H110,2)</f>
        <v>0</v>
      </c>
      <c r="K110" s="215" t="s">
        <v>176</v>
      </c>
      <c r="L110" s="45"/>
      <c r="M110" s="220" t="s">
        <v>19</v>
      </c>
      <c r="N110" s="221" t="s">
        <v>42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177</v>
      </c>
      <c r="AT110" s="224" t="s">
        <v>172</v>
      </c>
      <c r="AU110" s="224" t="s">
        <v>81</v>
      </c>
      <c r="AY110" s="18" t="s">
        <v>170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79</v>
      </c>
      <c r="BK110" s="225">
        <f>ROUND(I110*H110,2)</f>
        <v>0</v>
      </c>
      <c r="BL110" s="18" t="s">
        <v>177</v>
      </c>
      <c r="BM110" s="224" t="s">
        <v>1260</v>
      </c>
    </row>
    <row r="111" s="2" customFormat="1">
      <c r="A111" s="39"/>
      <c r="B111" s="40"/>
      <c r="C111" s="41"/>
      <c r="D111" s="226" t="s">
        <v>179</v>
      </c>
      <c r="E111" s="41"/>
      <c r="F111" s="227" t="s">
        <v>986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179</v>
      </c>
      <c r="AU111" s="18" t="s">
        <v>81</v>
      </c>
    </row>
    <row r="112" s="13" customFormat="1">
      <c r="A112" s="13"/>
      <c r="B112" s="231"/>
      <c r="C112" s="232"/>
      <c r="D112" s="233" t="s">
        <v>195</v>
      </c>
      <c r="E112" s="234" t="s">
        <v>19</v>
      </c>
      <c r="F112" s="235" t="s">
        <v>1248</v>
      </c>
      <c r="G112" s="232"/>
      <c r="H112" s="234" t="s">
        <v>19</v>
      </c>
      <c r="I112" s="236"/>
      <c r="J112" s="232"/>
      <c r="K112" s="232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195</v>
      </c>
      <c r="AU112" s="241" t="s">
        <v>81</v>
      </c>
      <c r="AV112" s="13" t="s">
        <v>79</v>
      </c>
      <c r="AW112" s="13" t="s">
        <v>33</v>
      </c>
      <c r="AX112" s="13" t="s">
        <v>71</v>
      </c>
      <c r="AY112" s="241" t="s">
        <v>170</v>
      </c>
    </row>
    <row r="113" s="14" customFormat="1">
      <c r="A113" s="14"/>
      <c r="B113" s="242"/>
      <c r="C113" s="243"/>
      <c r="D113" s="233" t="s">
        <v>195</v>
      </c>
      <c r="E113" s="244" t="s">
        <v>19</v>
      </c>
      <c r="F113" s="245" t="s">
        <v>1261</v>
      </c>
      <c r="G113" s="243"/>
      <c r="H113" s="246">
        <v>3.7200000000000002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195</v>
      </c>
      <c r="AU113" s="252" t="s">
        <v>81</v>
      </c>
      <c r="AV113" s="14" t="s">
        <v>81</v>
      </c>
      <c r="AW113" s="14" t="s">
        <v>33</v>
      </c>
      <c r="AX113" s="14" t="s">
        <v>71</v>
      </c>
      <c r="AY113" s="252" t="s">
        <v>170</v>
      </c>
    </row>
    <row r="114" s="13" customFormat="1">
      <c r="A114" s="13"/>
      <c r="B114" s="231"/>
      <c r="C114" s="232"/>
      <c r="D114" s="233" t="s">
        <v>195</v>
      </c>
      <c r="E114" s="234" t="s">
        <v>19</v>
      </c>
      <c r="F114" s="235" t="s">
        <v>1250</v>
      </c>
      <c r="G114" s="232"/>
      <c r="H114" s="234" t="s">
        <v>19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1" t="s">
        <v>195</v>
      </c>
      <c r="AU114" s="241" t="s">
        <v>81</v>
      </c>
      <c r="AV114" s="13" t="s">
        <v>79</v>
      </c>
      <c r="AW114" s="13" t="s">
        <v>33</v>
      </c>
      <c r="AX114" s="13" t="s">
        <v>71</v>
      </c>
      <c r="AY114" s="241" t="s">
        <v>170</v>
      </c>
    </row>
    <row r="115" s="14" customFormat="1">
      <c r="A115" s="14"/>
      <c r="B115" s="242"/>
      <c r="C115" s="243"/>
      <c r="D115" s="233" t="s">
        <v>195</v>
      </c>
      <c r="E115" s="244" t="s">
        <v>19</v>
      </c>
      <c r="F115" s="245" t="s">
        <v>1262</v>
      </c>
      <c r="G115" s="243"/>
      <c r="H115" s="246">
        <v>8.6400000000000006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195</v>
      </c>
      <c r="AU115" s="252" t="s">
        <v>81</v>
      </c>
      <c r="AV115" s="14" t="s">
        <v>81</v>
      </c>
      <c r="AW115" s="14" t="s">
        <v>33</v>
      </c>
      <c r="AX115" s="14" t="s">
        <v>71</v>
      </c>
      <c r="AY115" s="252" t="s">
        <v>170</v>
      </c>
    </row>
    <row r="116" s="15" customFormat="1">
      <c r="A116" s="15"/>
      <c r="B116" s="263"/>
      <c r="C116" s="264"/>
      <c r="D116" s="233" t="s">
        <v>195</v>
      </c>
      <c r="E116" s="265" t="s">
        <v>19</v>
      </c>
      <c r="F116" s="266" t="s">
        <v>261</v>
      </c>
      <c r="G116" s="264"/>
      <c r="H116" s="267">
        <v>12.359999999999999</v>
      </c>
      <c r="I116" s="268"/>
      <c r="J116" s="264"/>
      <c r="K116" s="264"/>
      <c r="L116" s="269"/>
      <c r="M116" s="270"/>
      <c r="N116" s="271"/>
      <c r="O116" s="271"/>
      <c r="P116" s="271"/>
      <c r="Q116" s="271"/>
      <c r="R116" s="271"/>
      <c r="S116" s="271"/>
      <c r="T116" s="272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73" t="s">
        <v>195</v>
      </c>
      <c r="AU116" s="273" t="s">
        <v>81</v>
      </c>
      <c r="AV116" s="15" t="s">
        <v>177</v>
      </c>
      <c r="AW116" s="15" t="s">
        <v>33</v>
      </c>
      <c r="AX116" s="15" t="s">
        <v>79</v>
      </c>
      <c r="AY116" s="273" t="s">
        <v>170</v>
      </c>
    </row>
    <row r="117" s="2" customFormat="1" ht="16.5" customHeight="1">
      <c r="A117" s="39"/>
      <c r="B117" s="40"/>
      <c r="C117" s="253" t="s">
        <v>216</v>
      </c>
      <c r="D117" s="253" t="s">
        <v>248</v>
      </c>
      <c r="E117" s="254" t="s">
        <v>988</v>
      </c>
      <c r="F117" s="255" t="s">
        <v>989</v>
      </c>
      <c r="G117" s="256" t="s">
        <v>229</v>
      </c>
      <c r="H117" s="257">
        <v>24.102</v>
      </c>
      <c r="I117" s="258"/>
      <c r="J117" s="259">
        <f>ROUND(I117*H117,2)</f>
        <v>0</v>
      </c>
      <c r="K117" s="255" t="s">
        <v>176</v>
      </c>
      <c r="L117" s="260"/>
      <c r="M117" s="261" t="s">
        <v>19</v>
      </c>
      <c r="N117" s="262" t="s">
        <v>42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216</v>
      </c>
      <c r="AT117" s="224" t="s">
        <v>248</v>
      </c>
      <c r="AU117" s="224" t="s">
        <v>81</v>
      </c>
      <c r="AY117" s="18" t="s">
        <v>170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79</v>
      </c>
      <c r="BK117" s="225">
        <f>ROUND(I117*H117,2)</f>
        <v>0</v>
      </c>
      <c r="BL117" s="18" t="s">
        <v>177</v>
      </c>
      <c r="BM117" s="224" t="s">
        <v>1263</v>
      </c>
    </row>
    <row r="118" s="2" customFormat="1">
      <c r="A118" s="39"/>
      <c r="B118" s="40"/>
      <c r="C118" s="41"/>
      <c r="D118" s="226" t="s">
        <v>179</v>
      </c>
      <c r="E118" s="41"/>
      <c r="F118" s="227" t="s">
        <v>991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179</v>
      </c>
      <c r="AU118" s="18" t="s">
        <v>81</v>
      </c>
    </row>
    <row r="119" s="2" customFormat="1">
      <c r="A119" s="39"/>
      <c r="B119" s="40"/>
      <c r="C119" s="41"/>
      <c r="D119" s="233" t="s">
        <v>266</v>
      </c>
      <c r="E119" s="41"/>
      <c r="F119" s="274" t="s">
        <v>992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266</v>
      </c>
      <c r="AU119" s="18" t="s">
        <v>81</v>
      </c>
    </row>
    <row r="120" s="14" customFormat="1">
      <c r="A120" s="14"/>
      <c r="B120" s="242"/>
      <c r="C120" s="243"/>
      <c r="D120" s="233" t="s">
        <v>195</v>
      </c>
      <c r="E120" s="244" t="s">
        <v>19</v>
      </c>
      <c r="F120" s="245" t="s">
        <v>1264</v>
      </c>
      <c r="G120" s="243"/>
      <c r="H120" s="246">
        <v>24.102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2" t="s">
        <v>195</v>
      </c>
      <c r="AU120" s="252" t="s">
        <v>81</v>
      </c>
      <c r="AV120" s="14" t="s">
        <v>81</v>
      </c>
      <c r="AW120" s="14" t="s">
        <v>33</v>
      </c>
      <c r="AX120" s="14" t="s">
        <v>79</v>
      </c>
      <c r="AY120" s="252" t="s">
        <v>170</v>
      </c>
    </row>
    <row r="121" s="2" customFormat="1" ht="66.75" customHeight="1">
      <c r="A121" s="39"/>
      <c r="B121" s="40"/>
      <c r="C121" s="213" t="s">
        <v>221</v>
      </c>
      <c r="D121" s="213" t="s">
        <v>172</v>
      </c>
      <c r="E121" s="214" t="s">
        <v>1005</v>
      </c>
      <c r="F121" s="215" t="s">
        <v>1006</v>
      </c>
      <c r="G121" s="216" t="s">
        <v>206</v>
      </c>
      <c r="H121" s="217">
        <v>9.2699999999999996</v>
      </c>
      <c r="I121" s="218"/>
      <c r="J121" s="219">
        <f>ROUND(I121*H121,2)</f>
        <v>0</v>
      </c>
      <c r="K121" s="215" t="s">
        <v>176</v>
      </c>
      <c r="L121" s="45"/>
      <c r="M121" s="220" t="s">
        <v>19</v>
      </c>
      <c r="N121" s="221" t="s">
        <v>42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177</v>
      </c>
      <c r="AT121" s="224" t="s">
        <v>172</v>
      </c>
      <c r="AU121" s="224" t="s">
        <v>81</v>
      </c>
      <c r="AY121" s="18" t="s">
        <v>170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79</v>
      </c>
      <c r="BK121" s="225">
        <f>ROUND(I121*H121,2)</f>
        <v>0</v>
      </c>
      <c r="BL121" s="18" t="s">
        <v>177</v>
      </c>
      <c r="BM121" s="224" t="s">
        <v>1265</v>
      </c>
    </row>
    <row r="122" s="2" customFormat="1">
      <c r="A122" s="39"/>
      <c r="B122" s="40"/>
      <c r="C122" s="41"/>
      <c r="D122" s="226" t="s">
        <v>179</v>
      </c>
      <c r="E122" s="41"/>
      <c r="F122" s="227" t="s">
        <v>1008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179</v>
      </c>
      <c r="AU122" s="18" t="s">
        <v>81</v>
      </c>
    </row>
    <row r="123" s="13" customFormat="1">
      <c r="A123" s="13"/>
      <c r="B123" s="231"/>
      <c r="C123" s="232"/>
      <c r="D123" s="233" t="s">
        <v>195</v>
      </c>
      <c r="E123" s="234" t="s">
        <v>19</v>
      </c>
      <c r="F123" s="235" t="s">
        <v>1248</v>
      </c>
      <c r="G123" s="232"/>
      <c r="H123" s="234" t="s">
        <v>19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195</v>
      </c>
      <c r="AU123" s="241" t="s">
        <v>81</v>
      </c>
      <c r="AV123" s="13" t="s">
        <v>79</v>
      </c>
      <c r="AW123" s="13" t="s">
        <v>33</v>
      </c>
      <c r="AX123" s="13" t="s">
        <v>71</v>
      </c>
      <c r="AY123" s="241" t="s">
        <v>170</v>
      </c>
    </row>
    <row r="124" s="14" customFormat="1">
      <c r="A124" s="14"/>
      <c r="B124" s="242"/>
      <c r="C124" s="243"/>
      <c r="D124" s="233" t="s">
        <v>195</v>
      </c>
      <c r="E124" s="244" t="s">
        <v>19</v>
      </c>
      <c r="F124" s="245" t="s">
        <v>1266</v>
      </c>
      <c r="G124" s="243"/>
      <c r="H124" s="246">
        <v>2.79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195</v>
      </c>
      <c r="AU124" s="252" t="s">
        <v>81</v>
      </c>
      <c r="AV124" s="14" t="s">
        <v>81</v>
      </c>
      <c r="AW124" s="14" t="s">
        <v>33</v>
      </c>
      <c r="AX124" s="14" t="s">
        <v>71</v>
      </c>
      <c r="AY124" s="252" t="s">
        <v>170</v>
      </c>
    </row>
    <row r="125" s="13" customFormat="1">
      <c r="A125" s="13"/>
      <c r="B125" s="231"/>
      <c r="C125" s="232"/>
      <c r="D125" s="233" t="s">
        <v>195</v>
      </c>
      <c r="E125" s="234" t="s">
        <v>19</v>
      </c>
      <c r="F125" s="235" t="s">
        <v>1250</v>
      </c>
      <c r="G125" s="232"/>
      <c r="H125" s="234" t="s">
        <v>19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1" t="s">
        <v>195</v>
      </c>
      <c r="AU125" s="241" t="s">
        <v>81</v>
      </c>
      <c r="AV125" s="13" t="s">
        <v>79</v>
      </c>
      <c r="AW125" s="13" t="s">
        <v>33</v>
      </c>
      <c r="AX125" s="13" t="s">
        <v>71</v>
      </c>
      <c r="AY125" s="241" t="s">
        <v>170</v>
      </c>
    </row>
    <row r="126" s="14" customFormat="1">
      <c r="A126" s="14"/>
      <c r="B126" s="242"/>
      <c r="C126" s="243"/>
      <c r="D126" s="233" t="s">
        <v>195</v>
      </c>
      <c r="E126" s="244" t="s">
        <v>19</v>
      </c>
      <c r="F126" s="245" t="s">
        <v>1267</v>
      </c>
      <c r="G126" s="243"/>
      <c r="H126" s="246">
        <v>6.4800000000000004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195</v>
      </c>
      <c r="AU126" s="252" t="s">
        <v>81</v>
      </c>
      <c r="AV126" s="14" t="s">
        <v>81</v>
      </c>
      <c r="AW126" s="14" t="s">
        <v>33</v>
      </c>
      <c r="AX126" s="14" t="s">
        <v>71</v>
      </c>
      <c r="AY126" s="252" t="s">
        <v>170</v>
      </c>
    </row>
    <row r="127" s="15" customFormat="1">
      <c r="A127" s="15"/>
      <c r="B127" s="263"/>
      <c r="C127" s="264"/>
      <c r="D127" s="233" t="s">
        <v>195</v>
      </c>
      <c r="E127" s="265" t="s">
        <v>19</v>
      </c>
      <c r="F127" s="266" t="s">
        <v>261</v>
      </c>
      <c r="G127" s="264"/>
      <c r="H127" s="267">
        <v>9.2699999999999996</v>
      </c>
      <c r="I127" s="268"/>
      <c r="J127" s="264"/>
      <c r="K127" s="264"/>
      <c r="L127" s="269"/>
      <c r="M127" s="270"/>
      <c r="N127" s="271"/>
      <c r="O127" s="271"/>
      <c r="P127" s="271"/>
      <c r="Q127" s="271"/>
      <c r="R127" s="271"/>
      <c r="S127" s="271"/>
      <c r="T127" s="272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73" t="s">
        <v>195</v>
      </c>
      <c r="AU127" s="273" t="s">
        <v>81</v>
      </c>
      <c r="AV127" s="15" t="s">
        <v>177</v>
      </c>
      <c r="AW127" s="15" t="s">
        <v>33</v>
      </c>
      <c r="AX127" s="15" t="s">
        <v>79</v>
      </c>
      <c r="AY127" s="273" t="s">
        <v>170</v>
      </c>
    </row>
    <row r="128" s="2" customFormat="1" ht="16.5" customHeight="1">
      <c r="A128" s="39"/>
      <c r="B128" s="40"/>
      <c r="C128" s="253" t="s">
        <v>226</v>
      </c>
      <c r="D128" s="253" t="s">
        <v>248</v>
      </c>
      <c r="E128" s="254" t="s">
        <v>1010</v>
      </c>
      <c r="F128" s="255" t="s">
        <v>1011</v>
      </c>
      <c r="G128" s="256" t="s">
        <v>229</v>
      </c>
      <c r="H128" s="257">
        <v>18.077000000000002</v>
      </c>
      <c r="I128" s="258"/>
      <c r="J128" s="259">
        <f>ROUND(I128*H128,2)</f>
        <v>0</v>
      </c>
      <c r="K128" s="255" t="s">
        <v>176</v>
      </c>
      <c r="L128" s="260"/>
      <c r="M128" s="261" t="s">
        <v>19</v>
      </c>
      <c r="N128" s="262" t="s">
        <v>42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216</v>
      </c>
      <c r="AT128" s="224" t="s">
        <v>248</v>
      </c>
      <c r="AU128" s="224" t="s">
        <v>81</v>
      </c>
      <c r="AY128" s="18" t="s">
        <v>170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79</v>
      </c>
      <c r="BK128" s="225">
        <f>ROUND(I128*H128,2)</f>
        <v>0</v>
      </c>
      <c r="BL128" s="18" t="s">
        <v>177</v>
      </c>
      <c r="BM128" s="224" t="s">
        <v>1268</v>
      </c>
    </row>
    <row r="129" s="2" customFormat="1">
      <c r="A129" s="39"/>
      <c r="B129" s="40"/>
      <c r="C129" s="41"/>
      <c r="D129" s="226" t="s">
        <v>179</v>
      </c>
      <c r="E129" s="41"/>
      <c r="F129" s="227" t="s">
        <v>1013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179</v>
      </c>
      <c r="AU129" s="18" t="s">
        <v>81</v>
      </c>
    </row>
    <row r="130" s="2" customFormat="1">
      <c r="A130" s="39"/>
      <c r="B130" s="40"/>
      <c r="C130" s="41"/>
      <c r="D130" s="233" t="s">
        <v>266</v>
      </c>
      <c r="E130" s="41"/>
      <c r="F130" s="274" t="s">
        <v>1014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266</v>
      </c>
      <c r="AU130" s="18" t="s">
        <v>81</v>
      </c>
    </row>
    <row r="131" s="14" customFormat="1">
      <c r="A131" s="14"/>
      <c r="B131" s="242"/>
      <c r="C131" s="243"/>
      <c r="D131" s="233" t="s">
        <v>195</v>
      </c>
      <c r="E131" s="244" t="s">
        <v>19</v>
      </c>
      <c r="F131" s="245" t="s">
        <v>1269</v>
      </c>
      <c r="G131" s="243"/>
      <c r="H131" s="246">
        <v>18.077000000000002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195</v>
      </c>
      <c r="AU131" s="252" t="s">
        <v>81</v>
      </c>
      <c r="AV131" s="14" t="s">
        <v>81</v>
      </c>
      <c r="AW131" s="14" t="s">
        <v>33</v>
      </c>
      <c r="AX131" s="14" t="s">
        <v>79</v>
      </c>
      <c r="AY131" s="252" t="s">
        <v>170</v>
      </c>
    </row>
    <row r="132" s="12" customFormat="1" ht="22.8" customHeight="1">
      <c r="A132" s="12"/>
      <c r="B132" s="197"/>
      <c r="C132" s="198"/>
      <c r="D132" s="199" t="s">
        <v>70</v>
      </c>
      <c r="E132" s="211" t="s">
        <v>81</v>
      </c>
      <c r="F132" s="211" t="s">
        <v>233</v>
      </c>
      <c r="G132" s="198"/>
      <c r="H132" s="198"/>
      <c r="I132" s="201"/>
      <c r="J132" s="212">
        <f>BK132</f>
        <v>0</v>
      </c>
      <c r="K132" s="198"/>
      <c r="L132" s="203"/>
      <c r="M132" s="204"/>
      <c r="N132" s="205"/>
      <c r="O132" s="205"/>
      <c r="P132" s="206">
        <f>SUM(P133:P136)</f>
        <v>0</v>
      </c>
      <c r="Q132" s="205"/>
      <c r="R132" s="206">
        <f>SUM(R133:R136)</f>
        <v>2.8204277549999999</v>
      </c>
      <c r="S132" s="205"/>
      <c r="T132" s="207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8" t="s">
        <v>79</v>
      </c>
      <c r="AT132" s="209" t="s">
        <v>70</v>
      </c>
      <c r="AU132" s="209" t="s">
        <v>79</v>
      </c>
      <c r="AY132" s="208" t="s">
        <v>170</v>
      </c>
      <c r="BK132" s="210">
        <f>SUM(BK133:BK136)</f>
        <v>0</v>
      </c>
    </row>
    <row r="133" s="2" customFormat="1" ht="24.15" customHeight="1">
      <c r="A133" s="39"/>
      <c r="B133" s="40"/>
      <c r="C133" s="213" t="s">
        <v>234</v>
      </c>
      <c r="D133" s="213" t="s">
        <v>172</v>
      </c>
      <c r="E133" s="214" t="s">
        <v>1270</v>
      </c>
      <c r="F133" s="215" t="s">
        <v>1271</v>
      </c>
      <c r="G133" s="216" t="s">
        <v>206</v>
      </c>
      <c r="H133" s="217">
        <v>1.25</v>
      </c>
      <c r="I133" s="218"/>
      <c r="J133" s="219">
        <f>ROUND(I133*H133,2)</f>
        <v>0</v>
      </c>
      <c r="K133" s="215" t="s">
        <v>176</v>
      </c>
      <c r="L133" s="45"/>
      <c r="M133" s="220" t="s">
        <v>19</v>
      </c>
      <c r="N133" s="221" t="s">
        <v>42</v>
      </c>
      <c r="O133" s="85"/>
      <c r="P133" s="222">
        <f>O133*H133</f>
        <v>0</v>
      </c>
      <c r="Q133" s="222">
        <v>2.2563422040000001</v>
      </c>
      <c r="R133" s="222">
        <f>Q133*H133</f>
        <v>2.8204277549999999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177</v>
      </c>
      <c r="AT133" s="224" t="s">
        <v>172</v>
      </c>
      <c r="AU133" s="224" t="s">
        <v>81</v>
      </c>
      <c r="AY133" s="18" t="s">
        <v>170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79</v>
      </c>
      <c r="BK133" s="225">
        <f>ROUND(I133*H133,2)</f>
        <v>0</v>
      </c>
      <c r="BL133" s="18" t="s">
        <v>177</v>
      </c>
      <c r="BM133" s="224" t="s">
        <v>1272</v>
      </c>
    </row>
    <row r="134" s="2" customFormat="1">
      <c r="A134" s="39"/>
      <c r="B134" s="40"/>
      <c r="C134" s="41"/>
      <c r="D134" s="226" t="s">
        <v>179</v>
      </c>
      <c r="E134" s="41"/>
      <c r="F134" s="227" t="s">
        <v>1273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179</v>
      </c>
      <c r="AU134" s="18" t="s">
        <v>81</v>
      </c>
    </row>
    <row r="135" s="13" customFormat="1">
      <c r="A135" s="13"/>
      <c r="B135" s="231"/>
      <c r="C135" s="232"/>
      <c r="D135" s="233" t="s">
        <v>195</v>
      </c>
      <c r="E135" s="234" t="s">
        <v>19</v>
      </c>
      <c r="F135" s="235" t="s">
        <v>1245</v>
      </c>
      <c r="G135" s="232"/>
      <c r="H135" s="234" t="s">
        <v>19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195</v>
      </c>
      <c r="AU135" s="241" t="s">
        <v>81</v>
      </c>
      <c r="AV135" s="13" t="s">
        <v>79</v>
      </c>
      <c r="AW135" s="13" t="s">
        <v>33</v>
      </c>
      <c r="AX135" s="13" t="s">
        <v>71</v>
      </c>
      <c r="AY135" s="241" t="s">
        <v>170</v>
      </c>
    </row>
    <row r="136" s="14" customFormat="1">
      <c r="A136" s="14"/>
      <c r="B136" s="242"/>
      <c r="C136" s="243"/>
      <c r="D136" s="233" t="s">
        <v>195</v>
      </c>
      <c r="E136" s="244" t="s">
        <v>19</v>
      </c>
      <c r="F136" s="245" t="s">
        <v>1246</v>
      </c>
      <c r="G136" s="243"/>
      <c r="H136" s="246">
        <v>1.25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195</v>
      </c>
      <c r="AU136" s="252" t="s">
        <v>81</v>
      </c>
      <c r="AV136" s="14" t="s">
        <v>81</v>
      </c>
      <c r="AW136" s="14" t="s">
        <v>33</v>
      </c>
      <c r="AX136" s="14" t="s">
        <v>79</v>
      </c>
      <c r="AY136" s="252" t="s">
        <v>170</v>
      </c>
    </row>
    <row r="137" s="12" customFormat="1" ht="22.8" customHeight="1">
      <c r="A137" s="12"/>
      <c r="B137" s="197"/>
      <c r="C137" s="198"/>
      <c r="D137" s="199" t="s">
        <v>70</v>
      </c>
      <c r="E137" s="211" t="s">
        <v>185</v>
      </c>
      <c r="F137" s="211" t="s">
        <v>315</v>
      </c>
      <c r="G137" s="198"/>
      <c r="H137" s="198"/>
      <c r="I137" s="201"/>
      <c r="J137" s="212">
        <f>BK137</f>
        <v>0</v>
      </c>
      <c r="K137" s="198"/>
      <c r="L137" s="203"/>
      <c r="M137" s="204"/>
      <c r="N137" s="205"/>
      <c r="O137" s="205"/>
      <c r="P137" s="206">
        <f>SUM(P138:P144)</f>
        <v>0</v>
      </c>
      <c r="Q137" s="205"/>
      <c r="R137" s="206">
        <f>SUM(R138:R144)</f>
        <v>0.17000000000000001</v>
      </c>
      <c r="S137" s="205"/>
      <c r="T137" s="207">
        <f>SUM(T138:T144)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8" t="s">
        <v>79</v>
      </c>
      <c r="AT137" s="209" t="s">
        <v>70</v>
      </c>
      <c r="AU137" s="209" t="s">
        <v>79</v>
      </c>
      <c r="AY137" s="208" t="s">
        <v>170</v>
      </c>
      <c r="BK137" s="210">
        <f>SUM(BK138:BK144)</f>
        <v>0</v>
      </c>
    </row>
    <row r="138" s="2" customFormat="1" ht="24.15" customHeight="1">
      <c r="A138" s="39"/>
      <c r="B138" s="40"/>
      <c r="C138" s="213" t="s">
        <v>241</v>
      </c>
      <c r="D138" s="213" t="s">
        <v>172</v>
      </c>
      <c r="E138" s="214" t="s">
        <v>1274</v>
      </c>
      <c r="F138" s="215" t="s">
        <v>1275</v>
      </c>
      <c r="G138" s="216" t="s">
        <v>175</v>
      </c>
      <c r="H138" s="217">
        <v>1</v>
      </c>
      <c r="I138" s="218"/>
      <c r="J138" s="219">
        <f>ROUND(I138*H138,2)</f>
        <v>0</v>
      </c>
      <c r="K138" s="215" t="s">
        <v>176</v>
      </c>
      <c r="L138" s="45"/>
      <c r="M138" s="220" t="s">
        <v>19</v>
      </c>
      <c r="N138" s="221" t="s">
        <v>42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177</v>
      </c>
      <c r="AT138" s="224" t="s">
        <v>172</v>
      </c>
      <c r="AU138" s="224" t="s">
        <v>81</v>
      </c>
      <c r="AY138" s="18" t="s">
        <v>170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79</v>
      </c>
      <c r="BK138" s="225">
        <f>ROUND(I138*H138,2)</f>
        <v>0</v>
      </c>
      <c r="BL138" s="18" t="s">
        <v>177</v>
      </c>
      <c r="BM138" s="224" t="s">
        <v>1276</v>
      </c>
    </row>
    <row r="139" s="2" customFormat="1">
      <c r="A139" s="39"/>
      <c r="B139" s="40"/>
      <c r="C139" s="41"/>
      <c r="D139" s="226" t="s">
        <v>179</v>
      </c>
      <c r="E139" s="41"/>
      <c r="F139" s="227" t="s">
        <v>1277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179</v>
      </c>
      <c r="AU139" s="18" t="s">
        <v>81</v>
      </c>
    </row>
    <row r="140" s="2" customFormat="1" ht="16.5" customHeight="1">
      <c r="A140" s="39"/>
      <c r="B140" s="40"/>
      <c r="C140" s="253" t="s">
        <v>247</v>
      </c>
      <c r="D140" s="253" t="s">
        <v>248</v>
      </c>
      <c r="E140" s="254" t="s">
        <v>1278</v>
      </c>
      <c r="F140" s="255" t="s">
        <v>1279</v>
      </c>
      <c r="G140" s="256" t="s">
        <v>175</v>
      </c>
      <c r="H140" s="257">
        <v>1</v>
      </c>
      <c r="I140" s="258"/>
      <c r="J140" s="259">
        <f>ROUND(I140*H140,2)</f>
        <v>0</v>
      </c>
      <c r="K140" s="255" t="s">
        <v>1213</v>
      </c>
      <c r="L140" s="260"/>
      <c r="M140" s="261" t="s">
        <v>19</v>
      </c>
      <c r="N140" s="262" t="s">
        <v>42</v>
      </c>
      <c r="O140" s="85"/>
      <c r="P140" s="222">
        <f>O140*H140</f>
        <v>0</v>
      </c>
      <c r="Q140" s="222">
        <v>0.158</v>
      </c>
      <c r="R140" s="222">
        <f>Q140*H140</f>
        <v>0.158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216</v>
      </c>
      <c r="AT140" s="224" t="s">
        <v>248</v>
      </c>
      <c r="AU140" s="224" t="s">
        <v>81</v>
      </c>
      <c r="AY140" s="18" t="s">
        <v>170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79</v>
      </c>
      <c r="BK140" s="225">
        <f>ROUND(I140*H140,2)</f>
        <v>0</v>
      </c>
      <c r="BL140" s="18" t="s">
        <v>177</v>
      </c>
      <c r="BM140" s="224" t="s">
        <v>1280</v>
      </c>
    </row>
    <row r="141" s="2" customFormat="1">
      <c r="A141" s="39"/>
      <c r="B141" s="40"/>
      <c r="C141" s="41"/>
      <c r="D141" s="233" t="s">
        <v>266</v>
      </c>
      <c r="E141" s="41"/>
      <c r="F141" s="274" t="s">
        <v>1281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266</v>
      </c>
      <c r="AU141" s="18" t="s">
        <v>81</v>
      </c>
    </row>
    <row r="142" s="2" customFormat="1" ht="21.75" customHeight="1">
      <c r="A142" s="39"/>
      <c r="B142" s="40"/>
      <c r="C142" s="213" t="s">
        <v>252</v>
      </c>
      <c r="D142" s="213" t="s">
        <v>172</v>
      </c>
      <c r="E142" s="214" t="s">
        <v>1282</v>
      </c>
      <c r="F142" s="215" t="s">
        <v>1283</v>
      </c>
      <c r="G142" s="216" t="s">
        <v>175</v>
      </c>
      <c r="H142" s="217">
        <v>1</v>
      </c>
      <c r="I142" s="218"/>
      <c r="J142" s="219">
        <f>ROUND(I142*H142,2)</f>
        <v>0</v>
      </c>
      <c r="K142" s="215" t="s">
        <v>176</v>
      </c>
      <c r="L142" s="45"/>
      <c r="M142" s="220" t="s">
        <v>19</v>
      </c>
      <c r="N142" s="221" t="s">
        <v>42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177</v>
      </c>
      <c r="AT142" s="224" t="s">
        <v>172</v>
      </c>
      <c r="AU142" s="224" t="s">
        <v>81</v>
      </c>
      <c r="AY142" s="18" t="s">
        <v>170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79</v>
      </c>
      <c r="BK142" s="225">
        <f>ROUND(I142*H142,2)</f>
        <v>0</v>
      </c>
      <c r="BL142" s="18" t="s">
        <v>177</v>
      </c>
      <c r="BM142" s="224" t="s">
        <v>1284</v>
      </c>
    </row>
    <row r="143" s="2" customFormat="1">
      <c r="A143" s="39"/>
      <c r="B143" s="40"/>
      <c r="C143" s="41"/>
      <c r="D143" s="226" t="s">
        <v>179</v>
      </c>
      <c r="E143" s="41"/>
      <c r="F143" s="227" t="s">
        <v>1285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179</v>
      </c>
      <c r="AU143" s="18" t="s">
        <v>81</v>
      </c>
    </row>
    <row r="144" s="2" customFormat="1" ht="33" customHeight="1">
      <c r="A144" s="39"/>
      <c r="B144" s="40"/>
      <c r="C144" s="253" t="s">
        <v>8</v>
      </c>
      <c r="D144" s="253" t="s">
        <v>248</v>
      </c>
      <c r="E144" s="254" t="s">
        <v>1286</v>
      </c>
      <c r="F144" s="255" t="s">
        <v>1287</v>
      </c>
      <c r="G144" s="256" t="s">
        <v>175</v>
      </c>
      <c r="H144" s="257">
        <v>1</v>
      </c>
      <c r="I144" s="258"/>
      <c r="J144" s="259">
        <f>ROUND(I144*H144,2)</f>
        <v>0</v>
      </c>
      <c r="K144" s="255" t="s">
        <v>1213</v>
      </c>
      <c r="L144" s="260"/>
      <c r="M144" s="261" t="s">
        <v>19</v>
      </c>
      <c r="N144" s="262" t="s">
        <v>42</v>
      </c>
      <c r="O144" s="85"/>
      <c r="P144" s="222">
        <f>O144*H144</f>
        <v>0</v>
      </c>
      <c r="Q144" s="222">
        <v>0.012</v>
      </c>
      <c r="R144" s="222">
        <f>Q144*H144</f>
        <v>0.012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216</v>
      </c>
      <c r="AT144" s="224" t="s">
        <v>248</v>
      </c>
      <c r="AU144" s="224" t="s">
        <v>81</v>
      </c>
      <c r="AY144" s="18" t="s">
        <v>170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79</v>
      </c>
      <c r="BK144" s="225">
        <f>ROUND(I144*H144,2)</f>
        <v>0</v>
      </c>
      <c r="BL144" s="18" t="s">
        <v>177</v>
      </c>
      <c r="BM144" s="224" t="s">
        <v>1288</v>
      </c>
    </row>
    <row r="145" s="12" customFormat="1" ht="22.8" customHeight="1">
      <c r="A145" s="12"/>
      <c r="B145" s="197"/>
      <c r="C145" s="198"/>
      <c r="D145" s="199" t="s">
        <v>70</v>
      </c>
      <c r="E145" s="211" t="s">
        <v>524</v>
      </c>
      <c r="F145" s="211" t="s">
        <v>525</v>
      </c>
      <c r="G145" s="198"/>
      <c r="H145" s="198"/>
      <c r="I145" s="201"/>
      <c r="J145" s="212">
        <f>BK145</f>
        <v>0</v>
      </c>
      <c r="K145" s="198"/>
      <c r="L145" s="203"/>
      <c r="M145" s="204"/>
      <c r="N145" s="205"/>
      <c r="O145" s="205"/>
      <c r="P145" s="206">
        <f>SUM(P146:P147)</f>
        <v>0</v>
      </c>
      <c r="Q145" s="205"/>
      <c r="R145" s="206">
        <f>SUM(R146:R147)</f>
        <v>0</v>
      </c>
      <c r="S145" s="205"/>
      <c r="T145" s="207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8" t="s">
        <v>79</v>
      </c>
      <c r="AT145" s="209" t="s">
        <v>70</v>
      </c>
      <c r="AU145" s="209" t="s">
        <v>79</v>
      </c>
      <c r="AY145" s="208" t="s">
        <v>170</v>
      </c>
      <c r="BK145" s="210">
        <f>SUM(BK146:BK147)</f>
        <v>0</v>
      </c>
    </row>
    <row r="146" s="2" customFormat="1" ht="44.25" customHeight="1">
      <c r="A146" s="39"/>
      <c r="B146" s="40"/>
      <c r="C146" s="213" t="s">
        <v>270</v>
      </c>
      <c r="D146" s="213" t="s">
        <v>172</v>
      </c>
      <c r="E146" s="214" t="s">
        <v>1166</v>
      </c>
      <c r="F146" s="215" t="s">
        <v>1167</v>
      </c>
      <c r="G146" s="216" t="s">
        <v>229</v>
      </c>
      <c r="H146" s="217">
        <v>2.9900000000000002</v>
      </c>
      <c r="I146" s="218"/>
      <c r="J146" s="219">
        <f>ROUND(I146*H146,2)</f>
        <v>0</v>
      </c>
      <c r="K146" s="215" t="s">
        <v>176</v>
      </c>
      <c r="L146" s="45"/>
      <c r="M146" s="220" t="s">
        <v>19</v>
      </c>
      <c r="N146" s="221" t="s">
        <v>42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177</v>
      </c>
      <c r="AT146" s="224" t="s">
        <v>172</v>
      </c>
      <c r="AU146" s="224" t="s">
        <v>81</v>
      </c>
      <c r="AY146" s="18" t="s">
        <v>170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79</v>
      </c>
      <c r="BK146" s="225">
        <f>ROUND(I146*H146,2)</f>
        <v>0</v>
      </c>
      <c r="BL146" s="18" t="s">
        <v>177</v>
      </c>
      <c r="BM146" s="224" t="s">
        <v>1289</v>
      </c>
    </row>
    <row r="147" s="2" customFormat="1">
      <c r="A147" s="39"/>
      <c r="B147" s="40"/>
      <c r="C147" s="41"/>
      <c r="D147" s="226" t="s">
        <v>179</v>
      </c>
      <c r="E147" s="41"/>
      <c r="F147" s="227" t="s">
        <v>1169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179</v>
      </c>
      <c r="AU147" s="18" t="s">
        <v>81</v>
      </c>
    </row>
    <row r="148" s="12" customFormat="1" ht="25.92" customHeight="1">
      <c r="A148" s="12"/>
      <c r="B148" s="197"/>
      <c r="C148" s="198"/>
      <c r="D148" s="199" t="s">
        <v>70</v>
      </c>
      <c r="E148" s="200" t="s">
        <v>248</v>
      </c>
      <c r="F148" s="200" t="s">
        <v>666</v>
      </c>
      <c r="G148" s="198"/>
      <c r="H148" s="198"/>
      <c r="I148" s="201"/>
      <c r="J148" s="202">
        <f>BK148</f>
        <v>0</v>
      </c>
      <c r="K148" s="198"/>
      <c r="L148" s="203"/>
      <c r="M148" s="204"/>
      <c r="N148" s="205"/>
      <c r="O148" s="205"/>
      <c r="P148" s="206">
        <f>P149</f>
        <v>0</v>
      </c>
      <c r="Q148" s="205"/>
      <c r="R148" s="206">
        <f>R149</f>
        <v>0.014059499999999999</v>
      </c>
      <c r="S148" s="205"/>
      <c r="T148" s="207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8" t="s">
        <v>185</v>
      </c>
      <c r="AT148" s="209" t="s">
        <v>70</v>
      </c>
      <c r="AU148" s="209" t="s">
        <v>71</v>
      </c>
      <c r="AY148" s="208" t="s">
        <v>170</v>
      </c>
      <c r="BK148" s="210">
        <f>BK149</f>
        <v>0</v>
      </c>
    </row>
    <row r="149" s="12" customFormat="1" ht="22.8" customHeight="1">
      <c r="A149" s="12"/>
      <c r="B149" s="197"/>
      <c r="C149" s="198"/>
      <c r="D149" s="199" t="s">
        <v>70</v>
      </c>
      <c r="E149" s="211" t="s">
        <v>667</v>
      </c>
      <c r="F149" s="211" t="s">
        <v>668</v>
      </c>
      <c r="G149" s="198"/>
      <c r="H149" s="198"/>
      <c r="I149" s="201"/>
      <c r="J149" s="212">
        <f>BK149</f>
        <v>0</v>
      </c>
      <c r="K149" s="198"/>
      <c r="L149" s="203"/>
      <c r="M149" s="204"/>
      <c r="N149" s="205"/>
      <c r="O149" s="205"/>
      <c r="P149" s="206">
        <f>SUM(P150:P159)</f>
        <v>0</v>
      </c>
      <c r="Q149" s="205"/>
      <c r="R149" s="206">
        <f>SUM(R150:R159)</f>
        <v>0.014059499999999999</v>
      </c>
      <c r="S149" s="205"/>
      <c r="T149" s="207">
        <f>SUM(T150:T159)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8" t="s">
        <v>185</v>
      </c>
      <c r="AT149" s="209" t="s">
        <v>70</v>
      </c>
      <c r="AU149" s="209" t="s">
        <v>79</v>
      </c>
      <c r="AY149" s="208" t="s">
        <v>170</v>
      </c>
      <c r="BK149" s="210">
        <f>SUM(BK150:BK159)</f>
        <v>0</v>
      </c>
    </row>
    <row r="150" s="2" customFormat="1" ht="33" customHeight="1">
      <c r="A150" s="39"/>
      <c r="B150" s="40"/>
      <c r="C150" s="213" t="s">
        <v>276</v>
      </c>
      <c r="D150" s="213" t="s">
        <v>172</v>
      </c>
      <c r="E150" s="214" t="s">
        <v>1290</v>
      </c>
      <c r="F150" s="215" t="s">
        <v>1291</v>
      </c>
      <c r="G150" s="216" t="s">
        <v>237</v>
      </c>
      <c r="H150" s="217">
        <v>51.5</v>
      </c>
      <c r="I150" s="218"/>
      <c r="J150" s="219">
        <f>ROUND(I150*H150,2)</f>
        <v>0</v>
      </c>
      <c r="K150" s="215" t="s">
        <v>176</v>
      </c>
      <c r="L150" s="45"/>
      <c r="M150" s="220" t="s">
        <v>19</v>
      </c>
      <c r="N150" s="221" t="s">
        <v>42</v>
      </c>
      <c r="O150" s="85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563</v>
      </c>
      <c r="AT150" s="224" t="s">
        <v>172</v>
      </c>
      <c r="AU150" s="224" t="s">
        <v>81</v>
      </c>
      <c r="AY150" s="18" t="s">
        <v>170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79</v>
      </c>
      <c r="BK150" s="225">
        <f>ROUND(I150*H150,2)</f>
        <v>0</v>
      </c>
      <c r="BL150" s="18" t="s">
        <v>563</v>
      </c>
      <c r="BM150" s="224" t="s">
        <v>1292</v>
      </c>
    </row>
    <row r="151" s="2" customFormat="1">
      <c r="A151" s="39"/>
      <c r="B151" s="40"/>
      <c r="C151" s="41"/>
      <c r="D151" s="226" t="s">
        <v>179</v>
      </c>
      <c r="E151" s="41"/>
      <c r="F151" s="227" t="s">
        <v>1293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179</v>
      </c>
      <c r="AU151" s="18" t="s">
        <v>81</v>
      </c>
    </row>
    <row r="152" s="13" customFormat="1">
      <c r="A152" s="13"/>
      <c r="B152" s="231"/>
      <c r="C152" s="232"/>
      <c r="D152" s="233" t="s">
        <v>195</v>
      </c>
      <c r="E152" s="234" t="s">
        <v>19</v>
      </c>
      <c r="F152" s="235" t="s">
        <v>1248</v>
      </c>
      <c r="G152" s="232"/>
      <c r="H152" s="234" t="s">
        <v>19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195</v>
      </c>
      <c r="AU152" s="241" t="s">
        <v>81</v>
      </c>
      <c r="AV152" s="13" t="s">
        <v>79</v>
      </c>
      <c r="AW152" s="13" t="s">
        <v>33</v>
      </c>
      <c r="AX152" s="13" t="s">
        <v>71</v>
      </c>
      <c r="AY152" s="241" t="s">
        <v>170</v>
      </c>
    </row>
    <row r="153" s="14" customFormat="1">
      <c r="A153" s="14"/>
      <c r="B153" s="242"/>
      <c r="C153" s="243"/>
      <c r="D153" s="233" t="s">
        <v>195</v>
      </c>
      <c r="E153" s="244" t="s">
        <v>19</v>
      </c>
      <c r="F153" s="245" t="s">
        <v>1294</v>
      </c>
      <c r="G153" s="243"/>
      <c r="H153" s="246">
        <v>15.5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195</v>
      </c>
      <c r="AU153" s="252" t="s">
        <v>81</v>
      </c>
      <c r="AV153" s="14" t="s">
        <v>81</v>
      </c>
      <c r="AW153" s="14" t="s">
        <v>33</v>
      </c>
      <c r="AX153" s="14" t="s">
        <v>71</v>
      </c>
      <c r="AY153" s="252" t="s">
        <v>170</v>
      </c>
    </row>
    <row r="154" s="13" customFormat="1">
      <c r="A154" s="13"/>
      <c r="B154" s="231"/>
      <c r="C154" s="232"/>
      <c r="D154" s="233" t="s">
        <v>195</v>
      </c>
      <c r="E154" s="234" t="s">
        <v>19</v>
      </c>
      <c r="F154" s="235" t="s">
        <v>1250</v>
      </c>
      <c r="G154" s="232"/>
      <c r="H154" s="234" t="s">
        <v>19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195</v>
      </c>
      <c r="AU154" s="241" t="s">
        <v>81</v>
      </c>
      <c r="AV154" s="13" t="s">
        <v>79</v>
      </c>
      <c r="AW154" s="13" t="s">
        <v>33</v>
      </c>
      <c r="AX154" s="13" t="s">
        <v>71</v>
      </c>
      <c r="AY154" s="241" t="s">
        <v>170</v>
      </c>
    </row>
    <row r="155" s="14" customFormat="1">
      <c r="A155" s="14"/>
      <c r="B155" s="242"/>
      <c r="C155" s="243"/>
      <c r="D155" s="233" t="s">
        <v>195</v>
      </c>
      <c r="E155" s="244" t="s">
        <v>19</v>
      </c>
      <c r="F155" s="245" t="s">
        <v>1295</v>
      </c>
      <c r="G155" s="243"/>
      <c r="H155" s="246">
        <v>36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195</v>
      </c>
      <c r="AU155" s="252" t="s">
        <v>81</v>
      </c>
      <c r="AV155" s="14" t="s">
        <v>81</v>
      </c>
      <c r="AW155" s="14" t="s">
        <v>33</v>
      </c>
      <c r="AX155" s="14" t="s">
        <v>71</v>
      </c>
      <c r="AY155" s="252" t="s">
        <v>170</v>
      </c>
    </row>
    <row r="156" s="15" customFormat="1">
      <c r="A156" s="15"/>
      <c r="B156" s="263"/>
      <c r="C156" s="264"/>
      <c r="D156" s="233" t="s">
        <v>195</v>
      </c>
      <c r="E156" s="265" t="s">
        <v>19</v>
      </c>
      <c r="F156" s="266" t="s">
        <v>261</v>
      </c>
      <c r="G156" s="264"/>
      <c r="H156" s="267">
        <v>51.5</v>
      </c>
      <c r="I156" s="268"/>
      <c r="J156" s="264"/>
      <c r="K156" s="264"/>
      <c r="L156" s="269"/>
      <c r="M156" s="270"/>
      <c r="N156" s="271"/>
      <c r="O156" s="271"/>
      <c r="P156" s="271"/>
      <c r="Q156" s="271"/>
      <c r="R156" s="271"/>
      <c r="S156" s="271"/>
      <c r="T156" s="272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3" t="s">
        <v>195</v>
      </c>
      <c r="AU156" s="273" t="s">
        <v>81</v>
      </c>
      <c r="AV156" s="15" t="s">
        <v>177</v>
      </c>
      <c r="AW156" s="15" t="s">
        <v>33</v>
      </c>
      <c r="AX156" s="15" t="s">
        <v>79</v>
      </c>
      <c r="AY156" s="273" t="s">
        <v>170</v>
      </c>
    </row>
    <row r="157" s="2" customFormat="1" ht="24.15" customHeight="1">
      <c r="A157" s="39"/>
      <c r="B157" s="40"/>
      <c r="C157" s="253" t="s">
        <v>283</v>
      </c>
      <c r="D157" s="253" t="s">
        <v>248</v>
      </c>
      <c r="E157" s="254" t="s">
        <v>1296</v>
      </c>
      <c r="F157" s="255" t="s">
        <v>1297</v>
      </c>
      <c r="G157" s="256" t="s">
        <v>237</v>
      </c>
      <c r="H157" s="257">
        <v>54.075000000000003</v>
      </c>
      <c r="I157" s="258"/>
      <c r="J157" s="259">
        <f>ROUND(I157*H157,2)</f>
        <v>0</v>
      </c>
      <c r="K157" s="255" t="s">
        <v>176</v>
      </c>
      <c r="L157" s="260"/>
      <c r="M157" s="261" t="s">
        <v>19</v>
      </c>
      <c r="N157" s="262" t="s">
        <v>42</v>
      </c>
      <c r="O157" s="85"/>
      <c r="P157" s="222">
        <f>O157*H157</f>
        <v>0</v>
      </c>
      <c r="Q157" s="222">
        <v>0.00025999999999999998</v>
      </c>
      <c r="R157" s="222">
        <f>Q157*H157</f>
        <v>0.014059499999999999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1214</v>
      </c>
      <c r="AT157" s="224" t="s">
        <v>248</v>
      </c>
      <c r="AU157" s="224" t="s">
        <v>81</v>
      </c>
      <c r="AY157" s="18" t="s">
        <v>170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79</v>
      </c>
      <c r="BK157" s="225">
        <f>ROUND(I157*H157,2)</f>
        <v>0</v>
      </c>
      <c r="BL157" s="18" t="s">
        <v>1214</v>
      </c>
      <c r="BM157" s="224" t="s">
        <v>1298</v>
      </c>
    </row>
    <row r="158" s="2" customFormat="1">
      <c r="A158" s="39"/>
      <c r="B158" s="40"/>
      <c r="C158" s="41"/>
      <c r="D158" s="226" t="s">
        <v>179</v>
      </c>
      <c r="E158" s="41"/>
      <c r="F158" s="227" t="s">
        <v>1299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179</v>
      </c>
      <c r="AU158" s="18" t="s">
        <v>81</v>
      </c>
    </row>
    <row r="159" s="14" customFormat="1">
      <c r="A159" s="14"/>
      <c r="B159" s="242"/>
      <c r="C159" s="243"/>
      <c r="D159" s="233" t="s">
        <v>195</v>
      </c>
      <c r="E159" s="243"/>
      <c r="F159" s="245" t="s">
        <v>1300</v>
      </c>
      <c r="G159" s="243"/>
      <c r="H159" s="246">
        <v>54.075000000000003</v>
      </c>
      <c r="I159" s="247"/>
      <c r="J159" s="243"/>
      <c r="K159" s="243"/>
      <c r="L159" s="248"/>
      <c r="M159" s="275"/>
      <c r="N159" s="276"/>
      <c r="O159" s="276"/>
      <c r="P159" s="276"/>
      <c r="Q159" s="276"/>
      <c r="R159" s="276"/>
      <c r="S159" s="276"/>
      <c r="T159" s="27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2" t="s">
        <v>195</v>
      </c>
      <c r="AU159" s="252" t="s">
        <v>81</v>
      </c>
      <c r="AV159" s="14" t="s">
        <v>81</v>
      </c>
      <c r="AW159" s="14" t="s">
        <v>4</v>
      </c>
      <c r="AX159" s="14" t="s">
        <v>79</v>
      </c>
      <c r="AY159" s="252" t="s">
        <v>170</v>
      </c>
    </row>
    <row r="160" s="2" customFormat="1" ht="6.96" customHeight="1">
      <c r="A160" s="39"/>
      <c r="B160" s="60"/>
      <c r="C160" s="61"/>
      <c r="D160" s="61"/>
      <c r="E160" s="61"/>
      <c r="F160" s="61"/>
      <c r="G160" s="61"/>
      <c r="H160" s="61"/>
      <c r="I160" s="61"/>
      <c r="J160" s="61"/>
      <c r="K160" s="61"/>
      <c r="L160" s="45"/>
      <c r="M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</sheetData>
  <sheetProtection sheet="1" autoFilter="0" formatColumns="0" formatRows="0" objects="1" scenarios="1" spinCount="100000" saltValue="UoVdW73b/nUwGUN60d15Z6QYx8GI7CKFPFuF3uzeecQcEWdQzDRR04dbMKKFQCLGdvkBXpFsCCDYma4as5mytw==" hashValue="UJAYUaiTtH2mCyQVM/MyudDqXL7YMHbl3QI49Ch6e00e9BOICrNA4sX38zl5VASj/teA7wZ4epACl8h8E1keXg==" algorithmName="SHA-512" password="CC35"/>
  <autoFilter ref="C85:K15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1_01/131151100"/>
    <hyperlink ref="F94" r:id="rId2" display="https://podminky.urs.cz/item/CS_URS_2021_01/132151103"/>
    <hyperlink ref="F101" r:id="rId3" display="https://podminky.urs.cz/item/CS_URS_2021_01/162651111"/>
    <hyperlink ref="F104" r:id="rId4" display="https://podminky.urs.cz/item/CS_URS_2021_01/167151101"/>
    <hyperlink ref="F106" r:id="rId5" display="https://podminky.urs.cz/item/CS_URS_2021_01/171201231"/>
    <hyperlink ref="F109" r:id="rId6" display="https://podminky.urs.cz/item/CS_URS_2021_01/171251201"/>
    <hyperlink ref="F111" r:id="rId7" display="https://podminky.urs.cz/item/CS_URS_2021_01/174101101"/>
    <hyperlink ref="F118" r:id="rId8" display="https://podminky.urs.cz/item/CS_URS_2021_01/58344197"/>
    <hyperlink ref="F122" r:id="rId9" display="https://podminky.urs.cz/item/CS_URS_2021_01/175111101"/>
    <hyperlink ref="F129" r:id="rId10" display="https://podminky.urs.cz/item/CS_URS_2021_01/58344121"/>
    <hyperlink ref="F134" r:id="rId11" display="https://podminky.urs.cz/item/CS_URS_2021_01/275313611"/>
    <hyperlink ref="F139" r:id="rId12" display="https://podminky.urs.cz/item/CS_URS_2021_01/348172113"/>
    <hyperlink ref="F143" r:id="rId13" display="https://podminky.urs.cz/item/CS_URS_2021_01/348172911"/>
    <hyperlink ref="F147" r:id="rId14" display="https://podminky.urs.cz/item/CS_URS_2021_01/998225111"/>
    <hyperlink ref="F151" r:id="rId15" display="https://podminky.urs.cz/item/CS_URS_2021_01/460791112"/>
    <hyperlink ref="F158" r:id="rId16" display="https://podminky.urs.cz/item/CS_URS_2021_01/3457135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7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hidden="1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81</v>
      </c>
    </row>
    <row r="4" hidden="1" s="1" customFormat="1" ht="24.96" customHeight="1">
      <c r="B4" s="21"/>
      <c r="D4" s="141" t="s">
        <v>130</v>
      </c>
      <c r="L4" s="21"/>
      <c r="M4" s="142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3" t="s">
        <v>16</v>
      </c>
      <c r="L6" s="21"/>
    </row>
    <row r="7" hidden="1" s="1" customFormat="1" ht="26.25" customHeight="1">
      <c r="B7" s="21"/>
      <c r="E7" s="144" t="str">
        <f>'Rekapitulace stavby'!K6</f>
        <v>Projektová dokumentace revitalizace střediska Veřejná zeleň na ul. Palackého 29, Nový Jičín</v>
      </c>
      <c r="F7" s="143"/>
      <c r="G7" s="143"/>
      <c r="H7" s="143"/>
      <c r="L7" s="21"/>
    </row>
    <row r="8" hidden="1" s="2" customFormat="1" ht="12" customHeight="1">
      <c r="A8" s="39"/>
      <c r="B8" s="45"/>
      <c r="C8" s="39"/>
      <c r="D8" s="143" t="s">
        <v>131</v>
      </c>
      <c r="E8" s="39"/>
      <c r="F8" s="39"/>
      <c r="G8" s="39"/>
      <c r="H8" s="39"/>
      <c r="I8" s="39"/>
      <c r="J8" s="39"/>
      <c r="K8" s="39"/>
      <c r="L8" s="14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hidden="1" s="2" customFormat="1" ht="16.5" customHeight="1">
      <c r="A9" s="39"/>
      <c r="B9" s="45"/>
      <c r="C9" s="39"/>
      <c r="D9" s="39"/>
      <c r="E9" s="146" t="s">
        <v>1301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2" customHeight="1">
      <c r="A11" s="39"/>
      <c r="B11" s="45"/>
      <c r="C11" s="39"/>
      <c r="D11" s="143" t="s">
        <v>18</v>
      </c>
      <c r="E11" s="39"/>
      <c r="F11" s="134" t="s">
        <v>19</v>
      </c>
      <c r="G11" s="39"/>
      <c r="H11" s="39"/>
      <c r="I11" s="143" t="s">
        <v>20</v>
      </c>
      <c r="J11" s="134" t="s">
        <v>19</v>
      </c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 ht="12" customHeight="1">
      <c r="A12" s="39"/>
      <c r="B12" s="45"/>
      <c r="C12" s="39"/>
      <c r="D12" s="143" t="s">
        <v>21</v>
      </c>
      <c r="E12" s="39"/>
      <c r="F12" s="134" t="s">
        <v>22</v>
      </c>
      <c r="G12" s="39"/>
      <c r="H12" s="39"/>
      <c r="I12" s="143" t="s">
        <v>23</v>
      </c>
      <c r="J12" s="147" t="str">
        <f>'Rekapitulace stavby'!AN8</f>
        <v>26. 3. 2021</v>
      </c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3" t="s">
        <v>26</v>
      </c>
      <c r="J14" s="134" t="s">
        <v>19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8" customHeight="1">
      <c r="A15" s="39"/>
      <c r="B15" s="45"/>
      <c r="C15" s="39"/>
      <c r="D15" s="39"/>
      <c r="E15" s="134" t="s">
        <v>27</v>
      </c>
      <c r="F15" s="39"/>
      <c r="G15" s="39"/>
      <c r="H15" s="39"/>
      <c r="I15" s="143" t="s">
        <v>28</v>
      </c>
      <c r="J15" s="134" t="s">
        <v>19</v>
      </c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3" t="s">
        <v>26</v>
      </c>
      <c r="J17" s="34" t="str">
        <f>'Rekapitulace stavby'!AN13</f>
        <v>Vyplň údaj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4"/>
      <c r="G18" s="134"/>
      <c r="H18" s="134"/>
      <c r="I18" s="143" t="s">
        <v>28</v>
      </c>
      <c r="J18" s="34" t="str">
        <f>'Rekapitulace stavby'!AN14</f>
        <v>Vyplň údaj</v>
      </c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3" t="s">
        <v>26</v>
      </c>
      <c r="J20" s="134" t="s">
        <v>19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18" customHeight="1">
      <c r="A21" s="39"/>
      <c r="B21" s="45"/>
      <c r="C21" s="39"/>
      <c r="D21" s="39"/>
      <c r="E21" s="134" t="s">
        <v>32</v>
      </c>
      <c r="F21" s="39"/>
      <c r="G21" s="39"/>
      <c r="H21" s="39"/>
      <c r="I21" s="143" t="s">
        <v>28</v>
      </c>
      <c r="J21" s="134" t="s">
        <v>19</v>
      </c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3" t="s">
        <v>26</v>
      </c>
      <c r="J23" s="134" t="s">
        <v>19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18" customHeight="1">
      <c r="A24" s="39"/>
      <c r="B24" s="45"/>
      <c r="C24" s="39"/>
      <c r="D24" s="39"/>
      <c r="E24" s="134" t="s">
        <v>32</v>
      </c>
      <c r="F24" s="39"/>
      <c r="G24" s="39"/>
      <c r="H24" s="39"/>
      <c r="I24" s="143" t="s">
        <v>28</v>
      </c>
      <c r="J24" s="134" t="s">
        <v>19</v>
      </c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2" customHeight="1">
      <c r="A26" s="39"/>
      <c r="B26" s="45"/>
      <c r="C26" s="39"/>
      <c r="D26" s="143" t="s">
        <v>35</v>
      </c>
      <c r="E26" s="39"/>
      <c r="F26" s="39"/>
      <c r="G26" s="39"/>
      <c r="H26" s="39"/>
      <c r="I26" s="39"/>
      <c r="J26" s="39"/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8" customFormat="1" ht="16.5" customHeight="1">
      <c r="A27" s="148"/>
      <c r="B27" s="149"/>
      <c r="C27" s="148"/>
      <c r="D27" s="148"/>
      <c r="E27" s="150" t="s">
        <v>19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hidden="1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2" customFormat="1" ht="6.96" customHeight="1">
      <c r="A29" s="39"/>
      <c r="B29" s="45"/>
      <c r="C29" s="39"/>
      <c r="D29" s="152"/>
      <c r="E29" s="152"/>
      <c r="F29" s="152"/>
      <c r="G29" s="152"/>
      <c r="H29" s="152"/>
      <c r="I29" s="152"/>
      <c r="J29" s="152"/>
      <c r="K29" s="152"/>
      <c r="L29" s="14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idden="1" s="2" customFormat="1" ht="25.44" customHeight="1">
      <c r="A30" s="39"/>
      <c r="B30" s="45"/>
      <c r="C30" s="39"/>
      <c r="D30" s="153" t="s">
        <v>37</v>
      </c>
      <c r="E30" s="39"/>
      <c r="F30" s="39"/>
      <c r="G30" s="39"/>
      <c r="H30" s="39"/>
      <c r="I30" s="39"/>
      <c r="J30" s="154">
        <f>ROUND(J86, 2)</f>
        <v>0</v>
      </c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14.4" customHeight="1">
      <c r="A32" s="39"/>
      <c r="B32" s="45"/>
      <c r="C32" s="39"/>
      <c r="D32" s="39"/>
      <c r="E32" s="39"/>
      <c r="F32" s="155" t="s">
        <v>39</v>
      </c>
      <c r="G32" s="39"/>
      <c r="H32" s="39"/>
      <c r="I32" s="155" t="s">
        <v>38</v>
      </c>
      <c r="J32" s="155" t="s">
        <v>40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156" t="s">
        <v>41</v>
      </c>
      <c r="E33" s="143" t="s">
        <v>42</v>
      </c>
      <c r="F33" s="157">
        <f>ROUND((SUM(BE86:BE373)),  2)</f>
        <v>0</v>
      </c>
      <c r="G33" s="39"/>
      <c r="H33" s="39"/>
      <c r="I33" s="158">
        <v>0.20999999999999999</v>
      </c>
      <c r="J33" s="157">
        <f>ROUND(((SUM(BE86:BE373))*I33),  2)</f>
        <v>0</v>
      </c>
      <c r="K33" s="39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43" t="s">
        <v>43</v>
      </c>
      <c r="F34" s="157">
        <f>ROUND((SUM(BF86:BF373)),  2)</f>
        <v>0</v>
      </c>
      <c r="G34" s="39"/>
      <c r="H34" s="39"/>
      <c r="I34" s="158">
        <v>0.14999999999999999</v>
      </c>
      <c r="J34" s="157">
        <f>ROUND(((SUM(BF86:BF373))*I34),  2)</f>
        <v>0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3" t="s">
        <v>44</v>
      </c>
      <c r="F35" s="157">
        <f>ROUND((SUM(BG86:BG373)),  2)</f>
        <v>0</v>
      </c>
      <c r="G35" s="39"/>
      <c r="H35" s="39"/>
      <c r="I35" s="158">
        <v>0.20999999999999999</v>
      </c>
      <c r="J35" s="157">
        <f>0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3" t="s">
        <v>45</v>
      </c>
      <c r="F36" s="157">
        <f>ROUND((SUM(BH86:BH373)),  2)</f>
        <v>0</v>
      </c>
      <c r="G36" s="39"/>
      <c r="H36" s="39"/>
      <c r="I36" s="158">
        <v>0.14999999999999999</v>
      </c>
      <c r="J36" s="157">
        <f>0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46</v>
      </c>
      <c r="F37" s="157">
        <f>ROUND((SUM(BI86:BI373)),  2)</f>
        <v>0</v>
      </c>
      <c r="G37" s="39"/>
      <c r="H37" s="39"/>
      <c r="I37" s="158">
        <v>0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25.44" customHeight="1">
      <c r="A39" s="39"/>
      <c r="B39" s="45"/>
      <c r="C39" s="159"/>
      <c r="D39" s="160" t="s">
        <v>47</v>
      </c>
      <c r="E39" s="161"/>
      <c r="F39" s="161"/>
      <c r="G39" s="162" t="s">
        <v>48</v>
      </c>
      <c r="H39" s="163" t="s">
        <v>49</v>
      </c>
      <c r="I39" s="161"/>
      <c r="J39" s="164">
        <f>SUM(J30:J37)</f>
        <v>0</v>
      </c>
      <c r="K39" s="165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/>
    <row r="42" hidden="1"/>
    <row r="43" hidden="1"/>
    <row r="44" hidden="1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4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hidden="1" s="2" customFormat="1" ht="24.96" customHeight="1">
      <c r="A45" s="39"/>
      <c r="B45" s="40"/>
      <c r="C45" s="24" t="s">
        <v>133</v>
      </c>
      <c r="D45" s="41"/>
      <c r="E45" s="41"/>
      <c r="F45" s="41"/>
      <c r="G45" s="41"/>
      <c r="H45" s="41"/>
      <c r="I45" s="41"/>
      <c r="J45" s="41"/>
      <c r="K45" s="41"/>
      <c r="L45" s="14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hidden="1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hidden="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hidden="1" s="2" customFormat="1" ht="26.25" customHeight="1">
      <c r="A48" s="39"/>
      <c r="B48" s="40"/>
      <c r="C48" s="41"/>
      <c r="D48" s="41"/>
      <c r="E48" s="170" t="str">
        <f>E7</f>
        <v>Projektová dokumentace revitalizace střediska Veřejná zeleň na ul. Palackého 29, Nový Jičín</v>
      </c>
      <c r="F48" s="33"/>
      <c r="G48" s="33"/>
      <c r="H48" s="33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hidden="1" s="2" customFormat="1" ht="12" customHeight="1">
      <c r="A49" s="39"/>
      <c r="B49" s="40"/>
      <c r="C49" s="33" t="s">
        <v>131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hidden="1" s="2" customFormat="1" ht="16.5" customHeight="1">
      <c r="A50" s="39"/>
      <c r="B50" s="40"/>
      <c r="C50" s="41"/>
      <c r="D50" s="41"/>
      <c r="E50" s="70" t="str">
        <f>E9</f>
        <v>SO 06 - Dešťová kanalizace</v>
      </c>
      <c r="F50" s="41"/>
      <c r="G50" s="41"/>
      <c r="H50" s="41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hidden="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4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hidden="1" s="2" customFormat="1" ht="12" customHeight="1">
      <c r="A52" s="39"/>
      <c r="B52" s="40"/>
      <c r="C52" s="33" t="s">
        <v>21</v>
      </c>
      <c r="D52" s="41"/>
      <c r="E52" s="41"/>
      <c r="F52" s="28" t="str">
        <f>F12</f>
        <v>par. č. 589/3 v k.ú. Nový Jičín-Horní Předměstí</v>
      </c>
      <c r="G52" s="41"/>
      <c r="H52" s="41"/>
      <c r="I52" s="33" t="s">
        <v>23</v>
      </c>
      <c r="J52" s="73" t="str">
        <f>IF(J12="","",J12)</f>
        <v>26. 3. 2021</v>
      </c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hidden="1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hidden="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Technické služby města Nového Jičína, p. o.</v>
      </c>
      <c r="G54" s="41"/>
      <c r="H54" s="41"/>
      <c r="I54" s="33" t="s">
        <v>31</v>
      </c>
      <c r="J54" s="37" t="str">
        <f>E21</f>
        <v>BENEPRO, a.s.</v>
      </c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hidden="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34</v>
      </c>
      <c r="J55" s="37" t="str">
        <f>E24</f>
        <v>BENEPRO, a.s.</v>
      </c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hidden="1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hidden="1" s="2" customFormat="1" ht="29.28" customHeight="1">
      <c r="A57" s="39"/>
      <c r="B57" s="40"/>
      <c r="C57" s="171" t="s">
        <v>134</v>
      </c>
      <c r="D57" s="172"/>
      <c r="E57" s="172"/>
      <c r="F57" s="172"/>
      <c r="G57" s="172"/>
      <c r="H57" s="172"/>
      <c r="I57" s="172"/>
      <c r="J57" s="173" t="s">
        <v>135</v>
      </c>
      <c r="K57" s="172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hidden="1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hidden="1" s="2" customFormat="1" ht="22.8" customHeight="1">
      <c r="A59" s="39"/>
      <c r="B59" s="40"/>
      <c r="C59" s="174" t="s">
        <v>69</v>
      </c>
      <c r="D59" s="41"/>
      <c r="E59" s="41"/>
      <c r="F59" s="41"/>
      <c r="G59" s="41"/>
      <c r="H59" s="41"/>
      <c r="I59" s="41"/>
      <c r="J59" s="103">
        <f>J86</f>
        <v>0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136</v>
      </c>
    </row>
    <row r="60" hidden="1" s="9" customFormat="1" ht="24.96" customHeight="1">
      <c r="A60" s="9"/>
      <c r="B60" s="175"/>
      <c r="C60" s="176"/>
      <c r="D60" s="177" t="s">
        <v>137</v>
      </c>
      <c r="E60" s="178"/>
      <c r="F60" s="178"/>
      <c r="G60" s="178"/>
      <c r="H60" s="178"/>
      <c r="I60" s="178"/>
      <c r="J60" s="179">
        <f>J87</f>
        <v>0</v>
      </c>
      <c r="K60" s="176"/>
      <c r="L60" s="18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0" customFormat="1" ht="19.92" customHeight="1">
      <c r="A61" s="10"/>
      <c r="B61" s="181"/>
      <c r="C61" s="126"/>
      <c r="D61" s="182" t="s">
        <v>138</v>
      </c>
      <c r="E61" s="183"/>
      <c r="F61" s="183"/>
      <c r="G61" s="183"/>
      <c r="H61" s="183"/>
      <c r="I61" s="183"/>
      <c r="J61" s="184">
        <f>J88</f>
        <v>0</v>
      </c>
      <c r="K61" s="126"/>
      <c r="L61" s="18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hidden="1" s="10" customFormat="1" ht="19.92" customHeight="1">
      <c r="A62" s="10"/>
      <c r="B62" s="181"/>
      <c r="C62" s="126"/>
      <c r="D62" s="182" t="s">
        <v>140</v>
      </c>
      <c r="E62" s="183"/>
      <c r="F62" s="183"/>
      <c r="G62" s="183"/>
      <c r="H62" s="183"/>
      <c r="I62" s="183"/>
      <c r="J62" s="184">
        <f>J224</f>
        <v>0</v>
      </c>
      <c r="K62" s="126"/>
      <c r="L62" s="18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hidden="1" s="10" customFormat="1" ht="19.92" customHeight="1">
      <c r="A63" s="10"/>
      <c r="B63" s="181"/>
      <c r="C63" s="126"/>
      <c r="D63" s="182" t="s">
        <v>141</v>
      </c>
      <c r="E63" s="183"/>
      <c r="F63" s="183"/>
      <c r="G63" s="183"/>
      <c r="H63" s="183"/>
      <c r="I63" s="183"/>
      <c r="J63" s="184">
        <f>J250</f>
        <v>0</v>
      </c>
      <c r="K63" s="126"/>
      <c r="L63" s="18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hidden="1" s="10" customFormat="1" ht="19.92" customHeight="1">
      <c r="A64" s="10"/>
      <c r="B64" s="181"/>
      <c r="C64" s="126"/>
      <c r="D64" s="182" t="s">
        <v>944</v>
      </c>
      <c r="E64" s="183"/>
      <c r="F64" s="183"/>
      <c r="G64" s="183"/>
      <c r="H64" s="183"/>
      <c r="I64" s="183"/>
      <c r="J64" s="184">
        <f>J296</f>
        <v>0</v>
      </c>
      <c r="K64" s="126"/>
      <c r="L64" s="18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hidden="1" s="10" customFormat="1" ht="19.92" customHeight="1">
      <c r="A65" s="10"/>
      <c r="B65" s="181"/>
      <c r="C65" s="126"/>
      <c r="D65" s="182" t="s">
        <v>145</v>
      </c>
      <c r="E65" s="183"/>
      <c r="F65" s="183"/>
      <c r="G65" s="183"/>
      <c r="H65" s="183"/>
      <c r="I65" s="183"/>
      <c r="J65" s="184">
        <f>J360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hidden="1" s="10" customFormat="1" ht="19.92" customHeight="1">
      <c r="A66" s="10"/>
      <c r="B66" s="181"/>
      <c r="C66" s="126"/>
      <c r="D66" s="182" t="s">
        <v>146</v>
      </c>
      <c r="E66" s="183"/>
      <c r="F66" s="183"/>
      <c r="G66" s="183"/>
      <c r="H66" s="183"/>
      <c r="I66" s="183"/>
      <c r="J66" s="184">
        <f>J371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hidden="1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hidden="1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hidden="1"/>
    <row r="70" hidden="1"/>
    <row r="71" hidden="1"/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155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26.25" customHeight="1">
      <c r="A76" s="39"/>
      <c r="B76" s="40"/>
      <c r="C76" s="41"/>
      <c r="D76" s="41"/>
      <c r="E76" s="170" t="str">
        <f>E7</f>
        <v>Projektová dokumentace revitalizace střediska Veřejná zeleň na ul. Palackého 29, Nový Jičín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131</v>
      </c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SO 06 - Dešťová kanalizace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>par. č. 589/3 v k.ú. Nový Jičín-Horní Předměstí</v>
      </c>
      <c r="G80" s="41"/>
      <c r="H80" s="41"/>
      <c r="I80" s="33" t="s">
        <v>23</v>
      </c>
      <c r="J80" s="73" t="str">
        <f>IF(J12="","",J12)</f>
        <v>26. 3. 2021</v>
      </c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>Technické služby města Nového Jičína, p. o.</v>
      </c>
      <c r="G82" s="41"/>
      <c r="H82" s="41"/>
      <c r="I82" s="33" t="s">
        <v>31</v>
      </c>
      <c r="J82" s="37" t="str">
        <f>E21</f>
        <v>BENEPRO, a.s.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29</v>
      </c>
      <c r="D83" s="41"/>
      <c r="E83" s="41"/>
      <c r="F83" s="28" t="str">
        <f>IF(E18="","",E18)</f>
        <v>Vyplň údaj</v>
      </c>
      <c r="G83" s="41"/>
      <c r="H83" s="41"/>
      <c r="I83" s="33" t="s">
        <v>34</v>
      </c>
      <c r="J83" s="37" t="str">
        <f>E24</f>
        <v>BENEPRO, a.s.</v>
      </c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86"/>
      <c r="B85" s="187"/>
      <c r="C85" s="188" t="s">
        <v>156</v>
      </c>
      <c r="D85" s="189" t="s">
        <v>56</v>
      </c>
      <c r="E85" s="189" t="s">
        <v>52</v>
      </c>
      <c r="F85" s="189" t="s">
        <v>53</v>
      </c>
      <c r="G85" s="189" t="s">
        <v>157</v>
      </c>
      <c r="H85" s="189" t="s">
        <v>158</v>
      </c>
      <c r="I85" s="189" t="s">
        <v>159</v>
      </c>
      <c r="J85" s="189" t="s">
        <v>135</v>
      </c>
      <c r="K85" s="190" t="s">
        <v>160</v>
      </c>
      <c r="L85" s="191"/>
      <c r="M85" s="93" t="s">
        <v>19</v>
      </c>
      <c r="N85" s="94" t="s">
        <v>41</v>
      </c>
      <c r="O85" s="94" t="s">
        <v>161</v>
      </c>
      <c r="P85" s="94" t="s">
        <v>162</v>
      </c>
      <c r="Q85" s="94" t="s">
        <v>163</v>
      </c>
      <c r="R85" s="94" t="s">
        <v>164</v>
      </c>
      <c r="S85" s="94" t="s">
        <v>165</v>
      </c>
      <c r="T85" s="95" t="s">
        <v>166</v>
      </c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</row>
    <row r="86" s="2" customFormat="1" ht="22.8" customHeight="1">
      <c r="A86" s="39"/>
      <c r="B86" s="40"/>
      <c r="C86" s="100" t="s">
        <v>167</v>
      </c>
      <c r="D86" s="41"/>
      <c r="E86" s="41"/>
      <c r="F86" s="41"/>
      <c r="G86" s="41"/>
      <c r="H86" s="41"/>
      <c r="I86" s="41"/>
      <c r="J86" s="192">
        <f>BK86</f>
        <v>0</v>
      </c>
      <c r="K86" s="41"/>
      <c r="L86" s="45"/>
      <c r="M86" s="96"/>
      <c r="N86" s="193"/>
      <c r="O86" s="97"/>
      <c r="P86" s="194">
        <f>P87</f>
        <v>0</v>
      </c>
      <c r="Q86" s="97"/>
      <c r="R86" s="194">
        <f>R87</f>
        <v>53.577362524748004</v>
      </c>
      <c r="S86" s="97"/>
      <c r="T86" s="195">
        <f>T87</f>
        <v>9.8535000000000004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70</v>
      </c>
      <c r="AU86" s="18" t="s">
        <v>136</v>
      </c>
      <c r="BK86" s="196">
        <f>BK87</f>
        <v>0</v>
      </c>
    </row>
    <row r="87" s="12" customFormat="1" ht="25.92" customHeight="1">
      <c r="A87" s="12"/>
      <c r="B87" s="197"/>
      <c r="C87" s="198"/>
      <c r="D87" s="199" t="s">
        <v>70</v>
      </c>
      <c r="E87" s="200" t="s">
        <v>168</v>
      </c>
      <c r="F87" s="200" t="s">
        <v>169</v>
      </c>
      <c r="G87" s="198"/>
      <c r="H87" s="198"/>
      <c r="I87" s="201"/>
      <c r="J87" s="202">
        <f>BK87</f>
        <v>0</v>
      </c>
      <c r="K87" s="198"/>
      <c r="L87" s="203"/>
      <c r="M87" s="204"/>
      <c r="N87" s="205"/>
      <c r="O87" s="205"/>
      <c r="P87" s="206">
        <f>P88+P224+P250+P296+P360+P371</f>
        <v>0</v>
      </c>
      <c r="Q87" s="205"/>
      <c r="R87" s="206">
        <f>R88+R224+R250+R296+R360+R371</f>
        <v>53.577362524748004</v>
      </c>
      <c r="S87" s="205"/>
      <c r="T87" s="207">
        <f>T88+T224+T250+T296+T360+T371</f>
        <v>9.8535000000000004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8" t="s">
        <v>79</v>
      </c>
      <c r="AT87" s="209" t="s">
        <v>70</v>
      </c>
      <c r="AU87" s="209" t="s">
        <v>71</v>
      </c>
      <c r="AY87" s="208" t="s">
        <v>170</v>
      </c>
      <c r="BK87" s="210">
        <f>BK88+BK224+BK250+BK296+BK360+BK371</f>
        <v>0</v>
      </c>
    </row>
    <row r="88" s="12" customFormat="1" ht="22.8" customHeight="1">
      <c r="A88" s="12"/>
      <c r="B88" s="197"/>
      <c r="C88" s="198"/>
      <c r="D88" s="199" t="s">
        <v>70</v>
      </c>
      <c r="E88" s="211" t="s">
        <v>79</v>
      </c>
      <c r="F88" s="211" t="s">
        <v>171</v>
      </c>
      <c r="G88" s="198"/>
      <c r="H88" s="198"/>
      <c r="I88" s="201"/>
      <c r="J88" s="212">
        <f>BK88</f>
        <v>0</v>
      </c>
      <c r="K88" s="198"/>
      <c r="L88" s="203"/>
      <c r="M88" s="204"/>
      <c r="N88" s="205"/>
      <c r="O88" s="205"/>
      <c r="P88" s="206">
        <f>SUM(P89:P223)</f>
        <v>0</v>
      </c>
      <c r="Q88" s="205"/>
      <c r="R88" s="206">
        <f>SUM(R89:R223)</f>
        <v>0.55875587194800003</v>
      </c>
      <c r="S88" s="205"/>
      <c r="T88" s="207">
        <f>SUM(T89:T223)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8" t="s">
        <v>79</v>
      </c>
      <c r="AT88" s="209" t="s">
        <v>70</v>
      </c>
      <c r="AU88" s="209" t="s">
        <v>79</v>
      </c>
      <c r="AY88" s="208" t="s">
        <v>170</v>
      </c>
      <c r="BK88" s="210">
        <f>SUM(BK89:BK223)</f>
        <v>0</v>
      </c>
    </row>
    <row r="89" s="2" customFormat="1" ht="90" customHeight="1">
      <c r="A89" s="39"/>
      <c r="B89" s="40"/>
      <c r="C89" s="213" t="s">
        <v>79</v>
      </c>
      <c r="D89" s="213" t="s">
        <v>172</v>
      </c>
      <c r="E89" s="214" t="s">
        <v>1302</v>
      </c>
      <c r="F89" s="215" t="s">
        <v>1303</v>
      </c>
      <c r="G89" s="216" t="s">
        <v>237</v>
      </c>
      <c r="H89" s="217">
        <v>10</v>
      </c>
      <c r="I89" s="218"/>
      <c r="J89" s="219">
        <f>ROUND(I89*H89,2)</f>
        <v>0</v>
      </c>
      <c r="K89" s="215" t="s">
        <v>176</v>
      </c>
      <c r="L89" s="45"/>
      <c r="M89" s="220" t="s">
        <v>19</v>
      </c>
      <c r="N89" s="221" t="s">
        <v>42</v>
      </c>
      <c r="O89" s="85"/>
      <c r="P89" s="222">
        <f>O89*H89</f>
        <v>0</v>
      </c>
      <c r="Q89" s="222">
        <v>0.0086767000000000007</v>
      </c>
      <c r="R89" s="222">
        <f>Q89*H89</f>
        <v>0.086767000000000011</v>
      </c>
      <c r="S89" s="222">
        <v>0</v>
      </c>
      <c r="T89" s="223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24" t="s">
        <v>177</v>
      </c>
      <c r="AT89" s="224" t="s">
        <v>172</v>
      </c>
      <c r="AU89" s="224" t="s">
        <v>81</v>
      </c>
      <c r="AY89" s="18" t="s">
        <v>170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8" t="s">
        <v>79</v>
      </c>
      <c r="BK89" s="225">
        <f>ROUND(I89*H89,2)</f>
        <v>0</v>
      </c>
      <c r="BL89" s="18" t="s">
        <v>177</v>
      </c>
      <c r="BM89" s="224" t="s">
        <v>1304</v>
      </c>
    </row>
    <row r="90" s="2" customFormat="1">
      <c r="A90" s="39"/>
      <c r="B90" s="40"/>
      <c r="C90" s="41"/>
      <c r="D90" s="226" t="s">
        <v>179</v>
      </c>
      <c r="E90" s="41"/>
      <c r="F90" s="227" t="s">
        <v>1305</v>
      </c>
      <c r="G90" s="41"/>
      <c r="H90" s="41"/>
      <c r="I90" s="228"/>
      <c r="J90" s="41"/>
      <c r="K90" s="41"/>
      <c r="L90" s="45"/>
      <c r="M90" s="229"/>
      <c r="N90" s="230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179</v>
      </c>
      <c r="AU90" s="18" t="s">
        <v>81</v>
      </c>
    </row>
    <row r="91" s="2" customFormat="1" ht="90" customHeight="1">
      <c r="A91" s="39"/>
      <c r="B91" s="40"/>
      <c r="C91" s="213" t="s">
        <v>81</v>
      </c>
      <c r="D91" s="213" t="s">
        <v>172</v>
      </c>
      <c r="E91" s="214" t="s">
        <v>1306</v>
      </c>
      <c r="F91" s="215" t="s">
        <v>1307</v>
      </c>
      <c r="G91" s="216" t="s">
        <v>237</v>
      </c>
      <c r="H91" s="217">
        <v>10</v>
      </c>
      <c r="I91" s="218"/>
      <c r="J91" s="219">
        <f>ROUND(I91*H91,2)</f>
        <v>0</v>
      </c>
      <c r="K91" s="215" t="s">
        <v>176</v>
      </c>
      <c r="L91" s="45"/>
      <c r="M91" s="220" t="s">
        <v>19</v>
      </c>
      <c r="N91" s="221" t="s">
        <v>42</v>
      </c>
      <c r="O91" s="85"/>
      <c r="P91" s="222">
        <f>O91*H91</f>
        <v>0</v>
      </c>
      <c r="Q91" s="222">
        <v>0.036904300000000001</v>
      </c>
      <c r="R91" s="222">
        <f>Q91*H91</f>
        <v>0.36904300000000001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177</v>
      </c>
      <c r="AT91" s="224" t="s">
        <v>172</v>
      </c>
      <c r="AU91" s="224" t="s">
        <v>81</v>
      </c>
      <c r="AY91" s="18" t="s">
        <v>170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79</v>
      </c>
      <c r="BK91" s="225">
        <f>ROUND(I91*H91,2)</f>
        <v>0</v>
      </c>
      <c r="BL91" s="18" t="s">
        <v>177</v>
      </c>
      <c r="BM91" s="224" t="s">
        <v>1308</v>
      </c>
    </row>
    <row r="92" s="2" customFormat="1">
      <c r="A92" s="39"/>
      <c r="B92" s="40"/>
      <c r="C92" s="41"/>
      <c r="D92" s="226" t="s">
        <v>179</v>
      </c>
      <c r="E92" s="41"/>
      <c r="F92" s="227" t="s">
        <v>1309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179</v>
      </c>
      <c r="AU92" s="18" t="s">
        <v>81</v>
      </c>
    </row>
    <row r="93" s="2" customFormat="1" ht="44.25" customHeight="1">
      <c r="A93" s="39"/>
      <c r="B93" s="40"/>
      <c r="C93" s="213" t="s">
        <v>185</v>
      </c>
      <c r="D93" s="213" t="s">
        <v>172</v>
      </c>
      <c r="E93" s="214" t="s">
        <v>1310</v>
      </c>
      <c r="F93" s="215" t="s">
        <v>1311</v>
      </c>
      <c r="G93" s="216" t="s">
        <v>206</v>
      </c>
      <c r="H93" s="217">
        <v>266.67399999999998</v>
      </c>
      <c r="I93" s="218"/>
      <c r="J93" s="219">
        <f>ROUND(I93*H93,2)</f>
        <v>0</v>
      </c>
      <c r="K93" s="215" t="s">
        <v>176</v>
      </c>
      <c r="L93" s="45"/>
      <c r="M93" s="220" t="s">
        <v>19</v>
      </c>
      <c r="N93" s="221" t="s">
        <v>42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177</v>
      </c>
      <c r="AT93" s="224" t="s">
        <v>172</v>
      </c>
      <c r="AU93" s="224" t="s">
        <v>81</v>
      </c>
      <c r="AY93" s="18" t="s">
        <v>170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79</v>
      </c>
      <c r="BK93" s="225">
        <f>ROUND(I93*H93,2)</f>
        <v>0</v>
      </c>
      <c r="BL93" s="18" t="s">
        <v>177</v>
      </c>
      <c r="BM93" s="224" t="s">
        <v>1312</v>
      </c>
    </row>
    <row r="94" s="2" customFormat="1">
      <c r="A94" s="39"/>
      <c r="B94" s="40"/>
      <c r="C94" s="41"/>
      <c r="D94" s="226" t="s">
        <v>179</v>
      </c>
      <c r="E94" s="41"/>
      <c r="F94" s="227" t="s">
        <v>1313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179</v>
      </c>
      <c r="AU94" s="18" t="s">
        <v>81</v>
      </c>
    </row>
    <row r="95" s="13" customFormat="1">
      <c r="A95" s="13"/>
      <c r="B95" s="231"/>
      <c r="C95" s="232"/>
      <c r="D95" s="233" t="s">
        <v>195</v>
      </c>
      <c r="E95" s="234" t="s">
        <v>19</v>
      </c>
      <c r="F95" s="235" t="s">
        <v>1314</v>
      </c>
      <c r="G95" s="232"/>
      <c r="H95" s="234" t="s">
        <v>19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1" t="s">
        <v>195</v>
      </c>
      <c r="AU95" s="241" t="s">
        <v>81</v>
      </c>
      <c r="AV95" s="13" t="s">
        <v>79</v>
      </c>
      <c r="AW95" s="13" t="s">
        <v>33</v>
      </c>
      <c r="AX95" s="13" t="s">
        <v>71</v>
      </c>
      <c r="AY95" s="241" t="s">
        <v>170</v>
      </c>
    </row>
    <row r="96" s="14" customFormat="1">
      <c r="A96" s="14"/>
      <c r="B96" s="242"/>
      <c r="C96" s="243"/>
      <c r="D96" s="233" t="s">
        <v>195</v>
      </c>
      <c r="E96" s="244" t="s">
        <v>19</v>
      </c>
      <c r="F96" s="245" t="s">
        <v>1315</v>
      </c>
      <c r="G96" s="243"/>
      <c r="H96" s="246">
        <v>266.67399999999998</v>
      </c>
      <c r="I96" s="247"/>
      <c r="J96" s="243"/>
      <c r="K96" s="243"/>
      <c r="L96" s="248"/>
      <c r="M96" s="249"/>
      <c r="N96" s="250"/>
      <c r="O96" s="250"/>
      <c r="P96" s="250"/>
      <c r="Q96" s="250"/>
      <c r="R96" s="250"/>
      <c r="S96" s="250"/>
      <c r="T96" s="251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52" t="s">
        <v>195</v>
      </c>
      <c r="AU96" s="252" t="s">
        <v>81</v>
      </c>
      <c r="AV96" s="14" t="s">
        <v>81</v>
      </c>
      <c r="AW96" s="14" t="s">
        <v>33</v>
      </c>
      <c r="AX96" s="14" t="s">
        <v>79</v>
      </c>
      <c r="AY96" s="252" t="s">
        <v>170</v>
      </c>
    </row>
    <row r="97" s="2" customFormat="1" ht="49.05" customHeight="1">
      <c r="A97" s="39"/>
      <c r="B97" s="40"/>
      <c r="C97" s="213" t="s">
        <v>177</v>
      </c>
      <c r="D97" s="213" t="s">
        <v>172</v>
      </c>
      <c r="E97" s="214" t="s">
        <v>1316</v>
      </c>
      <c r="F97" s="215" t="s">
        <v>1317</v>
      </c>
      <c r="G97" s="216" t="s">
        <v>206</v>
      </c>
      <c r="H97" s="217">
        <v>112.574</v>
      </c>
      <c r="I97" s="218"/>
      <c r="J97" s="219">
        <f>ROUND(I97*H97,2)</f>
        <v>0</v>
      </c>
      <c r="K97" s="215" t="s">
        <v>176</v>
      </c>
      <c r="L97" s="45"/>
      <c r="M97" s="220" t="s">
        <v>19</v>
      </c>
      <c r="N97" s="221" t="s">
        <v>42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177</v>
      </c>
      <c r="AT97" s="224" t="s">
        <v>172</v>
      </c>
      <c r="AU97" s="224" t="s">
        <v>81</v>
      </c>
      <c r="AY97" s="18" t="s">
        <v>170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79</v>
      </c>
      <c r="BK97" s="225">
        <f>ROUND(I97*H97,2)</f>
        <v>0</v>
      </c>
      <c r="BL97" s="18" t="s">
        <v>177</v>
      </c>
      <c r="BM97" s="224" t="s">
        <v>1318</v>
      </c>
    </row>
    <row r="98" s="2" customFormat="1">
      <c r="A98" s="39"/>
      <c r="B98" s="40"/>
      <c r="C98" s="41"/>
      <c r="D98" s="226" t="s">
        <v>179</v>
      </c>
      <c r="E98" s="41"/>
      <c r="F98" s="227" t="s">
        <v>1319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179</v>
      </c>
      <c r="AU98" s="18" t="s">
        <v>81</v>
      </c>
    </row>
    <row r="99" s="13" customFormat="1">
      <c r="A99" s="13"/>
      <c r="B99" s="231"/>
      <c r="C99" s="232"/>
      <c r="D99" s="233" t="s">
        <v>195</v>
      </c>
      <c r="E99" s="234" t="s">
        <v>19</v>
      </c>
      <c r="F99" s="235" t="s">
        <v>1320</v>
      </c>
      <c r="G99" s="232"/>
      <c r="H99" s="234" t="s">
        <v>19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195</v>
      </c>
      <c r="AU99" s="241" t="s">
        <v>81</v>
      </c>
      <c r="AV99" s="13" t="s">
        <v>79</v>
      </c>
      <c r="AW99" s="13" t="s">
        <v>33</v>
      </c>
      <c r="AX99" s="13" t="s">
        <v>71</v>
      </c>
      <c r="AY99" s="241" t="s">
        <v>170</v>
      </c>
    </row>
    <row r="100" s="14" customFormat="1">
      <c r="A100" s="14"/>
      <c r="B100" s="242"/>
      <c r="C100" s="243"/>
      <c r="D100" s="233" t="s">
        <v>195</v>
      </c>
      <c r="E100" s="244" t="s">
        <v>19</v>
      </c>
      <c r="F100" s="245" t="s">
        <v>1321</v>
      </c>
      <c r="G100" s="243"/>
      <c r="H100" s="246">
        <v>16.559999999999999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195</v>
      </c>
      <c r="AU100" s="252" t="s">
        <v>81</v>
      </c>
      <c r="AV100" s="14" t="s">
        <v>81</v>
      </c>
      <c r="AW100" s="14" t="s">
        <v>33</v>
      </c>
      <c r="AX100" s="14" t="s">
        <v>71</v>
      </c>
      <c r="AY100" s="252" t="s">
        <v>170</v>
      </c>
    </row>
    <row r="101" s="13" customFormat="1">
      <c r="A101" s="13"/>
      <c r="B101" s="231"/>
      <c r="C101" s="232"/>
      <c r="D101" s="233" t="s">
        <v>195</v>
      </c>
      <c r="E101" s="234" t="s">
        <v>19</v>
      </c>
      <c r="F101" s="235" t="s">
        <v>1322</v>
      </c>
      <c r="G101" s="232"/>
      <c r="H101" s="234" t="s">
        <v>19</v>
      </c>
      <c r="I101" s="236"/>
      <c r="J101" s="232"/>
      <c r="K101" s="232"/>
      <c r="L101" s="237"/>
      <c r="M101" s="238"/>
      <c r="N101" s="239"/>
      <c r="O101" s="239"/>
      <c r="P101" s="239"/>
      <c r="Q101" s="239"/>
      <c r="R101" s="239"/>
      <c r="S101" s="239"/>
      <c r="T101" s="240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1" t="s">
        <v>195</v>
      </c>
      <c r="AU101" s="241" t="s">
        <v>81</v>
      </c>
      <c r="AV101" s="13" t="s">
        <v>79</v>
      </c>
      <c r="AW101" s="13" t="s">
        <v>33</v>
      </c>
      <c r="AX101" s="13" t="s">
        <v>71</v>
      </c>
      <c r="AY101" s="241" t="s">
        <v>170</v>
      </c>
    </row>
    <row r="102" s="14" customFormat="1">
      <c r="A102" s="14"/>
      <c r="B102" s="242"/>
      <c r="C102" s="243"/>
      <c r="D102" s="233" t="s">
        <v>195</v>
      </c>
      <c r="E102" s="244" t="s">
        <v>19</v>
      </c>
      <c r="F102" s="245" t="s">
        <v>1323</v>
      </c>
      <c r="G102" s="243"/>
      <c r="H102" s="246">
        <v>15.18</v>
      </c>
      <c r="I102" s="247"/>
      <c r="J102" s="243"/>
      <c r="K102" s="243"/>
      <c r="L102" s="248"/>
      <c r="M102" s="249"/>
      <c r="N102" s="250"/>
      <c r="O102" s="250"/>
      <c r="P102" s="250"/>
      <c r="Q102" s="250"/>
      <c r="R102" s="250"/>
      <c r="S102" s="250"/>
      <c r="T102" s="251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2" t="s">
        <v>195</v>
      </c>
      <c r="AU102" s="252" t="s">
        <v>81</v>
      </c>
      <c r="AV102" s="14" t="s">
        <v>81</v>
      </c>
      <c r="AW102" s="14" t="s">
        <v>33</v>
      </c>
      <c r="AX102" s="14" t="s">
        <v>71</v>
      </c>
      <c r="AY102" s="252" t="s">
        <v>170</v>
      </c>
    </row>
    <row r="103" s="13" customFormat="1">
      <c r="A103" s="13"/>
      <c r="B103" s="231"/>
      <c r="C103" s="232"/>
      <c r="D103" s="233" t="s">
        <v>195</v>
      </c>
      <c r="E103" s="234" t="s">
        <v>19</v>
      </c>
      <c r="F103" s="235" t="s">
        <v>1324</v>
      </c>
      <c r="G103" s="232"/>
      <c r="H103" s="234" t="s">
        <v>19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1" t="s">
        <v>195</v>
      </c>
      <c r="AU103" s="241" t="s">
        <v>81</v>
      </c>
      <c r="AV103" s="13" t="s">
        <v>79</v>
      </c>
      <c r="AW103" s="13" t="s">
        <v>33</v>
      </c>
      <c r="AX103" s="13" t="s">
        <v>71</v>
      </c>
      <c r="AY103" s="241" t="s">
        <v>170</v>
      </c>
    </row>
    <row r="104" s="14" customFormat="1">
      <c r="A104" s="14"/>
      <c r="B104" s="242"/>
      <c r="C104" s="243"/>
      <c r="D104" s="233" t="s">
        <v>195</v>
      </c>
      <c r="E104" s="244" t="s">
        <v>19</v>
      </c>
      <c r="F104" s="245" t="s">
        <v>1325</v>
      </c>
      <c r="G104" s="243"/>
      <c r="H104" s="246">
        <v>17.457000000000001</v>
      </c>
      <c r="I104" s="247"/>
      <c r="J104" s="243"/>
      <c r="K104" s="243"/>
      <c r="L104" s="248"/>
      <c r="M104" s="249"/>
      <c r="N104" s="250"/>
      <c r="O104" s="250"/>
      <c r="P104" s="250"/>
      <c r="Q104" s="250"/>
      <c r="R104" s="250"/>
      <c r="S104" s="250"/>
      <c r="T104" s="251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2" t="s">
        <v>195</v>
      </c>
      <c r="AU104" s="252" t="s">
        <v>81</v>
      </c>
      <c r="AV104" s="14" t="s">
        <v>81</v>
      </c>
      <c r="AW104" s="14" t="s">
        <v>33</v>
      </c>
      <c r="AX104" s="14" t="s">
        <v>71</v>
      </c>
      <c r="AY104" s="252" t="s">
        <v>170</v>
      </c>
    </row>
    <row r="105" s="13" customFormat="1">
      <c r="A105" s="13"/>
      <c r="B105" s="231"/>
      <c r="C105" s="232"/>
      <c r="D105" s="233" t="s">
        <v>195</v>
      </c>
      <c r="E105" s="234" t="s">
        <v>19</v>
      </c>
      <c r="F105" s="235" t="s">
        <v>1326</v>
      </c>
      <c r="G105" s="232"/>
      <c r="H105" s="234" t="s">
        <v>19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195</v>
      </c>
      <c r="AU105" s="241" t="s">
        <v>81</v>
      </c>
      <c r="AV105" s="13" t="s">
        <v>79</v>
      </c>
      <c r="AW105" s="13" t="s">
        <v>33</v>
      </c>
      <c r="AX105" s="13" t="s">
        <v>71</v>
      </c>
      <c r="AY105" s="241" t="s">
        <v>170</v>
      </c>
    </row>
    <row r="106" s="14" customFormat="1">
      <c r="A106" s="14"/>
      <c r="B106" s="242"/>
      <c r="C106" s="243"/>
      <c r="D106" s="233" t="s">
        <v>195</v>
      </c>
      <c r="E106" s="244" t="s">
        <v>19</v>
      </c>
      <c r="F106" s="245" t="s">
        <v>1327</v>
      </c>
      <c r="G106" s="243"/>
      <c r="H106" s="246">
        <v>20.16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2" t="s">
        <v>195</v>
      </c>
      <c r="AU106" s="252" t="s">
        <v>81</v>
      </c>
      <c r="AV106" s="14" t="s">
        <v>81</v>
      </c>
      <c r="AW106" s="14" t="s">
        <v>33</v>
      </c>
      <c r="AX106" s="14" t="s">
        <v>71</v>
      </c>
      <c r="AY106" s="252" t="s">
        <v>170</v>
      </c>
    </row>
    <row r="107" s="13" customFormat="1">
      <c r="A107" s="13"/>
      <c r="B107" s="231"/>
      <c r="C107" s="232"/>
      <c r="D107" s="233" t="s">
        <v>195</v>
      </c>
      <c r="E107" s="234" t="s">
        <v>19</v>
      </c>
      <c r="F107" s="235" t="s">
        <v>1328</v>
      </c>
      <c r="G107" s="232"/>
      <c r="H107" s="234" t="s">
        <v>19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195</v>
      </c>
      <c r="AU107" s="241" t="s">
        <v>81</v>
      </c>
      <c r="AV107" s="13" t="s">
        <v>79</v>
      </c>
      <c r="AW107" s="13" t="s">
        <v>33</v>
      </c>
      <c r="AX107" s="13" t="s">
        <v>71</v>
      </c>
      <c r="AY107" s="241" t="s">
        <v>170</v>
      </c>
    </row>
    <row r="108" s="14" customFormat="1">
      <c r="A108" s="14"/>
      <c r="B108" s="242"/>
      <c r="C108" s="243"/>
      <c r="D108" s="233" t="s">
        <v>195</v>
      </c>
      <c r="E108" s="244" t="s">
        <v>19</v>
      </c>
      <c r="F108" s="245" t="s">
        <v>1329</v>
      </c>
      <c r="G108" s="243"/>
      <c r="H108" s="246">
        <v>10.560000000000001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195</v>
      </c>
      <c r="AU108" s="252" t="s">
        <v>81</v>
      </c>
      <c r="AV108" s="14" t="s">
        <v>81</v>
      </c>
      <c r="AW108" s="14" t="s">
        <v>33</v>
      </c>
      <c r="AX108" s="14" t="s">
        <v>71</v>
      </c>
      <c r="AY108" s="252" t="s">
        <v>170</v>
      </c>
    </row>
    <row r="109" s="13" customFormat="1">
      <c r="A109" s="13"/>
      <c r="B109" s="231"/>
      <c r="C109" s="232"/>
      <c r="D109" s="233" t="s">
        <v>195</v>
      </c>
      <c r="E109" s="234" t="s">
        <v>19</v>
      </c>
      <c r="F109" s="235" t="s">
        <v>1330</v>
      </c>
      <c r="G109" s="232"/>
      <c r="H109" s="234" t="s">
        <v>19</v>
      </c>
      <c r="I109" s="236"/>
      <c r="J109" s="232"/>
      <c r="K109" s="232"/>
      <c r="L109" s="237"/>
      <c r="M109" s="238"/>
      <c r="N109" s="239"/>
      <c r="O109" s="239"/>
      <c r="P109" s="239"/>
      <c r="Q109" s="239"/>
      <c r="R109" s="239"/>
      <c r="S109" s="239"/>
      <c r="T109" s="240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1" t="s">
        <v>195</v>
      </c>
      <c r="AU109" s="241" t="s">
        <v>81</v>
      </c>
      <c r="AV109" s="13" t="s">
        <v>79</v>
      </c>
      <c r="AW109" s="13" t="s">
        <v>33</v>
      </c>
      <c r="AX109" s="13" t="s">
        <v>71</v>
      </c>
      <c r="AY109" s="241" t="s">
        <v>170</v>
      </c>
    </row>
    <row r="110" s="14" customFormat="1">
      <c r="A110" s="14"/>
      <c r="B110" s="242"/>
      <c r="C110" s="243"/>
      <c r="D110" s="233" t="s">
        <v>195</v>
      </c>
      <c r="E110" s="244" t="s">
        <v>19</v>
      </c>
      <c r="F110" s="245" t="s">
        <v>1331</v>
      </c>
      <c r="G110" s="243"/>
      <c r="H110" s="246">
        <v>1.4530000000000001</v>
      </c>
      <c r="I110" s="247"/>
      <c r="J110" s="243"/>
      <c r="K110" s="243"/>
      <c r="L110" s="248"/>
      <c r="M110" s="249"/>
      <c r="N110" s="250"/>
      <c r="O110" s="250"/>
      <c r="P110" s="250"/>
      <c r="Q110" s="250"/>
      <c r="R110" s="250"/>
      <c r="S110" s="250"/>
      <c r="T110" s="251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2" t="s">
        <v>195</v>
      </c>
      <c r="AU110" s="252" t="s">
        <v>81</v>
      </c>
      <c r="AV110" s="14" t="s">
        <v>81</v>
      </c>
      <c r="AW110" s="14" t="s">
        <v>33</v>
      </c>
      <c r="AX110" s="14" t="s">
        <v>71</v>
      </c>
      <c r="AY110" s="252" t="s">
        <v>170</v>
      </c>
    </row>
    <row r="111" s="13" customFormat="1">
      <c r="A111" s="13"/>
      <c r="B111" s="231"/>
      <c r="C111" s="232"/>
      <c r="D111" s="233" t="s">
        <v>195</v>
      </c>
      <c r="E111" s="234" t="s">
        <v>19</v>
      </c>
      <c r="F111" s="235" t="s">
        <v>1332</v>
      </c>
      <c r="G111" s="232"/>
      <c r="H111" s="234" t="s">
        <v>19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195</v>
      </c>
      <c r="AU111" s="241" t="s">
        <v>81</v>
      </c>
      <c r="AV111" s="13" t="s">
        <v>79</v>
      </c>
      <c r="AW111" s="13" t="s">
        <v>33</v>
      </c>
      <c r="AX111" s="13" t="s">
        <v>71</v>
      </c>
      <c r="AY111" s="241" t="s">
        <v>170</v>
      </c>
    </row>
    <row r="112" s="14" customFormat="1">
      <c r="A112" s="14"/>
      <c r="B112" s="242"/>
      <c r="C112" s="243"/>
      <c r="D112" s="233" t="s">
        <v>195</v>
      </c>
      <c r="E112" s="244" t="s">
        <v>19</v>
      </c>
      <c r="F112" s="245" t="s">
        <v>1333</v>
      </c>
      <c r="G112" s="243"/>
      <c r="H112" s="246">
        <v>1.5940000000000001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2" t="s">
        <v>195</v>
      </c>
      <c r="AU112" s="252" t="s">
        <v>81</v>
      </c>
      <c r="AV112" s="14" t="s">
        <v>81</v>
      </c>
      <c r="AW112" s="14" t="s">
        <v>33</v>
      </c>
      <c r="AX112" s="14" t="s">
        <v>71</v>
      </c>
      <c r="AY112" s="252" t="s">
        <v>170</v>
      </c>
    </row>
    <row r="113" s="13" customFormat="1">
      <c r="A113" s="13"/>
      <c r="B113" s="231"/>
      <c r="C113" s="232"/>
      <c r="D113" s="233" t="s">
        <v>195</v>
      </c>
      <c r="E113" s="234" t="s">
        <v>19</v>
      </c>
      <c r="F113" s="235" t="s">
        <v>1334</v>
      </c>
      <c r="G113" s="232"/>
      <c r="H113" s="234" t="s">
        <v>19</v>
      </c>
      <c r="I113" s="236"/>
      <c r="J113" s="232"/>
      <c r="K113" s="232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195</v>
      </c>
      <c r="AU113" s="241" t="s">
        <v>81</v>
      </c>
      <c r="AV113" s="13" t="s">
        <v>79</v>
      </c>
      <c r="AW113" s="13" t="s">
        <v>33</v>
      </c>
      <c r="AX113" s="13" t="s">
        <v>71</v>
      </c>
      <c r="AY113" s="241" t="s">
        <v>170</v>
      </c>
    </row>
    <row r="114" s="14" customFormat="1">
      <c r="A114" s="14"/>
      <c r="B114" s="242"/>
      <c r="C114" s="243"/>
      <c r="D114" s="233" t="s">
        <v>195</v>
      </c>
      <c r="E114" s="244" t="s">
        <v>19</v>
      </c>
      <c r="F114" s="245" t="s">
        <v>1335</v>
      </c>
      <c r="G114" s="243"/>
      <c r="H114" s="246">
        <v>1.8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195</v>
      </c>
      <c r="AU114" s="252" t="s">
        <v>81</v>
      </c>
      <c r="AV114" s="14" t="s">
        <v>81</v>
      </c>
      <c r="AW114" s="14" t="s">
        <v>33</v>
      </c>
      <c r="AX114" s="14" t="s">
        <v>71</v>
      </c>
      <c r="AY114" s="252" t="s">
        <v>170</v>
      </c>
    </row>
    <row r="115" s="13" customFormat="1">
      <c r="A115" s="13"/>
      <c r="B115" s="231"/>
      <c r="C115" s="232"/>
      <c r="D115" s="233" t="s">
        <v>195</v>
      </c>
      <c r="E115" s="234" t="s">
        <v>19</v>
      </c>
      <c r="F115" s="235" t="s">
        <v>1336</v>
      </c>
      <c r="G115" s="232"/>
      <c r="H115" s="234" t="s">
        <v>19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1" t="s">
        <v>195</v>
      </c>
      <c r="AU115" s="241" t="s">
        <v>81</v>
      </c>
      <c r="AV115" s="13" t="s">
        <v>79</v>
      </c>
      <c r="AW115" s="13" t="s">
        <v>33</v>
      </c>
      <c r="AX115" s="13" t="s">
        <v>71</v>
      </c>
      <c r="AY115" s="241" t="s">
        <v>170</v>
      </c>
    </row>
    <row r="116" s="14" customFormat="1">
      <c r="A116" s="14"/>
      <c r="B116" s="242"/>
      <c r="C116" s="243"/>
      <c r="D116" s="233" t="s">
        <v>195</v>
      </c>
      <c r="E116" s="244" t="s">
        <v>19</v>
      </c>
      <c r="F116" s="245" t="s">
        <v>1337</v>
      </c>
      <c r="G116" s="243"/>
      <c r="H116" s="246">
        <v>9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2" t="s">
        <v>195</v>
      </c>
      <c r="AU116" s="252" t="s">
        <v>81</v>
      </c>
      <c r="AV116" s="14" t="s">
        <v>81</v>
      </c>
      <c r="AW116" s="14" t="s">
        <v>33</v>
      </c>
      <c r="AX116" s="14" t="s">
        <v>71</v>
      </c>
      <c r="AY116" s="252" t="s">
        <v>170</v>
      </c>
    </row>
    <row r="117" s="13" customFormat="1">
      <c r="A117" s="13"/>
      <c r="B117" s="231"/>
      <c r="C117" s="232"/>
      <c r="D117" s="233" t="s">
        <v>195</v>
      </c>
      <c r="E117" s="234" t="s">
        <v>19</v>
      </c>
      <c r="F117" s="235" t="s">
        <v>1338</v>
      </c>
      <c r="G117" s="232"/>
      <c r="H117" s="234" t="s">
        <v>19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195</v>
      </c>
      <c r="AU117" s="241" t="s">
        <v>81</v>
      </c>
      <c r="AV117" s="13" t="s">
        <v>79</v>
      </c>
      <c r="AW117" s="13" t="s">
        <v>33</v>
      </c>
      <c r="AX117" s="13" t="s">
        <v>71</v>
      </c>
      <c r="AY117" s="241" t="s">
        <v>170</v>
      </c>
    </row>
    <row r="118" s="14" customFormat="1">
      <c r="A118" s="14"/>
      <c r="B118" s="242"/>
      <c r="C118" s="243"/>
      <c r="D118" s="233" t="s">
        <v>195</v>
      </c>
      <c r="E118" s="244" t="s">
        <v>19</v>
      </c>
      <c r="F118" s="245" t="s">
        <v>1339</v>
      </c>
      <c r="G118" s="243"/>
      <c r="H118" s="246">
        <v>12.6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195</v>
      </c>
      <c r="AU118" s="252" t="s">
        <v>81</v>
      </c>
      <c r="AV118" s="14" t="s">
        <v>81</v>
      </c>
      <c r="AW118" s="14" t="s">
        <v>33</v>
      </c>
      <c r="AX118" s="14" t="s">
        <v>71</v>
      </c>
      <c r="AY118" s="252" t="s">
        <v>170</v>
      </c>
    </row>
    <row r="119" s="13" customFormat="1">
      <c r="A119" s="13"/>
      <c r="B119" s="231"/>
      <c r="C119" s="232"/>
      <c r="D119" s="233" t="s">
        <v>195</v>
      </c>
      <c r="E119" s="234" t="s">
        <v>19</v>
      </c>
      <c r="F119" s="235" t="s">
        <v>1340</v>
      </c>
      <c r="G119" s="232"/>
      <c r="H119" s="234" t="s">
        <v>19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1" t="s">
        <v>195</v>
      </c>
      <c r="AU119" s="241" t="s">
        <v>81</v>
      </c>
      <c r="AV119" s="13" t="s">
        <v>79</v>
      </c>
      <c r="AW119" s="13" t="s">
        <v>33</v>
      </c>
      <c r="AX119" s="13" t="s">
        <v>71</v>
      </c>
      <c r="AY119" s="241" t="s">
        <v>170</v>
      </c>
    </row>
    <row r="120" s="14" customFormat="1">
      <c r="A120" s="14"/>
      <c r="B120" s="242"/>
      <c r="C120" s="243"/>
      <c r="D120" s="233" t="s">
        <v>195</v>
      </c>
      <c r="E120" s="244" t="s">
        <v>19</v>
      </c>
      <c r="F120" s="245" t="s">
        <v>1341</v>
      </c>
      <c r="G120" s="243"/>
      <c r="H120" s="246">
        <v>6.21</v>
      </c>
      <c r="I120" s="247"/>
      <c r="J120" s="243"/>
      <c r="K120" s="243"/>
      <c r="L120" s="248"/>
      <c r="M120" s="249"/>
      <c r="N120" s="250"/>
      <c r="O120" s="250"/>
      <c r="P120" s="250"/>
      <c r="Q120" s="250"/>
      <c r="R120" s="250"/>
      <c r="S120" s="250"/>
      <c r="T120" s="251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2" t="s">
        <v>195</v>
      </c>
      <c r="AU120" s="252" t="s">
        <v>81</v>
      </c>
      <c r="AV120" s="14" t="s">
        <v>81</v>
      </c>
      <c r="AW120" s="14" t="s">
        <v>33</v>
      </c>
      <c r="AX120" s="14" t="s">
        <v>71</v>
      </c>
      <c r="AY120" s="252" t="s">
        <v>170</v>
      </c>
    </row>
    <row r="121" s="15" customFormat="1">
      <c r="A121" s="15"/>
      <c r="B121" s="263"/>
      <c r="C121" s="264"/>
      <c r="D121" s="233" t="s">
        <v>195</v>
      </c>
      <c r="E121" s="265" t="s">
        <v>19</v>
      </c>
      <c r="F121" s="266" t="s">
        <v>261</v>
      </c>
      <c r="G121" s="264"/>
      <c r="H121" s="267">
        <v>112.574</v>
      </c>
      <c r="I121" s="268"/>
      <c r="J121" s="264"/>
      <c r="K121" s="264"/>
      <c r="L121" s="269"/>
      <c r="M121" s="270"/>
      <c r="N121" s="271"/>
      <c r="O121" s="271"/>
      <c r="P121" s="271"/>
      <c r="Q121" s="271"/>
      <c r="R121" s="271"/>
      <c r="S121" s="271"/>
      <c r="T121" s="272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73" t="s">
        <v>195</v>
      </c>
      <c r="AU121" s="273" t="s">
        <v>81</v>
      </c>
      <c r="AV121" s="15" t="s">
        <v>177</v>
      </c>
      <c r="AW121" s="15" t="s">
        <v>33</v>
      </c>
      <c r="AX121" s="15" t="s">
        <v>79</v>
      </c>
      <c r="AY121" s="273" t="s">
        <v>170</v>
      </c>
    </row>
    <row r="122" s="2" customFormat="1" ht="24.15" customHeight="1">
      <c r="A122" s="39"/>
      <c r="B122" s="40"/>
      <c r="C122" s="213" t="s">
        <v>198</v>
      </c>
      <c r="D122" s="213" t="s">
        <v>172</v>
      </c>
      <c r="E122" s="214" t="s">
        <v>1342</v>
      </c>
      <c r="F122" s="215" t="s">
        <v>1343</v>
      </c>
      <c r="G122" s="216" t="s">
        <v>206</v>
      </c>
      <c r="H122" s="217">
        <v>6.4800000000000004</v>
      </c>
      <c r="I122" s="218"/>
      <c r="J122" s="219">
        <f>ROUND(I122*H122,2)</f>
        <v>0</v>
      </c>
      <c r="K122" s="215" t="s">
        <v>176</v>
      </c>
      <c r="L122" s="45"/>
      <c r="M122" s="220" t="s">
        <v>19</v>
      </c>
      <c r="N122" s="221" t="s">
        <v>42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177</v>
      </c>
      <c r="AT122" s="224" t="s">
        <v>172</v>
      </c>
      <c r="AU122" s="224" t="s">
        <v>81</v>
      </c>
      <c r="AY122" s="18" t="s">
        <v>170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79</v>
      </c>
      <c r="BK122" s="225">
        <f>ROUND(I122*H122,2)</f>
        <v>0</v>
      </c>
      <c r="BL122" s="18" t="s">
        <v>177</v>
      </c>
      <c r="BM122" s="224" t="s">
        <v>1344</v>
      </c>
    </row>
    <row r="123" s="2" customFormat="1">
      <c r="A123" s="39"/>
      <c r="B123" s="40"/>
      <c r="C123" s="41"/>
      <c r="D123" s="226" t="s">
        <v>179</v>
      </c>
      <c r="E123" s="41"/>
      <c r="F123" s="227" t="s">
        <v>1345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179</v>
      </c>
      <c r="AU123" s="18" t="s">
        <v>81</v>
      </c>
    </row>
    <row r="124" s="13" customFormat="1">
      <c r="A124" s="13"/>
      <c r="B124" s="231"/>
      <c r="C124" s="232"/>
      <c r="D124" s="233" t="s">
        <v>195</v>
      </c>
      <c r="E124" s="234" t="s">
        <v>19</v>
      </c>
      <c r="F124" s="235" t="s">
        <v>1346</v>
      </c>
      <c r="G124" s="232"/>
      <c r="H124" s="234" t="s">
        <v>19</v>
      </c>
      <c r="I124" s="236"/>
      <c r="J124" s="232"/>
      <c r="K124" s="232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195</v>
      </c>
      <c r="AU124" s="241" t="s">
        <v>81</v>
      </c>
      <c r="AV124" s="13" t="s">
        <v>79</v>
      </c>
      <c r="AW124" s="13" t="s">
        <v>33</v>
      </c>
      <c r="AX124" s="13" t="s">
        <v>71</v>
      </c>
      <c r="AY124" s="241" t="s">
        <v>170</v>
      </c>
    </row>
    <row r="125" s="14" customFormat="1">
      <c r="A125" s="14"/>
      <c r="B125" s="242"/>
      <c r="C125" s="243"/>
      <c r="D125" s="233" t="s">
        <v>195</v>
      </c>
      <c r="E125" s="244" t="s">
        <v>19</v>
      </c>
      <c r="F125" s="245" t="s">
        <v>1347</v>
      </c>
      <c r="G125" s="243"/>
      <c r="H125" s="246">
        <v>6.4800000000000004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195</v>
      </c>
      <c r="AU125" s="252" t="s">
        <v>81</v>
      </c>
      <c r="AV125" s="14" t="s">
        <v>81</v>
      </c>
      <c r="AW125" s="14" t="s">
        <v>33</v>
      </c>
      <c r="AX125" s="14" t="s">
        <v>79</v>
      </c>
      <c r="AY125" s="252" t="s">
        <v>170</v>
      </c>
    </row>
    <row r="126" s="2" customFormat="1" ht="37.8" customHeight="1">
      <c r="A126" s="39"/>
      <c r="B126" s="40"/>
      <c r="C126" s="213" t="s">
        <v>203</v>
      </c>
      <c r="D126" s="213" t="s">
        <v>172</v>
      </c>
      <c r="E126" s="214" t="s">
        <v>1348</v>
      </c>
      <c r="F126" s="215" t="s">
        <v>1349</v>
      </c>
      <c r="G126" s="216" t="s">
        <v>192</v>
      </c>
      <c r="H126" s="217">
        <v>160.243</v>
      </c>
      <c r="I126" s="218"/>
      <c r="J126" s="219">
        <f>ROUND(I126*H126,2)</f>
        <v>0</v>
      </c>
      <c r="K126" s="215" t="s">
        <v>176</v>
      </c>
      <c r="L126" s="45"/>
      <c r="M126" s="220" t="s">
        <v>19</v>
      </c>
      <c r="N126" s="221" t="s">
        <v>42</v>
      </c>
      <c r="O126" s="85"/>
      <c r="P126" s="222">
        <f>O126*H126</f>
        <v>0</v>
      </c>
      <c r="Q126" s="222">
        <v>0.00064243600000000003</v>
      </c>
      <c r="R126" s="222">
        <f>Q126*H126</f>
        <v>0.10294587194800001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177</v>
      </c>
      <c r="AT126" s="224" t="s">
        <v>172</v>
      </c>
      <c r="AU126" s="224" t="s">
        <v>81</v>
      </c>
      <c r="AY126" s="18" t="s">
        <v>170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79</v>
      </c>
      <c r="BK126" s="225">
        <f>ROUND(I126*H126,2)</f>
        <v>0</v>
      </c>
      <c r="BL126" s="18" t="s">
        <v>177</v>
      </c>
      <c r="BM126" s="224" t="s">
        <v>1350</v>
      </c>
    </row>
    <row r="127" s="2" customFormat="1">
      <c r="A127" s="39"/>
      <c r="B127" s="40"/>
      <c r="C127" s="41"/>
      <c r="D127" s="226" t="s">
        <v>179</v>
      </c>
      <c r="E127" s="41"/>
      <c r="F127" s="227" t="s">
        <v>1351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179</v>
      </c>
      <c r="AU127" s="18" t="s">
        <v>81</v>
      </c>
    </row>
    <row r="128" s="13" customFormat="1">
      <c r="A128" s="13"/>
      <c r="B128" s="231"/>
      <c r="C128" s="232"/>
      <c r="D128" s="233" t="s">
        <v>195</v>
      </c>
      <c r="E128" s="234" t="s">
        <v>19</v>
      </c>
      <c r="F128" s="235" t="s">
        <v>1314</v>
      </c>
      <c r="G128" s="232"/>
      <c r="H128" s="234" t="s">
        <v>19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195</v>
      </c>
      <c r="AU128" s="241" t="s">
        <v>81</v>
      </c>
      <c r="AV128" s="13" t="s">
        <v>79</v>
      </c>
      <c r="AW128" s="13" t="s">
        <v>33</v>
      </c>
      <c r="AX128" s="13" t="s">
        <v>71</v>
      </c>
      <c r="AY128" s="241" t="s">
        <v>170</v>
      </c>
    </row>
    <row r="129" s="14" customFormat="1">
      <c r="A129" s="14"/>
      <c r="B129" s="242"/>
      <c r="C129" s="243"/>
      <c r="D129" s="233" t="s">
        <v>195</v>
      </c>
      <c r="E129" s="244" t="s">
        <v>19</v>
      </c>
      <c r="F129" s="245" t="s">
        <v>1352</v>
      </c>
      <c r="G129" s="243"/>
      <c r="H129" s="246">
        <v>44.298000000000002</v>
      </c>
      <c r="I129" s="247"/>
      <c r="J129" s="243"/>
      <c r="K129" s="243"/>
      <c r="L129" s="248"/>
      <c r="M129" s="249"/>
      <c r="N129" s="250"/>
      <c r="O129" s="250"/>
      <c r="P129" s="250"/>
      <c r="Q129" s="250"/>
      <c r="R129" s="250"/>
      <c r="S129" s="250"/>
      <c r="T129" s="251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2" t="s">
        <v>195</v>
      </c>
      <c r="AU129" s="252" t="s">
        <v>81</v>
      </c>
      <c r="AV129" s="14" t="s">
        <v>81</v>
      </c>
      <c r="AW129" s="14" t="s">
        <v>33</v>
      </c>
      <c r="AX129" s="14" t="s">
        <v>71</v>
      </c>
      <c r="AY129" s="252" t="s">
        <v>170</v>
      </c>
    </row>
    <row r="130" s="14" customFormat="1">
      <c r="A130" s="14"/>
      <c r="B130" s="242"/>
      <c r="C130" s="243"/>
      <c r="D130" s="233" t="s">
        <v>195</v>
      </c>
      <c r="E130" s="244" t="s">
        <v>19</v>
      </c>
      <c r="F130" s="245" t="s">
        <v>1353</v>
      </c>
      <c r="G130" s="243"/>
      <c r="H130" s="246">
        <v>115.94499999999999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195</v>
      </c>
      <c r="AU130" s="252" t="s">
        <v>81</v>
      </c>
      <c r="AV130" s="14" t="s">
        <v>81</v>
      </c>
      <c r="AW130" s="14" t="s">
        <v>33</v>
      </c>
      <c r="AX130" s="14" t="s">
        <v>71</v>
      </c>
      <c r="AY130" s="252" t="s">
        <v>170</v>
      </c>
    </row>
    <row r="131" s="15" customFormat="1">
      <c r="A131" s="15"/>
      <c r="B131" s="263"/>
      <c r="C131" s="264"/>
      <c r="D131" s="233" t="s">
        <v>195</v>
      </c>
      <c r="E131" s="265" t="s">
        <v>19</v>
      </c>
      <c r="F131" s="266" t="s">
        <v>261</v>
      </c>
      <c r="G131" s="264"/>
      <c r="H131" s="267">
        <v>160.243</v>
      </c>
      <c r="I131" s="268"/>
      <c r="J131" s="264"/>
      <c r="K131" s="264"/>
      <c r="L131" s="269"/>
      <c r="M131" s="270"/>
      <c r="N131" s="271"/>
      <c r="O131" s="271"/>
      <c r="P131" s="271"/>
      <c r="Q131" s="271"/>
      <c r="R131" s="271"/>
      <c r="S131" s="271"/>
      <c r="T131" s="27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73" t="s">
        <v>195</v>
      </c>
      <c r="AU131" s="273" t="s">
        <v>81</v>
      </c>
      <c r="AV131" s="15" t="s">
        <v>177</v>
      </c>
      <c r="AW131" s="15" t="s">
        <v>33</v>
      </c>
      <c r="AX131" s="15" t="s">
        <v>79</v>
      </c>
      <c r="AY131" s="273" t="s">
        <v>170</v>
      </c>
    </row>
    <row r="132" s="2" customFormat="1" ht="37.8" customHeight="1">
      <c r="A132" s="39"/>
      <c r="B132" s="40"/>
      <c r="C132" s="213" t="s">
        <v>211</v>
      </c>
      <c r="D132" s="213" t="s">
        <v>172</v>
      </c>
      <c r="E132" s="214" t="s">
        <v>1354</v>
      </c>
      <c r="F132" s="215" t="s">
        <v>1355</v>
      </c>
      <c r="G132" s="216" t="s">
        <v>192</v>
      </c>
      <c r="H132" s="217">
        <v>160.243</v>
      </c>
      <c r="I132" s="218"/>
      <c r="J132" s="219">
        <f>ROUND(I132*H132,2)</f>
        <v>0</v>
      </c>
      <c r="K132" s="215" t="s">
        <v>176</v>
      </c>
      <c r="L132" s="45"/>
      <c r="M132" s="220" t="s">
        <v>19</v>
      </c>
      <c r="N132" s="221" t="s">
        <v>42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177</v>
      </c>
      <c r="AT132" s="224" t="s">
        <v>172</v>
      </c>
      <c r="AU132" s="224" t="s">
        <v>81</v>
      </c>
      <c r="AY132" s="18" t="s">
        <v>170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79</v>
      </c>
      <c r="BK132" s="225">
        <f>ROUND(I132*H132,2)</f>
        <v>0</v>
      </c>
      <c r="BL132" s="18" t="s">
        <v>177</v>
      </c>
      <c r="BM132" s="224" t="s">
        <v>1356</v>
      </c>
    </row>
    <row r="133" s="2" customFormat="1">
      <c r="A133" s="39"/>
      <c r="B133" s="40"/>
      <c r="C133" s="41"/>
      <c r="D133" s="226" t="s">
        <v>179</v>
      </c>
      <c r="E133" s="41"/>
      <c r="F133" s="227" t="s">
        <v>1357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179</v>
      </c>
      <c r="AU133" s="18" t="s">
        <v>81</v>
      </c>
    </row>
    <row r="134" s="2" customFormat="1" ht="62.7" customHeight="1">
      <c r="A134" s="39"/>
      <c r="B134" s="40"/>
      <c r="C134" s="213" t="s">
        <v>216</v>
      </c>
      <c r="D134" s="213" t="s">
        <v>172</v>
      </c>
      <c r="E134" s="214" t="s">
        <v>212</v>
      </c>
      <c r="F134" s="215" t="s">
        <v>213</v>
      </c>
      <c r="G134" s="216" t="s">
        <v>206</v>
      </c>
      <c r="H134" s="217">
        <v>234.054</v>
      </c>
      <c r="I134" s="218"/>
      <c r="J134" s="219">
        <f>ROUND(I134*H134,2)</f>
        <v>0</v>
      </c>
      <c r="K134" s="215" t="s">
        <v>176</v>
      </c>
      <c r="L134" s="45"/>
      <c r="M134" s="220" t="s">
        <v>19</v>
      </c>
      <c r="N134" s="221" t="s">
        <v>42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177</v>
      </c>
      <c r="AT134" s="224" t="s">
        <v>172</v>
      </c>
      <c r="AU134" s="224" t="s">
        <v>81</v>
      </c>
      <c r="AY134" s="18" t="s">
        <v>170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79</v>
      </c>
      <c r="BK134" s="225">
        <f>ROUND(I134*H134,2)</f>
        <v>0</v>
      </c>
      <c r="BL134" s="18" t="s">
        <v>177</v>
      </c>
      <c r="BM134" s="224" t="s">
        <v>1358</v>
      </c>
    </row>
    <row r="135" s="2" customFormat="1">
      <c r="A135" s="39"/>
      <c r="B135" s="40"/>
      <c r="C135" s="41"/>
      <c r="D135" s="226" t="s">
        <v>179</v>
      </c>
      <c r="E135" s="41"/>
      <c r="F135" s="227" t="s">
        <v>215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179</v>
      </c>
      <c r="AU135" s="18" t="s">
        <v>81</v>
      </c>
    </row>
    <row r="136" s="13" customFormat="1">
      <c r="A136" s="13"/>
      <c r="B136" s="231"/>
      <c r="C136" s="232"/>
      <c r="D136" s="233" t="s">
        <v>195</v>
      </c>
      <c r="E136" s="234" t="s">
        <v>19</v>
      </c>
      <c r="F136" s="235" t="s">
        <v>1359</v>
      </c>
      <c r="G136" s="232"/>
      <c r="H136" s="234" t="s">
        <v>19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195</v>
      </c>
      <c r="AU136" s="241" t="s">
        <v>81</v>
      </c>
      <c r="AV136" s="13" t="s">
        <v>79</v>
      </c>
      <c r="AW136" s="13" t="s">
        <v>33</v>
      </c>
      <c r="AX136" s="13" t="s">
        <v>71</v>
      </c>
      <c r="AY136" s="241" t="s">
        <v>170</v>
      </c>
    </row>
    <row r="137" s="14" customFormat="1">
      <c r="A137" s="14"/>
      <c r="B137" s="242"/>
      <c r="C137" s="243"/>
      <c r="D137" s="233" t="s">
        <v>195</v>
      </c>
      <c r="E137" s="244" t="s">
        <v>19</v>
      </c>
      <c r="F137" s="245" t="s">
        <v>1360</v>
      </c>
      <c r="G137" s="243"/>
      <c r="H137" s="246">
        <v>385.72800000000001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195</v>
      </c>
      <c r="AU137" s="252" t="s">
        <v>81</v>
      </c>
      <c r="AV137" s="14" t="s">
        <v>81</v>
      </c>
      <c r="AW137" s="14" t="s">
        <v>33</v>
      </c>
      <c r="AX137" s="14" t="s">
        <v>71</v>
      </c>
      <c r="AY137" s="252" t="s">
        <v>170</v>
      </c>
    </row>
    <row r="138" s="13" customFormat="1">
      <c r="A138" s="13"/>
      <c r="B138" s="231"/>
      <c r="C138" s="232"/>
      <c r="D138" s="233" t="s">
        <v>195</v>
      </c>
      <c r="E138" s="234" t="s">
        <v>19</v>
      </c>
      <c r="F138" s="235" t="s">
        <v>1361</v>
      </c>
      <c r="G138" s="232"/>
      <c r="H138" s="234" t="s">
        <v>19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195</v>
      </c>
      <c r="AU138" s="241" t="s">
        <v>81</v>
      </c>
      <c r="AV138" s="13" t="s">
        <v>79</v>
      </c>
      <c r="AW138" s="13" t="s">
        <v>33</v>
      </c>
      <c r="AX138" s="13" t="s">
        <v>71</v>
      </c>
      <c r="AY138" s="241" t="s">
        <v>170</v>
      </c>
    </row>
    <row r="139" s="14" customFormat="1">
      <c r="A139" s="14"/>
      <c r="B139" s="242"/>
      <c r="C139" s="243"/>
      <c r="D139" s="233" t="s">
        <v>195</v>
      </c>
      <c r="E139" s="244" t="s">
        <v>19</v>
      </c>
      <c r="F139" s="245" t="s">
        <v>1362</v>
      </c>
      <c r="G139" s="243"/>
      <c r="H139" s="246">
        <v>-151.67400000000001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195</v>
      </c>
      <c r="AU139" s="252" t="s">
        <v>81</v>
      </c>
      <c r="AV139" s="14" t="s">
        <v>81</v>
      </c>
      <c r="AW139" s="14" t="s">
        <v>33</v>
      </c>
      <c r="AX139" s="14" t="s">
        <v>71</v>
      </c>
      <c r="AY139" s="252" t="s">
        <v>170</v>
      </c>
    </row>
    <row r="140" s="15" customFormat="1">
      <c r="A140" s="15"/>
      <c r="B140" s="263"/>
      <c r="C140" s="264"/>
      <c r="D140" s="233" t="s">
        <v>195</v>
      </c>
      <c r="E140" s="265" t="s">
        <v>19</v>
      </c>
      <c r="F140" s="266" t="s">
        <v>261</v>
      </c>
      <c r="G140" s="264"/>
      <c r="H140" s="267">
        <v>234.054</v>
      </c>
      <c r="I140" s="268"/>
      <c r="J140" s="264"/>
      <c r="K140" s="264"/>
      <c r="L140" s="269"/>
      <c r="M140" s="270"/>
      <c r="N140" s="271"/>
      <c r="O140" s="271"/>
      <c r="P140" s="271"/>
      <c r="Q140" s="271"/>
      <c r="R140" s="271"/>
      <c r="S140" s="271"/>
      <c r="T140" s="27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3" t="s">
        <v>195</v>
      </c>
      <c r="AU140" s="273" t="s">
        <v>81</v>
      </c>
      <c r="AV140" s="15" t="s">
        <v>177</v>
      </c>
      <c r="AW140" s="15" t="s">
        <v>33</v>
      </c>
      <c r="AX140" s="15" t="s">
        <v>79</v>
      </c>
      <c r="AY140" s="273" t="s">
        <v>170</v>
      </c>
    </row>
    <row r="141" s="2" customFormat="1" ht="44.25" customHeight="1">
      <c r="A141" s="39"/>
      <c r="B141" s="40"/>
      <c r="C141" s="213" t="s">
        <v>221</v>
      </c>
      <c r="D141" s="213" t="s">
        <v>172</v>
      </c>
      <c r="E141" s="214" t="s">
        <v>217</v>
      </c>
      <c r="F141" s="215" t="s">
        <v>218</v>
      </c>
      <c r="G141" s="216" t="s">
        <v>206</v>
      </c>
      <c r="H141" s="217">
        <v>234.054</v>
      </c>
      <c r="I141" s="218"/>
      <c r="J141" s="219">
        <f>ROUND(I141*H141,2)</f>
        <v>0</v>
      </c>
      <c r="K141" s="215" t="s">
        <v>176</v>
      </c>
      <c r="L141" s="45"/>
      <c r="M141" s="220" t="s">
        <v>19</v>
      </c>
      <c r="N141" s="221" t="s">
        <v>42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177</v>
      </c>
      <c r="AT141" s="224" t="s">
        <v>172</v>
      </c>
      <c r="AU141" s="224" t="s">
        <v>81</v>
      </c>
      <c r="AY141" s="18" t="s">
        <v>170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79</v>
      </c>
      <c r="BK141" s="225">
        <f>ROUND(I141*H141,2)</f>
        <v>0</v>
      </c>
      <c r="BL141" s="18" t="s">
        <v>177</v>
      </c>
      <c r="BM141" s="224" t="s">
        <v>1363</v>
      </c>
    </row>
    <row r="142" s="2" customFormat="1">
      <c r="A142" s="39"/>
      <c r="B142" s="40"/>
      <c r="C142" s="41"/>
      <c r="D142" s="226" t="s">
        <v>179</v>
      </c>
      <c r="E142" s="41"/>
      <c r="F142" s="227" t="s">
        <v>220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179</v>
      </c>
      <c r="AU142" s="18" t="s">
        <v>81</v>
      </c>
    </row>
    <row r="143" s="2" customFormat="1" ht="37.8" customHeight="1">
      <c r="A143" s="39"/>
      <c r="B143" s="40"/>
      <c r="C143" s="213" t="s">
        <v>226</v>
      </c>
      <c r="D143" s="213" t="s">
        <v>172</v>
      </c>
      <c r="E143" s="214" t="s">
        <v>222</v>
      </c>
      <c r="F143" s="215" t="s">
        <v>223</v>
      </c>
      <c r="G143" s="216" t="s">
        <v>206</v>
      </c>
      <c r="H143" s="217">
        <v>234.054</v>
      </c>
      <c r="I143" s="218"/>
      <c r="J143" s="219">
        <f>ROUND(I143*H143,2)</f>
        <v>0</v>
      </c>
      <c r="K143" s="215" t="s">
        <v>176</v>
      </c>
      <c r="L143" s="45"/>
      <c r="M143" s="220" t="s">
        <v>19</v>
      </c>
      <c r="N143" s="221" t="s">
        <v>42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177</v>
      </c>
      <c r="AT143" s="224" t="s">
        <v>172</v>
      </c>
      <c r="AU143" s="224" t="s">
        <v>81</v>
      </c>
      <c r="AY143" s="18" t="s">
        <v>170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79</v>
      </c>
      <c r="BK143" s="225">
        <f>ROUND(I143*H143,2)</f>
        <v>0</v>
      </c>
      <c r="BL143" s="18" t="s">
        <v>177</v>
      </c>
      <c r="BM143" s="224" t="s">
        <v>1364</v>
      </c>
    </row>
    <row r="144" s="2" customFormat="1">
      <c r="A144" s="39"/>
      <c r="B144" s="40"/>
      <c r="C144" s="41"/>
      <c r="D144" s="226" t="s">
        <v>179</v>
      </c>
      <c r="E144" s="41"/>
      <c r="F144" s="227" t="s">
        <v>225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179</v>
      </c>
      <c r="AU144" s="18" t="s">
        <v>81</v>
      </c>
    </row>
    <row r="145" s="2" customFormat="1" ht="44.25" customHeight="1">
      <c r="A145" s="39"/>
      <c r="B145" s="40"/>
      <c r="C145" s="213" t="s">
        <v>234</v>
      </c>
      <c r="D145" s="213" t="s">
        <v>172</v>
      </c>
      <c r="E145" s="214" t="s">
        <v>227</v>
      </c>
      <c r="F145" s="215" t="s">
        <v>228</v>
      </c>
      <c r="G145" s="216" t="s">
        <v>229</v>
      </c>
      <c r="H145" s="217">
        <v>456.40499999999997</v>
      </c>
      <c r="I145" s="218"/>
      <c r="J145" s="219">
        <f>ROUND(I145*H145,2)</f>
        <v>0</v>
      </c>
      <c r="K145" s="215" t="s">
        <v>176</v>
      </c>
      <c r="L145" s="45"/>
      <c r="M145" s="220" t="s">
        <v>19</v>
      </c>
      <c r="N145" s="221" t="s">
        <v>42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177</v>
      </c>
      <c r="AT145" s="224" t="s">
        <v>172</v>
      </c>
      <c r="AU145" s="224" t="s">
        <v>81</v>
      </c>
      <c r="AY145" s="18" t="s">
        <v>170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79</v>
      </c>
      <c r="BK145" s="225">
        <f>ROUND(I145*H145,2)</f>
        <v>0</v>
      </c>
      <c r="BL145" s="18" t="s">
        <v>177</v>
      </c>
      <c r="BM145" s="224" t="s">
        <v>1365</v>
      </c>
    </row>
    <row r="146" s="2" customFormat="1">
      <c r="A146" s="39"/>
      <c r="B146" s="40"/>
      <c r="C146" s="41"/>
      <c r="D146" s="226" t="s">
        <v>179</v>
      </c>
      <c r="E146" s="41"/>
      <c r="F146" s="227" t="s">
        <v>231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179</v>
      </c>
      <c r="AU146" s="18" t="s">
        <v>81</v>
      </c>
    </row>
    <row r="147" s="14" customFormat="1">
      <c r="A147" s="14"/>
      <c r="B147" s="242"/>
      <c r="C147" s="243"/>
      <c r="D147" s="233" t="s">
        <v>195</v>
      </c>
      <c r="E147" s="244" t="s">
        <v>19</v>
      </c>
      <c r="F147" s="245" t="s">
        <v>1366</v>
      </c>
      <c r="G147" s="243"/>
      <c r="H147" s="246">
        <v>456.40499999999997</v>
      </c>
      <c r="I147" s="247"/>
      <c r="J147" s="243"/>
      <c r="K147" s="243"/>
      <c r="L147" s="248"/>
      <c r="M147" s="249"/>
      <c r="N147" s="250"/>
      <c r="O147" s="250"/>
      <c r="P147" s="250"/>
      <c r="Q147" s="250"/>
      <c r="R147" s="250"/>
      <c r="S147" s="250"/>
      <c r="T147" s="251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2" t="s">
        <v>195</v>
      </c>
      <c r="AU147" s="252" t="s">
        <v>81</v>
      </c>
      <c r="AV147" s="14" t="s">
        <v>81</v>
      </c>
      <c r="AW147" s="14" t="s">
        <v>33</v>
      </c>
      <c r="AX147" s="14" t="s">
        <v>79</v>
      </c>
      <c r="AY147" s="252" t="s">
        <v>170</v>
      </c>
    </row>
    <row r="148" s="2" customFormat="1" ht="44.25" customHeight="1">
      <c r="A148" s="39"/>
      <c r="B148" s="40"/>
      <c r="C148" s="213" t="s">
        <v>241</v>
      </c>
      <c r="D148" s="213" t="s">
        <v>172</v>
      </c>
      <c r="E148" s="214" t="s">
        <v>983</v>
      </c>
      <c r="F148" s="215" t="s">
        <v>984</v>
      </c>
      <c r="G148" s="216" t="s">
        <v>206</v>
      </c>
      <c r="H148" s="217">
        <v>201.94999999999999</v>
      </c>
      <c r="I148" s="218"/>
      <c r="J148" s="219">
        <f>ROUND(I148*H148,2)</f>
        <v>0</v>
      </c>
      <c r="K148" s="215" t="s">
        <v>176</v>
      </c>
      <c r="L148" s="45"/>
      <c r="M148" s="220" t="s">
        <v>19</v>
      </c>
      <c r="N148" s="221" t="s">
        <v>42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177</v>
      </c>
      <c r="AT148" s="224" t="s">
        <v>172</v>
      </c>
      <c r="AU148" s="224" t="s">
        <v>81</v>
      </c>
      <c r="AY148" s="18" t="s">
        <v>170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79</v>
      </c>
      <c r="BK148" s="225">
        <f>ROUND(I148*H148,2)</f>
        <v>0</v>
      </c>
      <c r="BL148" s="18" t="s">
        <v>177</v>
      </c>
      <c r="BM148" s="224" t="s">
        <v>1367</v>
      </c>
    </row>
    <row r="149" s="2" customFormat="1">
      <c r="A149" s="39"/>
      <c r="B149" s="40"/>
      <c r="C149" s="41"/>
      <c r="D149" s="226" t="s">
        <v>179</v>
      </c>
      <c r="E149" s="41"/>
      <c r="F149" s="227" t="s">
        <v>986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179</v>
      </c>
      <c r="AU149" s="18" t="s">
        <v>81</v>
      </c>
    </row>
    <row r="150" s="2" customFormat="1">
      <c r="A150" s="39"/>
      <c r="B150" s="40"/>
      <c r="C150" s="41"/>
      <c r="D150" s="233" t="s">
        <v>266</v>
      </c>
      <c r="E150" s="41"/>
      <c r="F150" s="274" t="s">
        <v>1368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266</v>
      </c>
      <c r="AU150" s="18" t="s">
        <v>81</v>
      </c>
    </row>
    <row r="151" s="13" customFormat="1">
      <c r="A151" s="13"/>
      <c r="B151" s="231"/>
      <c r="C151" s="232"/>
      <c r="D151" s="233" t="s">
        <v>195</v>
      </c>
      <c r="E151" s="234" t="s">
        <v>19</v>
      </c>
      <c r="F151" s="235" t="s">
        <v>1369</v>
      </c>
      <c r="G151" s="232"/>
      <c r="H151" s="234" t="s">
        <v>19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195</v>
      </c>
      <c r="AU151" s="241" t="s">
        <v>81</v>
      </c>
      <c r="AV151" s="13" t="s">
        <v>79</v>
      </c>
      <c r="AW151" s="13" t="s">
        <v>33</v>
      </c>
      <c r="AX151" s="13" t="s">
        <v>71</v>
      </c>
      <c r="AY151" s="241" t="s">
        <v>170</v>
      </c>
    </row>
    <row r="152" s="13" customFormat="1">
      <c r="A152" s="13"/>
      <c r="B152" s="231"/>
      <c r="C152" s="232"/>
      <c r="D152" s="233" t="s">
        <v>195</v>
      </c>
      <c r="E152" s="234" t="s">
        <v>19</v>
      </c>
      <c r="F152" s="235" t="s">
        <v>1320</v>
      </c>
      <c r="G152" s="232"/>
      <c r="H152" s="234" t="s">
        <v>19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195</v>
      </c>
      <c r="AU152" s="241" t="s">
        <v>81</v>
      </c>
      <c r="AV152" s="13" t="s">
        <v>79</v>
      </c>
      <c r="AW152" s="13" t="s">
        <v>33</v>
      </c>
      <c r="AX152" s="13" t="s">
        <v>71</v>
      </c>
      <c r="AY152" s="241" t="s">
        <v>170</v>
      </c>
    </row>
    <row r="153" s="14" customFormat="1">
      <c r="A153" s="14"/>
      <c r="B153" s="242"/>
      <c r="C153" s="243"/>
      <c r="D153" s="233" t="s">
        <v>195</v>
      </c>
      <c r="E153" s="244" t="s">
        <v>19</v>
      </c>
      <c r="F153" s="245" t="s">
        <v>1370</v>
      </c>
      <c r="G153" s="243"/>
      <c r="H153" s="246">
        <v>9.3599999999999994</v>
      </c>
      <c r="I153" s="247"/>
      <c r="J153" s="243"/>
      <c r="K153" s="243"/>
      <c r="L153" s="248"/>
      <c r="M153" s="249"/>
      <c r="N153" s="250"/>
      <c r="O153" s="250"/>
      <c r="P153" s="250"/>
      <c r="Q153" s="250"/>
      <c r="R153" s="250"/>
      <c r="S153" s="250"/>
      <c r="T153" s="25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2" t="s">
        <v>195</v>
      </c>
      <c r="AU153" s="252" t="s">
        <v>81</v>
      </c>
      <c r="AV153" s="14" t="s">
        <v>81</v>
      </c>
      <c r="AW153" s="14" t="s">
        <v>33</v>
      </c>
      <c r="AX153" s="14" t="s">
        <v>71</v>
      </c>
      <c r="AY153" s="252" t="s">
        <v>170</v>
      </c>
    </row>
    <row r="154" s="13" customFormat="1">
      <c r="A154" s="13"/>
      <c r="B154" s="231"/>
      <c r="C154" s="232"/>
      <c r="D154" s="233" t="s">
        <v>195</v>
      </c>
      <c r="E154" s="234" t="s">
        <v>19</v>
      </c>
      <c r="F154" s="235" t="s">
        <v>1322</v>
      </c>
      <c r="G154" s="232"/>
      <c r="H154" s="234" t="s">
        <v>19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195</v>
      </c>
      <c r="AU154" s="241" t="s">
        <v>81</v>
      </c>
      <c r="AV154" s="13" t="s">
        <v>79</v>
      </c>
      <c r="AW154" s="13" t="s">
        <v>33</v>
      </c>
      <c r="AX154" s="13" t="s">
        <v>71</v>
      </c>
      <c r="AY154" s="241" t="s">
        <v>170</v>
      </c>
    </row>
    <row r="155" s="14" customFormat="1">
      <c r="A155" s="14"/>
      <c r="B155" s="242"/>
      <c r="C155" s="243"/>
      <c r="D155" s="233" t="s">
        <v>195</v>
      </c>
      <c r="E155" s="244" t="s">
        <v>19</v>
      </c>
      <c r="F155" s="245" t="s">
        <v>1371</v>
      </c>
      <c r="G155" s="243"/>
      <c r="H155" s="246">
        <v>8.5800000000000001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195</v>
      </c>
      <c r="AU155" s="252" t="s">
        <v>81</v>
      </c>
      <c r="AV155" s="14" t="s">
        <v>81</v>
      </c>
      <c r="AW155" s="14" t="s">
        <v>33</v>
      </c>
      <c r="AX155" s="14" t="s">
        <v>71</v>
      </c>
      <c r="AY155" s="252" t="s">
        <v>170</v>
      </c>
    </row>
    <row r="156" s="13" customFormat="1">
      <c r="A156" s="13"/>
      <c r="B156" s="231"/>
      <c r="C156" s="232"/>
      <c r="D156" s="233" t="s">
        <v>195</v>
      </c>
      <c r="E156" s="234" t="s">
        <v>19</v>
      </c>
      <c r="F156" s="235" t="s">
        <v>1324</v>
      </c>
      <c r="G156" s="232"/>
      <c r="H156" s="234" t="s">
        <v>19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195</v>
      </c>
      <c r="AU156" s="241" t="s">
        <v>81</v>
      </c>
      <c r="AV156" s="13" t="s">
        <v>79</v>
      </c>
      <c r="AW156" s="13" t="s">
        <v>33</v>
      </c>
      <c r="AX156" s="13" t="s">
        <v>71</v>
      </c>
      <c r="AY156" s="241" t="s">
        <v>170</v>
      </c>
    </row>
    <row r="157" s="14" customFormat="1">
      <c r="A157" s="14"/>
      <c r="B157" s="242"/>
      <c r="C157" s="243"/>
      <c r="D157" s="233" t="s">
        <v>195</v>
      </c>
      <c r="E157" s="244" t="s">
        <v>19</v>
      </c>
      <c r="F157" s="245" t="s">
        <v>1372</v>
      </c>
      <c r="G157" s="243"/>
      <c r="H157" s="246">
        <v>9.8670000000000009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195</v>
      </c>
      <c r="AU157" s="252" t="s">
        <v>81</v>
      </c>
      <c r="AV157" s="14" t="s">
        <v>81</v>
      </c>
      <c r="AW157" s="14" t="s">
        <v>33</v>
      </c>
      <c r="AX157" s="14" t="s">
        <v>71</v>
      </c>
      <c r="AY157" s="252" t="s">
        <v>170</v>
      </c>
    </row>
    <row r="158" s="13" customFormat="1">
      <c r="A158" s="13"/>
      <c r="B158" s="231"/>
      <c r="C158" s="232"/>
      <c r="D158" s="233" t="s">
        <v>195</v>
      </c>
      <c r="E158" s="234" t="s">
        <v>19</v>
      </c>
      <c r="F158" s="235" t="s">
        <v>1326</v>
      </c>
      <c r="G158" s="232"/>
      <c r="H158" s="234" t="s">
        <v>19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195</v>
      </c>
      <c r="AU158" s="241" t="s">
        <v>81</v>
      </c>
      <c r="AV158" s="13" t="s">
        <v>79</v>
      </c>
      <c r="AW158" s="13" t="s">
        <v>33</v>
      </c>
      <c r="AX158" s="13" t="s">
        <v>71</v>
      </c>
      <c r="AY158" s="241" t="s">
        <v>170</v>
      </c>
    </row>
    <row r="159" s="14" customFormat="1">
      <c r="A159" s="14"/>
      <c r="B159" s="242"/>
      <c r="C159" s="243"/>
      <c r="D159" s="233" t="s">
        <v>195</v>
      </c>
      <c r="E159" s="244" t="s">
        <v>19</v>
      </c>
      <c r="F159" s="245" t="s">
        <v>1373</v>
      </c>
      <c r="G159" s="243"/>
      <c r="H159" s="246">
        <v>10.560000000000001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2" t="s">
        <v>195</v>
      </c>
      <c r="AU159" s="252" t="s">
        <v>81</v>
      </c>
      <c r="AV159" s="14" t="s">
        <v>81</v>
      </c>
      <c r="AW159" s="14" t="s">
        <v>33</v>
      </c>
      <c r="AX159" s="14" t="s">
        <v>71</v>
      </c>
      <c r="AY159" s="252" t="s">
        <v>170</v>
      </c>
    </row>
    <row r="160" s="13" customFormat="1">
      <c r="A160" s="13"/>
      <c r="B160" s="231"/>
      <c r="C160" s="232"/>
      <c r="D160" s="233" t="s">
        <v>195</v>
      </c>
      <c r="E160" s="234" t="s">
        <v>19</v>
      </c>
      <c r="F160" s="235" t="s">
        <v>1328</v>
      </c>
      <c r="G160" s="232"/>
      <c r="H160" s="234" t="s">
        <v>19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195</v>
      </c>
      <c r="AU160" s="241" t="s">
        <v>81</v>
      </c>
      <c r="AV160" s="13" t="s">
        <v>79</v>
      </c>
      <c r="AW160" s="13" t="s">
        <v>33</v>
      </c>
      <c r="AX160" s="13" t="s">
        <v>71</v>
      </c>
      <c r="AY160" s="241" t="s">
        <v>170</v>
      </c>
    </row>
    <row r="161" s="14" customFormat="1">
      <c r="A161" s="14"/>
      <c r="B161" s="242"/>
      <c r="C161" s="243"/>
      <c r="D161" s="233" t="s">
        <v>195</v>
      </c>
      <c r="E161" s="244" t="s">
        <v>19</v>
      </c>
      <c r="F161" s="245" t="s">
        <v>1374</v>
      </c>
      <c r="G161" s="243"/>
      <c r="H161" s="246">
        <v>5.7599999999999998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195</v>
      </c>
      <c r="AU161" s="252" t="s">
        <v>81</v>
      </c>
      <c r="AV161" s="14" t="s">
        <v>81</v>
      </c>
      <c r="AW161" s="14" t="s">
        <v>33</v>
      </c>
      <c r="AX161" s="14" t="s">
        <v>71</v>
      </c>
      <c r="AY161" s="252" t="s">
        <v>170</v>
      </c>
    </row>
    <row r="162" s="13" customFormat="1">
      <c r="A162" s="13"/>
      <c r="B162" s="231"/>
      <c r="C162" s="232"/>
      <c r="D162" s="233" t="s">
        <v>195</v>
      </c>
      <c r="E162" s="234" t="s">
        <v>19</v>
      </c>
      <c r="F162" s="235" t="s">
        <v>1330</v>
      </c>
      <c r="G162" s="232"/>
      <c r="H162" s="234" t="s">
        <v>19</v>
      </c>
      <c r="I162" s="236"/>
      <c r="J162" s="232"/>
      <c r="K162" s="232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195</v>
      </c>
      <c r="AU162" s="241" t="s">
        <v>81</v>
      </c>
      <c r="AV162" s="13" t="s">
        <v>79</v>
      </c>
      <c r="AW162" s="13" t="s">
        <v>33</v>
      </c>
      <c r="AX162" s="13" t="s">
        <v>71</v>
      </c>
      <c r="AY162" s="241" t="s">
        <v>170</v>
      </c>
    </row>
    <row r="163" s="14" customFormat="1">
      <c r="A163" s="14"/>
      <c r="B163" s="242"/>
      <c r="C163" s="243"/>
      <c r="D163" s="233" t="s">
        <v>195</v>
      </c>
      <c r="E163" s="244" t="s">
        <v>19</v>
      </c>
      <c r="F163" s="245" t="s">
        <v>1375</v>
      </c>
      <c r="G163" s="243"/>
      <c r="H163" s="246">
        <v>0.83199999999999996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2" t="s">
        <v>195</v>
      </c>
      <c r="AU163" s="252" t="s">
        <v>81</v>
      </c>
      <c r="AV163" s="14" t="s">
        <v>81</v>
      </c>
      <c r="AW163" s="14" t="s">
        <v>33</v>
      </c>
      <c r="AX163" s="14" t="s">
        <v>71</v>
      </c>
      <c r="AY163" s="252" t="s">
        <v>170</v>
      </c>
    </row>
    <row r="164" s="13" customFormat="1">
      <c r="A164" s="13"/>
      <c r="B164" s="231"/>
      <c r="C164" s="232"/>
      <c r="D164" s="233" t="s">
        <v>195</v>
      </c>
      <c r="E164" s="234" t="s">
        <v>19</v>
      </c>
      <c r="F164" s="235" t="s">
        <v>1332</v>
      </c>
      <c r="G164" s="232"/>
      <c r="H164" s="234" t="s">
        <v>19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195</v>
      </c>
      <c r="AU164" s="241" t="s">
        <v>81</v>
      </c>
      <c r="AV164" s="13" t="s">
        <v>79</v>
      </c>
      <c r="AW164" s="13" t="s">
        <v>33</v>
      </c>
      <c r="AX164" s="13" t="s">
        <v>71</v>
      </c>
      <c r="AY164" s="241" t="s">
        <v>170</v>
      </c>
    </row>
    <row r="165" s="14" customFormat="1">
      <c r="A165" s="14"/>
      <c r="B165" s="242"/>
      <c r="C165" s="243"/>
      <c r="D165" s="233" t="s">
        <v>195</v>
      </c>
      <c r="E165" s="244" t="s">
        <v>19</v>
      </c>
      <c r="F165" s="245" t="s">
        <v>1376</v>
      </c>
      <c r="G165" s="243"/>
      <c r="H165" s="246">
        <v>0.97599999999999998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195</v>
      </c>
      <c r="AU165" s="252" t="s">
        <v>81</v>
      </c>
      <c r="AV165" s="14" t="s">
        <v>81</v>
      </c>
      <c r="AW165" s="14" t="s">
        <v>33</v>
      </c>
      <c r="AX165" s="14" t="s">
        <v>71</v>
      </c>
      <c r="AY165" s="252" t="s">
        <v>170</v>
      </c>
    </row>
    <row r="166" s="13" customFormat="1">
      <c r="A166" s="13"/>
      <c r="B166" s="231"/>
      <c r="C166" s="232"/>
      <c r="D166" s="233" t="s">
        <v>195</v>
      </c>
      <c r="E166" s="234" t="s">
        <v>19</v>
      </c>
      <c r="F166" s="235" t="s">
        <v>1334</v>
      </c>
      <c r="G166" s="232"/>
      <c r="H166" s="234" t="s">
        <v>19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1" t="s">
        <v>195</v>
      </c>
      <c r="AU166" s="241" t="s">
        <v>81</v>
      </c>
      <c r="AV166" s="13" t="s">
        <v>79</v>
      </c>
      <c r="AW166" s="13" t="s">
        <v>33</v>
      </c>
      <c r="AX166" s="13" t="s">
        <v>71</v>
      </c>
      <c r="AY166" s="241" t="s">
        <v>170</v>
      </c>
    </row>
    <row r="167" s="14" customFormat="1">
      <c r="A167" s="14"/>
      <c r="B167" s="242"/>
      <c r="C167" s="243"/>
      <c r="D167" s="233" t="s">
        <v>195</v>
      </c>
      <c r="E167" s="244" t="s">
        <v>19</v>
      </c>
      <c r="F167" s="245" t="s">
        <v>1377</v>
      </c>
      <c r="G167" s="243"/>
      <c r="H167" s="246">
        <v>1.2</v>
      </c>
      <c r="I167" s="247"/>
      <c r="J167" s="243"/>
      <c r="K167" s="243"/>
      <c r="L167" s="248"/>
      <c r="M167" s="249"/>
      <c r="N167" s="250"/>
      <c r="O167" s="250"/>
      <c r="P167" s="250"/>
      <c r="Q167" s="250"/>
      <c r="R167" s="250"/>
      <c r="S167" s="250"/>
      <c r="T167" s="251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2" t="s">
        <v>195</v>
      </c>
      <c r="AU167" s="252" t="s">
        <v>81</v>
      </c>
      <c r="AV167" s="14" t="s">
        <v>81</v>
      </c>
      <c r="AW167" s="14" t="s">
        <v>33</v>
      </c>
      <c r="AX167" s="14" t="s">
        <v>71</v>
      </c>
      <c r="AY167" s="252" t="s">
        <v>170</v>
      </c>
    </row>
    <row r="168" s="13" customFormat="1">
      <c r="A168" s="13"/>
      <c r="B168" s="231"/>
      <c r="C168" s="232"/>
      <c r="D168" s="233" t="s">
        <v>195</v>
      </c>
      <c r="E168" s="234" t="s">
        <v>19</v>
      </c>
      <c r="F168" s="235" t="s">
        <v>1336</v>
      </c>
      <c r="G168" s="232"/>
      <c r="H168" s="234" t="s">
        <v>19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195</v>
      </c>
      <c r="AU168" s="241" t="s">
        <v>81</v>
      </c>
      <c r="AV168" s="13" t="s">
        <v>79</v>
      </c>
      <c r="AW168" s="13" t="s">
        <v>33</v>
      </c>
      <c r="AX168" s="13" t="s">
        <v>71</v>
      </c>
      <c r="AY168" s="241" t="s">
        <v>170</v>
      </c>
    </row>
    <row r="169" s="14" customFormat="1">
      <c r="A169" s="14"/>
      <c r="B169" s="242"/>
      <c r="C169" s="243"/>
      <c r="D169" s="233" t="s">
        <v>195</v>
      </c>
      <c r="E169" s="244" t="s">
        <v>19</v>
      </c>
      <c r="F169" s="245" t="s">
        <v>1378</v>
      </c>
      <c r="G169" s="243"/>
      <c r="H169" s="246">
        <v>6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2" t="s">
        <v>195</v>
      </c>
      <c r="AU169" s="252" t="s">
        <v>81</v>
      </c>
      <c r="AV169" s="14" t="s">
        <v>81</v>
      </c>
      <c r="AW169" s="14" t="s">
        <v>33</v>
      </c>
      <c r="AX169" s="14" t="s">
        <v>71</v>
      </c>
      <c r="AY169" s="252" t="s">
        <v>170</v>
      </c>
    </row>
    <row r="170" s="13" customFormat="1">
      <c r="A170" s="13"/>
      <c r="B170" s="231"/>
      <c r="C170" s="232"/>
      <c r="D170" s="233" t="s">
        <v>195</v>
      </c>
      <c r="E170" s="234" t="s">
        <v>19</v>
      </c>
      <c r="F170" s="235" t="s">
        <v>1338</v>
      </c>
      <c r="G170" s="232"/>
      <c r="H170" s="234" t="s">
        <v>19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195</v>
      </c>
      <c r="AU170" s="241" t="s">
        <v>81</v>
      </c>
      <c r="AV170" s="13" t="s">
        <v>79</v>
      </c>
      <c r="AW170" s="13" t="s">
        <v>33</v>
      </c>
      <c r="AX170" s="13" t="s">
        <v>71</v>
      </c>
      <c r="AY170" s="241" t="s">
        <v>170</v>
      </c>
    </row>
    <row r="171" s="14" customFormat="1">
      <c r="A171" s="14"/>
      <c r="B171" s="242"/>
      <c r="C171" s="243"/>
      <c r="D171" s="233" t="s">
        <v>195</v>
      </c>
      <c r="E171" s="244" t="s">
        <v>19</v>
      </c>
      <c r="F171" s="245" t="s">
        <v>1379</v>
      </c>
      <c r="G171" s="243"/>
      <c r="H171" s="246">
        <v>8.4000000000000004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2" t="s">
        <v>195</v>
      </c>
      <c r="AU171" s="252" t="s">
        <v>81</v>
      </c>
      <c r="AV171" s="14" t="s">
        <v>81</v>
      </c>
      <c r="AW171" s="14" t="s">
        <v>33</v>
      </c>
      <c r="AX171" s="14" t="s">
        <v>71</v>
      </c>
      <c r="AY171" s="252" t="s">
        <v>170</v>
      </c>
    </row>
    <row r="172" s="13" customFormat="1">
      <c r="A172" s="13"/>
      <c r="B172" s="231"/>
      <c r="C172" s="232"/>
      <c r="D172" s="233" t="s">
        <v>195</v>
      </c>
      <c r="E172" s="234" t="s">
        <v>19</v>
      </c>
      <c r="F172" s="235" t="s">
        <v>1340</v>
      </c>
      <c r="G172" s="232"/>
      <c r="H172" s="234" t="s">
        <v>19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195</v>
      </c>
      <c r="AU172" s="241" t="s">
        <v>81</v>
      </c>
      <c r="AV172" s="13" t="s">
        <v>79</v>
      </c>
      <c r="AW172" s="13" t="s">
        <v>33</v>
      </c>
      <c r="AX172" s="13" t="s">
        <v>71</v>
      </c>
      <c r="AY172" s="241" t="s">
        <v>170</v>
      </c>
    </row>
    <row r="173" s="14" customFormat="1">
      <c r="A173" s="14"/>
      <c r="B173" s="242"/>
      <c r="C173" s="243"/>
      <c r="D173" s="233" t="s">
        <v>195</v>
      </c>
      <c r="E173" s="244" t="s">
        <v>19</v>
      </c>
      <c r="F173" s="245" t="s">
        <v>1380</v>
      </c>
      <c r="G173" s="243"/>
      <c r="H173" s="246">
        <v>4.1399999999999997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2" t="s">
        <v>195</v>
      </c>
      <c r="AU173" s="252" t="s">
        <v>81</v>
      </c>
      <c r="AV173" s="14" t="s">
        <v>81</v>
      </c>
      <c r="AW173" s="14" t="s">
        <v>33</v>
      </c>
      <c r="AX173" s="14" t="s">
        <v>71</v>
      </c>
      <c r="AY173" s="252" t="s">
        <v>170</v>
      </c>
    </row>
    <row r="174" s="13" customFormat="1">
      <c r="A174" s="13"/>
      <c r="B174" s="231"/>
      <c r="C174" s="232"/>
      <c r="D174" s="233" t="s">
        <v>195</v>
      </c>
      <c r="E174" s="234" t="s">
        <v>19</v>
      </c>
      <c r="F174" s="235" t="s">
        <v>1381</v>
      </c>
      <c r="G174" s="232"/>
      <c r="H174" s="234" t="s">
        <v>19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195</v>
      </c>
      <c r="AU174" s="241" t="s">
        <v>81</v>
      </c>
      <c r="AV174" s="13" t="s">
        <v>79</v>
      </c>
      <c r="AW174" s="13" t="s">
        <v>33</v>
      </c>
      <c r="AX174" s="13" t="s">
        <v>71</v>
      </c>
      <c r="AY174" s="241" t="s">
        <v>170</v>
      </c>
    </row>
    <row r="175" s="14" customFormat="1">
      <c r="A175" s="14"/>
      <c r="B175" s="242"/>
      <c r="C175" s="243"/>
      <c r="D175" s="233" t="s">
        <v>195</v>
      </c>
      <c r="E175" s="244" t="s">
        <v>19</v>
      </c>
      <c r="F175" s="245" t="s">
        <v>1382</v>
      </c>
      <c r="G175" s="243"/>
      <c r="H175" s="246">
        <v>21.274999999999999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195</v>
      </c>
      <c r="AU175" s="252" t="s">
        <v>81</v>
      </c>
      <c r="AV175" s="14" t="s">
        <v>81</v>
      </c>
      <c r="AW175" s="14" t="s">
        <v>33</v>
      </c>
      <c r="AX175" s="14" t="s">
        <v>71</v>
      </c>
      <c r="AY175" s="252" t="s">
        <v>170</v>
      </c>
    </row>
    <row r="176" s="16" customFormat="1">
      <c r="A176" s="16"/>
      <c r="B176" s="282"/>
      <c r="C176" s="283"/>
      <c r="D176" s="233" t="s">
        <v>195</v>
      </c>
      <c r="E176" s="284" t="s">
        <v>19</v>
      </c>
      <c r="F176" s="285" t="s">
        <v>1383</v>
      </c>
      <c r="G176" s="283"/>
      <c r="H176" s="286">
        <v>86.950000000000003</v>
      </c>
      <c r="I176" s="287"/>
      <c r="J176" s="283"/>
      <c r="K176" s="283"/>
      <c r="L176" s="288"/>
      <c r="M176" s="289"/>
      <c r="N176" s="290"/>
      <c r="O176" s="290"/>
      <c r="P176" s="290"/>
      <c r="Q176" s="290"/>
      <c r="R176" s="290"/>
      <c r="S176" s="290"/>
      <c r="T176" s="291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T176" s="292" t="s">
        <v>195</v>
      </c>
      <c r="AU176" s="292" t="s">
        <v>81</v>
      </c>
      <c r="AV176" s="16" t="s">
        <v>185</v>
      </c>
      <c r="AW176" s="16" t="s">
        <v>33</v>
      </c>
      <c r="AX176" s="16" t="s">
        <v>71</v>
      </c>
      <c r="AY176" s="292" t="s">
        <v>170</v>
      </c>
    </row>
    <row r="177" s="13" customFormat="1">
      <c r="A177" s="13"/>
      <c r="B177" s="231"/>
      <c r="C177" s="232"/>
      <c r="D177" s="233" t="s">
        <v>195</v>
      </c>
      <c r="E177" s="234" t="s">
        <v>19</v>
      </c>
      <c r="F177" s="235" t="s">
        <v>1384</v>
      </c>
      <c r="G177" s="232"/>
      <c r="H177" s="234" t="s">
        <v>19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195</v>
      </c>
      <c r="AU177" s="241" t="s">
        <v>81</v>
      </c>
      <c r="AV177" s="13" t="s">
        <v>79</v>
      </c>
      <c r="AW177" s="13" t="s">
        <v>33</v>
      </c>
      <c r="AX177" s="13" t="s">
        <v>71</v>
      </c>
      <c r="AY177" s="241" t="s">
        <v>170</v>
      </c>
    </row>
    <row r="178" s="14" customFormat="1">
      <c r="A178" s="14"/>
      <c r="B178" s="242"/>
      <c r="C178" s="243"/>
      <c r="D178" s="233" t="s">
        <v>195</v>
      </c>
      <c r="E178" s="244" t="s">
        <v>19</v>
      </c>
      <c r="F178" s="245" t="s">
        <v>1385</v>
      </c>
      <c r="G178" s="243"/>
      <c r="H178" s="246">
        <v>115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195</v>
      </c>
      <c r="AU178" s="252" t="s">
        <v>81</v>
      </c>
      <c r="AV178" s="14" t="s">
        <v>81</v>
      </c>
      <c r="AW178" s="14" t="s">
        <v>33</v>
      </c>
      <c r="AX178" s="14" t="s">
        <v>71</v>
      </c>
      <c r="AY178" s="252" t="s">
        <v>170</v>
      </c>
    </row>
    <row r="179" s="15" customFormat="1">
      <c r="A179" s="15"/>
      <c r="B179" s="263"/>
      <c r="C179" s="264"/>
      <c r="D179" s="233" t="s">
        <v>195</v>
      </c>
      <c r="E179" s="265" t="s">
        <v>19</v>
      </c>
      <c r="F179" s="266" t="s">
        <v>261</v>
      </c>
      <c r="G179" s="264"/>
      <c r="H179" s="267">
        <v>201.94999999999999</v>
      </c>
      <c r="I179" s="268"/>
      <c r="J179" s="264"/>
      <c r="K179" s="264"/>
      <c r="L179" s="269"/>
      <c r="M179" s="270"/>
      <c r="N179" s="271"/>
      <c r="O179" s="271"/>
      <c r="P179" s="271"/>
      <c r="Q179" s="271"/>
      <c r="R179" s="271"/>
      <c r="S179" s="271"/>
      <c r="T179" s="272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3" t="s">
        <v>195</v>
      </c>
      <c r="AU179" s="273" t="s">
        <v>81</v>
      </c>
      <c r="AV179" s="15" t="s">
        <v>177</v>
      </c>
      <c r="AW179" s="15" t="s">
        <v>33</v>
      </c>
      <c r="AX179" s="15" t="s">
        <v>79</v>
      </c>
      <c r="AY179" s="273" t="s">
        <v>170</v>
      </c>
    </row>
    <row r="180" s="2" customFormat="1" ht="16.5" customHeight="1">
      <c r="A180" s="39"/>
      <c r="B180" s="40"/>
      <c r="C180" s="253" t="s">
        <v>247</v>
      </c>
      <c r="D180" s="253" t="s">
        <v>248</v>
      </c>
      <c r="E180" s="254" t="s">
        <v>1386</v>
      </c>
      <c r="F180" s="255" t="s">
        <v>1387</v>
      </c>
      <c r="G180" s="256" t="s">
        <v>229</v>
      </c>
      <c r="H180" s="257">
        <v>169.553</v>
      </c>
      <c r="I180" s="258"/>
      <c r="J180" s="259">
        <f>ROUND(I180*H180,2)</f>
        <v>0</v>
      </c>
      <c r="K180" s="255" t="s">
        <v>176</v>
      </c>
      <c r="L180" s="260"/>
      <c r="M180" s="261" t="s">
        <v>19</v>
      </c>
      <c r="N180" s="262" t="s">
        <v>42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216</v>
      </c>
      <c r="AT180" s="224" t="s">
        <v>248</v>
      </c>
      <c r="AU180" s="224" t="s">
        <v>81</v>
      </c>
      <c r="AY180" s="18" t="s">
        <v>170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79</v>
      </c>
      <c r="BK180" s="225">
        <f>ROUND(I180*H180,2)</f>
        <v>0</v>
      </c>
      <c r="BL180" s="18" t="s">
        <v>177</v>
      </c>
      <c r="BM180" s="224" t="s">
        <v>1388</v>
      </c>
    </row>
    <row r="181" s="2" customFormat="1">
      <c r="A181" s="39"/>
      <c r="B181" s="40"/>
      <c r="C181" s="41"/>
      <c r="D181" s="226" t="s">
        <v>179</v>
      </c>
      <c r="E181" s="41"/>
      <c r="F181" s="227" t="s">
        <v>1389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179</v>
      </c>
      <c r="AU181" s="18" t="s">
        <v>81</v>
      </c>
    </row>
    <row r="182" s="2" customFormat="1">
      <c r="A182" s="39"/>
      <c r="B182" s="40"/>
      <c r="C182" s="41"/>
      <c r="D182" s="233" t="s">
        <v>266</v>
      </c>
      <c r="E182" s="41"/>
      <c r="F182" s="274" t="s">
        <v>1390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266</v>
      </c>
      <c r="AU182" s="18" t="s">
        <v>81</v>
      </c>
    </row>
    <row r="183" s="14" customFormat="1">
      <c r="A183" s="14"/>
      <c r="B183" s="242"/>
      <c r="C183" s="243"/>
      <c r="D183" s="233" t="s">
        <v>195</v>
      </c>
      <c r="E183" s="244" t="s">
        <v>19</v>
      </c>
      <c r="F183" s="245" t="s">
        <v>1391</v>
      </c>
      <c r="G183" s="243"/>
      <c r="H183" s="246">
        <v>169.553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195</v>
      </c>
      <c r="AU183" s="252" t="s">
        <v>81</v>
      </c>
      <c r="AV183" s="14" t="s">
        <v>81</v>
      </c>
      <c r="AW183" s="14" t="s">
        <v>33</v>
      </c>
      <c r="AX183" s="14" t="s">
        <v>79</v>
      </c>
      <c r="AY183" s="252" t="s">
        <v>170</v>
      </c>
    </row>
    <row r="184" s="2" customFormat="1" ht="66.75" customHeight="1">
      <c r="A184" s="39"/>
      <c r="B184" s="40"/>
      <c r="C184" s="213" t="s">
        <v>252</v>
      </c>
      <c r="D184" s="213" t="s">
        <v>172</v>
      </c>
      <c r="E184" s="214" t="s">
        <v>1005</v>
      </c>
      <c r="F184" s="215" t="s">
        <v>1006</v>
      </c>
      <c r="G184" s="216" t="s">
        <v>206</v>
      </c>
      <c r="H184" s="217">
        <v>38.424999999999997</v>
      </c>
      <c r="I184" s="218"/>
      <c r="J184" s="219">
        <f>ROUND(I184*H184,2)</f>
        <v>0</v>
      </c>
      <c r="K184" s="215" t="s">
        <v>176</v>
      </c>
      <c r="L184" s="45"/>
      <c r="M184" s="220" t="s">
        <v>19</v>
      </c>
      <c r="N184" s="221" t="s">
        <v>42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177</v>
      </c>
      <c r="AT184" s="224" t="s">
        <v>172</v>
      </c>
      <c r="AU184" s="224" t="s">
        <v>81</v>
      </c>
      <c r="AY184" s="18" t="s">
        <v>170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79</v>
      </c>
      <c r="BK184" s="225">
        <f>ROUND(I184*H184,2)</f>
        <v>0</v>
      </c>
      <c r="BL184" s="18" t="s">
        <v>177</v>
      </c>
      <c r="BM184" s="224" t="s">
        <v>1392</v>
      </c>
    </row>
    <row r="185" s="2" customFormat="1">
      <c r="A185" s="39"/>
      <c r="B185" s="40"/>
      <c r="C185" s="41"/>
      <c r="D185" s="226" t="s">
        <v>179</v>
      </c>
      <c r="E185" s="41"/>
      <c r="F185" s="227" t="s">
        <v>1008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179</v>
      </c>
      <c r="AU185" s="18" t="s">
        <v>81</v>
      </c>
    </row>
    <row r="186" s="2" customFormat="1">
      <c r="A186" s="39"/>
      <c r="B186" s="40"/>
      <c r="C186" s="41"/>
      <c r="D186" s="233" t="s">
        <v>266</v>
      </c>
      <c r="E186" s="41"/>
      <c r="F186" s="274" t="s">
        <v>1368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266</v>
      </c>
      <c r="AU186" s="18" t="s">
        <v>81</v>
      </c>
    </row>
    <row r="187" s="13" customFormat="1">
      <c r="A187" s="13"/>
      <c r="B187" s="231"/>
      <c r="C187" s="232"/>
      <c r="D187" s="233" t="s">
        <v>195</v>
      </c>
      <c r="E187" s="234" t="s">
        <v>19</v>
      </c>
      <c r="F187" s="235" t="s">
        <v>1393</v>
      </c>
      <c r="G187" s="232"/>
      <c r="H187" s="234" t="s">
        <v>19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195</v>
      </c>
      <c r="AU187" s="241" t="s">
        <v>81</v>
      </c>
      <c r="AV187" s="13" t="s">
        <v>79</v>
      </c>
      <c r="AW187" s="13" t="s">
        <v>33</v>
      </c>
      <c r="AX187" s="13" t="s">
        <v>71</v>
      </c>
      <c r="AY187" s="241" t="s">
        <v>170</v>
      </c>
    </row>
    <row r="188" s="13" customFormat="1">
      <c r="A188" s="13"/>
      <c r="B188" s="231"/>
      <c r="C188" s="232"/>
      <c r="D188" s="233" t="s">
        <v>195</v>
      </c>
      <c r="E188" s="234" t="s">
        <v>19</v>
      </c>
      <c r="F188" s="235" t="s">
        <v>1320</v>
      </c>
      <c r="G188" s="232"/>
      <c r="H188" s="234" t="s">
        <v>19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195</v>
      </c>
      <c r="AU188" s="241" t="s">
        <v>81</v>
      </c>
      <c r="AV188" s="13" t="s">
        <v>79</v>
      </c>
      <c r="AW188" s="13" t="s">
        <v>33</v>
      </c>
      <c r="AX188" s="13" t="s">
        <v>71</v>
      </c>
      <c r="AY188" s="241" t="s">
        <v>170</v>
      </c>
    </row>
    <row r="189" s="14" customFormat="1">
      <c r="A189" s="14"/>
      <c r="B189" s="242"/>
      <c r="C189" s="243"/>
      <c r="D189" s="233" t="s">
        <v>195</v>
      </c>
      <c r="E189" s="244" t="s">
        <v>19</v>
      </c>
      <c r="F189" s="245" t="s">
        <v>1394</v>
      </c>
      <c r="G189" s="243"/>
      <c r="H189" s="246">
        <v>6.1200000000000001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195</v>
      </c>
      <c r="AU189" s="252" t="s">
        <v>81</v>
      </c>
      <c r="AV189" s="14" t="s">
        <v>81</v>
      </c>
      <c r="AW189" s="14" t="s">
        <v>33</v>
      </c>
      <c r="AX189" s="14" t="s">
        <v>71</v>
      </c>
      <c r="AY189" s="252" t="s">
        <v>170</v>
      </c>
    </row>
    <row r="190" s="13" customFormat="1">
      <c r="A190" s="13"/>
      <c r="B190" s="231"/>
      <c r="C190" s="232"/>
      <c r="D190" s="233" t="s">
        <v>195</v>
      </c>
      <c r="E190" s="234" t="s">
        <v>19</v>
      </c>
      <c r="F190" s="235" t="s">
        <v>1322</v>
      </c>
      <c r="G190" s="232"/>
      <c r="H190" s="234" t="s">
        <v>19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195</v>
      </c>
      <c r="AU190" s="241" t="s">
        <v>81</v>
      </c>
      <c r="AV190" s="13" t="s">
        <v>79</v>
      </c>
      <c r="AW190" s="13" t="s">
        <v>33</v>
      </c>
      <c r="AX190" s="13" t="s">
        <v>71</v>
      </c>
      <c r="AY190" s="241" t="s">
        <v>170</v>
      </c>
    </row>
    <row r="191" s="14" customFormat="1">
      <c r="A191" s="14"/>
      <c r="B191" s="242"/>
      <c r="C191" s="243"/>
      <c r="D191" s="233" t="s">
        <v>195</v>
      </c>
      <c r="E191" s="244" t="s">
        <v>19</v>
      </c>
      <c r="F191" s="245" t="s">
        <v>1395</v>
      </c>
      <c r="G191" s="243"/>
      <c r="H191" s="246">
        <v>5.6100000000000003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195</v>
      </c>
      <c r="AU191" s="252" t="s">
        <v>81</v>
      </c>
      <c r="AV191" s="14" t="s">
        <v>81</v>
      </c>
      <c r="AW191" s="14" t="s">
        <v>33</v>
      </c>
      <c r="AX191" s="14" t="s">
        <v>71</v>
      </c>
      <c r="AY191" s="252" t="s">
        <v>170</v>
      </c>
    </row>
    <row r="192" s="13" customFormat="1">
      <c r="A192" s="13"/>
      <c r="B192" s="231"/>
      <c r="C192" s="232"/>
      <c r="D192" s="233" t="s">
        <v>195</v>
      </c>
      <c r="E192" s="234" t="s">
        <v>19</v>
      </c>
      <c r="F192" s="235" t="s">
        <v>1324</v>
      </c>
      <c r="G192" s="232"/>
      <c r="H192" s="234" t="s">
        <v>19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195</v>
      </c>
      <c r="AU192" s="241" t="s">
        <v>81</v>
      </c>
      <c r="AV192" s="13" t="s">
        <v>79</v>
      </c>
      <c r="AW192" s="13" t="s">
        <v>33</v>
      </c>
      <c r="AX192" s="13" t="s">
        <v>71</v>
      </c>
      <c r="AY192" s="241" t="s">
        <v>170</v>
      </c>
    </row>
    <row r="193" s="14" customFormat="1">
      <c r="A193" s="14"/>
      <c r="B193" s="242"/>
      <c r="C193" s="243"/>
      <c r="D193" s="233" t="s">
        <v>195</v>
      </c>
      <c r="E193" s="244" t="s">
        <v>19</v>
      </c>
      <c r="F193" s="245" t="s">
        <v>1396</v>
      </c>
      <c r="G193" s="243"/>
      <c r="H193" s="246">
        <v>6.8310000000000004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195</v>
      </c>
      <c r="AU193" s="252" t="s">
        <v>81</v>
      </c>
      <c r="AV193" s="14" t="s">
        <v>81</v>
      </c>
      <c r="AW193" s="14" t="s">
        <v>33</v>
      </c>
      <c r="AX193" s="14" t="s">
        <v>71</v>
      </c>
      <c r="AY193" s="252" t="s">
        <v>170</v>
      </c>
    </row>
    <row r="194" s="13" customFormat="1">
      <c r="A194" s="13"/>
      <c r="B194" s="231"/>
      <c r="C194" s="232"/>
      <c r="D194" s="233" t="s">
        <v>195</v>
      </c>
      <c r="E194" s="234" t="s">
        <v>19</v>
      </c>
      <c r="F194" s="235" t="s">
        <v>1326</v>
      </c>
      <c r="G194" s="232"/>
      <c r="H194" s="234" t="s">
        <v>19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195</v>
      </c>
      <c r="AU194" s="241" t="s">
        <v>81</v>
      </c>
      <c r="AV194" s="13" t="s">
        <v>79</v>
      </c>
      <c r="AW194" s="13" t="s">
        <v>33</v>
      </c>
      <c r="AX194" s="13" t="s">
        <v>71</v>
      </c>
      <c r="AY194" s="241" t="s">
        <v>170</v>
      </c>
    </row>
    <row r="195" s="14" customFormat="1">
      <c r="A195" s="14"/>
      <c r="B195" s="242"/>
      <c r="C195" s="243"/>
      <c r="D195" s="233" t="s">
        <v>195</v>
      </c>
      <c r="E195" s="244" t="s">
        <v>19</v>
      </c>
      <c r="F195" s="245" t="s">
        <v>1397</v>
      </c>
      <c r="G195" s="243"/>
      <c r="H195" s="246">
        <v>8.1600000000000001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2" t="s">
        <v>195</v>
      </c>
      <c r="AU195" s="252" t="s">
        <v>81</v>
      </c>
      <c r="AV195" s="14" t="s">
        <v>81</v>
      </c>
      <c r="AW195" s="14" t="s">
        <v>33</v>
      </c>
      <c r="AX195" s="14" t="s">
        <v>71</v>
      </c>
      <c r="AY195" s="252" t="s">
        <v>170</v>
      </c>
    </row>
    <row r="196" s="13" customFormat="1">
      <c r="A196" s="13"/>
      <c r="B196" s="231"/>
      <c r="C196" s="232"/>
      <c r="D196" s="233" t="s">
        <v>195</v>
      </c>
      <c r="E196" s="234" t="s">
        <v>19</v>
      </c>
      <c r="F196" s="235" t="s">
        <v>1328</v>
      </c>
      <c r="G196" s="232"/>
      <c r="H196" s="234" t="s">
        <v>19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195</v>
      </c>
      <c r="AU196" s="241" t="s">
        <v>81</v>
      </c>
      <c r="AV196" s="13" t="s">
        <v>79</v>
      </c>
      <c r="AW196" s="13" t="s">
        <v>33</v>
      </c>
      <c r="AX196" s="13" t="s">
        <v>71</v>
      </c>
      <c r="AY196" s="241" t="s">
        <v>170</v>
      </c>
    </row>
    <row r="197" s="14" customFormat="1">
      <c r="A197" s="14"/>
      <c r="B197" s="242"/>
      <c r="C197" s="243"/>
      <c r="D197" s="233" t="s">
        <v>195</v>
      </c>
      <c r="E197" s="244" t="s">
        <v>19</v>
      </c>
      <c r="F197" s="245" t="s">
        <v>1398</v>
      </c>
      <c r="G197" s="243"/>
      <c r="H197" s="246">
        <v>4.0800000000000001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195</v>
      </c>
      <c r="AU197" s="252" t="s">
        <v>81</v>
      </c>
      <c r="AV197" s="14" t="s">
        <v>81</v>
      </c>
      <c r="AW197" s="14" t="s">
        <v>33</v>
      </c>
      <c r="AX197" s="14" t="s">
        <v>71</v>
      </c>
      <c r="AY197" s="252" t="s">
        <v>170</v>
      </c>
    </row>
    <row r="198" s="13" customFormat="1">
      <c r="A198" s="13"/>
      <c r="B198" s="231"/>
      <c r="C198" s="232"/>
      <c r="D198" s="233" t="s">
        <v>195</v>
      </c>
      <c r="E198" s="234" t="s">
        <v>19</v>
      </c>
      <c r="F198" s="235" t="s">
        <v>1330</v>
      </c>
      <c r="G198" s="232"/>
      <c r="H198" s="234" t="s">
        <v>19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1" t="s">
        <v>195</v>
      </c>
      <c r="AU198" s="241" t="s">
        <v>81</v>
      </c>
      <c r="AV198" s="13" t="s">
        <v>79</v>
      </c>
      <c r="AW198" s="13" t="s">
        <v>33</v>
      </c>
      <c r="AX198" s="13" t="s">
        <v>71</v>
      </c>
      <c r="AY198" s="241" t="s">
        <v>170</v>
      </c>
    </row>
    <row r="199" s="14" customFormat="1">
      <c r="A199" s="14"/>
      <c r="B199" s="242"/>
      <c r="C199" s="243"/>
      <c r="D199" s="233" t="s">
        <v>195</v>
      </c>
      <c r="E199" s="244" t="s">
        <v>19</v>
      </c>
      <c r="F199" s="245" t="s">
        <v>1399</v>
      </c>
      <c r="G199" s="243"/>
      <c r="H199" s="246">
        <v>0.621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2" t="s">
        <v>195</v>
      </c>
      <c r="AU199" s="252" t="s">
        <v>81</v>
      </c>
      <c r="AV199" s="14" t="s">
        <v>81</v>
      </c>
      <c r="AW199" s="14" t="s">
        <v>33</v>
      </c>
      <c r="AX199" s="14" t="s">
        <v>71</v>
      </c>
      <c r="AY199" s="252" t="s">
        <v>170</v>
      </c>
    </row>
    <row r="200" s="13" customFormat="1">
      <c r="A200" s="13"/>
      <c r="B200" s="231"/>
      <c r="C200" s="232"/>
      <c r="D200" s="233" t="s">
        <v>195</v>
      </c>
      <c r="E200" s="234" t="s">
        <v>19</v>
      </c>
      <c r="F200" s="235" t="s">
        <v>1332</v>
      </c>
      <c r="G200" s="232"/>
      <c r="H200" s="234" t="s">
        <v>19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195</v>
      </c>
      <c r="AU200" s="241" t="s">
        <v>81</v>
      </c>
      <c r="AV200" s="13" t="s">
        <v>79</v>
      </c>
      <c r="AW200" s="13" t="s">
        <v>33</v>
      </c>
      <c r="AX200" s="13" t="s">
        <v>71</v>
      </c>
      <c r="AY200" s="241" t="s">
        <v>170</v>
      </c>
    </row>
    <row r="201" s="14" customFormat="1">
      <c r="A201" s="14"/>
      <c r="B201" s="242"/>
      <c r="C201" s="243"/>
      <c r="D201" s="233" t="s">
        <v>195</v>
      </c>
      <c r="E201" s="244" t="s">
        <v>19</v>
      </c>
      <c r="F201" s="245" t="s">
        <v>1400</v>
      </c>
      <c r="G201" s="243"/>
      <c r="H201" s="246">
        <v>0.61799999999999999</v>
      </c>
      <c r="I201" s="247"/>
      <c r="J201" s="243"/>
      <c r="K201" s="243"/>
      <c r="L201" s="248"/>
      <c r="M201" s="249"/>
      <c r="N201" s="250"/>
      <c r="O201" s="250"/>
      <c r="P201" s="250"/>
      <c r="Q201" s="250"/>
      <c r="R201" s="250"/>
      <c r="S201" s="250"/>
      <c r="T201" s="25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2" t="s">
        <v>195</v>
      </c>
      <c r="AU201" s="252" t="s">
        <v>81</v>
      </c>
      <c r="AV201" s="14" t="s">
        <v>81</v>
      </c>
      <c r="AW201" s="14" t="s">
        <v>33</v>
      </c>
      <c r="AX201" s="14" t="s">
        <v>71</v>
      </c>
      <c r="AY201" s="252" t="s">
        <v>170</v>
      </c>
    </row>
    <row r="202" s="13" customFormat="1">
      <c r="A202" s="13"/>
      <c r="B202" s="231"/>
      <c r="C202" s="232"/>
      <c r="D202" s="233" t="s">
        <v>195</v>
      </c>
      <c r="E202" s="234" t="s">
        <v>19</v>
      </c>
      <c r="F202" s="235" t="s">
        <v>1334</v>
      </c>
      <c r="G202" s="232"/>
      <c r="H202" s="234" t="s">
        <v>19</v>
      </c>
      <c r="I202" s="236"/>
      <c r="J202" s="232"/>
      <c r="K202" s="232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195</v>
      </c>
      <c r="AU202" s="241" t="s">
        <v>81</v>
      </c>
      <c r="AV202" s="13" t="s">
        <v>79</v>
      </c>
      <c r="AW202" s="13" t="s">
        <v>33</v>
      </c>
      <c r="AX202" s="13" t="s">
        <v>71</v>
      </c>
      <c r="AY202" s="241" t="s">
        <v>170</v>
      </c>
    </row>
    <row r="203" s="14" customFormat="1">
      <c r="A203" s="14"/>
      <c r="B203" s="242"/>
      <c r="C203" s="243"/>
      <c r="D203" s="233" t="s">
        <v>195</v>
      </c>
      <c r="E203" s="244" t="s">
        <v>19</v>
      </c>
      <c r="F203" s="245" t="s">
        <v>1401</v>
      </c>
      <c r="G203" s="243"/>
      <c r="H203" s="246">
        <v>0.59999999999999998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2" t="s">
        <v>195</v>
      </c>
      <c r="AU203" s="252" t="s">
        <v>81</v>
      </c>
      <c r="AV203" s="14" t="s">
        <v>81</v>
      </c>
      <c r="AW203" s="14" t="s">
        <v>33</v>
      </c>
      <c r="AX203" s="14" t="s">
        <v>71</v>
      </c>
      <c r="AY203" s="252" t="s">
        <v>170</v>
      </c>
    </row>
    <row r="204" s="13" customFormat="1">
      <c r="A204" s="13"/>
      <c r="B204" s="231"/>
      <c r="C204" s="232"/>
      <c r="D204" s="233" t="s">
        <v>195</v>
      </c>
      <c r="E204" s="234" t="s">
        <v>19</v>
      </c>
      <c r="F204" s="235" t="s">
        <v>1336</v>
      </c>
      <c r="G204" s="232"/>
      <c r="H204" s="234" t="s">
        <v>19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195</v>
      </c>
      <c r="AU204" s="241" t="s">
        <v>81</v>
      </c>
      <c r="AV204" s="13" t="s">
        <v>79</v>
      </c>
      <c r="AW204" s="13" t="s">
        <v>33</v>
      </c>
      <c r="AX204" s="13" t="s">
        <v>71</v>
      </c>
      <c r="AY204" s="241" t="s">
        <v>170</v>
      </c>
    </row>
    <row r="205" s="14" customFormat="1">
      <c r="A205" s="14"/>
      <c r="B205" s="242"/>
      <c r="C205" s="243"/>
      <c r="D205" s="233" t="s">
        <v>195</v>
      </c>
      <c r="E205" s="244" t="s">
        <v>19</v>
      </c>
      <c r="F205" s="245" t="s">
        <v>1402</v>
      </c>
      <c r="G205" s="243"/>
      <c r="H205" s="246">
        <v>2.5499999999999998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195</v>
      </c>
      <c r="AU205" s="252" t="s">
        <v>81</v>
      </c>
      <c r="AV205" s="14" t="s">
        <v>81</v>
      </c>
      <c r="AW205" s="14" t="s">
        <v>33</v>
      </c>
      <c r="AX205" s="14" t="s">
        <v>71</v>
      </c>
      <c r="AY205" s="252" t="s">
        <v>170</v>
      </c>
    </row>
    <row r="206" s="13" customFormat="1">
      <c r="A206" s="13"/>
      <c r="B206" s="231"/>
      <c r="C206" s="232"/>
      <c r="D206" s="233" t="s">
        <v>195</v>
      </c>
      <c r="E206" s="234" t="s">
        <v>19</v>
      </c>
      <c r="F206" s="235" t="s">
        <v>1338</v>
      </c>
      <c r="G206" s="232"/>
      <c r="H206" s="234" t="s">
        <v>19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195</v>
      </c>
      <c r="AU206" s="241" t="s">
        <v>81</v>
      </c>
      <c r="AV206" s="13" t="s">
        <v>79</v>
      </c>
      <c r="AW206" s="13" t="s">
        <v>33</v>
      </c>
      <c r="AX206" s="13" t="s">
        <v>71</v>
      </c>
      <c r="AY206" s="241" t="s">
        <v>170</v>
      </c>
    </row>
    <row r="207" s="14" customFormat="1">
      <c r="A207" s="14"/>
      <c r="B207" s="242"/>
      <c r="C207" s="243"/>
      <c r="D207" s="233" t="s">
        <v>195</v>
      </c>
      <c r="E207" s="244" t="s">
        <v>19</v>
      </c>
      <c r="F207" s="245" t="s">
        <v>1403</v>
      </c>
      <c r="G207" s="243"/>
      <c r="H207" s="246">
        <v>3.3599999999999999</v>
      </c>
      <c r="I207" s="247"/>
      <c r="J207" s="243"/>
      <c r="K207" s="243"/>
      <c r="L207" s="248"/>
      <c r="M207" s="249"/>
      <c r="N207" s="250"/>
      <c r="O207" s="250"/>
      <c r="P207" s="250"/>
      <c r="Q207" s="250"/>
      <c r="R207" s="250"/>
      <c r="S207" s="250"/>
      <c r="T207" s="25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2" t="s">
        <v>195</v>
      </c>
      <c r="AU207" s="252" t="s">
        <v>81</v>
      </c>
      <c r="AV207" s="14" t="s">
        <v>81</v>
      </c>
      <c r="AW207" s="14" t="s">
        <v>33</v>
      </c>
      <c r="AX207" s="14" t="s">
        <v>71</v>
      </c>
      <c r="AY207" s="252" t="s">
        <v>170</v>
      </c>
    </row>
    <row r="208" s="13" customFormat="1">
      <c r="A208" s="13"/>
      <c r="B208" s="231"/>
      <c r="C208" s="232"/>
      <c r="D208" s="233" t="s">
        <v>195</v>
      </c>
      <c r="E208" s="234" t="s">
        <v>19</v>
      </c>
      <c r="F208" s="235" t="s">
        <v>1340</v>
      </c>
      <c r="G208" s="232"/>
      <c r="H208" s="234" t="s">
        <v>19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195</v>
      </c>
      <c r="AU208" s="241" t="s">
        <v>81</v>
      </c>
      <c r="AV208" s="13" t="s">
        <v>79</v>
      </c>
      <c r="AW208" s="13" t="s">
        <v>33</v>
      </c>
      <c r="AX208" s="13" t="s">
        <v>71</v>
      </c>
      <c r="AY208" s="241" t="s">
        <v>170</v>
      </c>
    </row>
    <row r="209" s="14" customFormat="1">
      <c r="A209" s="14"/>
      <c r="B209" s="242"/>
      <c r="C209" s="243"/>
      <c r="D209" s="233" t="s">
        <v>195</v>
      </c>
      <c r="E209" s="244" t="s">
        <v>19</v>
      </c>
      <c r="F209" s="245" t="s">
        <v>1404</v>
      </c>
      <c r="G209" s="243"/>
      <c r="H209" s="246">
        <v>2.0699999999999998</v>
      </c>
      <c r="I209" s="247"/>
      <c r="J209" s="243"/>
      <c r="K209" s="243"/>
      <c r="L209" s="248"/>
      <c r="M209" s="249"/>
      <c r="N209" s="250"/>
      <c r="O209" s="250"/>
      <c r="P209" s="250"/>
      <c r="Q209" s="250"/>
      <c r="R209" s="250"/>
      <c r="S209" s="250"/>
      <c r="T209" s="251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2" t="s">
        <v>195</v>
      </c>
      <c r="AU209" s="252" t="s">
        <v>81</v>
      </c>
      <c r="AV209" s="14" t="s">
        <v>81</v>
      </c>
      <c r="AW209" s="14" t="s">
        <v>33</v>
      </c>
      <c r="AX209" s="14" t="s">
        <v>71</v>
      </c>
      <c r="AY209" s="252" t="s">
        <v>170</v>
      </c>
    </row>
    <row r="210" s="16" customFormat="1">
      <c r="A210" s="16"/>
      <c r="B210" s="282"/>
      <c r="C210" s="283"/>
      <c r="D210" s="233" t="s">
        <v>195</v>
      </c>
      <c r="E210" s="284" t="s">
        <v>19</v>
      </c>
      <c r="F210" s="285" t="s">
        <v>1383</v>
      </c>
      <c r="G210" s="283"/>
      <c r="H210" s="286">
        <v>40.619999999999997</v>
      </c>
      <c r="I210" s="287"/>
      <c r="J210" s="283"/>
      <c r="K210" s="283"/>
      <c r="L210" s="288"/>
      <c r="M210" s="289"/>
      <c r="N210" s="290"/>
      <c r="O210" s="290"/>
      <c r="P210" s="290"/>
      <c r="Q210" s="290"/>
      <c r="R210" s="290"/>
      <c r="S210" s="290"/>
      <c r="T210" s="291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92" t="s">
        <v>195</v>
      </c>
      <c r="AU210" s="292" t="s">
        <v>81</v>
      </c>
      <c r="AV210" s="16" t="s">
        <v>185</v>
      </c>
      <c r="AW210" s="16" t="s">
        <v>33</v>
      </c>
      <c r="AX210" s="16" t="s">
        <v>71</v>
      </c>
      <c r="AY210" s="292" t="s">
        <v>170</v>
      </c>
    </row>
    <row r="211" s="13" customFormat="1">
      <c r="A211" s="13"/>
      <c r="B211" s="231"/>
      <c r="C211" s="232"/>
      <c r="D211" s="233" t="s">
        <v>195</v>
      </c>
      <c r="E211" s="234" t="s">
        <v>19</v>
      </c>
      <c r="F211" s="235" t="s">
        <v>1405</v>
      </c>
      <c r="G211" s="232"/>
      <c r="H211" s="234" t="s">
        <v>19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1" t="s">
        <v>195</v>
      </c>
      <c r="AU211" s="241" t="s">
        <v>81</v>
      </c>
      <c r="AV211" s="13" t="s">
        <v>79</v>
      </c>
      <c r="AW211" s="13" t="s">
        <v>33</v>
      </c>
      <c r="AX211" s="13" t="s">
        <v>71</v>
      </c>
      <c r="AY211" s="241" t="s">
        <v>170</v>
      </c>
    </row>
    <row r="212" s="13" customFormat="1">
      <c r="A212" s="13"/>
      <c r="B212" s="231"/>
      <c r="C212" s="232"/>
      <c r="D212" s="233" t="s">
        <v>195</v>
      </c>
      <c r="E212" s="234" t="s">
        <v>19</v>
      </c>
      <c r="F212" s="235" t="s">
        <v>1406</v>
      </c>
      <c r="G212" s="232"/>
      <c r="H212" s="234" t="s">
        <v>19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195</v>
      </c>
      <c r="AU212" s="241" t="s">
        <v>81</v>
      </c>
      <c r="AV212" s="13" t="s">
        <v>79</v>
      </c>
      <c r="AW212" s="13" t="s">
        <v>33</v>
      </c>
      <c r="AX212" s="13" t="s">
        <v>71</v>
      </c>
      <c r="AY212" s="241" t="s">
        <v>170</v>
      </c>
    </row>
    <row r="213" s="14" customFormat="1">
      <c r="A213" s="14"/>
      <c r="B213" s="242"/>
      <c r="C213" s="243"/>
      <c r="D213" s="233" t="s">
        <v>195</v>
      </c>
      <c r="E213" s="244" t="s">
        <v>19</v>
      </c>
      <c r="F213" s="245" t="s">
        <v>1407</v>
      </c>
      <c r="G213" s="243"/>
      <c r="H213" s="246">
        <v>-1.276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195</v>
      </c>
      <c r="AU213" s="252" t="s">
        <v>81</v>
      </c>
      <c r="AV213" s="14" t="s">
        <v>81</v>
      </c>
      <c r="AW213" s="14" t="s">
        <v>33</v>
      </c>
      <c r="AX213" s="14" t="s">
        <v>71</v>
      </c>
      <c r="AY213" s="252" t="s">
        <v>170</v>
      </c>
    </row>
    <row r="214" s="13" customFormat="1">
      <c r="A214" s="13"/>
      <c r="B214" s="231"/>
      <c r="C214" s="232"/>
      <c r="D214" s="233" t="s">
        <v>195</v>
      </c>
      <c r="E214" s="234" t="s">
        <v>19</v>
      </c>
      <c r="F214" s="235" t="s">
        <v>1408</v>
      </c>
      <c r="G214" s="232"/>
      <c r="H214" s="234" t="s">
        <v>19</v>
      </c>
      <c r="I214" s="236"/>
      <c r="J214" s="232"/>
      <c r="K214" s="232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195</v>
      </c>
      <c r="AU214" s="241" t="s">
        <v>81</v>
      </c>
      <c r="AV214" s="13" t="s">
        <v>79</v>
      </c>
      <c r="AW214" s="13" t="s">
        <v>33</v>
      </c>
      <c r="AX214" s="13" t="s">
        <v>71</v>
      </c>
      <c r="AY214" s="241" t="s">
        <v>170</v>
      </c>
    </row>
    <row r="215" s="14" customFormat="1">
      <c r="A215" s="14"/>
      <c r="B215" s="242"/>
      <c r="C215" s="243"/>
      <c r="D215" s="233" t="s">
        <v>195</v>
      </c>
      <c r="E215" s="244" t="s">
        <v>19</v>
      </c>
      <c r="F215" s="245" t="s">
        <v>1409</v>
      </c>
      <c r="G215" s="243"/>
      <c r="H215" s="246">
        <v>-0.44700000000000001</v>
      </c>
      <c r="I215" s="247"/>
      <c r="J215" s="243"/>
      <c r="K215" s="243"/>
      <c r="L215" s="248"/>
      <c r="M215" s="249"/>
      <c r="N215" s="250"/>
      <c r="O215" s="250"/>
      <c r="P215" s="250"/>
      <c r="Q215" s="250"/>
      <c r="R215" s="250"/>
      <c r="S215" s="250"/>
      <c r="T215" s="25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2" t="s">
        <v>195</v>
      </c>
      <c r="AU215" s="252" t="s">
        <v>81</v>
      </c>
      <c r="AV215" s="14" t="s">
        <v>81</v>
      </c>
      <c r="AW215" s="14" t="s">
        <v>33</v>
      </c>
      <c r="AX215" s="14" t="s">
        <v>71</v>
      </c>
      <c r="AY215" s="252" t="s">
        <v>170</v>
      </c>
    </row>
    <row r="216" s="13" customFormat="1">
      <c r="A216" s="13"/>
      <c r="B216" s="231"/>
      <c r="C216" s="232"/>
      <c r="D216" s="233" t="s">
        <v>195</v>
      </c>
      <c r="E216" s="234" t="s">
        <v>19</v>
      </c>
      <c r="F216" s="235" t="s">
        <v>1410</v>
      </c>
      <c r="G216" s="232"/>
      <c r="H216" s="234" t="s">
        <v>19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195</v>
      </c>
      <c r="AU216" s="241" t="s">
        <v>81</v>
      </c>
      <c r="AV216" s="13" t="s">
        <v>79</v>
      </c>
      <c r="AW216" s="13" t="s">
        <v>33</v>
      </c>
      <c r="AX216" s="13" t="s">
        <v>71</v>
      </c>
      <c r="AY216" s="241" t="s">
        <v>170</v>
      </c>
    </row>
    <row r="217" s="14" customFormat="1">
      <c r="A217" s="14"/>
      <c r="B217" s="242"/>
      <c r="C217" s="243"/>
      <c r="D217" s="233" t="s">
        <v>195</v>
      </c>
      <c r="E217" s="244" t="s">
        <v>19</v>
      </c>
      <c r="F217" s="245" t="s">
        <v>1411</v>
      </c>
      <c r="G217" s="243"/>
      <c r="H217" s="246">
        <v>-0.47199999999999998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2" t="s">
        <v>195</v>
      </c>
      <c r="AU217" s="252" t="s">
        <v>81</v>
      </c>
      <c r="AV217" s="14" t="s">
        <v>81</v>
      </c>
      <c r="AW217" s="14" t="s">
        <v>33</v>
      </c>
      <c r="AX217" s="14" t="s">
        <v>71</v>
      </c>
      <c r="AY217" s="252" t="s">
        <v>170</v>
      </c>
    </row>
    <row r="218" s="16" customFormat="1">
      <c r="A218" s="16"/>
      <c r="B218" s="282"/>
      <c r="C218" s="283"/>
      <c r="D218" s="233" t="s">
        <v>195</v>
      </c>
      <c r="E218" s="284" t="s">
        <v>19</v>
      </c>
      <c r="F218" s="285" t="s">
        <v>1383</v>
      </c>
      <c r="G218" s="283"/>
      <c r="H218" s="286">
        <v>-2.1949999999999998</v>
      </c>
      <c r="I218" s="287"/>
      <c r="J218" s="283"/>
      <c r="K218" s="283"/>
      <c r="L218" s="288"/>
      <c r="M218" s="289"/>
      <c r="N218" s="290"/>
      <c r="O218" s="290"/>
      <c r="P218" s="290"/>
      <c r="Q218" s="290"/>
      <c r="R218" s="290"/>
      <c r="S218" s="290"/>
      <c r="T218" s="291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T218" s="292" t="s">
        <v>195</v>
      </c>
      <c r="AU218" s="292" t="s">
        <v>81</v>
      </c>
      <c r="AV218" s="16" t="s">
        <v>185</v>
      </c>
      <c r="AW218" s="16" t="s">
        <v>33</v>
      </c>
      <c r="AX218" s="16" t="s">
        <v>71</v>
      </c>
      <c r="AY218" s="292" t="s">
        <v>170</v>
      </c>
    </row>
    <row r="219" s="15" customFormat="1">
      <c r="A219" s="15"/>
      <c r="B219" s="263"/>
      <c r="C219" s="264"/>
      <c r="D219" s="233" t="s">
        <v>195</v>
      </c>
      <c r="E219" s="265" t="s">
        <v>19</v>
      </c>
      <c r="F219" s="266" t="s">
        <v>261</v>
      </c>
      <c r="G219" s="264"/>
      <c r="H219" s="267">
        <v>38.424999999999997</v>
      </c>
      <c r="I219" s="268"/>
      <c r="J219" s="264"/>
      <c r="K219" s="264"/>
      <c r="L219" s="269"/>
      <c r="M219" s="270"/>
      <c r="N219" s="271"/>
      <c r="O219" s="271"/>
      <c r="P219" s="271"/>
      <c r="Q219" s="271"/>
      <c r="R219" s="271"/>
      <c r="S219" s="271"/>
      <c r="T219" s="272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73" t="s">
        <v>195</v>
      </c>
      <c r="AU219" s="273" t="s">
        <v>81</v>
      </c>
      <c r="AV219" s="15" t="s">
        <v>177</v>
      </c>
      <c r="AW219" s="15" t="s">
        <v>33</v>
      </c>
      <c r="AX219" s="15" t="s">
        <v>79</v>
      </c>
      <c r="AY219" s="273" t="s">
        <v>170</v>
      </c>
    </row>
    <row r="220" s="2" customFormat="1" ht="16.5" customHeight="1">
      <c r="A220" s="39"/>
      <c r="B220" s="40"/>
      <c r="C220" s="253" t="s">
        <v>8</v>
      </c>
      <c r="D220" s="253" t="s">
        <v>248</v>
      </c>
      <c r="E220" s="254" t="s">
        <v>1412</v>
      </c>
      <c r="F220" s="255" t="s">
        <v>1413</v>
      </c>
      <c r="G220" s="256" t="s">
        <v>229</v>
      </c>
      <c r="H220" s="257">
        <v>74.929000000000002</v>
      </c>
      <c r="I220" s="258"/>
      <c r="J220" s="259">
        <f>ROUND(I220*H220,2)</f>
        <v>0</v>
      </c>
      <c r="K220" s="255" t="s">
        <v>176</v>
      </c>
      <c r="L220" s="260"/>
      <c r="M220" s="261" t="s">
        <v>19</v>
      </c>
      <c r="N220" s="262" t="s">
        <v>42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216</v>
      </c>
      <c r="AT220" s="224" t="s">
        <v>248</v>
      </c>
      <c r="AU220" s="224" t="s">
        <v>81</v>
      </c>
      <c r="AY220" s="18" t="s">
        <v>170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79</v>
      </c>
      <c r="BK220" s="225">
        <f>ROUND(I220*H220,2)</f>
        <v>0</v>
      </c>
      <c r="BL220" s="18" t="s">
        <v>177</v>
      </c>
      <c r="BM220" s="224" t="s">
        <v>1414</v>
      </c>
    </row>
    <row r="221" s="2" customFormat="1">
      <c r="A221" s="39"/>
      <c r="B221" s="40"/>
      <c r="C221" s="41"/>
      <c r="D221" s="226" t="s">
        <v>179</v>
      </c>
      <c r="E221" s="41"/>
      <c r="F221" s="227" t="s">
        <v>1415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179</v>
      </c>
      <c r="AU221" s="18" t="s">
        <v>81</v>
      </c>
    </row>
    <row r="222" s="2" customFormat="1">
      <c r="A222" s="39"/>
      <c r="B222" s="40"/>
      <c r="C222" s="41"/>
      <c r="D222" s="233" t="s">
        <v>266</v>
      </c>
      <c r="E222" s="41"/>
      <c r="F222" s="274" t="s">
        <v>1416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266</v>
      </c>
      <c r="AU222" s="18" t="s">
        <v>81</v>
      </c>
    </row>
    <row r="223" s="14" customFormat="1">
      <c r="A223" s="14"/>
      <c r="B223" s="242"/>
      <c r="C223" s="243"/>
      <c r="D223" s="233" t="s">
        <v>195</v>
      </c>
      <c r="E223" s="244" t="s">
        <v>19</v>
      </c>
      <c r="F223" s="245" t="s">
        <v>1417</v>
      </c>
      <c r="G223" s="243"/>
      <c r="H223" s="246">
        <v>74.929000000000002</v>
      </c>
      <c r="I223" s="247"/>
      <c r="J223" s="243"/>
      <c r="K223" s="243"/>
      <c r="L223" s="248"/>
      <c r="M223" s="249"/>
      <c r="N223" s="250"/>
      <c r="O223" s="250"/>
      <c r="P223" s="250"/>
      <c r="Q223" s="250"/>
      <c r="R223" s="250"/>
      <c r="S223" s="250"/>
      <c r="T223" s="25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2" t="s">
        <v>195</v>
      </c>
      <c r="AU223" s="252" t="s">
        <v>81</v>
      </c>
      <c r="AV223" s="14" t="s">
        <v>81</v>
      </c>
      <c r="AW223" s="14" t="s">
        <v>33</v>
      </c>
      <c r="AX223" s="14" t="s">
        <v>79</v>
      </c>
      <c r="AY223" s="252" t="s">
        <v>170</v>
      </c>
    </row>
    <row r="224" s="12" customFormat="1" ht="22.8" customHeight="1">
      <c r="A224" s="12"/>
      <c r="B224" s="197"/>
      <c r="C224" s="198"/>
      <c r="D224" s="199" t="s">
        <v>70</v>
      </c>
      <c r="E224" s="211" t="s">
        <v>185</v>
      </c>
      <c r="F224" s="211" t="s">
        <v>315</v>
      </c>
      <c r="G224" s="198"/>
      <c r="H224" s="198"/>
      <c r="I224" s="201"/>
      <c r="J224" s="212">
        <f>BK224</f>
        <v>0</v>
      </c>
      <c r="K224" s="198"/>
      <c r="L224" s="203"/>
      <c r="M224" s="204"/>
      <c r="N224" s="205"/>
      <c r="O224" s="205"/>
      <c r="P224" s="206">
        <f>SUM(P225:P249)</f>
        <v>0</v>
      </c>
      <c r="Q224" s="205"/>
      <c r="R224" s="206">
        <f>SUM(R225:R249)</f>
        <v>0</v>
      </c>
      <c r="S224" s="205"/>
      <c r="T224" s="207">
        <f>SUM(T225:T249)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8" t="s">
        <v>79</v>
      </c>
      <c r="AT224" s="209" t="s">
        <v>70</v>
      </c>
      <c r="AU224" s="209" t="s">
        <v>79</v>
      </c>
      <c r="AY224" s="208" t="s">
        <v>170</v>
      </c>
      <c r="BK224" s="210">
        <f>SUM(BK225:BK249)</f>
        <v>0</v>
      </c>
    </row>
    <row r="225" s="2" customFormat="1" ht="24.15" customHeight="1">
      <c r="A225" s="39"/>
      <c r="B225" s="40"/>
      <c r="C225" s="213" t="s">
        <v>270</v>
      </c>
      <c r="D225" s="213" t="s">
        <v>172</v>
      </c>
      <c r="E225" s="214" t="s">
        <v>1418</v>
      </c>
      <c r="F225" s="215" t="s">
        <v>1419</v>
      </c>
      <c r="G225" s="216" t="s">
        <v>237</v>
      </c>
      <c r="H225" s="217">
        <v>156.33000000000001</v>
      </c>
      <c r="I225" s="218"/>
      <c r="J225" s="219">
        <f>ROUND(I225*H225,2)</f>
        <v>0</v>
      </c>
      <c r="K225" s="215" t="s">
        <v>176</v>
      </c>
      <c r="L225" s="45"/>
      <c r="M225" s="220" t="s">
        <v>19</v>
      </c>
      <c r="N225" s="221" t="s">
        <v>42</v>
      </c>
      <c r="O225" s="85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177</v>
      </c>
      <c r="AT225" s="224" t="s">
        <v>172</v>
      </c>
      <c r="AU225" s="224" t="s">
        <v>81</v>
      </c>
      <c r="AY225" s="18" t="s">
        <v>170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79</v>
      </c>
      <c r="BK225" s="225">
        <f>ROUND(I225*H225,2)</f>
        <v>0</v>
      </c>
      <c r="BL225" s="18" t="s">
        <v>177</v>
      </c>
      <c r="BM225" s="224" t="s">
        <v>1420</v>
      </c>
    </row>
    <row r="226" s="2" customFormat="1">
      <c r="A226" s="39"/>
      <c r="B226" s="40"/>
      <c r="C226" s="41"/>
      <c r="D226" s="226" t="s">
        <v>179</v>
      </c>
      <c r="E226" s="41"/>
      <c r="F226" s="227" t="s">
        <v>1421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179</v>
      </c>
      <c r="AU226" s="18" t="s">
        <v>81</v>
      </c>
    </row>
    <row r="227" s="13" customFormat="1">
      <c r="A227" s="13"/>
      <c r="B227" s="231"/>
      <c r="C227" s="232"/>
      <c r="D227" s="233" t="s">
        <v>195</v>
      </c>
      <c r="E227" s="234" t="s">
        <v>19</v>
      </c>
      <c r="F227" s="235" t="s">
        <v>1320</v>
      </c>
      <c r="G227" s="232"/>
      <c r="H227" s="234" t="s">
        <v>19</v>
      </c>
      <c r="I227" s="236"/>
      <c r="J227" s="232"/>
      <c r="K227" s="232"/>
      <c r="L227" s="237"/>
      <c r="M227" s="238"/>
      <c r="N227" s="239"/>
      <c r="O227" s="239"/>
      <c r="P227" s="239"/>
      <c r="Q227" s="239"/>
      <c r="R227" s="239"/>
      <c r="S227" s="239"/>
      <c r="T227" s="240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1" t="s">
        <v>195</v>
      </c>
      <c r="AU227" s="241" t="s">
        <v>81</v>
      </c>
      <c r="AV227" s="13" t="s">
        <v>79</v>
      </c>
      <c r="AW227" s="13" t="s">
        <v>33</v>
      </c>
      <c r="AX227" s="13" t="s">
        <v>71</v>
      </c>
      <c r="AY227" s="241" t="s">
        <v>170</v>
      </c>
    </row>
    <row r="228" s="14" customFormat="1">
      <c r="A228" s="14"/>
      <c r="B228" s="242"/>
      <c r="C228" s="243"/>
      <c r="D228" s="233" t="s">
        <v>195</v>
      </c>
      <c r="E228" s="244" t="s">
        <v>19</v>
      </c>
      <c r="F228" s="245" t="s">
        <v>323</v>
      </c>
      <c r="G228" s="243"/>
      <c r="H228" s="246">
        <v>24</v>
      </c>
      <c r="I228" s="247"/>
      <c r="J228" s="243"/>
      <c r="K228" s="243"/>
      <c r="L228" s="248"/>
      <c r="M228" s="249"/>
      <c r="N228" s="250"/>
      <c r="O228" s="250"/>
      <c r="P228" s="250"/>
      <c r="Q228" s="250"/>
      <c r="R228" s="250"/>
      <c r="S228" s="250"/>
      <c r="T228" s="251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2" t="s">
        <v>195</v>
      </c>
      <c r="AU228" s="252" t="s">
        <v>81</v>
      </c>
      <c r="AV228" s="14" t="s">
        <v>81</v>
      </c>
      <c r="AW228" s="14" t="s">
        <v>33</v>
      </c>
      <c r="AX228" s="14" t="s">
        <v>71</v>
      </c>
      <c r="AY228" s="252" t="s">
        <v>170</v>
      </c>
    </row>
    <row r="229" s="13" customFormat="1">
      <c r="A229" s="13"/>
      <c r="B229" s="231"/>
      <c r="C229" s="232"/>
      <c r="D229" s="233" t="s">
        <v>195</v>
      </c>
      <c r="E229" s="234" t="s">
        <v>19</v>
      </c>
      <c r="F229" s="235" t="s">
        <v>1322</v>
      </c>
      <c r="G229" s="232"/>
      <c r="H229" s="234" t="s">
        <v>19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1" t="s">
        <v>195</v>
      </c>
      <c r="AU229" s="241" t="s">
        <v>81</v>
      </c>
      <c r="AV229" s="13" t="s">
        <v>79</v>
      </c>
      <c r="AW229" s="13" t="s">
        <v>33</v>
      </c>
      <c r="AX229" s="13" t="s">
        <v>71</v>
      </c>
      <c r="AY229" s="241" t="s">
        <v>170</v>
      </c>
    </row>
    <row r="230" s="14" customFormat="1">
      <c r="A230" s="14"/>
      <c r="B230" s="242"/>
      <c r="C230" s="243"/>
      <c r="D230" s="233" t="s">
        <v>195</v>
      </c>
      <c r="E230" s="244" t="s">
        <v>19</v>
      </c>
      <c r="F230" s="245" t="s">
        <v>308</v>
      </c>
      <c r="G230" s="243"/>
      <c r="H230" s="246">
        <v>22</v>
      </c>
      <c r="I230" s="247"/>
      <c r="J230" s="243"/>
      <c r="K230" s="243"/>
      <c r="L230" s="248"/>
      <c r="M230" s="249"/>
      <c r="N230" s="250"/>
      <c r="O230" s="250"/>
      <c r="P230" s="250"/>
      <c r="Q230" s="250"/>
      <c r="R230" s="250"/>
      <c r="S230" s="250"/>
      <c r="T230" s="25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2" t="s">
        <v>195</v>
      </c>
      <c r="AU230" s="252" t="s">
        <v>81</v>
      </c>
      <c r="AV230" s="14" t="s">
        <v>81</v>
      </c>
      <c r="AW230" s="14" t="s">
        <v>33</v>
      </c>
      <c r="AX230" s="14" t="s">
        <v>71</v>
      </c>
      <c r="AY230" s="252" t="s">
        <v>170</v>
      </c>
    </row>
    <row r="231" s="13" customFormat="1">
      <c r="A231" s="13"/>
      <c r="B231" s="231"/>
      <c r="C231" s="232"/>
      <c r="D231" s="233" t="s">
        <v>195</v>
      </c>
      <c r="E231" s="234" t="s">
        <v>19</v>
      </c>
      <c r="F231" s="235" t="s">
        <v>1324</v>
      </c>
      <c r="G231" s="232"/>
      <c r="H231" s="234" t="s">
        <v>19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4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1" t="s">
        <v>195</v>
      </c>
      <c r="AU231" s="241" t="s">
        <v>81</v>
      </c>
      <c r="AV231" s="13" t="s">
        <v>79</v>
      </c>
      <c r="AW231" s="13" t="s">
        <v>33</v>
      </c>
      <c r="AX231" s="13" t="s">
        <v>71</v>
      </c>
      <c r="AY231" s="241" t="s">
        <v>170</v>
      </c>
    </row>
    <row r="232" s="14" customFormat="1">
      <c r="A232" s="14"/>
      <c r="B232" s="242"/>
      <c r="C232" s="243"/>
      <c r="D232" s="233" t="s">
        <v>195</v>
      </c>
      <c r="E232" s="244" t="s">
        <v>19</v>
      </c>
      <c r="F232" s="245" t="s">
        <v>1422</v>
      </c>
      <c r="G232" s="243"/>
      <c r="H232" s="246">
        <v>25.300000000000001</v>
      </c>
      <c r="I232" s="247"/>
      <c r="J232" s="243"/>
      <c r="K232" s="243"/>
      <c r="L232" s="248"/>
      <c r="M232" s="249"/>
      <c r="N232" s="250"/>
      <c r="O232" s="250"/>
      <c r="P232" s="250"/>
      <c r="Q232" s="250"/>
      <c r="R232" s="250"/>
      <c r="S232" s="250"/>
      <c r="T232" s="251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2" t="s">
        <v>195</v>
      </c>
      <c r="AU232" s="252" t="s">
        <v>81</v>
      </c>
      <c r="AV232" s="14" t="s">
        <v>81</v>
      </c>
      <c r="AW232" s="14" t="s">
        <v>33</v>
      </c>
      <c r="AX232" s="14" t="s">
        <v>71</v>
      </c>
      <c r="AY232" s="252" t="s">
        <v>170</v>
      </c>
    </row>
    <row r="233" s="13" customFormat="1">
      <c r="A233" s="13"/>
      <c r="B233" s="231"/>
      <c r="C233" s="232"/>
      <c r="D233" s="233" t="s">
        <v>195</v>
      </c>
      <c r="E233" s="234" t="s">
        <v>19</v>
      </c>
      <c r="F233" s="235" t="s">
        <v>1326</v>
      </c>
      <c r="G233" s="232"/>
      <c r="H233" s="234" t="s">
        <v>19</v>
      </c>
      <c r="I233" s="236"/>
      <c r="J233" s="232"/>
      <c r="K233" s="232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195</v>
      </c>
      <c r="AU233" s="241" t="s">
        <v>81</v>
      </c>
      <c r="AV233" s="13" t="s">
        <v>79</v>
      </c>
      <c r="AW233" s="13" t="s">
        <v>33</v>
      </c>
      <c r="AX233" s="13" t="s">
        <v>71</v>
      </c>
      <c r="AY233" s="241" t="s">
        <v>170</v>
      </c>
    </row>
    <row r="234" s="14" customFormat="1">
      <c r="A234" s="14"/>
      <c r="B234" s="242"/>
      <c r="C234" s="243"/>
      <c r="D234" s="233" t="s">
        <v>195</v>
      </c>
      <c r="E234" s="244" t="s">
        <v>19</v>
      </c>
      <c r="F234" s="245" t="s">
        <v>362</v>
      </c>
      <c r="G234" s="243"/>
      <c r="H234" s="246">
        <v>32</v>
      </c>
      <c r="I234" s="247"/>
      <c r="J234" s="243"/>
      <c r="K234" s="243"/>
      <c r="L234" s="248"/>
      <c r="M234" s="249"/>
      <c r="N234" s="250"/>
      <c r="O234" s="250"/>
      <c r="P234" s="250"/>
      <c r="Q234" s="250"/>
      <c r="R234" s="250"/>
      <c r="S234" s="250"/>
      <c r="T234" s="251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2" t="s">
        <v>195</v>
      </c>
      <c r="AU234" s="252" t="s">
        <v>81</v>
      </c>
      <c r="AV234" s="14" t="s">
        <v>81</v>
      </c>
      <c r="AW234" s="14" t="s">
        <v>33</v>
      </c>
      <c r="AX234" s="14" t="s">
        <v>71</v>
      </c>
      <c r="AY234" s="252" t="s">
        <v>170</v>
      </c>
    </row>
    <row r="235" s="13" customFormat="1">
      <c r="A235" s="13"/>
      <c r="B235" s="231"/>
      <c r="C235" s="232"/>
      <c r="D235" s="233" t="s">
        <v>195</v>
      </c>
      <c r="E235" s="234" t="s">
        <v>19</v>
      </c>
      <c r="F235" s="235" t="s">
        <v>1328</v>
      </c>
      <c r="G235" s="232"/>
      <c r="H235" s="234" t="s">
        <v>19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1" t="s">
        <v>195</v>
      </c>
      <c r="AU235" s="241" t="s">
        <v>81</v>
      </c>
      <c r="AV235" s="13" t="s">
        <v>79</v>
      </c>
      <c r="AW235" s="13" t="s">
        <v>33</v>
      </c>
      <c r="AX235" s="13" t="s">
        <v>71</v>
      </c>
      <c r="AY235" s="241" t="s">
        <v>170</v>
      </c>
    </row>
    <row r="236" s="14" customFormat="1">
      <c r="A236" s="14"/>
      <c r="B236" s="242"/>
      <c r="C236" s="243"/>
      <c r="D236" s="233" t="s">
        <v>195</v>
      </c>
      <c r="E236" s="244" t="s">
        <v>19</v>
      </c>
      <c r="F236" s="245" t="s">
        <v>270</v>
      </c>
      <c r="G236" s="243"/>
      <c r="H236" s="246">
        <v>16</v>
      </c>
      <c r="I236" s="247"/>
      <c r="J236" s="243"/>
      <c r="K236" s="243"/>
      <c r="L236" s="248"/>
      <c r="M236" s="249"/>
      <c r="N236" s="250"/>
      <c r="O236" s="250"/>
      <c r="P236" s="250"/>
      <c r="Q236" s="250"/>
      <c r="R236" s="250"/>
      <c r="S236" s="250"/>
      <c r="T236" s="251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2" t="s">
        <v>195</v>
      </c>
      <c r="AU236" s="252" t="s">
        <v>81</v>
      </c>
      <c r="AV236" s="14" t="s">
        <v>81</v>
      </c>
      <c r="AW236" s="14" t="s">
        <v>33</v>
      </c>
      <c r="AX236" s="14" t="s">
        <v>71</v>
      </c>
      <c r="AY236" s="252" t="s">
        <v>170</v>
      </c>
    </row>
    <row r="237" s="13" customFormat="1">
      <c r="A237" s="13"/>
      <c r="B237" s="231"/>
      <c r="C237" s="232"/>
      <c r="D237" s="233" t="s">
        <v>195</v>
      </c>
      <c r="E237" s="234" t="s">
        <v>19</v>
      </c>
      <c r="F237" s="235" t="s">
        <v>1330</v>
      </c>
      <c r="G237" s="232"/>
      <c r="H237" s="234" t="s">
        <v>19</v>
      </c>
      <c r="I237" s="236"/>
      <c r="J237" s="232"/>
      <c r="K237" s="232"/>
      <c r="L237" s="237"/>
      <c r="M237" s="238"/>
      <c r="N237" s="239"/>
      <c r="O237" s="239"/>
      <c r="P237" s="239"/>
      <c r="Q237" s="239"/>
      <c r="R237" s="239"/>
      <c r="S237" s="239"/>
      <c r="T237" s="24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1" t="s">
        <v>195</v>
      </c>
      <c r="AU237" s="241" t="s">
        <v>81</v>
      </c>
      <c r="AV237" s="13" t="s">
        <v>79</v>
      </c>
      <c r="AW237" s="13" t="s">
        <v>33</v>
      </c>
      <c r="AX237" s="13" t="s">
        <v>71</v>
      </c>
      <c r="AY237" s="241" t="s">
        <v>170</v>
      </c>
    </row>
    <row r="238" s="14" customFormat="1">
      <c r="A238" s="14"/>
      <c r="B238" s="242"/>
      <c r="C238" s="243"/>
      <c r="D238" s="233" t="s">
        <v>195</v>
      </c>
      <c r="E238" s="244" t="s">
        <v>19</v>
      </c>
      <c r="F238" s="245" t="s">
        <v>1423</v>
      </c>
      <c r="G238" s="243"/>
      <c r="H238" s="246">
        <v>2.0699999999999998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2" t="s">
        <v>195</v>
      </c>
      <c r="AU238" s="252" t="s">
        <v>81</v>
      </c>
      <c r="AV238" s="14" t="s">
        <v>81</v>
      </c>
      <c r="AW238" s="14" t="s">
        <v>33</v>
      </c>
      <c r="AX238" s="14" t="s">
        <v>71</v>
      </c>
      <c r="AY238" s="252" t="s">
        <v>170</v>
      </c>
    </row>
    <row r="239" s="13" customFormat="1">
      <c r="A239" s="13"/>
      <c r="B239" s="231"/>
      <c r="C239" s="232"/>
      <c r="D239" s="233" t="s">
        <v>195</v>
      </c>
      <c r="E239" s="234" t="s">
        <v>19</v>
      </c>
      <c r="F239" s="235" t="s">
        <v>1332</v>
      </c>
      <c r="G239" s="232"/>
      <c r="H239" s="234" t="s">
        <v>19</v>
      </c>
      <c r="I239" s="236"/>
      <c r="J239" s="232"/>
      <c r="K239" s="232"/>
      <c r="L239" s="237"/>
      <c r="M239" s="238"/>
      <c r="N239" s="239"/>
      <c r="O239" s="239"/>
      <c r="P239" s="239"/>
      <c r="Q239" s="239"/>
      <c r="R239" s="239"/>
      <c r="S239" s="239"/>
      <c r="T239" s="24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1" t="s">
        <v>195</v>
      </c>
      <c r="AU239" s="241" t="s">
        <v>81</v>
      </c>
      <c r="AV239" s="13" t="s">
        <v>79</v>
      </c>
      <c r="AW239" s="13" t="s">
        <v>33</v>
      </c>
      <c r="AX239" s="13" t="s">
        <v>71</v>
      </c>
      <c r="AY239" s="241" t="s">
        <v>170</v>
      </c>
    </row>
    <row r="240" s="14" customFormat="1">
      <c r="A240" s="14"/>
      <c r="B240" s="242"/>
      <c r="C240" s="243"/>
      <c r="D240" s="233" t="s">
        <v>195</v>
      </c>
      <c r="E240" s="244" t="s">
        <v>19</v>
      </c>
      <c r="F240" s="245" t="s">
        <v>1424</v>
      </c>
      <c r="G240" s="243"/>
      <c r="H240" s="246">
        <v>2.0600000000000001</v>
      </c>
      <c r="I240" s="247"/>
      <c r="J240" s="243"/>
      <c r="K240" s="243"/>
      <c r="L240" s="248"/>
      <c r="M240" s="249"/>
      <c r="N240" s="250"/>
      <c r="O240" s="250"/>
      <c r="P240" s="250"/>
      <c r="Q240" s="250"/>
      <c r="R240" s="250"/>
      <c r="S240" s="250"/>
      <c r="T240" s="251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2" t="s">
        <v>195</v>
      </c>
      <c r="AU240" s="252" t="s">
        <v>81</v>
      </c>
      <c r="AV240" s="14" t="s">
        <v>81</v>
      </c>
      <c r="AW240" s="14" t="s">
        <v>33</v>
      </c>
      <c r="AX240" s="14" t="s">
        <v>71</v>
      </c>
      <c r="AY240" s="252" t="s">
        <v>170</v>
      </c>
    </row>
    <row r="241" s="13" customFormat="1">
      <c r="A241" s="13"/>
      <c r="B241" s="231"/>
      <c r="C241" s="232"/>
      <c r="D241" s="233" t="s">
        <v>195</v>
      </c>
      <c r="E241" s="234" t="s">
        <v>19</v>
      </c>
      <c r="F241" s="235" t="s">
        <v>1334</v>
      </c>
      <c r="G241" s="232"/>
      <c r="H241" s="234" t="s">
        <v>19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1" t="s">
        <v>195</v>
      </c>
      <c r="AU241" s="241" t="s">
        <v>81</v>
      </c>
      <c r="AV241" s="13" t="s">
        <v>79</v>
      </c>
      <c r="AW241" s="13" t="s">
        <v>33</v>
      </c>
      <c r="AX241" s="13" t="s">
        <v>71</v>
      </c>
      <c r="AY241" s="241" t="s">
        <v>170</v>
      </c>
    </row>
    <row r="242" s="14" customFormat="1">
      <c r="A242" s="14"/>
      <c r="B242" s="242"/>
      <c r="C242" s="243"/>
      <c r="D242" s="233" t="s">
        <v>195</v>
      </c>
      <c r="E242" s="244" t="s">
        <v>19</v>
      </c>
      <c r="F242" s="245" t="s">
        <v>1425</v>
      </c>
      <c r="G242" s="243"/>
      <c r="H242" s="246">
        <v>2</v>
      </c>
      <c r="I242" s="247"/>
      <c r="J242" s="243"/>
      <c r="K242" s="243"/>
      <c r="L242" s="248"/>
      <c r="M242" s="249"/>
      <c r="N242" s="250"/>
      <c r="O242" s="250"/>
      <c r="P242" s="250"/>
      <c r="Q242" s="250"/>
      <c r="R242" s="250"/>
      <c r="S242" s="250"/>
      <c r="T242" s="25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2" t="s">
        <v>195</v>
      </c>
      <c r="AU242" s="252" t="s">
        <v>81</v>
      </c>
      <c r="AV242" s="14" t="s">
        <v>81</v>
      </c>
      <c r="AW242" s="14" t="s">
        <v>33</v>
      </c>
      <c r="AX242" s="14" t="s">
        <v>71</v>
      </c>
      <c r="AY242" s="252" t="s">
        <v>170</v>
      </c>
    </row>
    <row r="243" s="13" customFormat="1">
      <c r="A243" s="13"/>
      <c r="B243" s="231"/>
      <c r="C243" s="232"/>
      <c r="D243" s="233" t="s">
        <v>195</v>
      </c>
      <c r="E243" s="234" t="s">
        <v>19</v>
      </c>
      <c r="F243" s="235" t="s">
        <v>1336</v>
      </c>
      <c r="G243" s="232"/>
      <c r="H243" s="234" t="s">
        <v>19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4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1" t="s">
        <v>195</v>
      </c>
      <c r="AU243" s="241" t="s">
        <v>81</v>
      </c>
      <c r="AV243" s="13" t="s">
        <v>79</v>
      </c>
      <c r="AW243" s="13" t="s">
        <v>33</v>
      </c>
      <c r="AX243" s="13" t="s">
        <v>71</v>
      </c>
      <c r="AY243" s="241" t="s">
        <v>170</v>
      </c>
    </row>
    <row r="244" s="14" customFormat="1">
      <c r="A244" s="14"/>
      <c r="B244" s="242"/>
      <c r="C244" s="243"/>
      <c r="D244" s="233" t="s">
        <v>195</v>
      </c>
      <c r="E244" s="244" t="s">
        <v>19</v>
      </c>
      <c r="F244" s="245" t="s">
        <v>226</v>
      </c>
      <c r="G244" s="243"/>
      <c r="H244" s="246">
        <v>10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2" t="s">
        <v>195</v>
      </c>
      <c r="AU244" s="252" t="s">
        <v>81</v>
      </c>
      <c r="AV244" s="14" t="s">
        <v>81</v>
      </c>
      <c r="AW244" s="14" t="s">
        <v>33</v>
      </c>
      <c r="AX244" s="14" t="s">
        <v>71</v>
      </c>
      <c r="AY244" s="252" t="s">
        <v>170</v>
      </c>
    </row>
    <row r="245" s="13" customFormat="1">
      <c r="A245" s="13"/>
      <c r="B245" s="231"/>
      <c r="C245" s="232"/>
      <c r="D245" s="233" t="s">
        <v>195</v>
      </c>
      <c r="E245" s="234" t="s">
        <v>19</v>
      </c>
      <c r="F245" s="235" t="s">
        <v>1338</v>
      </c>
      <c r="G245" s="232"/>
      <c r="H245" s="234" t="s">
        <v>19</v>
      </c>
      <c r="I245" s="236"/>
      <c r="J245" s="232"/>
      <c r="K245" s="232"/>
      <c r="L245" s="237"/>
      <c r="M245" s="238"/>
      <c r="N245" s="239"/>
      <c r="O245" s="239"/>
      <c r="P245" s="239"/>
      <c r="Q245" s="239"/>
      <c r="R245" s="239"/>
      <c r="S245" s="239"/>
      <c r="T245" s="24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1" t="s">
        <v>195</v>
      </c>
      <c r="AU245" s="241" t="s">
        <v>81</v>
      </c>
      <c r="AV245" s="13" t="s">
        <v>79</v>
      </c>
      <c r="AW245" s="13" t="s">
        <v>33</v>
      </c>
      <c r="AX245" s="13" t="s">
        <v>71</v>
      </c>
      <c r="AY245" s="241" t="s">
        <v>170</v>
      </c>
    </row>
    <row r="246" s="14" customFormat="1">
      <c r="A246" s="14"/>
      <c r="B246" s="242"/>
      <c r="C246" s="243"/>
      <c r="D246" s="233" t="s">
        <v>195</v>
      </c>
      <c r="E246" s="244" t="s">
        <v>19</v>
      </c>
      <c r="F246" s="245" t="s">
        <v>252</v>
      </c>
      <c r="G246" s="243"/>
      <c r="H246" s="246">
        <v>14</v>
      </c>
      <c r="I246" s="247"/>
      <c r="J246" s="243"/>
      <c r="K246" s="243"/>
      <c r="L246" s="248"/>
      <c r="M246" s="249"/>
      <c r="N246" s="250"/>
      <c r="O246" s="250"/>
      <c r="P246" s="250"/>
      <c r="Q246" s="250"/>
      <c r="R246" s="250"/>
      <c r="S246" s="250"/>
      <c r="T246" s="25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2" t="s">
        <v>195</v>
      </c>
      <c r="AU246" s="252" t="s">
        <v>81</v>
      </c>
      <c r="AV246" s="14" t="s">
        <v>81</v>
      </c>
      <c r="AW246" s="14" t="s">
        <v>33</v>
      </c>
      <c r="AX246" s="14" t="s">
        <v>71</v>
      </c>
      <c r="AY246" s="252" t="s">
        <v>170</v>
      </c>
    </row>
    <row r="247" s="13" customFormat="1">
      <c r="A247" s="13"/>
      <c r="B247" s="231"/>
      <c r="C247" s="232"/>
      <c r="D247" s="233" t="s">
        <v>195</v>
      </c>
      <c r="E247" s="234" t="s">
        <v>19</v>
      </c>
      <c r="F247" s="235" t="s">
        <v>1340</v>
      </c>
      <c r="G247" s="232"/>
      <c r="H247" s="234" t="s">
        <v>19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1" t="s">
        <v>195</v>
      </c>
      <c r="AU247" s="241" t="s">
        <v>81</v>
      </c>
      <c r="AV247" s="13" t="s">
        <v>79</v>
      </c>
      <c r="AW247" s="13" t="s">
        <v>33</v>
      </c>
      <c r="AX247" s="13" t="s">
        <v>71</v>
      </c>
      <c r="AY247" s="241" t="s">
        <v>170</v>
      </c>
    </row>
    <row r="248" s="14" customFormat="1">
      <c r="A248" s="14"/>
      <c r="B248" s="242"/>
      <c r="C248" s="243"/>
      <c r="D248" s="233" t="s">
        <v>195</v>
      </c>
      <c r="E248" s="244" t="s">
        <v>19</v>
      </c>
      <c r="F248" s="245" t="s">
        <v>1426</v>
      </c>
      <c r="G248" s="243"/>
      <c r="H248" s="246">
        <v>6.9000000000000004</v>
      </c>
      <c r="I248" s="247"/>
      <c r="J248" s="243"/>
      <c r="K248" s="243"/>
      <c r="L248" s="248"/>
      <c r="M248" s="249"/>
      <c r="N248" s="250"/>
      <c r="O248" s="250"/>
      <c r="P248" s="250"/>
      <c r="Q248" s="250"/>
      <c r="R248" s="250"/>
      <c r="S248" s="250"/>
      <c r="T248" s="251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2" t="s">
        <v>195</v>
      </c>
      <c r="AU248" s="252" t="s">
        <v>81</v>
      </c>
      <c r="AV248" s="14" t="s">
        <v>81</v>
      </c>
      <c r="AW248" s="14" t="s">
        <v>33</v>
      </c>
      <c r="AX248" s="14" t="s">
        <v>71</v>
      </c>
      <c r="AY248" s="252" t="s">
        <v>170</v>
      </c>
    </row>
    <row r="249" s="15" customFormat="1">
      <c r="A249" s="15"/>
      <c r="B249" s="263"/>
      <c r="C249" s="264"/>
      <c r="D249" s="233" t="s">
        <v>195</v>
      </c>
      <c r="E249" s="265" t="s">
        <v>19</v>
      </c>
      <c r="F249" s="266" t="s">
        <v>261</v>
      </c>
      <c r="G249" s="264"/>
      <c r="H249" s="267">
        <v>156.33000000000001</v>
      </c>
      <c r="I249" s="268"/>
      <c r="J249" s="264"/>
      <c r="K249" s="264"/>
      <c r="L249" s="269"/>
      <c r="M249" s="270"/>
      <c r="N249" s="271"/>
      <c r="O249" s="271"/>
      <c r="P249" s="271"/>
      <c r="Q249" s="271"/>
      <c r="R249" s="271"/>
      <c r="S249" s="271"/>
      <c r="T249" s="272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3" t="s">
        <v>195</v>
      </c>
      <c r="AU249" s="273" t="s">
        <v>81</v>
      </c>
      <c r="AV249" s="15" t="s">
        <v>177</v>
      </c>
      <c r="AW249" s="15" t="s">
        <v>33</v>
      </c>
      <c r="AX249" s="15" t="s">
        <v>79</v>
      </c>
      <c r="AY249" s="273" t="s">
        <v>170</v>
      </c>
    </row>
    <row r="250" s="12" customFormat="1" ht="22.8" customHeight="1">
      <c r="A250" s="12"/>
      <c r="B250" s="197"/>
      <c r="C250" s="198"/>
      <c r="D250" s="199" t="s">
        <v>70</v>
      </c>
      <c r="E250" s="211" t="s">
        <v>177</v>
      </c>
      <c r="F250" s="211" t="s">
        <v>405</v>
      </c>
      <c r="G250" s="198"/>
      <c r="H250" s="198"/>
      <c r="I250" s="201"/>
      <c r="J250" s="212">
        <f>BK250</f>
        <v>0</v>
      </c>
      <c r="K250" s="198"/>
      <c r="L250" s="203"/>
      <c r="M250" s="204"/>
      <c r="N250" s="205"/>
      <c r="O250" s="205"/>
      <c r="P250" s="206">
        <f>SUM(P251:P295)</f>
        <v>0</v>
      </c>
      <c r="Q250" s="205"/>
      <c r="R250" s="206">
        <f>SUM(R251:R295)</f>
        <v>51.602952200000004</v>
      </c>
      <c r="S250" s="205"/>
      <c r="T250" s="207">
        <f>SUM(T251:T295)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08" t="s">
        <v>79</v>
      </c>
      <c r="AT250" s="209" t="s">
        <v>70</v>
      </c>
      <c r="AU250" s="209" t="s">
        <v>79</v>
      </c>
      <c r="AY250" s="208" t="s">
        <v>170</v>
      </c>
      <c r="BK250" s="210">
        <f>SUM(BK251:BK295)</f>
        <v>0</v>
      </c>
    </row>
    <row r="251" s="2" customFormat="1" ht="24.15" customHeight="1">
      <c r="A251" s="39"/>
      <c r="B251" s="40"/>
      <c r="C251" s="213" t="s">
        <v>276</v>
      </c>
      <c r="D251" s="213" t="s">
        <v>172</v>
      </c>
      <c r="E251" s="214" t="s">
        <v>1427</v>
      </c>
      <c r="F251" s="215" t="s">
        <v>1428</v>
      </c>
      <c r="G251" s="216" t="s">
        <v>206</v>
      </c>
      <c r="H251" s="217">
        <v>6.2640000000000002</v>
      </c>
      <c r="I251" s="218"/>
      <c r="J251" s="219">
        <f>ROUND(I251*H251,2)</f>
        <v>0</v>
      </c>
      <c r="K251" s="215" t="s">
        <v>176</v>
      </c>
      <c r="L251" s="45"/>
      <c r="M251" s="220" t="s">
        <v>19</v>
      </c>
      <c r="N251" s="221" t="s">
        <v>42</v>
      </c>
      <c r="O251" s="85"/>
      <c r="P251" s="222">
        <f>O251*H251</f>
        <v>0</v>
      </c>
      <c r="Q251" s="222">
        <v>1.7034</v>
      </c>
      <c r="R251" s="222">
        <f>Q251*H251</f>
        <v>10.6700976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177</v>
      </c>
      <c r="AT251" s="224" t="s">
        <v>172</v>
      </c>
      <c r="AU251" s="224" t="s">
        <v>81</v>
      </c>
      <c r="AY251" s="18" t="s">
        <v>170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79</v>
      </c>
      <c r="BK251" s="225">
        <f>ROUND(I251*H251,2)</f>
        <v>0</v>
      </c>
      <c r="BL251" s="18" t="s">
        <v>177</v>
      </c>
      <c r="BM251" s="224" t="s">
        <v>1429</v>
      </c>
    </row>
    <row r="252" s="2" customFormat="1">
      <c r="A252" s="39"/>
      <c r="B252" s="40"/>
      <c r="C252" s="41"/>
      <c r="D252" s="226" t="s">
        <v>179</v>
      </c>
      <c r="E252" s="41"/>
      <c r="F252" s="227" t="s">
        <v>1430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179</v>
      </c>
      <c r="AU252" s="18" t="s">
        <v>81</v>
      </c>
    </row>
    <row r="253" s="13" customFormat="1">
      <c r="A253" s="13"/>
      <c r="B253" s="231"/>
      <c r="C253" s="232"/>
      <c r="D253" s="233" t="s">
        <v>195</v>
      </c>
      <c r="E253" s="234" t="s">
        <v>19</v>
      </c>
      <c r="F253" s="235" t="s">
        <v>1314</v>
      </c>
      <c r="G253" s="232"/>
      <c r="H253" s="234" t="s">
        <v>19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195</v>
      </c>
      <c r="AU253" s="241" t="s">
        <v>81</v>
      </c>
      <c r="AV253" s="13" t="s">
        <v>79</v>
      </c>
      <c r="AW253" s="13" t="s">
        <v>33</v>
      </c>
      <c r="AX253" s="13" t="s">
        <v>71</v>
      </c>
      <c r="AY253" s="241" t="s">
        <v>170</v>
      </c>
    </row>
    <row r="254" s="14" customFormat="1">
      <c r="A254" s="14"/>
      <c r="B254" s="242"/>
      <c r="C254" s="243"/>
      <c r="D254" s="233" t="s">
        <v>195</v>
      </c>
      <c r="E254" s="244" t="s">
        <v>19</v>
      </c>
      <c r="F254" s="245" t="s">
        <v>1431</v>
      </c>
      <c r="G254" s="243"/>
      <c r="H254" s="246">
        <v>6.2640000000000002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2" t="s">
        <v>195</v>
      </c>
      <c r="AU254" s="252" t="s">
        <v>81</v>
      </c>
      <c r="AV254" s="14" t="s">
        <v>81</v>
      </c>
      <c r="AW254" s="14" t="s">
        <v>33</v>
      </c>
      <c r="AX254" s="14" t="s">
        <v>79</v>
      </c>
      <c r="AY254" s="252" t="s">
        <v>170</v>
      </c>
    </row>
    <row r="255" s="2" customFormat="1" ht="33" customHeight="1">
      <c r="A255" s="39"/>
      <c r="B255" s="40"/>
      <c r="C255" s="213" t="s">
        <v>283</v>
      </c>
      <c r="D255" s="213" t="s">
        <v>172</v>
      </c>
      <c r="E255" s="214" t="s">
        <v>1432</v>
      </c>
      <c r="F255" s="215" t="s">
        <v>1433</v>
      </c>
      <c r="G255" s="216" t="s">
        <v>206</v>
      </c>
      <c r="H255" s="217">
        <v>12.18</v>
      </c>
      <c r="I255" s="218"/>
      <c r="J255" s="219">
        <f>ROUND(I255*H255,2)</f>
        <v>0</v>
      </c>
      <c r="K255" s="215" t="s">
        <v>176</v>
      </c>
      <c r="L255" s="45"/>
      <c r="M255" s="220" t="s">
        <v>19</v>
      </c>
      <c r="N255" s="221" t="s">
        <v>42</v>
      </c>
      <c r="O255" s="85"/>
      <c r="P255" s="222">
        <f>O255*H255</f>
        <v>0</v>
      </c>
      <c r="Q255" s="222">
        <v>1.8907700000000001</v>
      </c>
      <c r="R255" s="222">
        <f>Q255*H255</f>
        <v>23.029578600000001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177</v>
      </c>
      <c r="AT255" s="224" t="s">
        <v>172</v>
      </c>
      <c r="AU255" s="224" t="s">
        <v>81</v>
      </c>
      <c r="AY255" s="18" t="s">
        <v>170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79</v>
      </c>
      <c r="BK255" s="225">
        <f>ROUND(I255*H255,2)</f>
        <v>0</v>
      </c>
      <c r="BL255" s="18" t="s">
        <v>177</v>
      </c>
      <c r="BM255" s="224" t="s">
        <v>1434</v>
      </c>
    </row>
    <row r="256" s="2" customFormat="1">
      <c r="A256" s="39"/>
      <c r="B256" s="40"/>
      <c r="C256" s="41"/>
      <c r="D256" s="226" t="s">
        <v>179</v>
      </c>
      <c r="E256" s="41"/>
      <c r="F256" s="227" t="s">
        <v>1435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179</v>
      </c>
      <c r="AU256" s="18" t="s">
        <v>81</v>
      </c>
    </row>
    <row r="257" s="13" customFormat="1">
      <c r="A257" s="13"/>
      <c r="B257" s="231"/>
      <c r="C257" s="232"/>
      <c r="D257" s="233" t="s">
        <v>195</v>
      </c>
      <c r="E257" s="234" t="s">
        <v>19</v>
      </c>
      <c r="F257" s="235" t="s">
        <v>1436</v>
      </c>
      <c r="G257" s="232"/>
      <c r="H257" s="234" t="s">
        <v>19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195</v>
      </c>
      <c r="AU257" s="241" t="s">
        <v>81</v>
      </c>
      <c r="AV257" s="13" t="s">
        <v>79</v>
      </c>
      <c r="AW257" s="13" t="s">
        <v>33</v>
      </c>
      <c r="AX257" s="13" t="s">
        <v>71</v>
      </c>
      <c r="AY257" s="241" t="s">
        <v>170</v>
      </c>
    </row>
    <row r="258" s="13" customFormat="1">
      <c r="A258" s="13"/>
      <c r="B258" s="231"/>
      <c r="C258" s="232"/>
      <c r="D258" s="233" t="s">
        <v>195</v>
      </c>
      <c r="E258" s="234" t="s">
        <v>19</v>
      </c>
      <c r="F258" s="235" t="s">
        <v>1320</v>
      </c>
      <c r="G258" s="232"/>
      <c r="H258" s="234" t="s">
        <v>19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1" t="s">
        <v>195</v>
      </c>
      <c r="AU258" s="241" t="s">
        <v>81</v>
      </c>
      <c r="AV258" s="13" t="s">
        <v>79</v>
      </c>
      <c r="AW258" s="13" t="s">
        <v>33</v>
      </c>
      <c r="AX258" s="13" t="s">
        <v>71</v>
      </c>
      <c r="AY258" s="241" t="s">
        <v>170</v>
      </c>
    </row>
    <row r="259" s="14" customFormat="1">
      <c r="A259" s="14"/>
      <c r="B259" s="242"/>
      <c r="C259" s="243"/>
      <c r="D259" s="233" t="s">
        <v>195</v>
      </c>
      <c r="E259" s="244" t="s">
        <v>19</v>
      </c>
      <c r="F259" s="245" t="s">
        <v>1437</v>
      </c>
      <c r="G259" s="243"/>
      <c r="H259" s="246">
        <v>1.44</v>
      </c>
      <c r="I259" s="247"/>
      <c r="J259" s="243"/>
      <c r="K259" s="243"/>
      <c r="L259" s="248"/>
      <c r="M259" s="249"/>
      <c r="N259" s="250"/>
      <c r="O259" s="250"/>
      <c r="P259" s="250"/>
      <c r="Q259" s="250"/>
      <c r="R259" s="250"/>
      <c r="S259" s="250"/>
      <c r="T259" s="251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2" t="s">
        <v>195</v>
      </c>
      <c r="AU259" s="252" t="s">
        <v>81</v>
      </c>
      <c r="AV259" s="14" t="s">
        <v>81</v>
      </c>
      <c r="AW259" s="14" t="s">
        <v>33</v>
      </c>
      <c r="AX259" s="14" t="s">
        <v>71</v>
      </c>
      <c r="AY259" s="252" t="s">
        <v>170</v>
      </c>
    </row>
    <row r="260" s="13" customFormat="1">
      <c r="A260" s="13"/>
      <c r="B260" s="231"/>
      <c r="C260" s="232"/>
      <c r="D260" s="233" t="s">
        <v>195</v>
      </c>
      <c r="E260" s="234" t="s">
        <v>19</v>
      </c>
      <c r="F260" s="235" t="s">
        <v>1322</v>
      </c>
      <c r="G260" s="232"/>
      <c r="H260" s="234" t="s">
        <v>19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1" t="s">
        <v>195</v>
      </c>
      <c r="AU260" s="241" t="s">
        <v>81</v>
      </c>
      <c r="AV260" s="13" t="s">
        <v>79</v>
      </c>
      <c r="AW260" s="13" t="s">
        <v>33</v>
      </c>
      <c r="AX260" s="13" t="s">
        <v>71</v>
      </c>
      <c r="AY260" s="241" t="s">
        <v>170</v>
      </c>
    </row>
    <row r="261" s="14" customFormat="1">
      <c r="A261" s="14"/>
      <c r="B261" s="242"/>
      <c r="C261" s="243"/>
      <c r="D261" s="233" t="s">
        <v>195</v>
      </c>
      <c r="E261" s="244" t="s">
        <v>19</v>
      </c>
      <c r="F261" s="245" t="s">
        <v>1438</v>
      </c>
      <c r="G261" s="243"/>
      <c r="H261" s="246">
        <v>1.3200000000000001</v>
      </c>
      <c r="I261" s="247"/>
      <c r="J261" s="243"/>
      <c r="K261" s="243"/>
      <c r="L261" s="248"/>
      <c r="M261" s="249"/>
      <c r="N261" s="250"/>
      <c r="O261" s="250"/>
      <c r="P261" s="250"/>
      <c r="Q261" s="250"/>
      <c r="R261" s="250"/>
      <c r="S261" s="250"/>
      <c r="T261" s="251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2" t="s">
        <v>195</v>
      </c>
      <c r="AU261" s="252" t="s">
        <v>81</v>
      </c>
      <c r="AV261" s="14" t="s">
        <v>81</v>
      </c>
      <c r="AW261" s="14" t="s">
        <v>33</v>
      </c>
      <c r="AX261" s="14" t="s">
        <v>71</v>
      </c>
      <c r="AY261" s="252" t="s">
        <v>170</v>
      </c>
    </row>
    <row r="262" s="13" customFormat="1">
      <c r="A262" s="13"/>
      <c r="B262" s="231"/>
      <c r="C262" s="232"/>
      <c r="D262" s="233" t="s">
        <v>195</v>
      </c>
      <c r="E262" s="234" t="s">
        <v>19</v>
      </c>
      <c r="F262" s="235" t="s">
        <v>1324</v>
      </c>
      <c r="G262" s="232"/>
      <c r="H262" s="234" t="s">
        <v>19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1" t="s">
        <v>195</v>
      </c>
      <c r="AU262" s="241" t="s">
        <v>81</v>
      </c>
      <c r="AV262" s="13" t="s">
        <v>79</v>
      </c>
      <c r="AW262" s="13" t="s">
        <v>33</v>
      </c>
      <c r="AX262" s="13" t="s">
        <v>71</v>
      </c>
      <c r="AY262" s="241" t="s">
        <v>170</v>
      </c>
    </row>
    <row r="263" s="14" customFormat="1">
      <c r="A263" s="14"/>
      <c r="B263" s="242"/>
      <c r="C263" s="243"/>
      <c r="D263" s="233" t="s">
        <v>195</v>
      </c>
      <c r="E263" s="244" t="s">
        <v>19</v>
      </c>
      <c r="F263" s="245" t="s">
        <v>1439</v>
      </c>
      <c r="G263" s="243"/>
      <c r="H263" s="246">
        <v>1.518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2" t="s">
        <v>195</v>
      </c>
      <c r="AU263" s="252" t="s">
        <v>81</v>
      </c>
      <c r="AV263" s="14" t="s">
        <v>81</v>
      </c>
      <c r="AW263" s="14" t="s">
        <v>33</v>
      </c>
      <c r="AX263" s="14" t="s">
        <v>71</v>
      </c>
      <c r="AY263" s="252" t="s">
        <v>170</v>
      </c>
    </row>
    <row r="264" s="13" customFormat="1">
      <c r="A264" s="13"/>
      <c r="B264" s="231"/>
      <c r="C264" s="232"/>
      <c r="D264" s="233" t="s">
        <v>195</v>
      </c>
      <c r="E264" s="234" t="s">
        <v>19</v>
      </c>
      <c r="F264" s="235" t="s">
        <v>1326</v>
      </c>
      <c r="G264" s="232"/>
      <c r="H264" s="234" t="s">
        <v>19</v>
      </c>
      <c r="I264" s="236"/>
      <c r="J264" s="232"/>
      <c r="K264" s="232"/>
      <c r="L264" s="237"/>
      <c r="M264" s="238"/>
      <c r="N264" s="239"/>
      <c r="O264" s="239"/>
      <c r="P264" s="239"/>
      <c r="Q264" s="239"/>
      <c r="R264" s="239"/>
      <c r="S264" s="239"/>
      <c r="T264" s="24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1" t="s">
        <v>195</v>
      </c>
      <c r="AU264" s="241" t="s">
        <v>81</v>
      </c>
      <c r="AV264" s="13" t="s">
        <v>79</v>
      </c>
      <c r="AW264" s="13" t="s">
        <v>33</v>
      </c>
      <c r="AX264" s="13" t="s">
        <v>71</v>
      </c>
      <c r="AY264" s="241" t="s">
        <v>170</v>
      </c>
    </row>
    <row r="265" s="14" customFormat="1">
      <c r="A265" s="14"/>
      <c r="B265" s="242"/>
      <c r="C265" s="243"/>
      <c r="D265" s="233" t="s">
        <v>195</v>
      </c>
      <c r="E265" s="244" t="s">
        <v>19</v>
      </c>
      <c r="F265" s="245" t="s">
        <v>1440</v>
      </c>
      <c r="G265" s="243"/>
      <c r="H265" s="246">
        <v>1.9199999999999999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2" t="s">
        <v>195</v>
      </c>
      <c r="AU265" s="252" t="s">
        <v>81</v>
      </c>
      <c r="AV265" s="14" t="s">
        <v>81</v>
      </c>
      <c r="AW265" s="14" t="s">
        <v>33</v>
      </c>
      <c r="AX265" s="14" t="s">
        <v>71</v>
      </c>
      <c r="AY265" s="252" t="s">
        <v>170</v>
      </c>
    </row>
    <row r="266" s="13" customFormat="1">
      <c r="A266" s="13"/>
      <c r="B266" s="231"/>
      <c r="C266" s="232"/>
      <c r="D266" s="233" t="s">
        <v>195</v>
      </c>
      <c r="E266" s="234" t="s">
        <v>19</v>
      </c>
      <c r="F266" s="235" t="s">
        <v>1328</v>
      </c>
      <c r="G266" s="232"/>
      <c r="H266" s="234" t="s">
        <v>19</v>
      </c>
      <c r="I266" s="236"/>
      <c r="J266" s="232"/>
      <c r="K266" s="232"/>
      <c r="L266" s="237"/>
      <c r="M266" s="238"/>
      <c r="N266" s="239"/>
      <c r="O266" s="239"/>
      <c r="P266" s="239"/>
      <c r="Q266" s="239"/>
      <c r="R266" s="239"/>
      <c r="S266" s="239"/>
      <c r="T266" s="24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1" t="s">
        <v>195</v>
      </c>
      <c r="AU266" s="241" t="s">
        <v>81</v>
      </c>
      <c r="AV266" s="13" t="s">
        <v>79</v>
      </c>
      <c r="AW266" s="13" t="s">
        <v>33</v>
      </c>
      <c r="AX266" s="13" t="s">
        <v>71</v>
      </c>
      <c r="AY266" s="241" t="s">
        <v>170</v>
      </c>
    </row>
    <row r="267" s="14" customFormat="1">
      <c r="A267" s="14"/>
      <c r="B267" s="242"/>
      <c r="C267" s="243"/>
      <c r="D267" s="233" t="s">
        <v>195</v>
      </c>
      <c r="E267" s="244" t="s">
        <v>19</v>
      </c>
      <c r="F267" s="245" t="s">
        <v>1441</v>
      </c>
      <c r="G267" s="243"/>
      <c r="H267" s="246">
        <v>0.95999999999999996</v>
      </c>
      <c r="I267" s="247"/>
      <c r="J267" s="243"/>
      <c r="K267" s="243"/>
      <c r="L267" s="248"/>
      <c r="M267" s="249"/>
      <c r="N267" s="250"/>
      <c r="O267" s="250"/>
      <c r="P267" s="250"/>
      <c r="Q267" s="250"/>
      <c r="R267" s="250"/>
      <c r="S267" s="250"/>
      <c r="T267" s="25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2" t="s">
        <v>195</v>
      </c>
      <c r="AU267" s="252" t="s">
        <v>81</v>
      </c>
      <c r="AV267" s="14" t="s">
        <v>81</v>
      </c>
      <c r="AW267" s="14" t="s">
        <v>33</v>
      </c>
      <c r="AX267" s="14" t="s">
        <v>71</v>
      </c>
      <c r="AY267" s="252" t="s">
        <v>170</v>
      </c>
    </row>
    <row r="268" s="13" customFormat="1">
      <c r="A268" s="13"/>
      <c r="B268" s="231"/>
      <c r="C268" s="232"/>
      <c r="D268" s="233" t="s">
        <v>195</v>
      </c>
      <c r="E268" s="234" t="s">
        <v>19</v>
      </c>
      <c r="F268" s="235" t="s">
        <v>1330</v>
      </c>
      <c r="G268" s="232"/>
      <c r="H268" s="234" t="s">
        <v>19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195</v>
      </c>
      <c r="AU268" s="241" t="s">
        <v>81</v>
      </c>
      <c r="AV268" s="13" t="s">
        <v>79</v>
      </c>
      <c r="AW268" s="13" t="s">
        <v>33</v>
      </c>
      <c r="AX268" s="13" t="s">
        <v>71</v>
      </c>
      <c r="AY268" s="241" t="s">
        <v>170</v>
      </c>
    </row>
    <row r="269" s="14" customFormat="1">
      <c r="A269" s="14"/>
      <c r="B269" s="242"/>
      <c r="C269" s="243"/>
      <c r="D269" s="233" t="s">
        <v>195</v>
      </c>
      <c r="E269" s="244" t="s">
        <v>19</v>
      </c>
      <c r="F269" s="245" t="s">
        <v>1442</v>
      </c>
      <c r="G269" s="243"/>
      <c r="H269" s="246">
        <v>0.124</v>
      </c>
      <c r="I269" s="247"/>
      <c r="J269" s="243"/>
      <c r="K269" s="243"/>
      <c r="L269" s="248"/>
      <c r="M269" s="249"/>
      <c r="N269" s="250"/>
      <c r="O269" s="250"/>
      <c r="P269" s="250"/>
      <c r="Q269" s="250"/>
      <c r="R269" s="250"/>
      <c r="S269" s="250"/>
      <c r="T269" s="251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2" t="s">
        <v>195</v>
      </c>
      <c r="AU269" s="252" t="s">
        <v>81</v>
      </c>
      <c r="AV269" s="14" t="s">
        <v>81</v>
      </c>
      <c r="AW269" s="14" t="s">
        <v>33</v>
      </c>
      <c r="AX269" s="14" t="s">
        <v>71</v>
      </c>
      <c r="AY269" s="252" t="s">
        <v>170</v>
      </c>
    </row>
    <row r="270" s="13" customFormat="1">
      <c r="A270" s="13"/>
      <c r="B270" s="231"/>
      <c r="C270" s="232"/>
      <c r="D270" s="233" t="s">
        <v>195</v>
      </c>
      <c r="E270" s="234" t="s">
        <v>19</v>
      </c>
      <c r="F270" s="235" t="s">
        <v>1332</v>
      </c>
      <c r="G270" s="232"/>
      <c r="H270" s="234" t="s">
        <v>19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1" t="s">
        <v>195</v>
      </c>
      <c r="AU270" s="241" t="s">
        <v>81</v>
      </c>
      <c r="AV270" s="13" t="s">
        <v>79</v>
      </c>
      <c r="AW270" s="13" t="s">
        <v>33</v>
      </c>
      <c r="AX270" s="13" t="s">
        <v>71</v>
      </c>
      <c r="AY270" s="241" t="s">
        <v>170</v>
      </c>
    </row>
    <row r="271" s="14" customFormat="1">
      <c r="A271" s="14"/>
      <c r="B271" s="242"/>
      <c r="C271" s="243"/>
      <c r="D271" s="233" t="s">
        <v>195</v>
      </c>
      <c r="E271" s="244" t="s">
        <v>19</v>
      </c>
      <c r="F271" s="245" t="s">
        <v>1443</v>
      </c>
      <c r="G271" s="243"/>
      <c r="H271" s="246">
        <v>0.124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2" t="s">
        <v>195</v>
      </c>
      <c r="AU271" s="252" t="s">
        <v>81</v>
      </c>
      <c r="AV271" s="14" t="s">
        <v>81</v>
      </c>
      <c r="AW271" s="14" t="s">
        <v>33</v>
      </c>
      <c r="AX271" s="14" t="s">
        <v>71</v>
      </c>
      <c r="AY271" s="252" t="s">
        <v>170</v>
      </c>
    </row>
    <row r="272" s="13" customFormat="1">
      <c r="A272" s="13"/>
      <c r="B272" s="231"/>
      <c r="C272" s="232"/>
      <c r="D272" s="233" t="s">
        <v>195</v>
      </c>
      <c r="E272" s="234" t="s">
        <v>19</v>
      </c>
      <c r="F272" s="235" t="s">
        <v>1334</v>
      </c>
      <c r="G272" s="232"/>
      <c r="H272" s="234" t="s">
        <v>19</v>
      </c>
      <c r="I272" s="236"/>
      <c r="J272" s="232"/>
      <c r="K272" s="232"/>
      <c r="L272" s="237"/>
      <c r="M272" s="238"/>
      <c r="N272" s="239"/>
      <c r="O272" s="239"/>
      <c r="P272" s="239"/>
      <c r="Q272" s="239"/>
      <c r="R272" s="239"/>
      <c r="S272" s="239"/>
      <c r="T272" s="24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1" t="s">
        <v>195</v>
      </c>
      <c r="AU272" s="241" t="s">
        <v>81</v>
      </c>
      <c r="AV272" s="13" t="s">
        <v>79</v>
      </c>
      <c r="AW272" s="13" t="s">
        <v>33</v>
      </c>
      <c r="AX272" s="13" t="s">
        <v>71</v>
      </c>
      <c r="AY272" s="241" t="s">
        <v>170</v>
      </c>
    </row>
    <row r="273" s="14" customFormat="1">
      <c r="A273" s="14"/>
      <c r="B273" s="242"/>
      <c r="C273" s="243"/>
      <c r="D273" s="233" t="s">
        <v>195</v>
      </c>
      <c r="E273" s="244" t="s">
        <v>19</v>
      </c>
      <c r="F273" s="245" t="s">
        <v>1444</v>
      </c>
      <c r="G273" s="243"/>
      <c r="H273" s="246">
        <v>0.12</v>
      </c>
      <c r="I273" s="247"/>
      <c r="J273" s="243"/>
      <c r="K273" s="243"/>
      <c r="L273" s="248"/>
      <c r="M273" s="249"/>
      <c r="N273" s="250"/>
      <c r="O273" s="250"/>
      <c r="P273" s="250"/>
      <c r="Q273" s="250"/>
      <c r="R273" s="250"/>
      <c r="S273" s="250"/>
      <c r="T273" s="251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2" t="s">
        <v>195</v>
      </c>
      <c r="AU273" s="252" t="s">
        <v>81</v>
      </c>
      <c r="AV273" s="14" t="s">
        <v>81</v>
      </c>
      <c r="AW273" s="14" t="s">
        <v>33</v>
      </c>
      <c r="AX273" s="14" t="s">
        <v>71</v>
      </c>
      <c r="AY273" s="252" t="s">
        <v>170</v>
      </c>
    </row>
    <row r="274" s="13" customFormat="1">
      <c r="A274" s="13"/>
      <c r="B274" s="231"/>
      <c r="C274" s="232"/>
      <c r="D274" s="233" t="s">
        <v>195</v>
      </c>
      <c r="E274" s="234" t="s">
        <v>19</v>
      </c>
      <c r="F274" s="235" t="s">
        <v>1336</v>
      </c>
      <c r="G274" s="232"/>
      <c r="H274" s="234" t="s">
        <v>19</v>
      </c>
      <c r="I274" s="236"/>
      <c r="J274" s="232"/>
      <c r="K274" s="232"/>
      <c r="L274" s="237"/>
      <c r="M274" s="238"/>
      <c r="N274" s="239"/>
      <c r="O274" s="239"/>
      <c r="P274" s="239"/>
      <c r="Q274" s="239"/>
      <c r="R274" s="239"/>
      <c r="S274" s="239"/>
      <c r="T274" s="24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1" t="s">
        <v>195</v>
      </c>
      <c r="AU274" s="241" t="s">
        <v>81</v>
      </c>
      <c r="AV274" s="13" t="s">
        <v>79</v>
      </c>
      <c r="AW274" s="13" t="s">
        <v>33</v>
      </c>
      <c r="AX274" s="13" t="s">
        <v>71</v>
      </c>
      <c r="AY274" s="241" t="s">
        <v>170</v>
      </c>
    </row>
    <row r="275" s="14" customFormat="1">
      <c r="A275" s="14"/>
      <c r="B275" s="242"/>
      <c r="C275" s="243"/>
      <c r="D275" s="233" t="s">
        <v>195</v>
      </c>
      <c r="E275" s="244" t="s">
        <v>19</v>
      </c>
      <c r="F275" s="245" t="s">
        <v>1445</v>
      </c>
      <c r="G275" s="243"/>
      <c r="H275" s="246">
        <v>0.59999999999999998</v>
      </c>
      <c r="I275" s="247"/>
      <c r="J275" s="243"/>
      <c r="K275" s="243"/>
      <c r="L275" s="248"/>
      <c r="M275" s="249"/>
      <c r="N275" s="250"/>
      <c r="O275" s="250"/>
      <c r="P275" s="250"/>
      <c r="Q275" s="250"/>
      <c r="R275" s="250"/>
      <c r="S275" s="250"/>
      <c r="T275" s="251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2" t="s">
        <v>195</v>
      </c>
      <c r="AU275" s="252" t="s">
        <v>81</v>
      </c>
      <c r="AV275" s="14" t="s">
        <v>81</v>
      </c>
      <c r="AW275" s="14" t="s">
        <v>33</v>
      </c>
      <c r="AX275" s="14" t="s">
        <v>71</v>
      </c>
      <c r="AY275" s="252" t="s">
        <v>170</v>
      </c>
    </row>
    <row r="276" s="13" customFormat="1">
      <c r="A276" s="13"/>
      <c r="B276" s="231"/>
      <c r="C276" s="232"/>
      <c r="D276" s="233" t="s">
        <v>195</v>
      </c>
      <c r="E276" s="234" t="s">
        <v>19</v>
      </c>
      <c r="F276" s="235" t="s">
        <v>1338</v>
      </c>
      <c r="G276" s="232"/>
      <c r="H276" s="234" t="s">
        <v>19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1" t="s">
        <v>195</v>
      </c>
      <c r="AU276" s="241" t="s">
        <v>81</v>
      </c>
      <c r="AV276" s="13" t="s">
        <v>79</v>
      </c>
      <c r="AW276" s="13" t="s">
        <v>33</v>
      </c>
      <c r="AX276" s="13" t="s">
        <v>71</v>
      </c>
      <c r="AY276" s="241" t="s">
        <v>170</v>
      </c>
    </row>
    <row r="277" s="14" customFormat="1">
      <c r="A277" s="14"/>
      <c r="B277" s="242"/>
      <c r="C277" s="243"/>
      <c r="D277" s="233" t="s">
        <v>195</v>
      </c>
      <c r="E277" s="244" t="s">
        <v>19</v>
      </c>
      <c r="F277" s="245" t="s">
        <v>1446</v>
      </c>
      <c r="G277" s="243"/>
      <c r="H277" s="246">
        <v>0.83999999999999997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2" t="s">
        <v>195</v>
      </c>
      <c r="AU277" s="252" t="s">
        <v>81</v>
      </c>
      <c r="AV277" s="14" t="s">
        <v>81</v>
      </c>
      <c r="AW277" s="14" t="s">
        <v>33</v>
      </c>
      <c r="AX277" s="14" t="s">
        <v>71</v>
      </c>
      <c r="AY277" s="252" t="s">
        <v>170</v>
      </c>
    </row>
    <row r="278" s="13" customFormat="1">
      <c r="A278" s="13"/>
      <c r="B278" s="231"/>
      <c r="C278" s="232"/>
      <c r="D278" s="233" t="s">
        <v>195</v>
      </c>
      <c r="E278" s="234" t="s">
        <v>19</v>
      </c>
      <c r="F278" s="235" t="s">
        <v>1340</v>
      </c>
      <c r="G278" s="232"/>
      <c r="H278" s="234" t="s">
        <v>19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1" t="s">
        <v>195</v>
      </c>
      <c r="AU278" s="241" t="s">
        <v>81</v>
      </c>
      <c r="AV278" s="13" t="s">
        <v>79</v>
      </c>
      <c r="AW278" s="13" t="s">
        <v>33</v>
      </c>
      <c r="AX278" s="13" t="s">
        <v>71</v>
      </c>
      <c r="AY278" s="241" t="s">
        <v>170</v>
      </c>
    </row>
    <row r="279" s="14" customFormat="1">
      <c r="A279" s="14"/>
      <c r="B279" s="242"/>
      <c r="C279" s="243"/>
      <c r="D279" s="233" t="s">
        <v>195</v>
      </c>
      <c r="E279" s="244" t="s">
        <v>19</v>
      </c>
      <c r="F279" s="245" t="s">
        <v>1447</v>
      </c>
      <c r="G279" s="243"/>
      <c r="H279" s="246">
        <v>0.41399999999999998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2" t="s">
        <v>195</v>
      </c>
      <c r="AU279" s="252" t="s">
        <v>81</v>
      </c>
      <c r="AV279" s="14" t="s">
        <v>81</v>
      </c>
      <c r="AW279" s="14" t="s">
        <v>33</v>
      </c>
      <c r="AX279" s="14" t="s">
        <v>71</v>
      </c>
      <c r="AY279" s="252" t="s">
        <v>170</v>
      </c>
    </row>
    <row r="280" s="13" customFormat="1">
      <c r="A280" s="13"/>
      <c r="B280" s="231"/>
      <c r="C280" s="232"/>
      <c r="D280" s="233" t="s">
        <v>195</v>
      </c>
      <c r="E280" s="234" t="s">
        <v>19</v>
      </c>
      <c r="F280" s="235" t="s">
        <v>1448</v>
      </c>
      <c r="G280" s="232"/>
      <c r="H280" s="234" t="s">
        <v>19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4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1" t="s">
        <v>195</v>
      </c>
      <c r="AU280" s="241" t="s">
        <v>81</v>
      </c>
      <c r="AV280" s="13" t="s">
        <v>79</v>
      </c>
      <c r="AW280" s="13" t="s">
        <v>33</v>
      </c>
      <c r="AX280" s="13" t="s">
        <v>71</v>
      </c>
      <c r="AY280" s="241" t="s">
        <v>170</v>
      </c>
    </row>
    <row r="281" s="14" customFormat="1">
      <c r="A281" s="14"/>
      <c r="B281" s="242"/>
      <c r="C281" s="243"/>
      <c r="D281" s="233" t="s">
        <v>195</v>
      </c>
      <c r="E281" s="244" t="s">
        <v>19</v>
      </c>
      <c r="F281" s="245" t="s">
        <v>1449</v>
      </c>
      <c r="G281" s="243"/>
      <c r="H281" s="246">
        <v>2.2000000000000002</v>
      </c>
      <c r="I281" s="247"/>
      <c r="J281" s="243"/>
      <c r="K281" s="243"/>
      <c r="L281" s="248"/>
      <c r="M281" s="249"/>
      <c r="N281" s="250"/>
      <c r="O281" s="250"/>
      <c r="P281" s="250"/>
      <c r="Q281" s="250"/>
      <c r="R281" s="250"/>
      <c r="S281" s="250"/>
      <c r="T281" s="251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2" t="s">
        <v>195</v>
      </c>
      <c r="AU281" s="252" t="s">
        <v>81</v>
      </c>
      <c r="AV281" s="14" t="s">
        <v>81</v>
      </c>
      <c r="AW281" s="14" t="s">
        <v>33</v>
      </c>
      <c r="AX281" s="14" t="s">
        <v>71</v>
      </c>
      <c r="AY281" s="252" t="s">
        <v>170</v>
      </c>
    </row>
    <row r="282" s="13" customFormat="1">
      <c r="A282" s="13"/>
      <c r="B282" s="231"/>
      <c r="C282" s="232"/>
      <c r="D282" s="233" t="s">
        <v>195</v>
      </c>
      <c r="E282" s="234" t="s">
        <v>19</v>
      </c>
      <c r="F282" s="235" t="s">
        <v>1450</v>
      </c>
      <c r="G282" s="232"/>
      <c r="H282" s="234" t="s">
        <v>19</v>
      </c>
      <c r="I282" s="236"/>
      <c r="J282" s="232"/>
      <c r="K282" s="232"/>
      <c r="L282" s="237"/>
      <c r="M282" s="238"/>
      <c r="N282" s="239"/>
      <c r="O282" s="239"/>
      <c r="P282" s="239"/>
      <c r="Q282" s="239"/>
      <c r="R282" s="239"/>
      <c r="S282" s="239"/>
      <c r="T282" s="24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1" t="s">
        <v>195</v>
      </c>
      <c r="AU282" s="241" t="s">
        <v>81</v>
      </c>
      <c r="AV282" s="13" t="s">
        <v>79</v>
      </c>
      <c r="AW282" s="13" t="s">
        <v>33</v>
      </c>
      <c r="AX282" s="13" t="s">
        <v>71</v>
      </c>
      <c r="AY282" s="241" t="s">
        <v>170</v>
      </c>
    </row>
    <row r="283" s="14" customFormat="1">
      <c r="A283" s="14"/>
      <c r="B283" s="242"/>
      <c r="C283" s="243"/>
      <c r="D283" s="233" t="s">
        <v>195</v>
      </c>
      <c r="E283" s="244" t="s">
        <v>19</v>
      </c>
      <c r="F283" s="245" t="s">
        <v>1451</v>
      </c>
      <c r="G283" s="243"/>
      <c r="H283" s="246">
        <v>0.59999999999999998</v>
      </c>
      <c r="I283" s="247"/>
      <c r="J283" s="243"/>
      <c r="K283" s="243"/>
      <c r="L283" s="248"/>
      <c r="M283" s="249"/>
      <c r="N283" s="250"/>
      <c r="O283" s="250"/>
      <c r="P283" s="250"/>
      <c r="Q283" s="250"/>
      <c r="R283" s="250"/>
      <c r="S283" s="250"/>
      <c r="T283" s="251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2" t="s">
        <v>195</v>
      </c>
      <c r="AU283" s="252" t="s">
        <v>81</v>
      </c>
      <c r="AV283" s="14" t="s">
        <v>81</v>
      </c>
      <c r="AW283" s="14" t="s">
        <v>33</v>
      </c>
      <c r="AX283" s="14" t="s">
        <v>71</v>
      </c>
      <c r="AY283" s="252" t="s">
        <v>170</v>
      </c>
    </row>
    <row r="284" s="15" customFormat="1">
      <c r="A284" s="15"/>
      <c r="B284" s="263"/>
      <c r="C284" s="264"/>
      <c r="D284" s="233" t="s">
        <v>195</v>
      </c>
      <c r="E284" s="265" t="s">
        <v>19</v>
      </c>
      <c r="F284" s="266" t="s">
        <v>261</v>
      </c>
      <c r="G284" s="264"/>
      <c r="H284" s="267">
        <v>12.18</v>
      </c>
      <c r="I284" s="268"/>
      <c r="J284" s="264"/>
      <c r="K284" s="264"/>
      <c r="L284" s="269"/>
      <c r="M284" s="270"/>
      <c r="N284" s="271"/>
      <c r="O284" s="271"/>
      <c r="P284" s="271"/>
      <c r="Q284" s="271"/>
      <c r="R284" s="271"/>
      <c r="S284" s="271"/>
      <c r="T284" s="272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73" t="s">
        <v>195</v>
      </c>
      <c r="AU284" s="273" t="s">
        <v>81</v>
      </c>
      <c r="AV284" s="15" t="s">
        <v>177</v>
      </c>
      <c r="AW284" s="15" t="s">
        <v>33</v>
      </c>
      <c r="AX284" s="15" t="s">
        <v>79</v>
      </c>
      <c r="AY284" s="273" t="s">
        <v>170</v>
      </c>
    </row>
    <row r="285" s="2" customFormat="1" ht="37.8" customHeight="1">
      <c r="A285" s="39"/>
      <c r="B285" s="40"/>
      <c r="C285" s="213" t="s">
        <v>291</v>
      </c>
      <c r="D285" s="213" t="s">
        <v>172</v>
      </c>
      <c r="E285" s="214" t="s">
        <v>1452</v>
      </c>
      <c r="F285" s="215" t="s">
        <v>1453</v>
      </c>
      <c r="G285" s="216" t="s">
        <v>206</v>
      </c>
      <c r="H285" s="217">
        <v>6.2640000000000002</v>
      </c>
      <c r="I285" s="218"/>
      <c r="J285" s="219">
        <f>ROUND(I285*H285,2)</f>
        <v>0</v>
      </c>
      <c r="K285" s="215" t="s">
        <v>176</v>
      </c>
      <c r="L285" s="45"/>
      <c r="M285" s="220" t="s">
        <v>19</v>
      </c>
      <c r="N285" s="221" t="s">
        <v>42</v>
      </c>
      <c r="O285" s="85"/>
      <c r="P285" s="222">
        <f>O285*H285</f>
        <v>0</v>
      </c>
      <c r="Q285" s="222">
        <v>2.234</v>
      </c>
      <c r="R285" s="222">
        <f>Q285*H285</f>
        <v>13.993776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177</v>
      </c>
      <c r="AT285" s="224" t="s">
        <v>172</v>
      </c>
      <c r="AU285" s="224" t="s">
        <v>81</v>
      </c>
      <c r="AY285" s="18" t="s">
        <v>170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79</v>
      </c>
      <c r="BK285" s="225">
        <f>ROUND(I285*H285,2)</f>
        <v>0</v>
      </c>
      <c r="BL285" s="18" t="s">
        <v>177</v>
      </c>
      <c r="BM285" s="224" t="s">
        <v>1454</v>
      </c>
    </row>
    <row r="286" s="2" customFormat="1">
      <c r="A286" s="39"/>
      <c r="B286" s="40"/>
      <c r="C286" s="41"/>
      <c r="D286" s="226" t="s">
        <v>179</v>
      </c>
      <c r="E286" s="41"/>
      <c r="F286" s="227" t="s">
        <v>1455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179</v>
      </c>
      <c r="AU286" s="18" t="s">
        <v>81</v>
      </c>
    </row>
    <row r="287" s="13" customFormat="1">
      <c r="A287" s="13"/>
      <c r="B287" s="231"/>
      <c r="C287" s="232"/>
      <c r="D287" s="233" t="s">
        <v>195</v>
      </c>
      <c r="E287" s="234" t="s">
        <v>19</v>
      </c>
      <c r="F287" s="235" t="s">
        <v>1314</v>
      </c>
      <c r="G287" s="232"/>
      <c r="H287" s="234" t="s">
        <v>19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1" t="s">
        <v>195</v>
      </c>
      <c r="AU287" s="241" t="s">
        <v>81</v>
      </c>
      <c r="AV287" s="13" t="s">
        <v>79</v>
      </c>
      <c r="AW287" s="13" t="s">
        <v>33</v>
      </c>
      <c r="AX287" s="13" t="s">
        <v>71</v>
      </c>
      <c r="AY287" s="241" t="s">
        <v>170</v>
      </c>
    </row>
    <row r="288" s="14" customFormat="1">
      <c r="A288" s="14"/>
      <c r="B288" s="242"/>
      <c r="C288" s="243"/>
      <c r="D288" s="233" t="s">
        <v>195</v>
      </c>
      <c r="E288" s="244" t="s">
        <v>19</v>
      </c>
      <c r="F288" s="245" t="s">
        <v>1431</v>
      </c>
      <c r="G288" s="243"/>
      <c r="H288" s="246">
        <v>6.2640000000000002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2" t="s">
        <v>195</v>
      </c>
      <c r="AU288" s="252" t="s">
        <v>81</v>
      </c>
      <c r="AV288" s="14" t="s">
        <v>81</v>
      </c>
      <c r="AW288" s="14" t="s">
        <v>33</v>
      </c>
      <c r="AX288" s="14" t="s">
        <v>79</v>
      </c>
      <c r="AY288" s="252" t="s">
        <v>170</v>
      </c>
    </row>
    <row r="289" s="2" customFormat="1" ht="33" customHeight="1">
      <c r="A289" s="39"/>
      <c r="B289" s="40"/>
      <c r="C289" s="213" t="s">
        <v>297</v>
      </c>
      <c r="D289" s="213" t="s">
        <v>172</v>
      </c>
      <c r="E289" s="214" t="s">
        <v>1456</v>
      </c>
      <c r="F289" s="215" t="s">
        <v>1457</v>
      </c>
      <c r="G289" s="216" t="s">
        <v>206</v>
      </c>
      <c r="H289" s="217">
        <v>1.75</v>
      </c>
      <c r="I289" s="218"/>
      <c r="J289" s="219">
        <f>ROUND(I289*H289,2)</f>
        <v>0</v>
      </c>
      <c r="K289" s="215" t="s">
        <v>176</v>
      </c>
      <c r="L289" s="45"/>
      <c r="M289" s="220" t="s">
        <v>19</v>
      </c>
      <c r="N289" s="221" t="s">
        <v>42</v>
      </c>
      <c r="O289" s="85"/>
      <c r="P289" s="222">
        <f>O289*H289</f>
        <v>0</v>
      </c>
      <c r="Q289" s="222">
        <v>2.234</v>
      </c>
      <c r="R289" s="222">
        <f>Q289*H289</f>
        <v>3.9095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177</v>
      </c>
      <c r="AT289" s="224" t="s">
        <v>172</v>
      </c>
      <c r="AU289" s="224" t="s">
        <v>81</v>
      </c>
      <c r="AY289" s="18" t="s">
        <v>170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79</v>
      </c>
      <c r="BK289" s="225">
        <f>ROUND(I289*H289,2)</f>
        <v>0</v>
      </c>
      <c r="BL289" s="18" t="s">
        <v>177</v>
      </c>
      <c r="BM289" s="224" t="s">
        <v>1458</v>
      </c>
    </row>
    <row r="290" s="2" customFormat="1">
      <c r="A290" s="39"/>
      <c r="B290" s="40"/>
      <c r="C290" s="41"/>
      <c r="D290" s="226" t="s">
        <v>179</v>
      </c>
      <c r="E290" s="41"/>
      <c r="F290" s="227" t="s">
        <v>1459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179</v>
      </c>
      <c r="AU290" s="18" t="s">
        <v>81</v>
      </c>
    </row>
    <row r="291" s="13" customFormat="1">
      <c r="A291" s="13"/>
      <c r="B291" s="231"/>
      <c r="C291" s="232"/>
      <c r="D291" s="233" t="s">
        <v>195</v>
      </c>
      <c r="E291" s="234" t="s">
        <v>19</v>
      </c>
      <c r="F291" s="235" t="s">
        <v>1448</v>
      </c>
      <c r="G291" s="232"/>
      <c r="H291" s="234" t="s">
        <v>19</v>
      </c>
      <c r="I291" s="236"/>
      <c r="J291" s="232"/>
      <c r="K291" s="232"/>
      <c r="L291" s="237"/>
      <c r="M291" s="238"/>
      <c r="N291" s="239"/>
      <c r="O291" s="239"/>
      <c r="P291" s="239"/>
      <c r="Q291" s="239"/>
      <c r="R291" s="239"/>
      <c r="S291" s="239"/>
      <c r="T291" s="24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1" t="s">
        <v>195</v>
      </c>
      <c r="AU291" s="241" t="s">
        <v>81</v>
      </c>
      <c r="AV291" s="13" t="s">
        <v>79</v>
      </c>
      <c r="AW291" s="13" t="s">
        <v>33</v>
      </c>
      <c r="AX291" s="13" t="s">
        <v>71</v>
      </c>
      <c r="AY291" s="241" t="s">
        <v>170</v>
      </c>
    </row>
    <row r="292" s="14" customFormat="1">
      <c r="A292" s="14"/>
      <c r="B292" s="242"/>
      <c r="C292" s="243"/>
      <c r="D292" s="233" t="s">
        <v>195</v>
      </c>
      <c r="E292" s="244" t="s">
        <v>19</v>
      </c>
      <c r="F292" s="245" t="s">
        <v>1460</v>
      </c>
      <c r="G292" s="243"/>
      <c r="H292" s="246">
        <v>1.375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2" t="s">
        <v>195</v>
      </c>
      <c r="AU292" s="252" t="s">
        <v>81</v>
      </c>
      <c r="AV292" s="14" t="s">
        <v>81</v>
      </c>
      <c r="AW292" s="14" t="s">
        <v>33</v>
      </c>
      <c r="AX292" s="14" t="s">
        <v>71</v>
      </c>
      <c r="AY292" s="252" t="s">
        <v>170</v>
      </c>
    </row>
    <row r="293" s="13" customFormat="1">
      <c r="A293" s="13"/>
      <c r="B293" s="231"/>
      <c r="C293" s="232"/>
      <c r="D293" s="233" t="s">
        <v>195</v>
      </c>
      <c r="E293" s="234" t="s">
        <v>19</v>
      </c>
      <c r="F293" s="235" t="s">
        <v>1450</v>
      </c>
      <c r="G293" s="232"/>
      <c r="H293" s="234" t="s">
        <v>19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1" t="s">
        <v>195</v>
      </c>
      <c r="AU293" s="241" t="s">
        <v>81</v>
      </c>
      <c r="AV293" s="13" t="s">
        <v>79</v>
      </c>
      <c r="AW293" s="13" t="s">
        <v>33</v>
      </c>
      <c r="AX293" s="13" t="s">
        <v>71</v>
      </c>
      <c r="AY293" s="241" t="s">
        <v>170</v>
      </c>
    </row>
    <row r="294" s="14" customFormat="1">
      <c r="A294" s="14"/>
      <c r="B294" s="242"/>
      <c r="C294" s="243"/>
      <c r="D294" s="233" t="s">
        <v>195</v>
      </c>
      <c r="E294" s="244" t="s">
        <v>19</v>
      </c>
      <c r="F294" s="245" t="s">
        <v>1461</v>
      </c>
      <c r="G294" s="243"/>
      <c r="H294" s="246">
        <v>0.375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2" t="s">
        <v>195</v>
      </c>
      <c r="AU294" s="252" t="s">
        <v>81</v>
      </c>
      <c r="AV294" s="14" t="s">
        <v>81</v>
      </c>
      <c r="AW294" s="14" t="s">
        <v>33</v>
      </c>
      <c r="AX294" s="14" t="s">
        <v>71</v>
      </c>
      <c r="AY294" s="252" t="s">
        <v>170</v>
      </c>
    </row>
    <row r="295" s="15" customFormat="1">
      <c r="A295" s="15"/>
      <c r="B295" s="263"/>
      <c r="C295" s="264"/>
      <c r="D295" s="233" t="s">
        <v>195</v>
      </c>
      <c r="E295" s="265" t="s">
        <v>19</v>
      </c>
      <c r="F295" s="266" t="s">
        <v>261</v>
      </c>
      <c r="G295" s="264"/>
      <c r="H295" s="267">
        <v>1.75</v>
      </c>
      <c r="I295" s="268"/>
      <c r="J295" s="264"/>
      <c r="K295" s="264"/>
      <c r="L295" s="269"/>
      <c r="M295" s="270"/>
      <c r="N295" s="271"/>
      <c r="O295" s="271"/>
      <c r="P295" s="271"/>
      <c r="Q295" s="271"/>
      <c r="R295" s="271"/>
      <c r="S295" s="271"/>
      <c r="T295" s="272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73" t="s">
        <v>195</v>
      </c>
      <c r="AU295" s="273" t="s">
        <v>81</v>
      </c>
      <c r="AV295" s="15" t="s">
        <v>177</v>
      </c>
      <c r="AW295" s="15" t="s">
        <v>33</v>
      </c>
      <c r="AX295" s="15" t="s">
        <v>79</v>
      </c>
      <c r="AY295" s="273" t="s">
        <v>170</v>
      </c>
    </row>
    <row r="296" s="12" customFormat="1" ht="22.8" customHeight="1">
      <c r="A296" s="12"/>
      <c r="B296" s="197"/>
      <c r="C296" s="198"/>
      <c r="D296" s="199" t="s">
        <v>70</v>
      </c>
      <c r="E296" s="211" t="s">
        <v>216</v>
      </c>
      <c r="F296" s="211" t="s">
        <v>1089</v>
      </c>
      <c r="G296" s="198"/>
      <c r="H296" s="198"/>
      <c r="I296" s="201"/>
      <c r="J296" s="212">
        <f>BK296</f>
        <v>0</v>
      </c>
      <c r="K296" s="198"/>
      <c r="L296" s="203"/>
      <c r="M296" s="204"/>
      <c r="N296" s="205"/>
      <c r="O296" s="205"/>
      <c r="P296" s="206">
        <f>SUM(P297:P359)</f>
        <v>0</v>
      </c>
      <c r="Q296" s="205"/>
      <c r="R296" s="206">
        <f>SUM(R297:R359)</f>
        <v>1.4156544528000001</v>
      </c>
      <c r="S296" s="205"/>
      <c r="T296" s="207">
        <f>SUM(T297:T359)</f>
        <v>9.8535000000000004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8" t="s">
        <v>79</v>
      </c>
      <c r="AT296" s="209" t="s">
        <v>70</v>
      </c>
      <c r="AU296" s="209" t="s">
        <v>79</v>
      </c>
      <c r="AY296" s="208" t="s">
        <v>170</v>
      </c>
      <c r="BK296" s="210">
        <f>SUM(BK297:BK359)</f>
        <v>0</v>
      </c>
    </row>
    <row r="297" s="2" customFormat="1" ht="44.25" customHeight="1">
      <c r="A297" s="39"/>
      <c r="B297" s="40"/>
      <c r="C297" s="213" t="s">
        <v>7</v>
      </c>
      <c r="D297" s="213" t="s">
        <v>172</v>
      </c>
      <c r="E297" s="214" t="s">
        <v>1462</v>
      </c>
      <c r="F297" s="215" t="s">
        <v>1463</v>
      </c>
      <c r="G297" s="216" t="s">
        <v>237</v>
      </c>
      <c r="H297" s="217">
        <v>14</v>
      </c>
      <c r="I297" s="218"/>
      <c r="J297" s="219">
        <f>ROUND(I297*H297,2)</f>
        <v>0</v>
      </c>
      <c r="K297" s="215" t="s">
        <v>176</v>
      </c>
      <c r="L297" s="45"/>
      <c r="M297" s="220" t="s">
        <v>19</v>
      </c>
      <c r="N297" s="221" t="s">
        <v>42</v>
      </c>
      <c r="O297" s="85"/>
      <c r="P297" s="222">
        <f>O297*H297</f>
        <v>0</v>
      </c>
      <c r="Q297" s="222">
        <v>0.0013140999999999999</v>
      </c>
      <c r="R297" s="222">
        <f>Q297*H297</f>
        <v>0.018397399999999998</v>
      </c>
      <c r="S297" s="222">
        <v>0</v>
      </c>
      <c r="T297" s="22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4" t="s">
        <v>177</v>
      </c>
      <c r="AT297" s="224" t="s">
        <v>172</v>
      </c>
      <c r="AU297" s="224" t="s">
        <v>81</v>
      </c>
      <c r="AY297" s="18" t="s">
        <v>170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79</v>
      </c>
      <c r="BK297" s="225">
        <f>ROUND(I297*H297,2)</f>
        <v>0</v>
      </c>
      <c r="BL297" s="18" t="s">
        <v>177</v>
      </c>
      <c r="BM297" s="224" t="s">
        <v>1464</v>
      </c>
    </row>
    <row r="298" s="2" customFormat="1">
      <c r="A298" s="39"/>
      <c r="B298" s="40"/>
      <c r="C298" s="41"/>
      <c r="D298" s="226" t="s">
        <v>179</v>
      </c>
      <c r="E298" s="41"/>
      <c r="F298" s="227" t="s">
        <v>1465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179</v>
      </c>
      <c r="AU298" s="18" t="s">
        <v>81</v>
      </c>
    </row>
    <row r="299" s="13" customFormat="1">
      <c r="A299" s="13"/>
      <c r="B299" s="231"/>
      <c r="C299" s="232"/>
      <c r="D299" s="233" t="s">
        <v>195</v>
      </c>
      <c r="E299" s="234" t="s">
        <v>19</v>
      </c>
      <c r="F299" s="235" t="s">
        <v>1338</v>
      </c>
      <c r="G299" s="232"/>
      <c r="H299" s="234" t="s">
        <v>19</v>
      </c>
      <c r="I299" s="236"/>
      <c r="J299" s="232"/>
      <c r="K299" s="232"/>
      <c r="L299" s="237"/>
      <c r="M299" s="238"/>
      <c r="N299" s="239"/>
      <c r="O299" s="239"/>
      <c r="P299" s="239"/>
      <c r="Q299" s="239"/>
      <c r="R299" s="239"/>
      <c r="S299" s="239"/>
      <c r="T299" s="24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1" t="s">
        <v>195</v>
      </c>
      <c r="AU299" s="241" t="s">
        <v>81</v>
      </c>
      <c r="AV299" s="13" t="s">
        <v>79</v>
      </c>
      <c r="AW299" s="13" t="s">
        <v>33</v>
      </c>
      <c r="AX299" s="13" t="s">
        <v>71</v>
      </c>
      <c r="AY299" s="241" t="s">
        <v>170</v>
      </c>
    </row>
    <row r="300" s="14" customFormat="1">
      <c r="A300" s="14"/>
      <c r="B300" s="242"/>
      <c r="C300" s="243"/>
      <c r="D300" s="233" t="s">
        <v>195</v>
      </c>
      <c r="E300" s="244" t="s">
        <v>19</v>
      </c>
      <c r="F300" s="245" t="s">
        <v>252</v>
      </c>
      <c r="G300" s="243"/>
      <c r="H300" s="246">
        <v>14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2" t="s">
        <v>195</v>
      </c>
      <c r="AU300" s="252" t="s">
        <v>81</v>
      </c>
      <c r="AV300" s="14" t="s">
        <v>81</v>
      </c>
      <c r="AW300" s="14" t="s">
        <v>33</v>
      </c>
      <c r="AX300" s="14" t="s">
        <v>79</v>
      </c>
      <c r="AY300" s="252" t="s">
        <v>170</v>
      </c>
    </row>
    <row r="301" s="2" customFormat="1" ht="44.25" customHeight="1">
      <c r="A301" s="39"/>
      <c r="B301" s="40"/>
      <c r="C301" s="213" t="s">
        <v>308</v>
      </c>
      <c r="D301" s="213" t="s">
        <v>172</v>
      </c>
      <c r="E301" s="214" t="s">
        <v>1466</v>
      </c>
      <c r="F301" s="215" t="s">
        <v>1467</v>
      </c>
      <c r="G301" s="216" t="s">
        <v>237</v>
      </c>
      <c r="H301" s="217">
        <v>94</v>
      </c>
      <c r="I301" s="218"/>
      <c r="J301" s="219">
        <f>ROUND(I301*H301,2)</f>
        <v>0</v>
      </c>
      <c r="K301" s="215" t="s">
        <v>176</v>
      </c>
      <c r="L301" s="45"/>
      <c r="M301" s="220" t="s">
        <v>19</v>
      </c>
      <c r="N301" s="221" t="s">
        <v>42</v>
      </c>
      <c r="O301" s="85"/>
      <c r="P301" s="222">
        <f>O301*H301</f>
        <v>0</v>
      </c>
      <c r="Q301" s="222">
        <v>0.0074631999999999997</v>
      </c>
      <c r="R301" s="222">
        <f>Q301*H301</f>
        <v>0.70154079999999996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177</v>
      </c>
      <c r="AT301" s="224" t="s">
        <v>172</v>
      </c>
      <c r="AU301" s="224" t="s">
        <v>81</v>
      </c>
      <c r="AY301" s="18" t="s">
        <v>170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79</v>
      </c>
      <c r="BK301" s="225">
        <f>ROUND(I301*H301,2)</f>
        <v>0</v>
      </c>
      <c r="BL301" s="18" t="s">
        <v>177</v>
      </c>
      <c r="BM301" s="224" t="s">
        <v>1468</v>
      </c>
    </row>
    <row r="302" s="2" customFormat="1">
      <c r="A302" s="39"/>
      <c r="B302" s="40"/>
      <c r="C302" s="41"/>
      <c r="D302" s="226" t="s">
        <v>179</v>
      </c>
      <c r="E302" s="41"/>
      <c r="F302" s="227" t="s">
        <v>1469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179</v>
      </c>
      <c r="AU302" s="18" t="s">
        <v>81</v>
      </c>
    </row>
    <row r="303" s="13" customFormat="1">
      <c r="A303" s="13"/>
      <c r="B303" s="231"/>
      <c r="C303" s="232"/>
      <c r="D303" s="233" t="s">
        <v>195</v>
      </c>
      <c r="E303" s="234" t="s">
        <v>19</v>
      </c>
      <c r="F303" s="235" t="s">
        <v>1320</v>
      </c>
      <c r="G303" s="232"/>
      <c r="H303" s="234" t="s">
        <v>19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1" t="s">
        <v>195</v>
      </c>
      <c r="AU303" s="241" t="s">
        <v>81</v>
      </c>
      <c r="AV303" s="13" t="s">
        <v>79</v>
      </c>
      <c r="AW303" s="13" t="s">
        <v>33</v>
      </c>
      <c r="AX303" s="13" t="s">
        <v>71</v>
      </c>
      <c r="AY303" s="241" t="s">
        <v>170</v>
      </c>
    </row>
    <row r="304" s="14" customFormat="1">
      <c r="A304" s="14"/>
      <c r="B304" s="242"/>
      <c r="C304" s="243"/>
      <c r="D304" s="233" t="s">
        <v>195</v>
      </c>
      <c r="E304" s="244" t="s">
        <v>19</v>
      </c>
      <c r="F304" s="245" t="s">
        <v>323</v>
      </c>
      <c r="G304" s="243"/>
      <c r="H304" s="246">
        <v>24</v>
      </c>
      <c r="I304" s="247"/>
      <c r="J304" s="243"/>
      <c r="K304" s="243"/>
      <c r="L304" s="248"/>
      <c r="M304" s="249"/>
      <c r="N304" s="250"/>
      <c r="O304" s="250"/>
      <c r="P304" s="250"/>
      <c r="Q304" s="250"/>
      <c r="R304" s="250"/>
      <c r="S304" s="250"/>
      <c r="T304" s="251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2" t="s">
        <v>195</v>
      </c>
      <c r="AU304" s="252" t="s">
        <v>81</v>
      </c>
      <c r="AV304" s="14" t="s">
        <v>81</v>
      </c>
      <c r="AW304" s="14" t="s">
        <v>33</v>
      </c>
      <c r="AX304" s="14" t="s">
        <v>71</v>
      </c>
      <c r="AY304" s="252" t="s">
        <v>170</v>
      </c>
    </row>
    <row r="305" s="13" customFormat="1">
      <c r="A305" s="13"/>
      <c r="B305" s="231"/>
      <c r="C305" s="232"/>
      <c r="D305" s="233" t="s">
        <v>195</v>
      </c>
      <c r="E305" s="234" t="s">
        <v>19</v>
      </c>
      <c r="F305" s="235" t="s">
        <v>1322</v>
      </c>
      <c r="G305" s="232"/>
      <c r="H305" s="234" t="s">
        <v>19</v>
      </c>
      <c r="I305" s="236"/>
      <c r="J305" s="232"/>
      <c r="K305" s="232"/>
      <c r="L305" s="237"/>
      <c r="M305" s="238"/>
      <c r="N305" s="239"/>
      <c r="O305" s="239"/>
      <c r="P305" s="239"/>
      <c r="Q305" s="239"/>
      <c r="R305" s="239"/>
      <c r="S305" s="239"/>
      <c r="T305" s="240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1" t="s">
        <v>195</v>
      </c>
      <c r="AU305" s="241" t="s">
        <v>81</v>
      </c>
      <c r="AV305" s="13" t="s">
        <v>79</v>
      </c>
      <c r="AW305" s="13" t="s">
        <v>33</v>
      </c>
      <c r="AX305" s="13" t="s">
        <v>71</v>
      </c>
      <c r="AY305" s="241" t="s">
        <v>170</v>
      </c>
    </row>
    <row r="306" s="14" customFormat="1">
      <c r="A306" s="14"/>
      <c r="B306" s="242"/>
      <c r="C306" s="243"/>
      <c r="D306" s="233" t="s">
        <v>195</v>
      </c>
      <c r="E306" s="244" t="s">
        <v>19</v>
      </c>
      <c r="F306" s="245" t="s">
        <v>308</v>
      </c>
      <c r="G306" s="243"/>
      <c r="H306" s="246">
        <v>22</v>
      </c>
      <c r="I306" s="247"/>
      <c r="J306" s="243"/>
      <c r="K306" s="243"/>
      <c r="L306" s="248"/>
      <c r="M306" s="249"/>
      <c r="N306" s="250"/>
      <c r="O306" s="250"/>
      <c r="P306" s="250"/>
      <c r="Q306" s="250"/>
      <c r="R306" s="250"/>
      <c r="S306" s="250"/>
      <c r="T306" s="25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2" t="s">
        <v>195</v>
      </c>
      <c r="AU306" s="252" t="s">
        <v>81</v>
      </c>
      <c r="AV306" s="14" t="s">
        <v>81</v>
      </c>
      <c r="AW306" s="14" t="s">
        <v>33</v>
      </c>
      <c r="AX306" s="14" t="s">
        <v>71</v>
      </c>
      <c r="AY306" s="252" t="s">
        <v>170</v>
      </c>
    </row>
    <row r="307" s="13" customFormat="1">
      <c r="A307" s="13"/>
      <c r="B307" s="231"/>
      <c r="C307" s="232"/>
      <c r="D307" s="233" t="s">
        <v>195</v>
      </c>
      <c r="E307" s="234" t="s">
        <v>19</v>
      </c>
      <c r="F307" s="235" t="s">
        <v>1326</v>
      </c>
      <c r="G307" s="232"/>
      <c r="H307" s="234" t="s">
        <v>19</v>
      </c>
      <c r="I307" s="236"/>
      <c r="J307" s="232"/>
      <c r="K307" s="232"/>
      <c r="L307" s="237"/>
      <c r="M307" s="238"/>
      <c r="N307" s="239"/>
      <c r="O307" s="239"/>
      <c r="P307" s="239"/>
      <c r="Q307" s="239"/>
      <c r="R307" s="239"/>
      <c r="S307" s="239"/>
      <c r="T307" s="24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1" t="s">
        <v>195</v>
      </c>
      <c r="AU307" s="241" t="s">
        <v>81</v>
      </c>
      <c r="AV307" s="13" t="s">
        <v>79</v>
      </c>
      <c r="AW307" s="13" t="s">
        <v>33</v>
      </c>
      <c r="AX307" s="13" t="s">
        <v>71</v>
      </c>
      <c r="AY307" s="241" t="s">
        <v>170</v>
      </c>
    </row>
    <row r="308" s="14" customFormat="1">
      <c r="A308" s="14"/>
      <c r="B308" s="242"/>
      <c r="C308" s="243"/>
      <c r="D308" s="233" t="s">
        <v>195</v>
      </c>
      <c r="E308" s="244" t="s">
        <v>19</v>
      </c>
      <c r="F308" s="245" t="s">
        <v>362</v>
      </c>
      <c r="G308" s="243"/>
      <c r="H308" s="246">
        <v>32</v>
      </c>
      <c r="I308" s="247"/>
      <c r="J308" s="243"/>
      <c r="K308" s="243"/>
      <c r="L308" s="248"/>
      <c r="M308" s="249"/>
      <c r="N308" s="250"/>
      <c r="O308" s="250"/>
      <c r="P308" s="250"/>
      <c r="Q308" s="250"/>
      <c r="R308" s="250"/>
      <c r="S308" s="250"/>
      <c r="T308" s="251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2" t="s">
        <v>195</v>
      </c>
      <c r="AU308" s="252" t="s">
        <v>81</v>
      </c>
      <c r="AV308" s="14" t="s">
        <v>81</v>
      </c>
      <c r="AW308" s="14" t="s">
        <v>33</v>
      </c>
      <c r="AX308" s="14" t="s">
        <v>71</v>
      </c>
      <c r="AY308" s="252" t="s">
        <v>170</v>
      </c>
    </row>
    <row r="309" s="13" customFormat="1">
      <c r="A309" s="13"/>
      <c r="B309" s="231"/>
      <c r="C309" s="232"/>
      <c r="D309" s="233" t="s">
        <v>195</v>
      </c>
      <c r="E309" s="234" t="s">
        <v>19</v>
      </c>
      <c r="F309" s="235" t="s">
        <v>1328</v>
      </c>
      <c r="G309" s="232"/>
      <c r="H309" s="234" t="s">
        <v>19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1" t="s">
        <v>195</v>
      </c>
      <c r="AU309" s="241" t="s">
        <v>81</v>
      </c>
      <c r="AV309" s="13" t="s">
        <v>79</v>
      </c>
      <c r="AW309" s="13" t="s">
        <v>33</v>
      </c>
      <c r="AX309" s="13" t="s">
        <v>71</v>
      </c>
      <c r="AY309" s="241" t="s">
        <v>170</v>
      </c>
    </row>
    <row r="310" s="14" customFormat="1">
      <c r="A310" s="14"/>
      <c r="B310" s="242"/>
      <c r="C310" s="243"/>
      <c r="D310" s="233" t="s">
        <v>195</v>
      </c>
      <c r="E310" s="244" t="s">
        <v>19</v>
      </c>
      <c r="F310" s="245" t="s">
        <v>270</v>
      </c>
      <c r="G310" s="243"/>
      <c r="H310" s="246">
        <v>16</v>
      </c>
      <c r="I310" s="247"/>
      <c r="J310" s="243"/>
      <c r="K310" s="243"/>
      <c r="L310" s="248"/>
      <c r="M310" s="249"/>
      <c r="N310" s="250"/>
      <c r="O310" s="250"/>
      <c r="P310" s="250"/>
      <c r="Q310" s="250"/>
      <c r="R310" s="250"/>
      <c r="S310" s="250"/>
      <c r="T310" s="251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2" t="s">
        <v>195</v>
      </c>
      <c r="AU310" s="252" t="s">
        <v>81</v>
      </c>
      <c r="AV310" s="14" t="s">
        <v>81</v>
      </c>
      <c r="AW310" s="14" t="s">
        <v>33</v>
      </c>
      <c r="AX310" s="14" t="s">
        <v>71</v>
      </c>
      <c r="AY310" s="252" t="s">
        <v>170</v>
      </c>
    </row>
    <row r="311" s="15" customFormat="1">
      <c r="A311" s="15"/>
      <c r="B311" s="263"/>
      <c r="C311" s="264"/>
      <c r="D311" s="233" t="s">
        <v>195</v>
      </c>
      <c r="E311" s="265" t="s">
        <v>19</v>
      </c>
      <c r="F311" s="266" t="s">
        <v>261</v>
      </c>
      <c r="G311" s="264"/>
      <c r="H311" s="267">
        <v>94</v>
      </c>
      <c r="I311" s="268"/>
      <c r="J311" s="264"/>
      <c r="K311" s="264"/>
      <c r="L311" s="269"/>
      <c r="M311" s="270"/>
      <c r="N311" s="271"/>
      <c r="O311" s="271"/>
      <c r="P311" s="271"/>
      <c r="Q311" s="271"/>
      <c r="R311" s="271"/>
      <c r="S311" s="271"/>
      <c r="T311" s="272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3" t="s">
        <v>195</v>
      </c>
      <c r="AU311" s="273" t="s">
        <v>81</v>
      </c>
      <c r="AV311" s="15" t="s">
        <v>177</v>
      </c>
      <c r="AW311" s="15" t="s">
        <v>33</v>
      </c>
      <c r="AX311" s="15" t="s">
        <v>79</v>
      </c>
      <c r="AY311" s="273" t="s">
        <v>170</v>
      </c>
    </row>
    <row r="312" s="2" customFormat="1" ht="44.25" customHeight="1">
      <c r="A312" s="39"/>
      <c r="B312" s="40"/>
      <c r="C312" s="213" t="s">
        <v>316</v>
      </c>
      <c r="D312" s="213" t="s">
        <v>172</v>
      </c>
      <c r="E312" s="214" t="s">
        <v>1470</v>
      </c>
      <c r="F312" s="215" t="s">
        <v>1471</v>
      </c>
      <c r="G312" s="216" t="s">
        <v>237</v>
      </c>
      <c r="H312" s="217">
        <v>25.300000000000001</v>
      </c>
      <c r="I312" s="218"/>
      <c r="J312" s="219">
        <f>ROUND(I312*H312,2)</f>
        <v>0</v>
      </c>
      <c r="K312" s="215" t="s">
        <v>176</v>
      </c>
      <c r="L312" s="45"/>
      <c r="M312" s="220" t="s">
        <v>19</v>
      </c>
      <c r="N312" s="221" t="s">
        <v>42</v>
      </c>
      <c r="O312" s="85"/>
      <c r="P312" s="222">
        <f>O312*H312</f>
        <v>0</v>
      </c>
      <c r="Q312" s="222">
        <v>0.0027610999999999998</v>
      </c>
      <c r="R312" s="222">
        <f>Q312*H312</f>
        <v>0.069855829999999994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177</v>
      </c>
      <c r="AT312" s="224" t="s">
        <v>172</v>
      </c>
      <c r="AU312" s="224" t="s">
        <v>81</v>
      </c>
      <c r="AY312" s="18" t="s">
        <v>170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79</v>
      </c>
      <c r="BK312" s="225">
        <f>ROUND(I312*H312,2)</f>
        <v>0</v>
      </c>
      <c r="BL312" s="18" t="s">
        <v>177</v>
      </c>
      <c r="BM312" s="224" t="s">
        <v>1472</v>
      </c>
    </row>
    <row r="313" s="2" customFormat="1">
      <c r="A313" s="39"/>
      <c r="B313" s="40"/>
      <c r="C313" s="41"/>
      <c r="D313" s="226" t="s">
        <v>179</v>
      </c>
      <c r="E313" s="41"/>
      <c r="F313" s="227" t="s">
        <v>1473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179</v>
      </c>
      <c r="AU313" s="18" t="s">
        <v>81</v>
      </c>
    </row>
    <row r="314" s="13" customFormat="1">
      <c r="A314" s="13"/>
      <c r="B314" s="231"/>
      <c r="C314" s="232"/>
      <c r="D314" s="233" t="s">
        <v>195</v>
      </c>
      <c r="E314" s="234" t="s">
        <v>19</v>
      </c>
      <c r="F314" s="235" t="s">
        <v>1324</v>
      </c>
      <c r="G314" s="232"/>
      <c r="H314" s="234" t="s">
        <v>19</v>
      </c>
      <c r="I314" s="236"/>
      <c r="J314" s="232"/>
      <c r="K314" s="232"/>
      <c r="L314" s="237"/>
      <c r="M314" s="238"/>
      <c r="N314" s="239"/>
      <c r="O314" s="239"/>
      <c r="P314" s="239"/>
      <c r="Q314" s="239"/>
      <c r="R314" s="239"/>
      <c r="S314" s="239"/>
      <c r="T314" s="24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1" t="s">
        <v>195</v>
      </c>
      <c r="AU314" s="241" t="s">
        <v>81</v>
      </c>
      <c r="AV314" s="13" t="s">
        <v>79</v>
      </c>
      <c r="AW314" s="13" t="s">
        <v>33</v>
      </c>
      <c r="AX314" s="13" t="s">
        <v>71</v>
      </c>
      <c r="AY314" s="241" t="s">
        <v>170</v>
      </c>
    </row>
    <row r="315" s="14" customFormat="1">
      <c r="A315" s="14"/>
      <c r="B315" s="242"/>
      <c r="C315" s="243"/>
      <c r="D315" s="233" t="s">
        <v>195</v>
      </c>
      <c r="E315" s="244" t="s">
        <v>19</v>
      </c>
      <c r="F315" s="245" t="s">
        <v>1422</v>
      </c>
      <c r="G315" s="243"/>
      <c r="H315" s="246">
        <v>25.300000000000001</v>
      </c>
      <c r="I315" s="247"/>
      <c r="J315" s="243"/>
      <c r="K315" s="243"/>
      <c r="L315" s="248"/>
      <c r="M315" s="249"/>
      <c r="N315" s="250"/>
      <c r="O315" s="250"/>
      <c r="P315" s="250"/>
      <c r="Q315" s="250"/>
      <c r="R315" s="250"/>
      <c r="S315" s="250"/>
      <c r="T315" s="25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2" t="s">
        <v>195</v>
      </c>
      <c r="AU315" s="252" t="s">
        <v>81</v>
      </c>
      <c r="AV315" s="14" t="s">
        <v>81</v>
      </c>
      <c r="AW315" s="14" t="s">
        <v>33</v>
      </c>
      <c r="AX315" s="14" t="s">
        <v>79</v>
      </c>
      <c r="AY315" s="252" t="s">
        <v>170</v>
      </c>
    </row>
    <row r="316" s="2" customFormat="1" ht="44.25" customHeight="1">
      <c r="A316" s="39"/>
      <c r="B316" s="40"/>
      <c r="C316" s="213" t="s">
        <v>323</v>
      </c>
      <c r="D316" s="213" t="s">
        <v>172</v>
      </c>
      <c r="E316" s="214" t="s">
        <v>1090</v>
      </c>
      <c r="F316" s="215" t="s">
        <v>1091</v>
      </c>
      <c r="G316" s="216" t="s">
        <v>237</v>
      </c>
      <c r="H316" s="217">
        <v>23.030000000000001</v>
      </c>
      <c r="I316" s="218"/>
      <c r="J316" s="219">
        <f>ROUND(I316*H316,2)</f>
        <v>0</v>
      </c>
      <c r="K316" s="215" t="s">
        <v>176</v>
      </c>
      <c r="L316" s="45"/>
      <c r="M316" s="220" t="s">
        <v>19</v>
      </c>
      <c r="N316" s="221" t="s">
        <v>42</v>
      </c>
      <c r="O316" s="85"/>
      <c r="P316" s="222">
        <f>O316*H316</f>
        <v>0</v>
      </c>
      <c r="Q316" s="222">
        <v>0.0044007999999999999</v>
      </c>
      <c r="R316" s="222">
        <f>Q316*H316</f>
        <v>0.10135042400000001</v>
      </c>
      <c r="S316" s="222">
        <v>0</v>
      </c>
      <c r="T316" s="223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4" t="s">
        <v>177</v>
      </c>
      <c r="AT316" s="224" t="s">
        <v>172</v>
      </c>
      <c r="AU316" s="224" t="s">
        <v>81</v>
      </c>
      <c r="AY316" s="18" t="s">
        <v>170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8" t="s">
        <v>79</v>
      </c>
      <c r="BK316" s="225">
        <f>ROUND(I316*H316,2)</f>
        <v>0</v>
      </c>
      <c r="BL316" s="18" t="s">
        <v>177</v>
      </c>
      <c r="BM316" s="224" t="s">
        <v>1474</v>
      </c>
    </row>
    <row r="317" s="2" customFormat="1">
      <c r="A317" s="39"/>
      <c r="B317" s="40"/>
      <c r="C317" s="41"/>
      <c r="D317" s="226" t="s">
        <v>179</v>
      </c>
      <c r="E317" s="41"/>
      <c r="F317" s="227" t="s">
        <v>1093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179</v>
      </c>
      <c r="AU317" s="18" t="s">
        <v>81</v>
      </c>
    </row>
    <row r="318" s="13" customFormat="1">
      <c r="A318" s="13"/>
      <c r="B318" s="231"/>
      <c r="C318" s="232"/>
      <c r="D318" s="233" t="s">
        <v>195</v>
      </c>
      <c r="E318" s="234" t="s">
        <v>19</v>
      </c>
      <c r="F318" s="235" t="s">
        <v>1330</v>
      </c>
      <c r="G318" s="232"/>
      <c r="H318" s="234" t="s">
        <v>19</v>
      </c>
      <c r="I318" s="236"/>
      <c r="J318" s="232"/>
      <c r="K318" s="232"/>
      <c r="L318" s="237"/>
      <c r="M318" s="238"/>
      <c r="N318" s="239"/>
      <c r="O318" s="239"/>
      <c r="P318" s="239"/>
      <c r="Q318" s="239"/>
      <c r="R318" s="239"/>
      <c r="S318" s="239"/>
      <c r="T318" s="24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1" t="s">
        <v>195</v>
      </c>
      <c r="AU318" s="241" t="s">
        <v>81</v>
      </c>
      <c r="AV318" s="13" t="s">
        <v>79</v>
      </c>
      <c r="AW318" s="13" t="s">
        <v>33</v>
      </c>
      <c r="AX318" s="13" t="s">
        <v>71</v>
      </c>
      <c r="AY318" s="241" t="s">
        <v>170</v>
      </c>
    </row>
    <row r="319" s="14" customFormat="1">
      <c r="A319" s="14"/>
      <c r="B319" s="242"/>
      <c r="C319" s="243"/>
      <c r="D319" s="233" t="s">
        <v>195</v>
      </c>
      <c r="E319" s="244" t="s">
        <v>19</v>
      </c>
      <c r="F319" s="245" t="s">
        <v>1423</v>
      </c>
      <c r="G319" s="243"/>
      <c r="H319" s="246">
        <v>2.0699999999999998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2" t="s">
        <v>195</v>
      </c>
      <c r="AU319" s="252" t="s">
        <v>81</v>
      </c>
      <c r="AV319" s="14" t="s">
        <v>81</v>
      </c>
      <c r="AW319" s="14" t="s">
        <v>33</v>
      </c>
      <c r="AX319" s="14" t="s">
        <v>71</v>
      </c>
      <c r="AY319" s="252" t="s">
        <v>170</v>
      </c>
    </row>
    <row r="320" s="13" customFormat="1">
      <c r="A320" s="13"/>
      <c r="B320" s="231"/>
      <c r="C320" s="232"/>
      <c r="D320" s="233" t="s">
        <v>195</v>
      </c>
      <c r="E320" s="234" t="s">
        <v>19</v>
      </c>
      <c r="F320" s="235" t="s">
        <v>1332</v>
      </c>
      <c r="G320" s="232"/>
      <c r="H320" s="234" t="s">
        <v>19</v>
      </c>
      <c r="I320" s="236"/>
      <c r="J320" s="232"/>
      <c r="K320" s="232"/>
      <c r="L320" s="237"/>
      <c r="M320" s="238"/>
      <c r="N320" s="239"/>
      <c r="O320" s="239"/>
      <c r="P320" s="239"/>
      <c r="Q320" s="239"/>
      <c r="R320" s="239"/>
      <c r="S320" s="239"/>
      <c r="T320" s="24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1" t="s">
        <v>195</v>
      </c>
      <c r="AU320" s="241" t="s">
        <v>81</v>
      </c>
      <c r="AV320" s="13" t="s">
        <v>79</v>
      </c>
      <c r="AW320" s="13" t="s">
        <v>33</v>
      </c>
      <c r="AX320" s="13" t="s">
        <v>71</v>
      </c>
      <c r="AY320" s="241" t="s">
        <v>170</v>
      </c>
    </row>
    <row r="321" s="14" customFormat="1">
      <c r="A321" s="14"/>
      <c r="B321" s="242"/>
      <c r="C321" s="243"/>
      <c r="D321" s="233" t="s">
        <v>195</v>
      </c>
      <c r="E321" s="244" t="s">
        <v>19</v>
      </c>
      <c r="F321" s="245" t="s">
        <v>1424</v>
      </c>
      <c r="G321" s="243"/>
      <c r="H321" s="246">
        <v>2.0600000000000001</v>
      </c>
      <c r="I321" s="247"/>
      <c r="J321" s="243"/>
      <c r="K321" s="243"/>
      <c r="L321" s="248"/>
      <c r="M321" s="249"/>
      <c r="N321" s="250"/>
      <c r="O321" s="250"/>
      <c r="P321" s="250"/>
      <c r="Q321" s="250"/>
      <c r="R321" s="250"/>
      <c r="S321" s="250"/>
      <c r="T321" s="251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2" t="s">
        <v>195</v>
      </c>
      <c r="AU321" s="252" t="s">
        <v>81</v>
      </c>
      <c r="AV321" s="14" t="s">
        <v>81</v>
      </c>
      <c r="AW321" s="14" t="s">
        <v>33</v>
      </c>
      <c r="AX321" s="14" t="s">
        <v>71</v>
      </c>
      <c r="AY321" s="252" t="s">
        <v>170</v>
      </c>
    </row>
    <row r="322" s="13" customFormat="1">
      <c r="A322" s="13"/>
      <c r="B322" s="231"/>
      <c r="C322" s="232"/>
      <c r="D322" s="233" t="s">
        <v>195</v>
      </c>
      <c r="E322" s="234" t="s">
        <v>19</v>
      </c>
      <c r="F322" s="235" t="s">
        <v>1334</v>
      </c>
      <c r="G322" s="232"/>
      <c r="H322" s="234" t="s">
        <v>19</v>
      </c>
      <c r="I322" s="236"/>
      <c r="J322" s="232"/>
      <c r="K322" s="232"/>
      <c r="L322" s="237"/>
      <c r="M322" s="238"/>
      <c r="N322" s="239"/>
      <c r="O322" s="239"/>
      <c r="P322" s="239"/>
      <c r="Q322" s="239"/>
      <c r="R322" s="239"/>
      <c r="S322" s="239"/>
      <c r="T322" s="24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1" t="s">
        <v>195</v>
      </c>
      <c r="AU322" s="241" t="s">
        <v>81</v>
      </c>
      <c r="AV322" s="13" t="s">
        <v>79</v>
      </c>
      <c r="AW322" s="13" t="s">
        <v>33</v>
      </c>
      <c r="AX322" s="13" t="s">
        <v>71</v>
      </c>
      <c r="AY322" s="241" t="s">
        <v>170</v>
      </c>
    </row>
    <row r="323" s="14" customFormat="1">
      <c r="A323" s="14"/>
      <c r="B323" s="242"/>
      <c r="C323" s="243"/>
      <c r="D323" s="233" t="s">
        <v>195</v>
      </c>
      <c r="E323" s="244" t="s">
        <v>19</v>
      </c>
      <c r="F323" s="245" t="s">
        <v>1425</v>
      </c>
      <c r="G323" s="243"/>
      <c r="H323" s="246">
        <v>2</v>
      </c>
      <c r="I323" s="247"/>
      <c r="J323" s="243"/>
      <c r="K323" s="243"/>
      <c r="L323" s="248"/>
      <c r="M323" s="249"/>
      <c r="N323" s="250"/>
      <c r="O323" s="250"/>
      <c r="P323" s="250"/>
      <c r="Q323" s="250"/>
      <c r="R323" s="250"/>
      <c r="S323" s="250"/>
      <c r="T323" s="25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2" t="s">
        <v>195</v>
      </c>
      <c r="AU323" s="252" t="s">
        <v>81</v>
      </c>
      <c r="AV323" s="14" t="s">
        <v>81</v>
      </c>
      <c r="AW323" s="14" t="s">
        <v>33</v>
      </c>
      <c r="AX323" s="14" t="s">
        <v>71</v>
      </c>
      <c r="AY323" s="252" t="s">
        <v>170</v>
      </c>
    </row>
    <row r="324" s="13" customFormat="1">
      <c r="A324" s="13"/>
      <c r="B324" s="231"/>
      <c r="C324" s="232"/>
      <c r="D324" s="233" t="s">
        <v>195</v>
      </c>
      <c r="E324" s="234" t="s">
        <v>19</v>
      </c>
      <c r="F324" s="235" t="s">
        <v>1336</v>
      </c>
      <c r="G324" s="232"/>
      <c r="H324" s="234" t="s">
        <v>19</v>
      </c>
      <c r="I324" s="236"/>
      <c r="J324" s="232"/>
      <c r="K324" s="232"/>
      <c r="L324" s="237"/>
      <c r="M324" s="238"/>
      <c r="N324" s="239"/>
      <c r="O324" s="239"/>
      <c r="P324" s="239"/>
      <c r="Q324" s="239"/>
      <c r="R324" s="239"/>
      <c r="S324" s="239"/>
      <c r="T324" s="240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1" t="s">
        <v>195</v>
      </c>
      <c r="AU324" s="241" t="s">
        <v>81</v>
      </c>
      <c r="AV324" s="13" t="s">
        <v>79</v>
      </c>
      <c r="AW324" s="13" t="s">
        <v>33</v>
      </c>
      <c r="AX324" s="13" t="s">
        <v>71</v>
      </c>
      <c r="AY324" s="241" t="s">
        <v>170</v>
      </c>
    </row>
    <row r="325" s="14" customFormat="1">
      <c r="A325" s="14"/>
      <c r="B325" s="242"/>
      <c r="C325" s="243"/>
      <c r="D325" s="233" t="s">
        <v>195</v>
      </c>
      <c r="E325" s="244" t="s">
        <v>19</v>
      </c>
      <c r="F325" s="245" t="s">
        <v>226</v>
      </c>
      <c r="G325" s="243"/>
      <c r="H325" s="246">
        <v>10</v>
      </c>
      <c r="I325" s="247"/>
      <c r="J325" s="243"/>
      <c r="K325" s="243"/>
      <c r="L325" s="248"/>
      <c r="M325" s="249"/>
      <c r="N325" s="250"/>
      <c r="O325" s="250"/>
      <c r="P325" s="250"/>
      <c r="Q325" s="250"/>
      <c r="R325" s="250"/>
      <c r="S325" s="250"/>
      <c r="T325" s="251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2" t="s">
        <v>195</v>
      </c>
      <c r="AU325" s="252" t="s">
        <v>81</v>
      </c>
      <c r="AV325" s="14" t="s">
        <v>81</v>
      </c>
      <c r="AW325" s="14" t="s">
        <v>33</v>
      </c>
      <c r="AX325" s="14" t="s">
        <v>71</v>
      </c>
      <c r="AY325" s="252" t="s">
        <v>170</v>
      </c>
    </row>
    <row r="326" s="13" customFormat="1">
      <c r="A326" s="13"/>
      <c r="B326" s="231"/>
      <c r="C326" s="232"/>
      <c r="D326" s="233" t="s">
        <v>195</v>
      </c>
      <c r="E326" s="234" t="s">
        <v>19</v>
      </c>
      <c r="F326" s="235" t="s">
        <v>1340</v>
      </c>
      <c r="G326" s="232"/>
      <c r="H326" s="234" t="s">
        <v>19</v>
      </c>
      <c r="I326" s="236"/>
      <c r="J326" s="232"/>
      <c r="K326" s="232"/>
      <c r="L326" s="237"/>
      <c r="M326" s="238"/>
      <c r="N326" s="239"/>
      <c r="O326" s="239"/>
      <c r="P326" s="239"/>
      <c r="Q326" s="239"/>
      <c r="R326" s="239"/>
      <c r="S326" s="239"/>
      <c r="T326" s="24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1" t="s">
        <v>195</v>
      </c>
      <c r="AU326" s="241" t="s">
        <v>81</v>
      </c>
      <c r="AV326" s="13" t="s">
        <v>79</v>
      </c>
      <c r="AW326" s="13" t="s">
        <v>33</v>
      </c>
      <c r="AX326" s="13" t="s">
        <v>71</v>
      </c>
      <c r="AY326" s="241" t="s">
        <v>170</v>
      </c>
    </row>
    <row r="327" s="14" customFormat="1">
      <c r="A327" s="14"/>
      <c r="B327" s="242"/>
      <c r="C327" s="243"/>
      <c r="D327" s="233" t="s">
        <v>195</v>
      </c>
      <c r="E327" s="244" t="s">
        <v>19</v>
      </c>
      <c r="F327" s="245" t="s">
        <v>1426</v>
      </c>
      <c r="G327" s="243"/>
      <c r="H327" s="246">
        <v>6.9000000000000004</v>
      </c>
      <c r="I327" s="247"/>
      <c r="J327" s="243"/>
      <c r="K327" s="243"/>
      <c r="L327" s="248"/>
      <c r="M327" s="249"/>
      <c r="N327" s="250"/>
      <c r="O327" s="250"/>
      <c r="P327" s="250"/>
      <c r="Q327" s="250"/>
      <c r="R327" s="250"/>
      <c r="S327" s="250"/>
      <c r="T327" s="251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2" t="s">
        <v>195</v>
      </c>
      <c r="AU327" s="252" t="s">
        <v>81</v>
      </c>
      <c r="AV327" s="14" t="s">
        <v>81</v>
      </c>
      <c r="AW327" s="14" t="s">
        <v>33</v>
      </c>
      <c r="AX327" s="14" t="s">
        <v>71</v>
      </c>
      <c r="AY327" s="252" t="s">
        <v>170</v>
      </c>
    </row>
    <row r="328" s="15" customFormat="1">
      <c r="A328" s="15"/>
      <c r="B328" s="263"/>
      <c r="C328" s="264"/>
      <c r="D328" s="233" t="s">
        <v>195</v>
      </c>
      <c r="E328" s="265" t="s">
        <v>19</v>
      </c>
      <c r="F328" s="266" t="s">
        <v>261</v>
      </c>
      <c r="G328" s="264"/>
      <c r="H328" s="267">
        <v>23.030000000000001</v>
      </c>
      <c r="I328" s="268"/>
      <c r="J328" s="264"/>
      <c r="K328" s="264"/>
      <c r="L328" s="269"/>
      <c r="M328" s="270"/>
      <c r="N328" s="271"/>
      <c r="O328" s="271"/>
      <c r="P328" s="271"/>
      <c r="Q328" s="271"/>
      <c r="R328" s="271"/>
      <c r="S328" s="271"/>
      <c r="T328" s="272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T328" s="273" t="s">
        <v>195</v>
      </c>
      <c r="AU328" s="273" t="s">
        <v>81</v>
      </c>
      <c r="AV328" s="15" t="s">
        <v>177</v>
      </c>
      <c r="AW328" s="15" t="s">
        <v>33</v>
      </c>
      <c r="AX328" s="15" t="s">
        <v>79</v>
      </c>
      <c r="AY328" s="273" t="s">
        <v>170</v>
      </c>
    </row>
    <row r="329" s="2" customFormat="1" ht="33" customHeight="1">
      <c r="A329" s="39"/>
      <c r="B329" s="40"/>
      <c r="C329" s="213" t="s">
        <v>197</v>
      </c>
      <c r="D329" s="213" t="s">
        <v>172</v>
      </c>
      <c r="E329" s="214" t="s">
        <v>1475</v>
      </c>
      <c r="F329" s="215" t="s">
        <v>1476</v>
      </c>
      <c r="G329" s="216" t="s">
        <v>237</v>
      </c>
      <c r="H329" s="217">
        <v>16.899999999999999</v>
      </c>
      <c r="I329" s="218"/>
      <c r="J329" s="219">
        <f>ROUND(I329*H329,2)</f>
        <v>0</v>
      </c>
      <c r="K329" s="215" t="s">
        <v>176</v>
      </c>
      <c r="L329" s="45"/>
      <c r="M329" s="220" t="s">
        <v>19</v>
      </c>
      <c r="N329" s="221" t="s">
        <v>42</v>
      </c>
      <c r="O329" s="85"/>
      <c r="P329" s="222">
        <f>O329*H329</f>
        <v>0</v>
      </c>
      <c r="Q329" s="222">
        <v>0</v>
      </c>
      <c r="R329" s="222">
        <f>Q329*H329</f>
        <v>0</v>
      </c>
      <c r="S329" s="222">
        <v>0.014999999999999999</v>
      </c>
      <c r="T329" s="223">
        <f>S329*H329</f>
        <v>0.25349999999999995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177</v>
      </c>
      <c r="AT329" s="224" t="s">
        <v>172</v>
      </c>
      <c r="AU329" s="224" t="s">
        <v>81</v>
      </c>
      <c r="AY329" s="18" t="s">
        <v>170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79</v>
      </c>
      <c r="BK329" s="225">
        <f>ROUND(I329*H329,2)</f>
        <v>0</v>
      </c>
      <c r="BL329" s="18" t="s">
        <v>177</v>
      </c>
      <c r="BM329" s="224" t="s">
        <v>1477</v>
      </c>
    </row>
    <row r="330" s="2" customFormat="1">
      <c r="A330" s="39"/>
      <c r="B330" s="40"/>
      <c r="C330" s="41"/>
      <c r="D330" s="226" t="s">
        <v>179</v>
      </c>
      <c r="E330" s="41"/>
      <c r="F330" s="227" t="s">
        <v>1478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179</v>
      </c>
      <c r="AU330" s="18" t="s">
        <v>81</v>
      </c>
    </row>
    <row r="331" s="14" customFormat="1">
      <c r="A331" s="14"/>
      <c r="B331" s="242"/>
      <c r="C331" s="243"/>
      <c r="D331" s="233" t="s">
        <v>195</v>
      </c>
      <c r="E331" s="244" t="s">
        <v>19</v>
      </c>
      <c r="F331" s="245" t="s">
        <v>1479</v>
      </c>
      <c r="G331" s="243"/>
      <c r="H331" s="246">
        <v>16.899999999999999</v>
      </c>
      <c r="I331" s="247"/>
      <c r="J331" s="243"/>
      <c r="K331" s="243"/>
      <c r="L331" s="248"/>
      <c r="M331" s="249"/>
      <c r="N331" s="250"/>
      <c r="O331" s="250"/>
      <c r="P331" s="250"/>
      <c r="Q331" s="250"/>
      <c r="R331" s="250"/>
      <c r="S331" s="250"/>
      <c r="T331" s="251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2" t="s">
        <v>195</v>
      </c>
      <c r="AU331" s="252" t="s">
        <v>81</v>
      </c>
      <c r="AV331" s="14" t="s">
        <v>81</v>
      </c>
      <c r="AW331" s="14" t="s">
        <v>33</v>
      </c>
      <c r="AX331" s="14" t="s">
        <v>79</v>
      </c>
      <c r="AY331" s="252" t="s">
        <v>170</v>
      </c>
    </row>
    <row r="332" s="2" customFormat="1" ht="44.25" customHeight="1">
      <c r="A332" s="39"/>
      <c r="B332" s="40"/>
      <c r="C332" s="213" t="s">
        <v>332</v>
      </c>
      <c r="D332" s="213" t="s">
        <v>172</v>
      </c>
      <c r="E332" s="214" t="s">
        <v>1480</v>
      </c>
      <c r="F332" s="215" t="s">
        <v>1481</v>
      </c>
      <c r="G332" s="216" t="s">
        <v>175</v>
      </c>
      <c r="H332" s="217">
        <v>11</v>
      </c>
      <c r="I332" s="218"/>
      <c r="J332" s="219">
        <f>ROUND(I332*H332,2)</f>
        <v>0</v>
      </c>
      <c r="K332" s="215" t="s">
        <v>176</v>
      </c>
      <c r="L332" s="45"/>
      <c r="M332" s="220" t="s">
        <v>19</v>
      </c>
      <c r="N332" s="221" t="s">
        <v>42</v>
      </c>
      <c r="O332" s="85"/>
      <c r="P332" s="222">
        <f>O332*H332</f>
        <v>0</v>
      </c>
      <c r="Q332" s="222">
        <v>1.75E-06</v>
      </c>
      <c r="R332" s="222">
        <f>Q332*H332</f>
        <v>1.925E-05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177</v>
      </c>
      <c r="AT332" s="224" t="s">
        <v>172</v>
      </c>
      <c r="AU332" s="224" t="s">
        <v>81</v>
      </c>
      <c r="AY332" s="18" t="s">
        <v>170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79</v>
      </c>
      <c r="BK332" s="225">
        <f>ROUND(I332*H332,2)</f>
        <v>0</v>
      </c>
      <c r="BL332" s="18" t="s">
        <v>177</v>
      </c>
      <c r="BM332" s="224" t="s">
        <v>1482</v>
      </c>
    </row>
    <row r="333" s="2" customFormat="1">
      <c r="A333" s="39"/>
      <c r="B333" s="40"/>
      <c r="C333" s="41"/>
      <c r="D333" s="226" t="s">
        <v>179</v>
      </c>
      <c r="E333" s="41"/>
      <c r="F333" s="227" t="s">
        <v>1483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179</v>
      </c>
      <c r="AU333" s="18" t="s">
        <v>81</v>
      </c>
    </row>
    <row r="334" s="2" customFormat="1" ht="24.15" customHeight="1">
      <c r="A334" s="39"/>
      <c r="B334" s="40"/>
      <c r="C334" s="253" t="s">
        <v>337</v>
      </c>
      <c r="D334" s="253" t="s">
        <v>248</v>
      </c>
      <c r="E334" s="254" t="s">
        <v>1484</v>
      </c>
      <c r="F334" s="255" t="s">
        <v>1485</v>
      </c>
      <c r="G334" s="256" t="s">
        <v>175</v>
      </c>
      <c r="H334" s="257">
        <v>11</v>
      </c>
      <c r="I334" s="258"/>
      <c r="J334" s="259">
        <f>ROUND(I334*H334,2)</f>
        <v>0</v>
      </c>
      <c r="K334" s="255" t="s">
        <v>176</v>
      </c>
      <c r="L334" s="260"/>
      <c r="M334" s="261" t="s">
        <v>19</v>
      </c>
      <c r="N334" s="262" t="s">
        <v>42</v>
      </c>
      <c r="O334" s="85"/>
      <c r="P334" s="222">
        <f>O334*H334</f>
        <v>0</v>
      </c>
      <c r="Q334" s="222">
        <v>0.0015</v>
      </c>
      <c r="R334" s="222">
        <f>Q334*H334</f>
        <v>0.016500000000000001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216</v>
      </c>
      <c r="AT334" s="224" t="s">
        <v>248</v>
      </c>
      <c r="AU334" s="224" t="s">
        <v>81</v>
      </c>
      <c r="AY334" s="18" t="s">
        <v>170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79</v>
      </c>
      <c r="BK334" s="225">
        <f>ROUND(I334*H334,2)</f>
        <v>0</v>
      </c>
      <c r="BL334" s="18" t="s">
        <v>177</v>
      </c>
      <c r="BM334" s="224" t="s">
        <v>1486</v>
      </c>
    </row>
    <row r="335" s="2" customFormat="1">
      <c r="A335" s="39"/>
      <c r="B335" s="40"/>
      <c r="C335" s="41"/>
      <c r="D335" s="226" t="s">
        <v>179</v>
      </c>
      <c r="E335" s="41"/>
      <c r="F335" s="227" t="s">
        <v>1487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179</v>
      </c>
      <c r="AU335" s="18" t="s">
        <v>81</v>
      </c>
    </row>
    <row r="336" s="2" customFormat="1" ht="24.15" customHeight="1">
      <c r="A336" s="39"/>
      <c r="B336" s="40"/>
      <c r="C336" s="213" t="s">
        <v>342</v>
      </c>
      <c r="D336" s="213" t="s">
        <v>172</v>
      </c>
      <c r="E336" s="214" t="s">
        <v>1488</v>
      </c>
      <c r="F336" s="215" t="s">
        <v>1489</v>
      </c>
      <c r="G336" s="216" t="s">
        <v>175</v>
      </c>
      <c r="H336" s="217">
        <v>9</v>
      </c>
      <c r="I336" s="218"/>
      <c r="J336" s="219">
        <f>ROUND(I336*H336,2)</f>
        <v>0</v>
      </c>
      <c r="K336" s="215" t="s">
        <v>176</v>
      </c>
      <c r="L336" s="45"/>
      <c r="M336" s="220" t="s">
        <v>19</v>
      </c>
      <c r="N336" s="221" t="s">
        <v>42</v>
      </c>
      <c r="O336" s="85"/>
      <c r="P336" s="222">
        <f>O336*H336</f>
        <v>0</v>
      </c>
      <c r="Q336" s="222">
        <v>7.3999999999999996E-05</v>
      </c>
      <c r="R336" s="222">
        <f>Q336*H336</f>
        <v>0.00066599999999999993</v>
      </c>
      <c r="S336" s="222">
        <v>0</v>
      </c>
      <c r="T336" s="22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4" t="s">
        <v>177</v>
      </c>
      <c r="AT336" s="224" t="s">
        <v>172</v>
      </c>
      <c r="AU336" s="224" t="s">
        <v>81</v>
      </c>
      <c r="AY336" s="18" t="s">
        <v>170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79</v>
      </c>
      <c r="BK336" s="225">
        <f>ROUND(I336*H336,2)</f>
        <v>0</v>
      </c>
      <c r="BL336" s="18" t="s">
        <v>177</v>
      </c>
      <c r="BM336" s="224" t="s">
        <v>1490</v>
      </c>
    </row>
    <row r="337" s="2" customFormat="1">
      <c r="A337" s="39"/>
      <c r="B337" s="40"/>
      <c r="C337" s="41"/>
      <c r="D337" s="226" t="s">
        <v>179</v>
      </c>
      <c r="E337" s="41"/>
      <c r="F337" s="227" t="s">
        <v>1491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179</v>
      </c>
      <c r="AU337" s="18" t="s">
        <v>81</v>
      </c>
    </row>
    <row r="338" s="13" customFormat="1">
      <c r="A338" s="13"/>
      <c r="B338" s="231"/>
      <c r="C338" s="232"/>
      <c r="D338" s="233" t="s">
        <v>195</v>
      </c>
      <c r="E338" s="234" t="s">
        <v>19</v>
      </c>
      <c r="F338" s="235" t="s">
        <v>1492</v>
      </c>
      <c r="G338" s="232"/>
      <c r="H338" s="234" t="s">
        <v>19</v>
      </c>
      <c r="I338" s="236"/>
      <c r="J338" s="232"/>
      <c r="K338" s="232"/>
      <c r="L338" s="237"/>
      <c r="M338" s="238"/>
      <c r="N338" s="239"/>
      <c r="O338" s="239"/>
      <c r="P338" s="239"/>
      <c r="Q338" s="239"/>
      <c r="R338" s="239"/>
      <c r="S338" s="239"/>
      <c r="T338" s="24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1" t="s">
        <v>195</v>
      </c>
      <c r="AU338" s="241" t="s">
        <v>81</v>
      </c>
      <c r="AV338" s="13" t="s">
        <v>79</v>
      </c>
      <c r="AW338" s="13" t="s">
        <v>33</v>
      </c>
      <c r="AX338" s="13" t="s">
        <v>71</v>
      </c>
      <c r="AY338" s="241" t="s">
        <v>170</v>
      </c>
    </row>
    <row r="339" s="14" customFormat="1">
      <c r="A339" s="14"/>
      <c r="B339" s="242"/>
      <c r="C339" s="243"/>
      <c r="D339" s="233" t="s">
        <v>195</v>
      </c>
      <c r="E339" s="244" t="s">
        <v>19</v>
      </c>
      <c r="F339" s="245" t="s">
        <v>221</v>
      </c>
      <c r="G339" s="243"/>
      <c r="H339" s="246">
        <v>9</v>
      </c>
      <c r="I339" s="247"/>
      <c r="J339" s="243"/>
      <c r="K339" s="243"/>
      <c r="L339" s="248"/>
      <c r="M339" s="249"/>
      <c r="N339" s="250"/>
      <c r="O339" s="250"/>
      <c r="P339" s="250"/>
      <c r="Q339" s="250"/>
      <c r="R339" s="250"/>
      <c r="S339" s="250"/>
      <c r="T339" s="251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2" t="s">
        <v>195</v>
      </c>
      <c r="AU339" s="252" t="s">
        <v>81</v>
      </c>
      <c r="AV339" s="14" t="s">
        <v>81</v>
      </c>
      <c r="AW339" s="14" t="s">
        <v>33</v>
      </c>
      <c r="AX339" s="14" t="s">
        <v>79</v>
      </c>
      <c r="AY339" s="252" t="s">
        <v>170</v>
      </c>
    </row>
    <row r="340" s="2" customFormat="1" ht="33" customHeight="1">
      <c r="A340" s="39"/>
      <c r="B340" s="40"/>
      <c r="C340" s="213" t="s">
        <v>347</v>
      </c>
      <c r="D340" s="213" t="s">
        <v>172</v>
      </c>
      <c r="E340" s="214" t="s">
        <v>1493</v>
      </c>
      <c r="F340" s="215" t="s">
        <v>1494</v>
      </c>
      <c r="G340" s="216" t="s">
        <v>206</v>
      </c>
      <c r="H340" s="217">
        <v>5</v>
      </c>
      <c r="I340" s="218"/>
      <c r="J340" s="219">
        <f>ROUND(I340*H340,2)</f>
        <v>0</v>
      </c>
      <c r="K340" s="215" t="s">
        <v>176</v>
      </c>
      <c r="L340" s="45"/>
      <c r="M340" s="220" t="s">
        <v>19</v>
      </c>
      <c r="N340" s="221" t="s">
        <v>42</v>
      </c>
      <c r="O340" s="85"/>
      <c r="P340" s="222">
        <f>O340*H340</f>
        <v>0</v>
      </c>
      <c r="Q340" s="222">
        <v>0</v>
      </c>
      <c r="R340" s="222">
        <f>Q340*H340</f>
        <v>0</v>
      </c>
      <c r="S340" s="222">
        <v>1.9199999999999999</v>
      </c>
      <c r="T340" s="223">
        <f>S340*H340</f>
        <v>9.5999999999999996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4" t="s">
        <v>177</v>
      </c>
      <c r="AT340" s="224" t="s">
        <v>172</v>
      </c>
      <c r="AU340" s="224" t="s">
        <v>81</v>
      </c>
      <c r="AY340" s="18" t="s">
        <v>170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8" t="s">
        <v>79</v>
      </c>
      <c r="BK340" s="225">
        <f>ROUND(I340*H340,2)</f>
        <v>0</v>
      </c>
      <c r="BL340" s="18" t="s">
        <v>177</v>
      </c>
      <c r="BM340" s="224" t="s">
        <v>1495</v>
      </c>
    </row>
    <row r="341" s="2" customFormat="1">
      <c r="A341" s="39"/>
      <c r="B341" s="40"/>
      <c r="C341" s="41"/>
      <c r="D341" s="226" t="s">
        <v>179</v>
      </c>
      <c r="E341" s="41"/>
      <c r="F341" s="227" t="s">
        <v>1496</v>
      </c>
      <c r="G341" s="41"/>
      <c r="H341" s="41"/>
      <c r="I341" s="228"/>
      <c r="J341" s="41"/>
      <c r="K341" s="41"/>
      <c r="L341" s="45"/>
      <c r="M341" s="229"/>
      <c r="N341" s="230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179</v>
      </c>
      <c r="AU341" s="18" t="s">
        <v>81</v>
      </c>
    </row>
    <row r="342" s="13" customFormat="1">
      <c r="A342" s="13"/>
      <c r="B342" s="231"/>
      <c r="C342" s="232"/>
      <c r="D342" s="233" t="s">
        <v>195</v>
      </c>
      <c r="E342" s="234" t="s">
        <v>19</v>
      </c>
      <c r="F342" s="235" t="s">
        <v>1497</v>
      </c>
      <c r="G342" s="232"/>
      <c r="H342" s="234" t="s">
        <v>19</v>
      </c>
      <c r="I342" s="236"/>
      <c r="J342" s="232"/>
      <c r="K342" s="232"/>
      <c r="L342" s="237"/>
      <c r="M342" s="238"/>
      <c r="N342" s="239"/>
      <c r="O342" s="239"/>
      <c r="P342" s="239"/>
      <c r="Q342" s="239"/>
      <c r="R342" s="239"/>
      <c r="S342" s="239"/>
      <c r="T342" s="24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1" t="s">
        <v>195</v>
      </c>
      <c r="AU342" s="241" t="s">
        <v>81</v>
      </c>
      <c r="AV342" s="13" t="s">
        <v>79</v>
      </c>
      <c r="AW342" s="13" t="s">
        <v>33</v>
      </c>
      <c r="AX342" s="13" t="s">
        <v>71</v>
      </c>
      <c r="AY342" s="241" t="s">
        <v>170</v>
      </c>
    </row>
    <row r="343" s="14" customFormat="1">
      <c r="A343" s="14"/>
      <c r="B343" s="242"/>
      <c r="C343" s="243"/>
      <c r="D343" s="233" t="s">
        <v>195</v>
      </c>
      <c r="E343" s="244" t="s">
        <v>19</v>
      </c>
      <c r="F343" s="245" t="s">
        <v>198</v>
      </c>
      <c r="G343" s="243"/>
      <c r="H343" s="246">
        <v>5</v>
      </c>
      <c r="I343" s="247"/>
      <c r="J343" s="243"/>
      <c r="K343" s="243"/>
      <c r="L343" s="248"/>
      <c r="M343" s="249"/>
      <c r="N343" s="250"/>
      <c r="O343" s="250"/>
      <c r="P343" s="250"/>
      <c r="Q343" s="250"/>
      <c r="R343" s="250"/>
      <c r="S343" s="250"/>
      <c r="T343" s="25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2" t="s">
        <v>195</v>
      </c>
      <c r="AU343" s="252" t="s">
        <v>81</v>
      </c>
      <c r="AV343" s="14" t="s">
        <v>81</v>
      </c>
      <c r="AW343" s="14" t="s">
        <v>33</v>
      </c>
      <c r="AX343" s="14" t="s">
        <v>79</v>
      </c>
      <c r="AY343" s="252" t="s">
        <v>170</v>
      </c>
    </row>
    <row r="344" s="2" customFormat="1" ht="21.75" customHeight="1">
      <c r="A344" s="39"/>
      <c r="B344" s="40"/>
      <c r="C344" s="213" t="s">
        <v>352</v>
      </c>
      <c r="D344" s="213" t="s">
        <v>172</v>
      </c>
      <c r="E344" s="214" t="s">
        <v>1095</v>
      </c>
      <c r="F344" s="215" t="s">
        <v>1096</v>
      </c>
      <c r="G344" s="216" t="s">
        <v>237</v>
      </c>
      <c r="H344" s="217">
        <v>156.33000000000001</v>
      </c>
      <c r="I344" s="218"/>
      <c r="J344" s="219">
        <f>ROUND(I344*H344,2)</f>
        <v>0</v>
      </c>
      <c r="K344" s="215" t="s">
        <v>176</v>
      </c>
      <c r="L344" s="45"/>
      <c r="M344" s="220" t="s">
        <v>19</v>
      </c>
      <c r="N344" s="221" t="s">
        <v>42</v>
      </c>
      <c r="O344" s="85"/>
      <c r="P344" s="222">
        <f>O344*H344</f>
        <v>0</v>
      </c>
      <c r="Q344" s="222">
        <v>0</v>
      </c>
      <c r="R344" s="222">
        <f>Q344*H344</f>
        <v>0</v>
      </c>
      <c r="S344" s="222">
        <v>0</v>
      </c>
      <c r="T344" s="223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4" t="s">
        <v>177</v>
      </c>
      <c r="AT344" s="224" t="s">
        <v>172</v>
      </c>
      <c r="AU344" s="224" t="s">
        <v>81</v>
      </c>
      <c r="AY344" s="18" t="s">
        <v>170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8" t="s">
        <v>79</v>
      </c>
      <c r="BK344" s="225">
        <f>ROUND(I344*H344,2)</f>
        <v>0</v>
      </c>
      <c r="BL344" s="18" t="s">
        <v>177</v>
      </c>
      <c r="BM344" s="224" t="s">
        <v>1498</v>
      </c>
    </row>
    <row r="345" s="2" customFormat="1">
      <c r="A345" s="39"/>
      <c r="B345" s="40"/>
      <c r="C345" s="41"/>
      <c r="D345" s="226" t="s">
        <v>179</v>
      </c>
      <c r="E345" s="41"/>
      <c r="F345" s="227" t="s">
        <v>1098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179</v>
      </c>
      <c r="AU345" s="18" t="s">
        <v>81</v>
      </c>
    </row>
    <row r="346" s="2" customFormat="1" ht="37.8" customHeight="1">
      <c r="A346" s="39"/>
      <c r="B346" s="40"/>
      <c r="C346" s="213" t="s">
        <v>358</v>
      </c>
      <c r="D346" s="213" t="s">
        <v>172</v>
      </c>
      <c r="E346" s="214" t="s">
        <v>1099</v>
      </c>
      <c r="F346" s="215" t="s">
        <v>1100</v>
      </c>
      <c r="G346" s="216" t="s">
        <v>175</v>
      </c>
      <c r="H346" s="217">
        <v>3</v>
      </c>
      <c r="I346" s="218"/>
      <c r="J346" s="219">
        <f>ROUND(I346*H346,2)</f>
        <v>0</v>
      </c>
      <c r="K346" s="215" t="s">
        <v>176</v>
      </c>
      <c r="L346" s="45"/>
      <c r="M346" s="220" t="s">
        <v>19</v>
      </c>
      <c r="N346" s="221" t="s">
        <v>42</v>
      </c>
      <c r="O346" s="85"/>
      <c r="P346" s="222">
        <f>O346*H346</f>
        <v>0</v>
      </c>
      <c r="Q346" s="222">
        <v>0.064508899999999994</v>
      </c>
      <c r="R346" s="222">
        <f>Q346*H346</f>
        <v>0.1935267</v>
      </c>
      <c r="S346" s="222">
        <v>0</v>
      </c>
      <c r="T346" s="223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4" t="s">
        <v>177</v>
      </c>
      <c r="AT346" s="224" t="s">
        <v>172</v>
      </c>
      <c r="AU346" s="224" t="s">
        <v>81</v>
      </c>
      <c r="AY346" s="18" t="s">
        <v>170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8" t="s">
        <v>79</v>
      </c>
      <c r="BK346" s="225">
        <f>ROUND(I346*H346,2)</f>
        <v>0</v>
      </c>
      <c r="BL346" s="18" t="s">
        <v>177</v>
      </c>
      <c r="BM346" s="224" t="s">
        <v>1499</v>
      </c>
    </row>
    <row r="347" s="2" customFormat="1">
      <c r="A347" s="39"/>
      <c r="B347" s="40"/>
      <c r="C347" s="41"/>
      <c r="D347" s="226" t="s">
        <v>179</v>
      </c>
      <c r="E347" s="41"/>
      <c r="F347" s="227" t="s">
        <v>1102</v>
      </c>
      <c r="G347" s="41"/>
      <c r="H347" s="41"/>
      <c r="I347" s="228"/>
      <c r="J347" s="41"/>
      <c r="K347" s="41"/>
      <c r="L347" s="45"/>
      <c r="M347" s="229"/>
      <c r="N347" s="230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179</v>
      </c>
      <c r="AU347" s="18" t="s">
        <v>81</v>
      </c>
    </row>
    <row r="348" s="2" customFormat="1" ht="37.8" customHeight="1">
      <c r="A348" s="39"/>
      <c r="B348" s="40"/>
      <c r="C348" s="213" t="s">
        <v>362</v>
      </c>
      <c r="D348" s="213" t="s">
        <v>172</v>
      </c>
      <c r="E348" s="214" t="s">
        <v>1103</v>
      </c>
      <c r="F348" s="215" t="s">
        <v>1104</v>
      </c>
      <c r="G348" s="216" t="s">
        <v>175</v>
      </c>
      <c r="H348" s="217">
        <v>3</v>
      </c>
      <c r="I348" s="218"/>
      <c r="J348" s="219">
        <f>ROUND(I348*H348,2)</f>
        <v>0</v>
      </c>
      <c r="K348" s="215" t="s">
        <v>176</v>
      </c>
      <c r="L348" s="45"/>
      <c r="M348" s="220" t="s">
        <v>19</v>
      </c>
      <c r="N348" s="221" t="s">
        <v>42</v>
      </c>
      <c r="O348" s="85"/>
      <c r="P348" s="222">
        <f>O348*H348</f>
        <v>0</v>
      </c>
      <c r="Q348" s="222">
        <v>0.033313280000000001</v>
      </c>
      <c r="R348" s="222">
        <f>Q348*H348</f>
        <v>0.099939840000000002</v>
      </c>
      <c r="S348" s="222">
        <v>0</v>
      </c>
      <c r="T348" s="223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4" t="s">
        <v>177</v>
      </c>
      <c r="AT348" s="224" t="s">
        <v>172</v>
      </c>
      <c r="AU348" s="224" t="s">
        <v>81</v>
      </c>
      <c r="AY348" s="18" t="s">
        <v>170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8" t="s">
        <v>79</v>
      </c>
      <c r="BK348" s="225">
        <f>ROUND(I348*H348,2)</f>
        <v>0</v>
      </c>
      <c r="BL348" s="18" t="s">
        <v>177</v>
      </c>
      <c r="BM348" s="224" t="s">
        <v>1500</v>
      </c>
    </row>
    <row r="349" s="2" customFormat="1">
      <c r="A349" s="39"/>
      <c r="B349" s="40"/>
      <c r="C349" s="41"/>
      <c r="D349" s="226" t="s">
        <v>179</v>
      </c>
      <c r="E349" s="41"/>
      <c r="F349" s="227" t="s">
        <v>1106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179</v>
      </c>
      <c r="AU349" s="18" t="s">
        <v>81</v>
      </c>
    </row>
    <row r="350" s="2" customFormat="1" ht="44.25" customHeight="1">
      <c r="A350" s="39"/>
      <c r="B350" s="40"/>
      <c r="C350" s="213" t="s">
        <v>370</v>
      </c>
      <c r="D350" s="213" t="s">
        <v>172</v>
      </c>
      <c r="E350" s="214" t="s">
        <v>1107</v>
      </c>
      <c r="F350" s="215" t="s">
        <v>1108</v>
      </c>
      <c r="G350" s="216" t="s">
        <v>175</v>
      </c>
      <c r="H350" s="217">
        <v>3</v>
      </c>
      <c r="I350" s="218"/>
      <c r="J350" s="219">
        <f>ROUND(I350*H350,2)</f>
        <v>0</v>
      </c>
      <c r="K350" s="215" t="s">
        <v>176</v>
      </c>
      <c r="L350" s="45"/>
      <c r="M350" s="220" t="s">
        <v>19</v>
      </c>
      <c r="N350" s="221" t="s">
        <v>42</v>
      </c>
      <c r="O350" s="85"/>
      <c r="P350" s="222">
        <f>O350*H350</f>
        <v>0</v>
      </c>
      <c r="Q350" s="222">
        <v>0</v>
      </c>
      <c r="R350" s="222">
        <f>Q350*H350</f>
        <v>0</v>
      </c>
      <c r="S350" s="222">
        <v>0</v>
      </c>
      <c r="T350" s="223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4" t="s">
        <v>177</v>
      </c>
      <c r="AT350" s="224" t="s">
        <v>172</v>
      </c>
      <c r="AU350" s="224" t="s">
        <v>81</v>
      </c>
      <c r="AY350" s="18" t="s">
        <v>170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79</v>
      </c>
      <c r="BK350" s="225">
        <f>ROUND(I350*H350,2)</f>
        <v>0</v>
      </c>
      <c r="BL350" s="18" t="s">
        <v>177</v>
      </c>
      <c r="BM350" s="224" t="s">
        <v>1501</v>
      </c>
    </row>
    <row r="351" s="2" customFormat="1">
      <c r="A351" s="39"/>
      <c r="B351" s="40"/>
      <c r="C351" s="41"/>
      <c r="D351" s="226" t="s">
        <v>179</v>
      </c>
      <c r="E351" s="41"/>
      <c r="F351" s="227" t="s">
        <v>1110</v>
      </c>
      <c r="G351" s="41"/>
      <c r="H351" s="41"/>
      <c r="I351" s="228"/>
      <c r="J351" s="41"/>
      <c r="K351" s="41"/>
      <c r="L351" s="45"/>
      <c r="M351" s="229"/>
      <c r="N351" s="230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179</v>
      </c>
      <c r="AU351" s="18" t="s">
        <v>81</v>
      </c>
    </row>
    <row r="352" s="2" customFormat="1" ht="37.8" customHeight="1">
      <c r="A352" s="39"/>
      <c r="B352" s="40"/>
      <c r="C352" s="213" t="s">
        <v>375</v>
      </c>
      <c r="D352" s="213" t="s">
        <v>172</v>
      </c>
      <c r="E352" s="214" t="s">
        <v>1111</v>
      </c>
      <c r="F352" s="215" t="s">
        <v>1112</v>
      </c>
      <c r="G352" s="216" t="s">
        <v>175</v>
      </c>
      <c r="H352" s="217">
        <v>3</v>
      </c>
      <c r="I352" s="218"/>
      <c r="J352" s="219">
        <f>ROUND(I352*H352,2)</f>
        <v>0</v>
      </c>
      <c r="K352" s="215" t="s">
        <v>176</v>
      </c>
      <c r="L352" s="45"/>
      <c r="M352" s="220" t="s">
        <v>19</v>
      </c>
      <c r="N352" s="221" t="s">
        <v>42</v>
      </c>
      <c r="O352" s="85"/>
      <c r="P352" s="222">
        <f>O352*H352</f>
        <v>0</v>
      </c>
      <c r="Q352" s="222">
        <v>0.054539999999999998</v>
      </c>
      <c r="R352" s="222">
        <f>Q352*H352</f>
        <v>0.16361999999999999</v>
      </c>
      <c r="S352" s="222">
        <v>0</v>
      </c>
      <c r="T352" s="223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4" t="s">
        <v>177</v>
      </c>
      <c r="AT352" s="224" t="s">
        <v>172</v>
      </c>
      <c r="AU352" s="224" t="s">
        <v>81</v>
      </c>
      <c r="AY352" s="18" t="s">
        <v>170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79</v>
      </c>
      <c r="BK352" s="225">
        <f>ROUND(I352*H352,2)</f>
        <v>0</v>
      </c>
      <c r="BL352" s="18" t="s">
        <v>177</v>
      </c>
      <c r="BM352" s="224" t="s">
        <v>1502</v>
      </c>
    </row>
    <row r="353" s="2" customFormat="1">
      <c r="A353" s="39"/>
      <c r="B353" s="40"/>
      <c r="C353" s="41"/>
      <c r="D353" s="226" t="s">
        <v>179</v>
      </c>
      <c r="E353" s="41"/>
      <c r="F353" s="227" t="s">
        <v>1114</v>
      </c>
      <c r="G353" s="41"/>
      <c r="H353" s="41"/>
      <c r="I353" s="228"/>
      <c r="J353" s="41"/>
      <c r="K353" s="41"/>
      <c r="L353" s="45"/>
      <c r="M353" s="229"/>
      <c r="N353" s="230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179</v>
      </c>
      <c r="AU353" s="18" t="s">
        <v>81</v>
      </c>
    </row>
    <row r="354" s="2" customFormat="1" ht="44.25" customHeight="1">
      <c r="A354" s="39"/>
      <c r="B354" s="40"/>
      <c r="C354" s="213" t="s">
        <v>382</v>
      </c>
      <c r="D354" s="213" t="s">
        <v>172</v>
      </c>
      <c r="E354" s="214" t="s">
        <v>1503</v>
      </c>
      <c r="F354" s="215" t="s">
        <v>1504</v>
      </c>
      <c r="G354" s="216" t="s">
        <v>206</v>
      </c>
      <c r="H354" s="217">
        <v>72.400000000000006</v>
      </c>
      <c r="I354" s="218"/>
      <c r="J354" s="219">
        <f>ROUND(I354*H354,2)</f>
        <v>0</v>
      </c>
      <c r="K354" s="215" t="s">
        <v>1213</v>
      </c>
      <c r="L354" s="45"/>
      <c r="M354" s="220" t="s">
        <v>19</v>
      </c>
      <c r="N354" s="221" t="s">
        <v>42</v>
      </c>
      <c r="O354" s="85"/>
      <c r="P354" s="222">
        <f>O354*H354</f>
        <v>0</v>
      </c>
      <c r="Q354" s="222">
        <v>0</v>
      </c>
      <c r="R354" s="222">
        <f>Q354*H354</f>
        <v>0</v>
      </c>
      <c r="S354" s="222">
        <v>0</v>
      </c>
      <c r="T354" s="22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4" t="s">
        <v>177</v>
      </c>
      <c r="AT354" s="224" t="s">
        <v>172</v>
      </c>
      <c r="AU354" s="224" t="s">
        <v>81</v>
      </c>
      <c r="AY354" s="18" t="s">
        <v>170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79</v>
      </c>
      <c r="BK354" s="225">
        <f>ROUND(I354*H354,2)</f>
        <v>0</v>
      </c>
      <c r="BL354" s="18" t="s">
        <v>177</v>
      </c>
      <c r="BM354" s="224" t="s">
        <v>1505</v>
      </c>
    </row>
    <row r="355" s="2" customFormat="1">
      <c r="A355" s="39"/>
      <c r="B355" s="40"/>
      <c r="C355" s="41"/>
      <c r="D355" s="233" t="s">
        <v>266</v>
      </c>
      <c r="E355" s="41"/>
      <c r="F355" s="274" t="s">
        <v>1506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266</v>
      </c>
      <c r="AU355" s="18" t="s">
        <v>81</v>
      </c>
    </row>
    <row r="356" s="2" customFormat="1" ht="16.5" customHeight="1">
      <c r="A356" s="39"/>
      <c r="B356" s="40"/>
      <c r="C356" s="213" t="s">
        <v>387</v>
      </c>
      <c r="D356" s="213" t="s">
        <v>172</v>
      </c>
      <c r="E356" s="214" t="s">
        <v>1115</v>
      </c>
      <c r="F356" s="215" t="s">
        <v>1116</v>
      </c>
      <c r="G356" s="216" t="s">
        <v>237</v>
      </c>
      <c r="H356" s="217">
        <v>156.33000000000001</v>
      </c>
      <c r="I356" s="218"/>
      <c r="J356" s="219">
        <f>ROUND(I356*H356,2)</f>
        <v>0</v>
      </c>
      <c r="K356" s="215" t="s">
        <v>176</v>
      </c>
      <c r="L356" s="45"/>
      <c r="M356" s="220" t="s">
        <v>19</v>
      </c>
      <c r="N356" s="221" t="s">
        <v>42</v>
      </c>
      <c r="O356" s="85"/>
      <c r="P356" s="222">
        <f>O356*H356</f>
        <v>0</v>
      </c>
      <c r="Q356" s="222">
        <v>0.00019536</v>
      </c>
      <c r="R356" s="222">
        <f>Q356*H356</f>
        <v>0.030540628800000004</v>
      </c>
      <c r="S356" s="222">
        <v>0</v>
      </c>
      <c r="T356" s="22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4" t="s">
        <v>177</v>
      </c>
      <c r="AT356" s="224" t="s">
        <v>172</v>
      </c>
      <c r="AU356" s="224" t="s">
        <v>81</v>
      </c>
      <c r="AY356" s="18" t="s">
        <v>170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79</v>
      </c>
      <c r="BK356" s="225">
        <f>ROUND(I356*H356,2)</f>
        <v>0</v>
      </c>
      <c r="BL356" s="18" t="s">
        <v>177</v>
      </c>
      <c r="BM356" s="224" t="s">
        <v>1507</v>
      </c>
    </row>
    <row r="357" s="2" customFormat="1">
      <c r="A357" s="39"/>
      <c r="B357" s="40"/>
      <c r="C357" s="41"/>
      <c r="D357" s="226" t="s">
        <v>179</v>
      </c>
      <c r="E357" s="41"/>
      <c r="F357" s="227" t="s">
        <v>1118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179</v>
      </c>
      <c r="AU357" s="18" t="s">
        <v>81</v>
      </c>
    </row>
    <row r="358" s="2" customFormat="1" ht="21.75" customHeight="1">
      <c r="A358" s="39"/>
      <c r="B358" s="40"/>
      <c r="C358" s="213" t="s">
        <v>395</v>
      </c>
      <c r="D358" s="213" t="s">
        <v>172</v>
      </c>
      <c r="E358" s="214" t="s">
        <v>1119</v>
      </c>
      <c r="F358" s="215" t="s">
        <v>1120</v>
      </c>
      <c r="G358" s="216" t="s">
        <v>237</v>
      </c>
      <c r="H358" s="217">
        <v>156.33000000000001</v>
      </c>
      <c r="I358" s="218"/>
      <c r="J358" s="219">
        <f>ROUND(I358*H358,2)</f>
        <v>0</v>
      </c>
      <c r="K358" s="215" t="s">
        <v>176</v>
      </c>
      <c r="L358" s="45"/>
      <c r="M358" s="220" t="s">
        <v>19</v>
      </c>
      <c r="N358" s="221" t="s">
        <v>42</v>
      </c>
      <c r="O358" s="85"/>
      <c r="P358" s="222">
        <f>O358*H358</f>
        <v>0</v>
      </c>
      <c r="Q358" s="222">
        <v>0.000126</v>
      </c>
      <c r="R358" s="222">
        <f>Q358*H358</f>
        <v>0.019697580000000003</v>
      </c>
      <c r="S358" s="222">
        <v>0</v>
      </c>
      <c r="T358" s="22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4" t="s">
        <v>177</v>
      </c>
      <c r="AT358" s="224" t="s">
        <v>172</v>
      </c>
      <c r="AU358" s="224" t="s">
        <v>81</v>
      </c>
      <c r="AY358" s="18" t="s">
        <v>170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8" t="s">
        <v>79</v>
      </c>
      <c r="BK358" s="225">
        <f>ROUND(I358*H358,2)</f>
        <v>0</v>
      </c>
      <c r="BL358" s="18" t="s">
        <v>177</v>
      </c>
      <c r="BM358" s="224" t="s">
        <v>1508</v>
      </c>
    </row>
    <row r="359" s="2" customFormat="1">
      <c r="A359" s="39"/>
      <c r="B359" s="40"/>
      <c r="C359" s="41"/>
      <c r="D359" s="226" t="s">
        <v>179</v>
      </c>
      <c r="E359" s="41"/>
      <c r="F359" s="227" t="s">
        <v>1122</v>
      </c>
      <c r="G359" s="41"/>
      <c r="H359" s="41"/>
      <c r="I359" s="228"/>
      <c r="J359" s="41"/>
      <c r="K359" s="41"/>
      <c r="L359" s="45"/>
      <c r="M359" s="229"/>
      <c r="N359" s="230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179</v>
      </c>
      <c r="AU359" s="18" t="s">
        <v>81</v>
      </c>
    </row>
    <row r="360" s="12" customFormat="1" ht="22.8" customHeight="1">
      <c r="A360" s="12"/>
      <c r="B360" s="197"/>
      <c r="C360" s="198"/>
      <c r="D360" s="199" t="s">
        <v>70</v>
      </c>
      <c r="E360" s="211" t="s">
        <v>500</v>
      </c>
      <c r="F360" s="211" t="s">
        <v>501</v>
      </c>
      <c r="G360" s="198"/>
      <c r="H360" s="198"/>
      <c r="I360" s="201"/>
      <c r="J360" s="212">
        <f>BK360</f>
        <v>0</v>
      </c>
      <c r="K360" s="198"/>
      <c r="L360" s="203"/>
      <c r="M360" s="204"/>
      <c r="N360" s="205"/>
      <c r="O360" s="205"/>
      <c r="P360" s="206">
        <f>SUM(P361:P370)</f>
        <v>0</v>
      </c>
      <c r="Q360" s="205"/>
      <c r="R360" s="206">
        <f>SUM(R361:R370)</f>
        <v>0</v>
      </c>
      <c r="S360" s="205"/>
      <c r="T360" s="207">
        <f>SUM(T361:T370)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8" t="s">
        <v>79</v>
      </c>
      <c r="AT360" s="209" t="s">
        <v>70</v>
      </c>
      <c r="AU360" s="209" t="s">
        <v>79</v>
      </c>
      <c r="AY360" s="208" t="s">
        <v>170</v>
      </c>
      <c r="BK360" s="210">
        <f>SUM(BK361:BK370)</f>
        <v>0</v>
      </c>
    </row>
    <row r="361" s="2" customFormat="1" ht="24.15" customHeight="1">
      <c r="A361" s="39"/>
      <c r="B361" s="40"/>
      <c r="C361" s="213" t="s">
        <v>400</v>
      </c>
      <c r="D361" s="213" t="s">
        <v>172</v>
      </c>
      <c r="E361" s="214" t="s">
        <v>503</v>
      </c>
      <c r="F361" s="215" t="s">
        <v>504</v>
      </c>
      <c r="G361" s="216" t="s">
        <v>229</v>
      </c>
      <c r="H361" s="217">
        <v>9.8539999999999992</v>
      </c>
      <c r="I361" s="218"/>
      <c r="J361" s="219">
        <f>ROUND(I361*H361,2)</f>
        <v>0</v>
      </c>
      <c r="K361" s="215" t="s">
        <v>176</v>
      </c>
      <c r="L361" s="45"/>
      <c r="M361" s="220" t="s">
        <v>19</v>
      </c>
      <c r="N361" s="221" t="s">
        <v>42</v>
      </c>
      <c r="O361" s="85"/>
      <c r="P361" s="222">
        <f>O361*H361</f>
        <v>0</v>
      </c>
      <c r="Q361" s="222">
        <v>0</v>
      </c>
      <c r="R361" s="222">
        <f>Q361*H361</f>
        <v>0</v>
      </c>
      <c r="S361" s="222">
        <v>0</v>
      </c>
      <c r="T361" s="223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4" t="s">
        <v>177</v>
      </c>
      <c r="AT361" s="224" t="s">
        <v>172</v>
      </c>
      <c r="AU361" s="224" t="s">
        <v>81</v>
      </c>
      <c r="AY361" s="18" t="s">
        <v>170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8" t="s">
        <v>79</v>
      </c>
      <c r="BK361" s="225">
        <f>ROUND(I361*H361,2)</f>
        <v>0</v>
      </c>
      <c r="BL361" s="18" t="s">
        <v>177</v>
      </c>
      <c r="BM361" s="224" t="s">
        <v>1509</v>
      </c>
    </row>
    <row r="362" s="2" customFormat="1">
      <c r="A362" s="39"/>
      <c r="B362" s="40"/>
      <c r="C362" s="41"/>
      <c r="D362" s="226" t="s">
        <v>179</v>
      </c>
      <c r="E362" s="41"/>
      <c r="F362" s="227" t="s">
        <v>506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179</v>
      </c>
      <c r="AU362" s="18" t="s">
        <v>81</v>
      </c>
    </row>
    <row r="363" s="2" customFormat="1" ht="33" customHeight="1">
      <c r="A363" s="39"/>
      <c r="B363" s="40"/>
      <c r="C363" s="213" t="s">
        <v>406</v>
      </c>
      <c r="D363" s="213" t="s">
        <v>172</v>
      </c>
      <c r="E363" s="214" t="s">
        <v>508</v>
      </c>
      <c r="F363" s="215" t="s">
        <v>509</v>
      </c>
      <c r="G363" s="216" t="s">
        <v>229</v>
      </c>
      <c r="H363" s="217">
        <v>9.8539999999999992</v>
      </c>
      <c r="I363" s="218"/>
      <c r="J363" s="219">
        <f>ROUND(I363*H363,2)</f>
        <v>0</v>
      </c>
      <c r="K363" s="215" t="s">
        <v>176</v>
      </c>
      <c r="L363" s="45"/>
      <c r="M363" s="220" t="s">
        <v>19</v>
      </c>
      <c r="N363" s="221" t="s">
        <v>42</v>
      </c>
      <c r="O363" s="85"/>
      <c r="P363" s="222">
        <f>O363*H363</f>
        <v>0</v>
      </c>
      <c r="Q363" s="222">
        <v>0</v>
      </c>
      <c r="R363" s="222">
        <f>Q363*H363</f>
        <v>0</v>
      </c>
      <c r="S363" s="222">
        <v>0</v>
      </c>
      <c r="T363" s="223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4" t="s">
        <v>177</v>
      </c>
      <c r="AT363" s="224" t="s">
        <v>172</v>
      </c>
      <c r="AU363" s="224" t="s">
        <v>81</v>
      </c>
      <c r="AY363" s="18" t="s">
        <v>170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8" t="s">
        <v>79</v>
      </c>
      <c r="BK363" s="225">
        <f>ROUND(I363*H363,2)</f>
        <v>0</v>
      </c>
      <c r="BL363" s="18" t="s">
        <v>177</v>
      </c>
      <c r="BM363" s="224" t="s">
        <v>1510</v>
      </c>
    </row>
    <row r="364" s="2" customFormat="1">
      <c r="A364" s="39"/>
      <c r="B364" s="40"/>
      <c r="C364" s="41"/>
      <c r="D364" s="226" t="s">
        <v>179</v>
      </c>
      <c r="E364" s="41"/>
      <c r="F364" s="227" t="s">
        <v>511</v>
      </c>
      <c r="G364" s="41"/>
      <c r="H364" s="41"/>
      <c r="I364" s="228"/>
      <c r="J364" s="41"/>
      <c r="K364" s="41"/>
      <c r="L364" s="45"/>
      <c r="M364" s="229"/>
      <c r="N364" s="230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179</v>
      </c>
      <c r="AU364" s="18" t="s">
        <v>81</v>
      </c>
    </row>
    <row r="365" s="2" customFormat="1" ht="37.8" customHeight="1">
      <c r="A365" s="39"/>
      <c r="B365" s="40"/>
      <c r="C365" s="213" t="s">
        <v>411</v>
      </c>
      <c r="D365" s="213" t="s">
        <v>172</v>
      </c>
      <c r="E365" s="214" t="s">
        <v>513</v>
      </c>
      <c r="F365" s="215" t="s">
        <v>514</v>
      </c>
      <c r="G365" s="216" t="s">
        <v>229</v>
      </c>
      <c r="H365" s="217">
        <v>29.562000000000001</v>
      </c>
      <c r="I365" s="218"/>
      <c r="J365" s="219">
        <f>ROUND(I365*H365,2)</f>
        <v>0</v>
      </c>
      <c r="K365" s="215" t="s">
        <v>176</v>
      </c>
      <c r="L365" s="45"/>
      <c r="M365" s="220" t="s">
        <v>19</v>
      </c>
      <c r="N365" s="221" t="s">
        <v>42</v>
      </c>
      <c r="O365" s="85"/>
      <c r="P365" s="222">
        <f>O365*H365</f>
        <v>0</v>
      </c>
      <c r="Q365" s="222">
        <v>0</v>
      </c>
      <c r="R365" s="222">
        <f>Q365*H365</f>
        <v>0</v>
      </c>
      <c r="S365" s="222">
        <v>0</v>
      </c>
      <c r="T365" s="22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4" t="s">
        <v>177</v>
      </c>
      <c r="AT365" s="224" t="s">
        <v>172</v>
      </c>
      <c r="AU365" s="224" t="s">
        <v>81</v>
      </c>
      <c r="AY365" s="18" t="s">
        <v>170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8" t="s">
        <v>79</v>
      </c>
      <c r="BK365" s="225">
        <f>ROUND(I365*H365,2)</f>
        <v>0</v>
      </c>
      <c r="BL365" s="18" t="s">
        <v>177</v>
      </c>
      <c r="BM365" s="224" t="s">
        <v>1511</v>
      </c>
    </row>
    <row r="366" s="2" customFormat="1">
      <c r="A366" s="39"/>
      <c r="B366" s="40"/>
      <c r="C366" s="41"/>
      <c r="D366" s="226" t="s">
        <v>179</v>
      </c>
      <c r="E366" s="41"/>
      <c r="F366" s="227" t="s">
        <v>516</v>
      </c>
      <c r="G366" s="41"/>
      <c r="H366" s="41"/>
      <c r="I366" s="228"/>
      <c r="J366" s="41"/>
      <c r="K366" s="41"/>
      <c r="L366" s="45"/>
      <c r="M366" s="229"/>
      <c r="N366" s="230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179</v>
      </c>
      <c r="AU366" s="18" t="s">
        <v>81</v>
      </c>
    </row>
    <row r="367" s="2" customFormat="1">
      <c r="A367" s="39"/>
      <c r="B367" s="40"/>
      <c r="C367" s="41"/>
      <c r="D367" s="233" t="s">
        <v>266</v>
      </c>
      <c r="E367" s="41"/>
      <c r="F367" s="274" t="s">
        <v>1512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266</v>
      </c>
      <c r="AU367" s="18" t="s">
        <v>81</v>
      </c>
    </row>
    <row r="368" s="14" customFormat="1">
      <c r="A368" s="14"/>
      <c r="B368" s="242"/>
      <c r="C368" s="243"/>
      <c r="D368" s="233" t="s">
        <v>195</v>
      </c>
      <c r="E368" s="243"/>
      <c r="F368" s="245" t="s">
        <v>1513</v>
      </c>
      <c r="G368" s="243"/>
      <c r="H368" s="246">
        <v>29.562000000000001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2" t="s">
        <v>195</v>
      </c>
      <c r="AU368" s="252" t="s">
        <v>81</v>
      </c>
      <c r="AV368" s="14" t="s">
        <v>81</v>
      </c>
      <c r="AW368" s="14" t="s">
        <v>4</v>
      </c>
      <c r="AX368" s="14" t="s">
        <v>79</v>
      </c>
      <c r="AY368" s="252" t="s">
        <v>170</v>
      </c>
    </row>
    <row r="369" s="2" customFormat="1" ht="44.25" customHeight="1">
      <c r="A369" s="39"/>
      <c r="B369" s="40"/>
      <c r="C369" s="213" t="s">
        <v>416</v>
      </c>
      <c r="D369" s="213" t="s">
        <v>172</v>
      </c>
      <c r="E369" s="214" t="s">
        <v>1514</v>
      </c>
      <c r="F369" s="215" t="s">
        <v>1515</v>
      </c>
      <c r="G369" s="216" t="s">
        <v>229</v>
      </c>
      <c r="H369" s="217">
        <v>9.8539999999999992</v>
      </c>
      <c r="I369" s="218"/>
      <c r="J369" s="219">
        <f>ROUND(I369*H369,2)</f>
        <v>0</v>
      </c>
      <c r="K369" s="215" t="s">
        <v>176</v>
      </c>
      <c r="L369" s="45"/>
      <c r="M369" s="220" t="s">
        <v>19</v>
      </c>
      <c r="N369" s="221" t="s">
        <v>42</v>
      </c>
      <c r="O369" s="85"/>
      <c r="P369" s="222">
        <f>O369*H369</f>
        <v>0</v>
      </c>
      <c r="Q369" s="222">
        <v>0</v>
      </c>
      <c r="R369" s="222">
        <f>Q369*H369</f>
        <v>0</v>
      </c>
      <c r="S369" s="222">
        <v>0</v>
      </c>
      <c r="T369" s="223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4" t="s">
        <v>177</v>
      </c>
      <c r="AT369" s="224" t="s">
        <v>172</v>
      </c>
      <c r="AU369" s="224" t="s">
        <v>81</v>
      </c>
      <c r="AY369" s="18" t="s">
        <v>170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8" t="s">
        <v>79</v>
      </c>
      <c r="BK369" s="225">
        <f>ROUND(I369*H369,2)</f>
        <v>0</v>
      </c>
      <c r="BL369" s="18" t="s">
        <v>177</v>
      </c>
      <c r="BM369" s="224" t="s">
        <v>1516</v>
      </c>
    </row>
    <row r="370" s="2" customFormat="1">
      <c r="A370" s="39"/>
      <c r="B370" s="40"/>
      <c r="C370" s="41"/>
      <c r="D370" s="226" t="s">
        <v>179</v>
      </c>
      <c r="E370" s="41"/>
      <c r="F370" s="227" t="s">
        <v>1517</v>
      </c>
      <c r="G370" s="41"/>
      <c r="H370" s="41"/>
      <c r="I370" s="228"/>
      <c r="J370" s="41"/>
      <c r="K370" s="41"/>
      <c r="L370" s="45"/>
      <c r="M370" s="229"/>
      <c r="N370" s="230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179</v>
      </c>
      <c r="AU370" s="18" t="s">
        <v>81</v>
      </c>
    </row>
    <row r="371" s="12" customFormat="1" ht="22.8" customHeight="1">
      <c r="A371" s="12"/>
      <c r="B371" s="197"/>
      <c r="C371" s="198"/>
      <c r="D371" s="199" t="s">
        <v>70</v>
      </c>
      <c r="E371" s="211" t="s">
        <v>524</v>
      </c>
      <c r="F371" s="211" t="s">
        <v>525</v>
      </c>
      <c r="G371" s="198"/>
      <c r="H371" s="198"/>
      <c r="I371" s="201"/>
      <c r="J371" s="212">
        <f>BK371</f>
        <v>0</v>
      </c>
      <c r="K371" s="198"/>
      <c r="L371" s="203"/>
      <c r="M371" s="204"/>
      <c r="N371" s="205"/>
      <c r="O371" s="205"/>
      <c r="P371" s="206">
        <f>SUM(P372:P373)</f>
        <v>0</v>
      </c>
      <c r="Q371" s="205"/>
      <c r="R371" s="206">
        <f>SUM(R372:R373)</f>
        <v>0</v>
      </c>
      <c r="S371" s="205"/>
      <c r="T371" s="207">
        <f>SUM(T372:T373)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8" t="s">
        <v>79</v>
      </c>
      <c r="AT371" s="209" t="s">
        <v>70</v>
      </c>
      <c r="AU371" s="209" t="s">
        <v>79</v>
      </c>
      <c r="AY371" s="208" t="s">
        <v>170</v>
      </c>
      <c r="BK371" s="210">
        <f>SUM(BK372:BK373)</f>
        <v>0</v>
      </c>
    </row>
    <row r="372" s="2" customFormat="1" ht="49.05" customHeight="1">
      <c r="A372" s="39"/>
      <c r="B372" s="40"/>
      <c r="C372" s="213" t="s">
        <v>421</v>
      </c>
      <c r="D372" s="213" t="s">
        <v>172</v>
      </c>
      <c r="E372" s="214" t="s">
        <v>1518</v>
      </c>
      <c r="F372" s="215" t="s">
        <v>1519</v>
      </c>
      <c r="G372" s="216" t="s">
        <v>229</v>
      </c>
      <c r="H372" s="217">
        <v>53.576999999999998</v>
      </c>
      <c r="I372" s="218"/>
      <c r="J372" s="219">
        <f>ROUND(I372*H372,2)</f>
        <v>0</v>
      </c>
      <c r="K372" s="215" t="s">
        <v>176</v>
      </c>
      <c r="L372" s="45"/>
      <c r="M372" s="220" t="s">
        <v>19</v>
      </c>
      <c r="N372" s="221" t="s">
        <v>42</v>
      </c>
      <c r="O372" s="85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4" t="s">
        <v>177</v>
      </c>
      <c r="AT372" s="224" t="s">
        <v>172</v>
      </c>
      <c r="AU372" s="224" t="s">
        <v>81</v>
      </c>
      <c r="AY372" s="18" t="s">
        <v>170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8" t="s">
        <v>79</v>
      </c>
      <c r="BK372" s="225">
        <f>ROUND(I372*H372,2)</f>
        <v>0</v>
      </c>
      <c r="BL372" s="18" t="s">
        <v>177</v>
      </c>
      <c r="BM372" s="224" t="s">
        <v>1520</v>
      </c>
    </row>
    <row r="373" s="2" customFormat="1">
      <c r="A373" s="39"/>
      <c r="B373" s="40"/>
      <c r="C373" s="41"/>
      <c r="D373" s="226" t="s">
        <v>179</v>
      </c>
      <c r="E373" s="41"/>
      <c r="F373" s="227" t="s">
        <v>1521</v>
      </c>
      <c r="G373" s="41"/>
      <c r="H373" s="41"/>
      <c r="I373" s="228"/>
      <c r="J373" s="41"/>
      <c r="K373" s="41"/>
      <c r="L373" s="45"/>
      <c r="M373" s="278"/>
      <c r="N373" s="279"/>
      <c r="O373" s="280"/>
      <c r="P373" s="280"/>
      <c r="Q373" s="280"/>
      <c r="R373" s="280"/>
      <c r="S373" s="280"/>
      <c r="T373" s="281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179</v>
      </c>
      <c r="AU373" s="18" t="s">
        <v>81</v>
      </c>
    </row>
    <row r="374" s="2" customFormat="1" ht="6.96" customHeight="1">
      <c r="A374" s="39"/>
      <c r="B374" s="60"/>
      <c r="C374" s="61"/>
      <c r="D374" s="61"/>
      <c r="E374" s="61"/>
      <c r="F374" s="61"/>
      <c r="G374" s="61"/>
      <c r="H374" s="61"/>
      <c r="I374" s="61"/>
      <c r="J374" s="61"/>
      <c r="K374" s="61"/>
      <c r="L374" s="45"/>
      <c r="M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</row>
  </sheetData>
  <sheetProtection sheet="1" autoFilter="0" formatColumns="0" formatRows="0" objects="1" scenarios="1" spinCount="100000" saltValue="Msq7Sydsh9q56RI/jcG9YogWcdd+E6dQfVk7Zvbrusx99Tg7TKcC8W+MpOaTFxXVJMcKZyK+x5lXXGIHrYiGAw==" hashValue="UZRqxEsJY7xs76WScqP/hypifBLxT1VAGLRgKUlQOms6wGi2loxlVC4AZKD7ZFNqPZL7n+1YOnkqILxToIQjGQ==" algorithmName="SHA-512" password="CC35"/>
  <autoFilter ref="C85:K373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1_01/119001401"/>
    <hyperlink ref="F92" r:id="rId2" display="https://podminky.urs.cz/item/CS_URS_2021_01/119001421"/>
    <hyperlink ref="F94" r:id="rId3" display="https://podminky.urs.cz/item/CS_URS_2021_01/131251204"/>
    <hyperlink ref="F98" r:id="rId4" display="https://podminky.urs.cz/item/CS_URS_2021_01/132254204"/>
    <hyperlink ref="F123" r:id="rId5" display="https://podminky.urs.cz/item/CS_URS_2021_01/133254101"/>
    <hyperlink ref="F127" r:id="rId6" display="https://podminky.urs.cz/item/CS_URS_2021_01/151811143"/>
    <hyperlink ref="F133" r:id="rId7" display="https://podminky.urs.cz/item/CS_URS_2021_01/151811243"/>
    <hyperlink ref="F135" r:id="rId8" display="https://podminky.urs.cz/item/CS_URS_2021_01/162651111"/>
    <hyperlink ref="F142" r:id="rId9" display="https://podminky.urs.cz/item/CS_URS_2021_01/167151101"/>
    <hyperlink ref="F144" r:id="rId10" display="https://podminky.urs.cz/item/CS_URS_2021_01/171201201"/>
    <hyperlink ref="F146" r:id="rId11" display="https://podminky.urs.cz/item/CS_URS_2021_01/171201231"/>
    <hyperlink ref="F149" r:id="rId12" display="https://podminky.urs.cz/item/CS_URS_2021_01/174101101"/>
    <hyperlink ref="F181" r:id="rId13" display="https://podminky.urs.cz/item/CS_URS_2021_01/58333674"/>
    <hyperlink ref="F185" r:id="rId14" display="https://podminky.urs.cz/item/CS_URS_2021_01/175111101"/>
    <hyperlink ref="F221" r:id="rId15" display="https://podminky.urs.cz/item/CS_URS_2021_01/58337303"/>
    <hyperlink ref="F226" r:id="rId16" display="https://podminky.urs.cz/item/CS_URS_2021_01/359901211"/>
    <hyperlink ref="F252" r:id="rId17" display="https://podminky.urs.cz/item/CS_URS_2021_01/451541111"/>
    <hyperlink ref="F256" r:id="rId18" display="https://podminky.urs.cz/item/CS_URS_2021_01/451572111"/>
    <hyperlink ref="F286" r:id="rId19" display="https://podminky.urs.cz/item/CS_URS_2021_01/452311141"/>
    <hyperlink ref="F290" r:id="rId20" display="https://podminky.urs.cz/item/CS_URS_2021_01/452313141"/>
    <hyperlink ref="F298" r:id="rId21" display="https://podminky.urs.cz/item/CS_URS_2021_01/871265211"/>
    <hyperlink ref="F302" r:id="rId22" display="https://podminky.urs.cz/item/CS_URS_2021_01/871275211"/>
    <hyperlink ref="F313" r:id="rId23" display="https://podminky.urs.cz/item/CS_URS_2021_01/871315221"/>
    <hyperlink ref="F317" r:id="rId24" display="https://podminky.urs.cz/item/CS_URS_2021_01/871355221"/>
    <hyperlink ref="F330" r:id="rId25" display="https://podminky.urs.cz/item/CS_URS_2021_01/871365811"/>
    <hyperlink ref="F333" r:id="rId26" display="https://podminky.urs.cz/item/CS_URS_2021_01/877265271"/>
    <hyperlink ref="F335" r:id="rId27" display="https://podminky.urs.cz/item/CS_URS_2021_01/28341110"/>
    <hyperlink ref="F337" r:id="rId28" display="https://podminky.urs.cz/item/CS_URS_2021_01/877355121"/>
    <hyperlink ref="F341" r:id="rId29" display="https://podminky.urs.cz/item/CS_URS_2021_01/890311851"/>
    <hyperlink ref="F345" r:id="rId30" display="https://podminky.urs.cz/item/CS_URS_2021_01/892351111"/>
    <hyperlink ref="F347" r:id="rId31" display="https://podminky.urs.cz/item/CS_URS_2021_01/894812205"/>
    <hyperlink ref="F349" r:id="rId32" display="https://podminky.urs.cz/item/CS_URS_2021_01/894812235"/>
    <hyperlink ref="F351" r:id="rId33" display="https://podminky.urs.cz/item/CS_URS_2021_01/894812249"/>
    <hyperlink ref="F353" r:id="rId34" display="https://podminky.urs.cz/item/CS_URS_2021_01/894812262"/>
    <hyperlink ref="F357" r:id="rId35" display="https://podminky.urs.cz/item/CS_URS_2021_01/899721112"/>
    <hyperlink ref="F359" r:id="rId36" display="https://podminky.urs.cz/item/CS_URS_2021_01/899722114"/>
    <hyperlink ref="F362" r:id="rId37" display="https://podminky.urs.cz/item/CS_URS_2021_01/997002611"/>
    <hyperlink ref="F364" r:id="rId38" display="https://podminky.urs.cz/item/CS_URS_2021_01/997006512"/>
    <hyperlink ref="F366" r:id="rId39" display="https://podminky.urs.cz/item/CS_URS_2021_01/997006519"/>
    <hyperlink ref="F370" r:id="rId40" display="https://podminky.urs.cz/item/CS_URS_2021_01/997013631"/>
    <hyperlink ref="F373" r:id="rId41" display="https://podminky.urs.cz/item/CS_URS_2021_01/99827610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42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Hanáček Jan</dc:creator>
  <cp:lastModifiedBy>Hanáček Jan</cp:lastModifiedBy>
  <dcterms:created xsi:type="dcterms:W3CDTF">2022-01-13T11:59:41Z</dcterms:created>
  <dcterms:modified xsi:type="dcterms:W3CDTF">2022-01-13T12:00:00Z</dcterms:modified>
</cp:coreProperties>
</file>