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Rekapitulace stavby" sheetId="1" r:id="rId1"/>
    <sheet name="SO 01 - Bourací práce + s..." sheetId="2" r:id="rId2"/>
    <sheet name="SO 02 - Nový stav" sheetId="3" r:id="rId3"/>
    <sheet name="VRN - Vedlejší rozpočtové..." sheetId="4" r:id="rId4"/>
  </sheets>
  <definedNames>
    <definedName name="_xlnm._FilterDatabase" localSheetId="1" hidden="1">'SO 01 - Bourací práce + s...'!$C$88:$K$182</definedName>
    <definedName name="_xlnm._FilterDatabase" localSheetId="2" hidden="1">'SO 02 - Nový stav'!$C$88:$K$239</definedName>
    <definedName name="_xlnm._FilterDatabase" localSheetId="3" hidden="1">'VRN - Vedlejší rozpočtové...'!$C$83:$K$96</definedName>
    <definedName name="_xlnm.Print_Area" localSheetId="0">'Rekapitulace stavby'!$D$4:$AO$36,'Rekapitulace stavby'!$C$42:$AQ$58</definedName>
    <definedName name="_xlnm.Print_Area" localSheetId="1">'SO 01 - Bourací práce + s...'!$C$45:$J$70,'SO 01 - Bourací práce + s...'!$C$76:$K$182</definedName>
    <definedName name="_xlnm.Print_Area" localSheetId="2">'SO 02 - Nový stav'!$C$45:$J$70,'SO 02 - Nový stav'!$C$76:$K$239</definedName>
    <definedName name="_xlnm.Print_Area" localSheetId="3">'VRN - Vedlejší rozpočtové...'!$C$45:$J$65,'VRN - Vedlejší rozpočtové...'!$C$71:$K$96</definedName>
    <definedName name="_xlnm.Print_Titles" localSheetId="0">'Rekapitulace stavby'!$52:$52</definedName>
    <definedName name="_xlnm.Print_Titles" localSheetId="1">'SO 01 - Bourací práce + s...'!$88:$88</definedName>
    <definedName name="_xlnm.Print_Titles" localSheetId="2">'SO 02 - Nový stav'!$88:$88</definedName>
    <definedName name="_xlnm.Print_Titles" localSheetId="3">'VRN - Vedlejší rozpočtové...'!$83:$83</definedName>
  </definedNames>
  <calcPr calcId="152511"/>
</workbook>
</file>

<file path=xl/sharedStrings.xml><?xml version="1.0" encoding="utf-8"?>
<sst xmlns="http://schemas.openxmlformats.org/spreadsheetml/2006/main" count="3157" uniqueCount="604">
  <si>
    <t>Export Komplet</t>
  </si>
  <si>
    <t>VZ</t>
  </si>
  <si>
    <t>2.0</t>
  </si>
  <si>
    <t>ZAMOK</t>
  </si>
  <si>
    <t>False</t>
  </si>
  <si>
    <t>{9502b28e-20cf-46da-8adc-dae4e61c0ce3}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</si>
  <si>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</si>
  <si>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</si>
  <si>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</si>
  <si>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</si>
  <si>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</si>
  <si>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</si>
  <si>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</si>
  <si>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</si>
  <si>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20_b_07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</si>
  <si>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</si>
  <si>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</si>
  <si>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střešní krytiny na objektu č. p. 1, Nový Jičín</t>
  </si>
  <si>
    <t>KSO:</t>
  </si>
  <si>
    <t/>
  </si>
  <si>
    <t>CC-CZ:</t>
  </si>
  <si>
    <t>Místo:</t>
  </si>
  <si>
    <t>Budova s číslem popisným 1 v obci Nový Jičín</t>
  </si>
  <si>
    <t>Datum:</t>
  </si>
  <si>
    <t>22. 10. 2020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</si>
  <si>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</si>
  <si>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</si>
  <si>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</si>
  <si>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</si>
  <si>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</si>
  <si>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</si>
  <si>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</si>
  <si>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BENEPRO,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</si>
  <si>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</si>
  <si>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</si>
  <si>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</si>
  <si>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</si>
  <si>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</si>
  <si>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</si>
  <si>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</si>
  <si>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</si>
  <si>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</si>
  <si>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</si>
  <si>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</si>
  <si>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</si>
  <si>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</si>
  <si>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</si>
  <si>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</si>
  <si>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</si>
  <si>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</si>
  <si>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</si>
  <si>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</si>
  <si>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</si>
  <si>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</si>
  <si>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</si>
  <si>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</si>
  <si>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</si>
  <si>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</si>
  <si>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</si>
  <si>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</si>
  <si>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</si>
  <si>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</si>
  <si>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</si>
  <si>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</si>
  <si>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</si>
  <si>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</si>
  <si>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</si>
  <si>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</si>
  <si>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</si>
  <si>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</si>
  <si>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</si>
  <si>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</si>
  <si>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</si>
  <si>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</si>
  <si>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</si>
  <si>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</si>
  <si>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</si>
  <si>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Bourací práce + sanace</t>
  </si>
  <si>
    <t>STA</t>
  </si>
  <si>
    <t>1</t>
  </si>
  <si>
    <t>{91e8300b-4a35-47fd-8bf6-b63dab0d9bb3}</t>
  </si>
  <si>
    <t>2</t>
  </si>
  <si>
    <t>SO 02</t>
  </si>
  <si>
    <t>Nový stav</t>
  </si>
  <si>
    <t>{a5feea7d-8b09-45d4-a801-75c40d26ff37}</t>
  </si>
  <si>
    <t>VRN</t>
  </si>
  <si>
    <t>Vedlejší rozpočtové náklady</t>
  </si>
  <si>
    <t>{f1bcd23d-a0f4-44e0-95cd-d7137458f35e}</t>
  </si>
  <si>
    <t>KRYCÍ LIST SOUPISU PRACÍ</t>
  </si>
  <si>
    <t>Objekt:</t>
  </si>
  <si>
    <t>SO 01 - Bourací práce + sanace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</si>
  <si>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</si>
  <si>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</si>
  <si>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</si>
  <si>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</si>
  <si>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</si>
  <si>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</si>
  <si>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</si>
  <si>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</si>
  <si>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</si>
  <si>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</si>
  <si>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</si>
  <si>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</si>
  <si>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</si>
  <si>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</si>
  <si>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</si>
  <si>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</si>
  <si>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</si>
  <si>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</si>
  <si>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</si>
  <si>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</si>
  <si>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</si>
  <si>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</si>
  <si>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</si>
  <si>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</si>
  <si>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</si>
  <si>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</si>
  <si>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</si>
  <si>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</si>
  <si>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</si>
  <si>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</si>
  <si>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</si>
  <si>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</si>
  <si>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</si>
  <si>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941211112</t>
  </si>
  <si>
    <t>Montáž lešení řadového rámového lehkého pracovního s podlahami s provozním zatížením tř. 3 do 200 kg/m2 šířky tř. SW06 přes 0,6 do 0,9 m, výšky přes 10 do 25 m</t>
  </si>
  <si>
    <t>m2</t>
  </si>
  <si>
    <t>CS ÚRS 2020 01</t>
  </si>
  <si>
    <t>4</t>
  </si>
  <si>
    <t>-436066883</t>
  </si>
  <si>
    <t>VV</t>
  </si>
  <si>
    <t>(4,7+0,6+13,9+0,6+10,750+3,05)*15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</si>
  <si>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</si>
  <si>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</si>
  <si>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1897248388</t>
  </si>
  <si>
    <t>P</t>
  </si>
  <si>
    <t>Poznámka k položce:
Předpokládaná doba demolice jsou 2 měsíce.</t>
  </si>
  <si>
    <t>504*64 'Přepočtené koeficientem množství</t>
  </si>
  <si>
    <t>3</t>
  </si>
  <si>
    <t>941211812</t>
  </si>
  <si>
    <t>Demontáž lešení řadového rámového lehkého pracovního s provozním zatížením tř. 3 do 200 kg/m2 šířky tř. SW06 přes 0,6 do 0,9 m, výšky přes 10 do 25 m</t>
  </si>
  <si>
    <t>575949512</t>
  </si>
  <si>
    <t>944511111</t>
  </si>
  <si>
    <t>Montáž ochranné sítě zavěšené na konstrukci lešení z textilie z umělých vláken</t>
  </si>
  <si>
    <t>148642540</t>
  </si>
  <si>
    <t>5</t>
  </si>
  <si>
    <t>944511211</t>
  </si>
  <si>
    <t>Montáž ochranné sítě Příplatek za první a každý další den použití sítě k ceně -1111</t>
  </si>
  <si>
    <t>-717537003</t>
  </si>
  <si>
    <t>6</t>
  </si>
  <si>
    <t>944511811</t>
  </si>
  <si>
    <t>Demontáž ochranné sítě zavěšené na konstrukci lešení z textilie z umělých vláken</t>
  </si>
  <si>
    <t>874251494</t>
  </si>
  <si>
    <t>7</t>
  </si>
  <si>
    <t>944711112</t>
  </si>
  <si>
    <t>Montáž záchytné stříšky zřizované současně s lehkým nebo těžkým lešením, šířky přes 1,5 do 2,0 m</t>
  </si>
  <si>
    <t>m</t>
  </si>
  <si>
    <t>2022245557</t>
  </si>
  <si>
    <t>Celkem 3 stříšky:</t>
  </si>
  <si>
    <t>2+2+2</t>
  </si>
  <si>
    <t>8</t>
  </si>
  <si>
    <t>944711212</t>
  </si>
  <si>
    <t>Montáž záchytné stříšky Příplatek za první a každý další den použití záchytné stříšky k ceně -1112</t>
  </si>
  <si>
    <t>-296031907</t>
  </si>
  <si>
    <t>6*64 'Přepočtené koeficientem množství</t>
  </si>
  <si>
    <t>944711812</t>
  </si>
  <si>
    <t>Demontáž záchytné stříšky zřizované současně s lehkým nebo těžkým lešením, šířky přes 1,5 do 2,0 m</t>
  </si>
  <si>
    <t>-1143749948</t>
  </si>
  <si>
    <t>10</t>
  </si>
  <si>
    <t>964061341</t>
  </si>
  <si>
    <t>Uvolnění zhlaví trámu při jeho výměně pro jakoukoliv délku uložení, ze zdiva cihelného, o průřezu zhlaví přes 0,05 m2</t>
  </si>
  <si>
    <t>kus</t>
  </si>
  <si>
    <t>235294530</t>
  </si>
  <si>
    <t>997</t>
  </si>
  <si>
    <t>Přesun sutě</t>
  </si>
  <si>
    <t>11</t>
  </si>
  <si>
    <t>997013214</t>
  </si>
  <si>
    <t>Vnitrostaveništní doprava suti a vybouraných hmot vodorovně do 50 m svisle ručně pro budovy a haly výšky přes 12 do 15 m</t>
  </si>
  <si>
    <t>t</t>
  </si>
  <si>
    <t>1230301249</t>
  </si>
  <si>
    <t>12</t>
  </si>
  <si>
    <t>997013312</t>
  </si>
  <si>
    <t>Doprava suti shozem montáž a demontáž shozu výšky přes 10 do 20 m</t>
  </si>
  <si>
    <t>-283294056</t>
  </si>
  <si>
    <t>13</t>
  </si>
  <si>
    <t>997013322</t>
  </si>
  <si>
    <t>Doprava suti shozem montáž a demontáž shozu výšky Příplatek za první a každý další den použití shozu k ceně -3312</t>
  </si>
  <si>
    <t>-697429668</t>
  </si>
  <si>
    <t>Poznámka k položce:
Celkem 10 dnů.</t>
  </si>
  <si>
    <t>15*10 'Přepočtené koeficientem množství</t>
  </si>
  <si>
    <t>14</t>
  </si>
  <si>
    <t>997013501</t>
  </si>
  <si>
    <t>Odvoz suti a vybouraných hmot na skládku nebo meziskládku se složením, na vzdálenost do 1 km</t>
  </si>
  <si>
    <t>-1854852979</t>
  </si>
  <si>
    <t>997013509</t>
  </si>
  <si>
    <t>Odvoz suti a vybouraných hmot na skládku nebo meziskládku se složením, na vzdálenost Příplatek k ceně za každý další i započatý 1 km přes 1 km</t>
  </si>
  <si>
    <t>582516367</t>
  </si>
  <si>
    <t>Poznámka k položce:
Celkem 10km.</t>
  </si>
  <si>
    <t>19,121*10 'Přepočtené koeficientem množství</t>
  </si>
  <si>
    <t>16</t>
  </si>
  <si>
    <t>997013871</t>
  </si>
  <si>
    <t>Poplatek za uložení stavebního odpadu na recyklační skládce (skládkovné) směsného stavebního a demoličního zatříděného do Katalogu odpadů pod kódem 17 09 04</t>
  </si>
  <si>
    <t>1431627820</t>
  </si>
  <si>
    <t>PSV</t>
  </si>
  <si>
    <t>Práce a dodávky PSV</t>
  </si>
  <si>
    <t>712</t>
  </si>
  <si>
    <t>Povlakové krytiny</t>
  </si>
  <si>
    <t>17</t>
  </si>
  <si>
    <t>712400832</t>
  </si>
  <si>
    <t>Odstranění ze střech šikmých přes 10° do 30° krytiny povlakové dvouvrstvé</t>
  </si>
  <si>
    <t>829773494</t>
  </si>
  <si>
    <t>762</t>
  </si>
  <si>
    <t>Konstrukce tesařské</t>
  </si>
  <si>
    <t>18</t>
  </si>
  <si>
    <t>762081410.R.01</t>
  </si>
  <si>
    <t>Práce společné pro tesařské konstrukce mechanické očištění prvků krovu zabudovaného do konstrukce vícestranné hranoly</t>
  </si>
  <si>
    <t>dle dodavatele</t>
  </si>
  <si>
    <t>377830624</t>
  </si>
  <si>
    <t>Poznámka k položce:
Mechanické očištění prvků krovu obroušením, popř. osekáním napadených částí ze všech přístupných stran. Tato příprava je nezbytně nutná pro provádění následujících sanačních a preventivních prací a má zásadní vliv na účinnost povrchové ochrany dřeva. Odstranění zko-rodovaných částí dřeva umožní vstup účinných látek použitých přípravků pod povrch dřeva, a tím jeho ochranu. Nekvalitně provedené mechanické očištění dřeva má za následek to, že účinné látky chemických přípravků se nezafixují ve dřevě a provedená ochrana nemůže být dlouhodobě účinná. Demontované dřevěné prvky a odpad vzniklý při mechanickém odstraňo-vání povrchové vrstvy dřeva je nutno transportovat z ošetřovaného prostoru v uzavřených pytlích mimo budovu.</t>
  </si>
  <si>
    <t>Mechanické očištění prvků krovu napadených částí:</t>
  </si>
  <si>
    <t>300</t>
  </si>
  <si>
    <t>5,0+3,3+1,2+1,5+0,7+1,0+1,0+1,0+2,0+1,0+2,5+1,0</t>
  </si>
  <si>
    <t>Součet</t>
  </si>
  <si>
    <t>19</t>
  </si>
  <si>
    <t>762331921</t>
  </si>
  <si>
    <t>Vázané konstrukce krovů vyřezání části střešní vazby průřezové plochy řeziva přes 120 do 224 cm2, délky vyřezané části krovového prvku do 3 m</t>
  </si>
  <si>
    <t>-1407836788</t>
  </si>
  <si>
    <t>5,0+3,3</t>
  </si>
  <si>
    <t>0,3+1,2+1,5+0,7</t>
  </si>
  <si>
    <t>20</t>
  </si>
  <si>
    <t>762341811</t>
  </si>
  <si>
    <t>Demontáž bednění a laťování bednění střech rovných, obloukových, sklonu do 60° se všemi nadstřešními konstrukcemi z prken hrubých, hoblovaných tl. do 32 mm</t>
  </si>
  <si>
    <t>-2069850513</t>
  </si>
  <si>
    <t>Celkem 2 konstrukce:</t>
  </si>
  <si>
    <t>300+300</t>
  </si>
  <si>
    <t>762342811</t>
  </si>
  <si>
    <t>Demontáž bednění a laťování laťování střech sklonu do 60° se všemi nadstřešními konstrukcemi, z latí průřezové plochy do 25 cm2 při osové vzdálenosti do 0,22 m</t>
  </si>
  <si>
    <t>1732145822</t>
  </si>
  <si>
    <t>764</t>
  </si>
  <si>
    <t>Konstrukce klempířské</t>
  </si>
  <si>
    <t>22</t>
  </si>
  <si>
    <t>764001821</t>
  </si>
  <si>
    <t>Demontáž klempířských konstrukcí krytiny ze svitků nebo tabulí do suti</t>
  </si>
  <si>
    <t>-1459212035</t>
  </si>
  <si>
    <t>23</t>
  </si>
  <si>
    <t>764001881</t>
  </si>
  <si>
    <t>Demontáž klempířských konstrukcí oplechování nároží z hřebenáčů do suti</t>
  </si>
  <si>
    <t>-693047140</t>
  </si>
  <si>
    <t>24</t>
  </si>
  <si>
    <t>764001891</t>
  </si>
  <si>
    <t>Demontáž klempířských konstrukcí oplechování úžlabí do suti</t>
  </si>
  <si>
    <t>-1069959461</t>
  </si>
  <si>
    <t>25</t>
  </si>
  <si>
    <t>764002811</t>
  </si>
  <si>
    <t>Demontáž klempířských konstrukcí okapového plechu do suti, v krytině povlakové</t>
  </si>
  <si>
    <t>910818917</t>
  </si>
  <si>
    <t>68,8+17,7</t>
  </si>
  <si>
    <t>26</t>
  </si>
  <si>
    <t>764002821</t>
  </si>
  <si>
    <t>Demontáž klempířských konstrukcí střešního výlezu do suti</t>
  </si>
  <si>
    <t>1485144771</t>
  </si>
  <si>
    <t>27</t>
  </si>
  <si>
    <t>764002831</t>
  </si>
  <si>
    <t>Demontáž klempířských konstrukcí sněhového zachytávače do suti</t>
  </si>
  <si>
    <t>1069889715</t>
  </si>
  <si>
    <t>1*2</t>
  </si>
  <si>
    <t>3*8</t>
  </si>
  <si>
    <t>28</t>
  </si>
  <si>
    <t>764002841</t>
  </si>
  <si>
    <t>Demontáž klempířských konstrukcí oplechování horních ploch zdí a nadezdívek do suti</t>
  </si>
  <si>
    <t>1982954475</t>
  </si>
  <si>
    <t>31,5+35,15+32+0,8+0,4</t>
  </si>
  <si>
    <t>29</t>
  </si>
  <si>
    <t>764002861</t>
  </si>
  <si>
    <t>Demontáž klempířských konstrukcí oplechování říms do suti</t>
  </si>
  <si>
    <t>-877767705</t>
  </si>
  <si>
    <t>30</t>
  </si>
  <si>
    <t>764002871</t>
  </si>
  <si>
    <t>Demontáž klempířských konstrukcí lemování zdí do suti</t>
  </si>
  <si>
    <t>1331797476</t>
  </si>
  <si>
    <t>4,4+28,6</t>
  </si>
  <si>
    <t>31</t>
  </si>
  <si>
    <t>764002881</t>
  </si>
  <si>
    <t>Demontáž klempířských konstrukcí lemování střešních prostupů do suti</t>
  </si>
  <si>
    <t>1834031334</t>
  </si>
  <si>
    <t>0,274*0,75</t>
  </si>
  <si>
    <t>0,395*0,75</t>
  </si>
  <si>
    <t>0,33*0,75</t>
  </si>
  <si>
    <t>32</t>
  </si>
  <si>
    <t>764004801</t>
  </si>
  <si>
    <t>Demontáž klempířských konstrukcí žlabu podokapního do suti</t>
  </si>
  <si>
    <t>923666629</t>
  </si>
  <si>
    <t>10,75+3,05</t>
  </si>
  <si>
    <t>765</t>
  </si>
  <si>
    <t>Krytina skládaná</t>
  </si>
  <si>
    <t>33</t>
  </si>
  <si>
    <t>765191911</t>
  </si>
  <si>
    <t>Demontáž pojistné hydroizolační fólie kladené ve sklonu přes 30°</t>
  </si>
  <si>
    <t>-744332227</t>
  </si>
  <si>
    <t>767</t>
  </si>
  <si>
    <t>Konstrukce zámečnické</t>
  </si>
  <si>
    <t>34</t>
  </si>
  <si>
    <t>767996801</t>
  </si>
  <si>
    <t>Demontáž ostatních zámečnických konstrukcí o hmotnosti jednotlivých dílů rozebráním do 50 kg</t>
  </si>
  <si>
    <t>kg</t>
  </si>
  <si>
    <t>-1544149198</t>
  </si>
  <si>
    <t>783</t>
  </si>
  <si>
    <t>Dokončovací práce - nátěry</t>
  </si>
  <si>
    <t>35</t>
  </si>
  <si>
    <t>783123121</t>
  </si>
  <si>
    <t>Napouštěcí nátěr truhlářských konstrukcí dvojnásobný fungicidní akrylátový</t>
  </si>
  <si>
    <t>2095809390</t>
  </si>
  <si>
    <t>Poznámka k položce:
Celoplošný preventivní fungicidně-insekticidní postřik vodným roztokem přípravku s účinností FB, IP, P, 1, 2, 3 dle ČSN 49 0600–1 Ochrana dřeva (např. Bochemit QB Profi) všech stávají-cích dřevěných prvků a všech prvků nově zabudovaných.</t>
  </si>
  <si>
    <t>36</t>
  </si>
  <si>
    <t>783201201</t>
  </si>
  <si>
    <t>Příprava podkladu tesařských konstrukcí před provedením nátěru broušení</t>
  </si>
  <si>
    <t>765131845</t>
  </si>
  <si>
    <t>37</t>
  </si>
  <si>
    <t>783201401</t>
  </si>
  <si>
    <t>Příprava podkladu tesařských konstrukcí před provedením nátěru ometení</t>
  </si>
  <si>
    <t>-269082362</t>
  </si>
  <si>
    <t>Poznámka k položce:
Ometení a omytí dřevěných prvků krovu vodou s příměsí detergentu (saponátu).</t>
  </si>
  <si>
    <t>850</t>
  </si>
  <si>
    <t>38</t>
  </si>
  <si>
    <t>783223111</t>
  </si>
  <si>
    <t>Napouštěcí nátěr tesařských konstrukcí zabudovaných do konstrukce proti dřevokazným houbám, hmyzu a plísním jednonásobný akrylátový</t>
  </si>
  <si>
    <t>724811200</t>
  </si>
  <si>
    <t>Poznámka k položce:
Sanace dřevěných prvků napadených biotickými škůdci za použití technologie hloubkové tlakové injektáže (prvky viz příloha č. 2 Mykologického průzkumu „Zjištěná biotická napadení krovu a doporučená sanační opatření“, popř. další dle upřesnění po provedení prací dle bodů 1. - 3. a provedení preventivního ošetření kritických míst (pozednice, zhlaví vazných trámů) toutéž metodou vhodným přípravkem s typovým označením dle ČSN 49 0600-1 minimálně FB, IP, P, 1, 2, 3 (viz přílohy) – např. Bochemit QB Profi.</t>
  </si>
  <si>
    <t>SO 02 - Nový stav</t>
  </si>
  <si>
    <t xml:space="preserve">    4 - Vodorovné konstrukce</t>
  </si>
  <si>
    <t xml:space="preserve">    998 - Přesun hmot</t>
  </si>
  <si>
    <t xml:space="preserve">    741 - Elektroinstalace - silnoproud</t>
  </si>
  <si>
    <t>Vodorovné konstrukce</t>
  </si>
  <si>
    <t>413231221</t>
  </si>
  <si>
    <t>Zazdívka zhlaví stropních trámů nebo válcovaných nosníků pálenými cihlami trámů, průřezu přes 20000 do 40000 mm2</t>
  </si>
  <si>
    <t>207795288</t>
  </si>
  <si>
    <t>1427331552</t>
  </si>
  <si>
    <t>-1873962792</t>
  </si>
  <si>
    <t>Poznámka k položce:
Předpokládaná doba výstavby je 6 měsíců.</t>
  </si>
  <si>
    <t>504*186 'Přepočtené koeficientem množství</t>
  </si>
  <si>
    <t>-422024228</t>
  </si>
  <si>
    <t>525131106</t>
  </si>
  <si>
    <t>326754746</t>
  </si>
  <si>
    <t>23581666</t>
  </si>
  <si>
    <t>1333583638</t>
  </si>
  <si>
    <t>1093333162</t>
  </si>
  <si>
    <t>6*186 'Přepočtené koeficientem množství</t>
  </si>
  <si>
    <t>-1286328612</t>
  </si>
  <si>
    <t>998</t>
  </si>
  <si>
    <t>Přesun hmot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</si>
  <si>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</si>
  <si>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</si>
  <si>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1487066797</t>
  </si>
  <si>
    <t>998018011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</si>
  <si>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</si>
  <si>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-806091364</t>
  </si>
  <si>
    <t>712441559</t>
  </si>
  <si>
    <t>Provedení povlakové krytiny střech šikmých přes 10° do 30° pásy přitavením NAIP v plné ploše</t>
  </si>
  <si>
    <t>1504163957</t>
  </si>
  <si>
    <t>M</t>
  </si>
  <si>
    <t>62832134</t>
  </si>
  <si>
    <t>pás asfaltový natavitelný oxidovaný tl 4,0mm typu V60 S40 s vložkou ze skleněné rohože, s jemnozrnným minerálním posypem</t>
  </si>
  <si>
    <t>-1923190688</t>
  </si>
  <si>
    <t>300*1,15 'Přepočtené koeficientem množství</t>
  </si>
  <si>
    <t>712491172</t>
  </si>
  <si>
    <t>Provedení povlakové krytiny střech šikmých přes 10° do 30°- ostatní práce provedení vrstvy textilní ochranné</t>
  </si>
  <si>
    <t>762440522</t>
  </si>
  <si>
    <t>28329043</t>
  </si>
  <si>
    <t>fólie difuzně propustné s nakašírovanou strukturovanou rohoží pod hladkou plechovou krytinu se samolepící páskou v podélném přesahu</t>
  </si>
  <si>
    <t>153015247</t>
  </si>
  <si>
    <t>998712103</t>
  </si>
  <si>
    <t>Přesun hmot pro povlakové krytiny stanovený z hmotnosti přesunovaného materiálu vodorovná dopravní vzdálenost do 50 m v objektech výšky přes 12 do 24 m</t>
  </si>
  <si>
    <t>-1515798074</t>
  </si>
  <si>
    <t>741</t>
  </si>
  <si>
    <t>Elektroinstalace - silnoproud</t>
  </si>
  <si>
    <t>741420002</t>
  </si>
  <si>
    <t>Montáž hromosvodného vedení svodových drátů nebo lan s podpěrami, Ø přes 10 mm</t>
  </si>
  <si>
    <t>2043896342</t>
  </si>
  <si>
    <t>35441073</t>
  </si>
  <si>
    <t>drát D 10mm FeZn</t>
  </si>
  <si>
    <t>-1499319289</t>
  </si>
  <si>
    <t>35441560</t>
  </si>
  <si>
    <t>podpěra vedení FeZn na plechové střechy 110mm</t>
  </si>
  <si>
    <t>1616350604</t>
  </si>
  <si>
    <t>35441875</t>
  </si>
  <si>
    <t>svorka křížová pro vodič D 6-10mm</t>
  </si>
  <si>
    <t>885154098</t>
  </si>
  <si>
    <t>741421833</t>
  </si>
  <si>
    <t>Demontáž hromosvodného vedení bez zachování funkčnosti svodových drátů nebo lan na šikmé střeše, průměru přes 8 mm</t>
  </si>
  <si>
    <t>-1490995696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</si>
  <si>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</si>
  <si>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</si>
  <si>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556512838</t>
  </si>
  <si>
    <t>5+3,3+1,2+1,5+0,7+1,0+1,0+1,0+2,0+1,0+2,5+1,0+20</t>
  </si>
  <si>
    <t>60512140</t>
  </si>
  <si>
    <t>hranol stavební řezivo průřezu do 450cm2 do dl 6m</t>
  </si>
  <si>
    <t>m3</t>
  </si>
  <si>
    <t>1424306015</t>
  </si>
  <si>
    <t>41,1*0,045</t>
  </si>
  <si>
    <t>762341210</t>
  </si>
  <si>
    <t>Bednění a laťování montáž bednění střech rovných a šikmých sklonu do 60° s vyřezáním otvorů z prken hrubých na sraz tl. do 32 mm</t>
  </si>
  <si>
    <t>-1678527805</t>
  </si>
  <si>
    <t>Plošné bednění (2x) z prken:</t>
  </si>
  <si>
    <t>60515111</t>
  </si>
  <si>
    <t>řezivo jehličnaté boční prkno 20-30mm</t>
  </si>
  <si>
    <t>-409977745</t>
  </si>
  <si>
    <t>(300+300)*0,025</t>
  </si>
  <si>
    <t>762341670</t>
  </si>
  <si>
    <t>Bednění a laťování montáž bednění štítových okapových říms, krajnic, závětrných prken a žaluzií ve spádu nebo rovnoběžně s okapem z desek dřevotřískových nebo dřevoštěpkových na sraz</t>
  </si>
  <si>
    <t>586976412</t>
  </si>
  <si>
    <t>Vodovzdorná překližka (pozice č. 23, viz Detaily – nový stav D 1.1.07):</t>
  </si>
  <si>
    <t>32*0,5</t>
  </si>
  <si>
    <t>60722225</t>
  </si>
  <si>
    <t>deska dřevotřísková surová 2070x2800mm tl 19mm – vodovzdorná, rovná hrana</t>
  </si>
  <si>
    <t>-1845456926</t>
  </si>
  <si>
    <t>16*1,1 'Přepočtené koeficientem množství</t>
  </si>
  <si>
    <t>762342211</t>
  </si>
  <si>
    <t>Bednění a laťování montáž laťování střech jednoduchých sklonu do 60° při osové vzdálenosti latí do 150 mm</t>
  </si>
  <si>
    <t>638248220</t>
  </si>
  <si>
    <t>Kontralať:</t>
  </si>
  <si>
    <t>60514101</t>
  </si>
  <si>
    <t>řezivo jehličnaté lať 10-25cm2</t>
  </si>
  <si>
    <t>118591289</t>
  </si>
  <si>
    <t>1100*0,06*0,04</t>
  </si>
  <si>
    <t>762395000</t>
  </si>
  <si>
    <t>Spojovací prostředky krovů, bednění a laťování, nadstřešních konstrukcí svory, prkna, hřebíky, pásová ocel, vruty</t>
  </si>
  <si>
    <t>-1973849731</t>
  </si>
  <si>
    <t>1,85+15+2,640</t>
  </si>
  <si>
    <t>998762103</t>
  </si>
  <si>
    <t>Přesun hmot pro konstrukce tesařské stanovený z hmotnosti přesunovaného materiálu vodorovná dopravní vzdálenost do 50 m v objektech výšky přes 12 do 24 m</t>
  </si>
  <si>
    <t>443522406</t>
  </si>
  <si>
    <t>764111643.K.01</t>
  </si>
  <si>
    <t>Krytina z pozinkovaného plechu s povrchovou úpravou s úpravou u okapů, prostupů a výčnělků střechy, pozinkovaný ocel. plech tl. 0,5mm s povrchovou úpravou na bázi polyuretanu a polyamidu tl. 50 μm, červená RR29, sklon střechy přes 30 do 60°</t>
  </si>
  <si>
    <t>-81119369</t>
  </si>
  <si>
    <t>Poznámka k položce:
Pozinkovaný ocel. plech s povrchovou úpravou na bázi polyuretanu a polyamidu tl. 50 μm, červená RR29</t>
  </si>
  <si>
    <t>764512407.K02_03</t>
  </si>
  <si>
    <t>Žlab nadřímsový z pozinkovaného plechu hranatý, včetně čel a hrdel uložený v hácích se spádovou vložkou rš 670 mm</t>
  </si>
  <si>
    <t>687023186</t>
  </si>
  <si>
    <t>K02 + K04:</t>
  </si>
  <si>
    <t>10,75</t>
  </si>
  <si>
    <t>K03 + K05:</t>
  </si>
  <si>
    <t>3,05</t>
  </si>
  <si>
    <t>764311603.K06_07</t>
  </si>
  <si>
    <t>Lemování zdí z pozinkovaného plechu s povrchovou úpravou boční nebo horní rovné, střech s krytinou prejzovou nebo vlnitou rš 250 mm</t>
  </si>
  <si>
    <t>-592838044</t>
  </si>
  <si>
    <t>K06:</t>
  </si>
  <si>
    <t>68,8</t>
  </si>
  <si>
    <t>K07:</t>
  </si>
  <si>
    <t>17,87</t>
  </si>
  <si>
    <t>764218407.K08</t>
  </si>
  <si>
    <t>Oplechování říms a ozdobných prvků z pozinkovaného plechu rovných, bez rohů mechanicky kotvené rš 670 mm</t>
  </si>
  <si>
    <t>-123502379</t>
  </si>
  <si>
    <t>764211435.K08</t>
  </si>
  <si>
    <t>Oplechování větraného nároží s větrací mřížkou</t>
  </si>
  <si>
    <t>-1073253366</t>
  </si>
  <si>
    <t>Poznámka k položce:
Větrací mřížka (pozice č. 12, viz Detaily – nový stav D 1.1.07).
Pozinkovaný ocel. plech s povrchovou úpravou na bázi polyuretanu a polyamidu tl. 50 μm, červená RR29</t>
  </si>
  <si>
    <t>764214603.K09</t>
  </si>
  <si>
    <t>Oplechování horních ploch zdí a nadezdívek (atik) z pozinkovaného plechu s povrchovou úpravou mechanicky kotvené rš 250 mm</t>
  </si>
  <si>
    <t>581682268</t>
  </si>
  <si>
    <t>39</t>
  </si>
  <si>
    <t>764011624.K10</t>
  </si>
  <si>
    <t>Dilatační lišta z pozinkovaného plechu s povrchovou úpravou připojovací, včetně tmelení rš 200 mm</t>
  </si>
  <si>
    <t>77785820</t>
  </si>
  <si>
    <t>40</t>
  </si>
  <si>
    <t>764212612.K11</t>
  </si>
  <si>
    <t>Oplechování střešních prvků z pozinkovaného plechu s povrchovou úpravou úžlabí rš 1100 mm</t>
  </si>
  <si>
    <t>459324367</t>
  </si>
  <si>
    <t>41</t>
  </si>
  <si>
    <t>764212621.K11</t>
  </si>
  <si>
    <t>Oplechování střešních prvků z pozinkovaného plechu s povrchovou úpravou Příplatek k cenám za provedení úžlabí v plechové krytině</t>
  </si>
  <si>
    <t>293023852</t>
  </si>
  <si>
    <t>Poznámka k položce:
Pozinkovaný ocel. plech s povrchovou úpravou na bázi polyuretanu a polyamidu tl. 50 μm, červená RR29,</t>
  </si>
  <si>
    <t>42</t>
  </si>
  <si>
    <t>764211626.K12</t>
  </si>
  <si>
    <t>Oplechování střešních prvků z pozinkovaného plechu s povrchovou úpravou hřebene větraného s použitím hřebenového plechu s větracím pásem rš 500 mm</t>
  </si>
  <si>
    <t>-1318047687</t>
  </si>
  <si>
    <t>43</t>
  </si>
  <si>
    <t>764212633.K13</t>
  </si>
  <si>
    <t>Oplechování střešních prvků z pozinkovaného plechu s povrchovou úpravou štítu závětrnou lištou rš 250 mm</t>
  </si>
  <si>
    <t>-1681659774</t>
  </si>
  <si>
    <t>44</t>
  </si>
  <si>
    <t>764214605.K14</t>
  </si>
  <si>
    <t>Oplechování horních ploch zdí a nadezdívek (atik) z pozinkovaného plechu s povrchovou úpravou mechanicky kotvené rš 400 mm</t>
  </si>
  <si>
    <t>-1510962607</t>
  </si>
  <si>
    <t>45</t>
  </si>
  <si>
    <t>764214608.K15</t>
  </si>
  <si>
    <t>Oplechování horních ploch zdí a nadezdívek (atik) z pozinkovaného plechu s povrchovou úpravou mechanicky kotvené rš 750 mm</t>
  </si>
  <si>
    <t>249901054</t>
  </si>
  <si>
    <t>1,1*32</t>
  </si>
  <si>
    <t>46</t>
  </si>
  <si>
    <t>764311607.K16</t>
  </si>
  <si>
    <t>Lemování zdí z pozinkovaného plechu s povrchovou úpravou boční nebo horní rovné, střech s krytinou prejzovou nebo vlnitou rš 670 mm</t>
  </si>
  <si>
    <t>911531596</t>
  </si>
  <si>
    <t>47</t>
  </si>
  <si>
    <t>764214607.K17</t>
  </si>
  <si>
    <t>Oplechování horních ploch zdí a nadezdívek (atik) z pozinkovaného plechu s povrchovou úpravou mechanicky kotvené rš 670 mm</t>
  </si>
  <si>
    <t>-1024517073</t>
  </si>
  <si>
    <t>48</t>
  </si>
  <si>
    <t>764214609.K18</t>
  </si>
  <si>
    <t>Oplechování horních ploch zdí a nadezdívek (atik) z pozinkovaného plechu s povrchovou úpravou mechanicky kotvené rš 800 mm</t>
  </si>
  <si>
    <t>-1967529234</t>
  </si>
  <si>
    <t>49</t>
  </si>
  <si>
    <t>764203151</t>
  </si>
  <si>
    <t>Montáž oplechování střešních prvků střešního výlezu střechy s krytinou prejzovou nebo vlnitou</t>
  </si>
  <si>
    <t>1695169265</t>
  </si>
  <si>
    <t>50</t>
  </si>
  <si>
    <t>611406099.K19</t>
  </si>
  <si>
    <t>křídlo střešního poklopu 750x750mm</t>
  </si>
  <si>
    <t>1912885028</t>
  </si>
  <si>
    <t>51</t>
  </si>
  <si>
    <t>764311603.K20</t>
  </si>
  <si>
    <t>Lemování zdí z pozinkovaného plechu s povrchovou úpravou boční nebo horní rovné, střech s krytinou prejzovou nebo vlnitou rš 275 mm</t>
  </si>
  <si>
    <t>-1702993758</t>
  </si>
  <si>
    <t>0,75*6</t>
  </si>
  <si>
    <t>52</t>
  </si>
  <si>
    <t>764311605.K21</t>
  </si>
  <si>
    <t>Lemování zdí z pozinkovaného plechu s povrchovou úpravou boční nebo horní rovné, střech s krytinou prejzovou nebo vlnitou rš 400 mm</t>
  </si>
  <si>
    <t>-627931854</t>
  </si>
  <si>
    <t>0,75*3</t>
  </si>
  <si>
    <t>53</t>
  </si>
  <si>
    <t>764311604.K22</t>
  </si>
  <si>
    <t>Lemování zdí z pozinkovaného plechu s povrchovou úpravou boční nebo horní rovné, střech s krytinou prejzovou nebo vlnitou rš 330 mm</t>
  </si>
  <si>
    <t>1573214600</t>
  </si>
  <si>
    <t>54</t>
  </si>
  <si>
    <t>764203155</t>
  </si>
  <si>
    <t>Montáž oplechování střešních prvků sněhového zachytávače průbežného jednotrubkového</t>
  </si>
  <si>
    <t>1720791023</t>
  </si>
  <si>
    <t>55</t>
  </si>
  <si>
    <t>55344641.K23</t>
  </si>
  <si>
    <t>konzola sněhové zábrany a upevňovací prvek (rozteč 500mm)</t>
  </si>
  <si>
    <t>1606360341</t>
  </si>
  <si>
    <t>56</t>
  </si>
  <si>
    <t>55344649.K24</t>
  </si>
  <si>
    <t>trubka sněhové zábrany</t>
  </si>
  <si>
    <t>445414011</t>
  </si>
  <si>
    <t>57</t>
  </si>
  <si>
    <t>998764103</t>
  </si>
  <si>
    <t>Přesun hmot pro konstrukce klempířské stanovený z hmotnosti přesunovaného materiálu vodorovná dopravní vzdálenost do 50 m v objektech výšky přes 12 do 24 m</t>
  </si>
  <si>
    <t>-900387069</t>
  </si>
  <si>
    <t>58</t>
  </si>
  <si>
    <t>767640111</t>
  </si>
  <si>
    <t>Montáž dveří ocelových vchodových jednokřídlových bez nadsvětlíku</t>
  </si>
  <si>
    <t>-1737921034</t>
  </si>
  <si>
    <t>Z01 – pro úpravu stáv. ocel. zárubně:</t>
  </si>
  <si>
    <t>Z02</t>
  </si>
  <si>
    <t>59</t>
  </si>
  <si>
    <t>55331339</t>
  </si>
  <si>
    <t>zárubeň ocelová pro běžné zdění a pórobeton 75 levá/pravá 900</t>
  </si>
  <si>
    <t>1494873132</t>
  </si>
  <si>
    <t>60</t>
  </si>
  <si>
    <t>55341321_Z02</t>
  </si>
  <si>
    <t>replika stávajících dveří, pravé, ocel černá 700x1150</t>
  </si>
  <si>
    <t>-291324410</t>
  </si>
  <si>
    <t>61</t>
  </si>
  <si>
    <t>767691822</t>
  </si>
  <si>
    <t>Ostatní práce - vyvěšení nebo zavěšení kovových křídel s případným uložením a opětovným zavěšením po provedení stavebních změn dveří, plochy do 2 m2</t>
  </si>
  <si>
    <t>1986693729</t>
  </si>
  <si>
    <t>62</t>
  </si>
  <si>
    <t>767995114</t>
  </si>
  <si>
    <t>Montáž ostatních atypických zámečnických konstrukcí hmotnosti přes 20 do 50 kg</t>
  </si>
  <si>
    <t>-623113325</t>
  </si>
  <si>
    <t>Prvky ocel. lávky (viz Výpis zámečnických výrobků D 1.1.10):</t>
  </si>
  <si>
    <t>2089,9</t>
  </si>
  <si>
    <t>63</t>
  </si>
  <si>
    <t>14599</t>
  </si>
  <si>
    <t>ocelová lávka, žárový pozink</t>
  </si>
  <si>
    <t>-1340829834</t>
  </si>
  <si>
    <t>Poznámka k položce:
viz Výpis zámečnických výrobků D 1.1.10
ocel, žárový pozink</t>
  </si>
  <si>
    <t>64</t>
  </si>
  <si>
    <t>998767103</t>
  </si>
  <si>
    <t>Přesun hmot pro zámečnické konstrukce stanovený z hmotnosti přesunovaného materiálu vodorovná dopravní vzdálenost do 50 m v objektech výšky přes 12 do 24 m</t>
  </si>
  <si>
    <t>1129952099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</si>
  <si>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</si>
  <si>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</si>
  <si>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</si>
  <si>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</si>
  <si>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VRN9 - Ostatní náklady</t>
  </si>
  <si>
    <t>VRN1</t>
  </si>
  <si>
    <t>Průzkumné, geodetické a projektové práce</t>
  </si>
  <si>
    <t>011514000</t>
  </si>
  <si>
    <t>Stavebně-statický průzkum</t>
  </si>
  <si>
    <t>soubor</t>
  </si>
  <si>
    <t>1024</t>
  </si>
  <si>
    <t>-1982335800</t>
  </si>
  <si>
    <t>VRN2</t>
  </si>
  <si>
    <t>Příprava staveniště</t>
  </si>
  <si>
    <t>020001000</t>
  </si>
  <si>
    <t xml:space="preserve">Příprava staveniště </t>
  </si>
  <si>
    <t>kpl.</t>
  </si>
  <si>
    <t>274038181</t>
  </si>
  <si>
    <t>Poznámka k položce:
(specifikace a rozsah - dle vyhlášky 169/2016 Sb.)
-Zřízení trvalé, dočasné deponie a mezideponie
-zřízení příjezdů a přístupů na staveniště
-dodržení podmínek pro provádění staveb z hlediska BOZP (vč. označení stavby)
-dodržování podmínek pro ochranu životního prostředí při výstavbě
-dodržení podmínek - možnosti nakládání s odpady
-splnění zvláštních požadavků na provádění stavby, které vyžadují zvláštní bezpečnostní opatření
)</t>
  </si>
  <si>
    <t>VRN3</t>
  </si>
  <si>
    <t>Zařízení staveniště</t>
  </si>
  <si>
    <t>030001000</t>
  </si>
  <si>
    <t xml:space="preserve">Zařízení staveniště </t>
  </si>
  <si>
    <t>1518192068</t>
  </si>
  <si>
    <t>034103000</t>
  </si>
  <si>
    <t>Oplocení staveniště</t>
  </si>
  <si>
    <t>2099513408</t>
  </si>
  <si>
    <t>VRN9</t>
  </si>
  <si>
    <t>Ostatní náklady</t>
  </si>
  <si>
    <t>090001000</t>
  </si>
  <si>
    <t>1200256433</t>
  </si>
  <si>
    <t>Poznámka k položce:
V jednotkové ceně zahrnuty náklady :
-ostatní náklady dle vyhlášky 169/2016 Sb
-náklady zhotovitele spojené s ochranou všech dotčených, jinde nespecifikovaných, dřevin, stromů, porostů a vegetačních ploch při stavebních prací dle ČSN 83 9061 - po celou dobu výstavby
-uvedení všech dotčených ploch, konstrukcí a povrchů do původního, bezvadného stavu
-vytyčení všech inženýrských sítí před zahájením prací vč. řádného zajištění. Zpětné protokolární předání všech inženýrských sítí jednotlivým správcům vč. uvedení dotčených ploch do bezvadného stavu.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</si>
</sst>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2"/>
      <c r="AQ5" s="22"/>
      <c r="AR5" s="20"/>
      <c r="BE5" s="25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2"/>
      <c r="AQ6" s="22"/>
      <c r="AR6" s="20"/>
      <c r="BE6" s="25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55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5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5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55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5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5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55"/>
      <c r="BS13" s="17" t="s">
        <v>6</v>
      </c>
    </row>
    <row r="14" spans="2:71" ht="12.75">
      <c r="B14" s="21"/>
      <c r="C14" s="22"/>
      <c r="D14" s="22"/>
      <c r="E14" s="260" t="s">
        <v>30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5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5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55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55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5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55"/>
      <c r="BS19" s="17" t="s">
        <v>6</v>
      </c>
    </row>
    <row r="20" spans="2:71" s="1" customFormat="1" ht="18.4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55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5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5"/>
    </row>
    <row r="23" spans="2:57" s="1" customFormat="1" ht="47.25" customHeight="1">
      <c r="B23" s="21"/>
      <c r="C23" s="22"/>
      <c r="D23" s="22"/>
      <c r="E23" s="262" t="s">
        <v>36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2"/>
      <c r="AP23" s="22"/>
      <c r="AQ23" s="22"/>
      <c r="AR23" s="20"/>
      <c r="BE23" s="25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5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3">
        <f>ROUND(AG54,2)</f>
        <v>0</v>
      </c>
      <c r="AL26" s="264"/>
      <c r="AM26" s="264"/>
      <c r="AN26" s="264"/>
      <c r="AO26" s="264"/>
      <c r="AP26" s="36"/>
      <c r="AQ26" s="36"/>
      <c r="AR26" s="39"/>
      <c r="BE26" s="25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5" t="s">
        <v>38</v>
      </c>
      <c r="M28" s="265"/>
      <c r="N28" s="265"/>
      <c r="O28" s="265"/>
      <c r="P28" s="265"/>
      <c r="Q28" s="36"/>
      <c r="R28" s="36"/>
      <c r="S28" s="36"/>
      <c r="T28" s="36"/>
      <c r="U28" s="36"/>
      <c r="V28" s="36"/>
      <c r="W28" s="265" t="s">
        <v>39</v>
      </c>
      <c r="X28" s="265"/>
      <c r="Y28" s="265"/>
      <c r="Z28" s="265"/>
      <c r="AA28" s="265"/>
      <c r="AB28" s="265"/>
      <c r="AC28" s="265"/>
      <c r="AD28" s="265"/>
      <c r="AE28" s="265"/>
      <c r="AF28" s="36"/>
      <c r="AG28" s="36"/>
      <c r="AH28" s="36"/>
      <c r="AI28" s="36"/>
      <c r="AJ28" s="36"/>
      <c r="AK28" s="265" t="s">
        <v>40</v>
      </c>
      <c r="AL28" s="265"/>
      <c r="AM28" s="265"/>
      <c r="AN28" s="265"/>
      <c r="AO28" s="265"/>
      <c r="AP28" s="36"/>
      <c r="AQ28" s="36"/>
      <c r="AR28" s="39"/>
      <c r="BE28" s="255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68">
        <v>0.21</v>
      </c>
      <c r="M29" s="267"/>
      <c r="N29" s="267"/>
      <c r="O29" s="267"/>
      <c r="P29" s="267"/>
      <c r="Q29" s="41"/>
      <c r="R29" s="41"/>
      <c r="S29" s="41"/>
      <c r="T29" s="41"/>
      <c r="U29" s="41"/>
      <c r="V29" s="41"/>
      <c r="W29" s="266">
        <f>ROUND(AZ54,2)</f>
        <v>0</v>
      </c>
      <c r="X29" s="267"/>
      <c r="Y29" s="267"/>
      <c r="Z29" s="267"/>
      <c r="AA29" s="267"/>
      <c r="AB29" s="267"/>
      <c r="AC29" s="267"/>
      <c r="AD29" s="267"/>
      <c r="AE29" s="267"/>
      <c r="AF29" s="41"/>
      <c r="AG29" s="41"/>
      <c r="AH29" s="41"/>
      <c r="AI29" s="41"/>
      <c r="AJ29" s="41"/>
      <c r="AK29" s="266">
        <f>ROUND(AV54,2)</f>
        <v>0</v>
      </c>
      <c r="AL29" s="267"/>
      <c r="AM29" s="267"/>
      <c r="AN29" s="267"/>
      <c r="AO29" s="267"/>
      <c r="AP29" s="41"/>
      <c r="AQ29" s="41"/>
      <c r="AR29" s="42"/>
      <c r="BE29" s="256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68">
        <v>0.15</v>
      </c>
      <c r="M30" s="267"/>
      <c r="N30" s="267"/>
      <c r="O30" s="267"/>
      <c r="P30" s="267"/>
      <c r="Q30" s="41"/>
      <c r="R30" s="41"/>
      <c r="S30" s="41"/>
      <c r="T30" s="41"/>
      <c r="U30" s="41"/>
      <c r="V30" s="41"/>
      <c r="W30" s="266">
        <f>ROUND(BA54,2)</f>
        <v>0</v>
      </c>
      <c r="X30" s="267"/>
      <c r="Y30" s="267"/>
      <c r="Z30" s="267"/>
      <c r="AA30" s="267"/>
      <c r="AB30" s="267"/>
      <c r="AC30" s="267"/>
      <c r="AD30" s="267"/>
      <c r="AE30" s="267"/>
      <c r="AF30" s="41"/>
      <c r="AG30" s="41"/>
      <c r="AH30" s="41"/>
      <c r="AI30" s="41"/>
      <c r="AJ30" s="41"/>
      <c r="AK30" s="266">
        <f>ROUND(AW54,2)</f>
        <v>0</v>
      </c>
      <c r="AL30" s="267"/>
      <c r="AM30" s="267"/>
      <c r="AN30" s="267"/>
      <c r="AO30" s="267"/>
      <c r="AP30" s="41"/>
      <c r="AQ30" s="41"/>
      <c r="AR30" s="42"/>
      <c r="BE30" s="256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68">
        <v>0.21</v>
      </c>
      <c r="M31" s="267"/>
      <c r="N31" s="267"/>
      <c r="O31" s="267"/>
      <c r="P31" s="267"/>
      <c r="Q31" s="41"/>
      <c r="R31" s="41"/>
      <c r="S31" s="41"/>
      <c r="T31" s="41"/>
      <c r="U31" s="41"/>
      <c r="V31" s="41"/>
      <c r="W31" s="266">
        <f>ROUND(BB54,2)</f>
        <v>0</v>
      </c>
      <c r="X31" s="267"/>
      <c r="Y31" s="267"/>
      <c r="Z31" s="267"/>
      <c r="AA31" s="267"/>
      <c r="AB31" s="267"/>
      <c r="AC31" s="267"/>
      <c r="AD31" s="267"/>
      <c r="AE31" s="267"/>
      <c r="AF31" s="41"/>
      <c r="AG31" s="41"/>
      <c r="AH31" s="41"/>
      <c r="AI31" s="41"/>
      <c r="AJ31" s="41"/>
      <c r="AK31" s="266">
        <v>0</v>
      </c>
      <c r="AL31" s="267"/>
      <c r="AM31" s="267"/>
      <c r="AN31" s="267"/>
      <c r="AO31" s="267"/>
      <c r="AP31" s="41"/>
      <c r="AQ31" s="41"/>
      <c r="AR31" s="42"/>
      <c r="BE31" s="256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68">
        <v>0.15</v>
      </c>
      <c r="M32" s="267"/>
      <c r="N32" s="267"/>
      <c r="O32" s="267"/>
      <c r="P32" s="267"/>
      <c r="Q32" s="41"/>
      <c r="R32" s="41"/>
      <c r="S32" s="41"/>
      <c r="T32" s="41"/>
      <c r="U32" s="41"/>
      <c r="V32" s="41"/>
      <c r="W32" s="266">
        <f>ROUND(BC54,2)</f>
        <v>0</v>
      </c>
      <c r="X32" s="267"/>
      <c r="Y32" s="267"/>
      <c r="Z32" s="267"/>
      <c r="AA32" s="267"/>
      <c r="AB32" s="267"/>
      <c r="AC32" s="267"/>
      <c r="AD32" s="267"/>
      <c r="AE32" s="267"/>
      <c r="AF32" s="41"/>
      <c r="AG32" s="41"/>
      <c r="AH32" s="41"/>
      <c r="AI32" s="41"/>
      <c r="AJ32" s="41"/>
      <c r="AK32" s="266">
        <v>0</v>
      </c>
      <c r="AL32" s="267"/>
      <c r="AM32" s="267"/>
      <c r="AN32" s="267"/>
      <c r="AO32" s="267"/>
      <c r="AP32" s="41"/>
      <c r="AQ32" s="41"/>
      <c r="AR32" s="42"/>
      <c r="BE32" s="256"/>
    </row>
    <row r="33" spans="2:44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68">
        <v>0</v>
      </c>
      <c r="M33" s="267"/>
      <c r="N33" s="267"/>
      <c r="O33" s="267"/>
      <c r="P33" s="267"/>
      <c r="Q33" s="41"/>
      <c r="R33" s="41"/>
      <c r="S33" s="41"/>
      <c r="T33" s="41"/>
      <c r="U33" s="41"/>
      <c r="V33" s="41"/>
      <c r="W33" s="266">
        <f>ROUND(BD54,2)</f>
        <v>0</v>
      </c>
      <c r="X33" s="267"/>
      <c r="Y33" s="267"/>
      <c r="Z33" s="267"/>
      <c r="AA33" s="267"/>
      <c r="AB33" s="267"/>
      <c r="AC33" s="267"/>
      <c r="AD33" s="267"/>
      <c r="AE33" s="267"/>
      <c r="AF33" s="41"/>
      <c r="AG33" s="41"/>
      <c r="AH33" s="41"/>
      <c r="AI33" s="41"/>
      <c r="AJ33" s="41"/>
      <c r="AK33" s="266">
        <v>0</v>
      </c>
      <c r="AL33" s="267"/>
      <c r="AM33" s="267"/>
      <c r="AN33" s="267"/>
      <c r="AO33" s="267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69" t="s">
        <v>49</v>
      </c>
      <c r="Y35" s="270"/>
      <c r="Z35" s="270"/>
      <c r="AA35" s="270"/>
      <c r="AB35" s="270"/>
      <c r="AC35" s="45"/>
      <c r="AD35" s="45"/>
      <c r="AE35" s="45"/>
      <c r="AF35" s="45"/>
      <c r="AG35" s="45"/>
      <c r="AH35" s="45"/>
      <c r="AI35" s="45"/>
      <c r="AJ35" s="45"/>
      <c r="AK35" s="271">
        <f>SUM(AK26:AK33)</f>
        <v>0</v>
      </c>
      <c r="AL35" s="270"/>
      <c r="AM35" s="270"/>
      <c r="AN35" s="270"/>
      <c r="AO35" s="27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20_b_07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73" t="str">
        <f>K6</f>
        <v>Výměna střešní krytiny na objektu č. p. 1, Nový Jičín</v>
      </c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Budova s číslem popisným 1 v obci Nový Jičín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75" t="str">
        <f>IF(AN8="","",AN8)</f>
        <v>22. 10. 2020</v>
      </c>
      <c r="AN47" s="27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Město Nový Jičín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76" t="str">
        <f>IF(E17="","",E17)</f>
        <v>BENEPRO, a.s.</v>
      </c>
      <c r="AN49" s="277"/>
      <c r="AO49" s="277"/>
      <c r="AP49" s="277"/>
      <c r="AQ49" s="36"/>
      <c r="AR49" s="39"/>
      <c r="AS49" s="278" t="s">
        <v>51</v>
      </c>
      <c r="AT49" s="27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76" t="str">
        <f>IF(E20="","",E20)</f>
        <v>BENEPRO, a.s.</v>
      </c>
      <c r="AN50" s="277"/>
      <c r="AO50" s="277"/>
      <c r="AP50" s="277"/>
      <c r="AQ50" s="36"/>
      <c r="AR50" s="39"/>
      <c r="AS50" s="280"/>
      <c r="AT50" s="28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82"/>
      <c r="AT51" s="28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84" t="s">
        <v>52</v>
      </c>
      <c r="D52" s="285"/>
      <c r="E52" s="285"/>
      <c r="F52" s="285"/>
      <c r="G52" s="285"/>
      <c r="H52" s="66"/>
      <c r="I52" s="286" t="s">
        <v>53</v>
      </c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7" t="s">
        <v>54</v>
      </c>
      <c r="AH52" s="285"/>
      <c r="AI52" s="285"/>
      <c r="AJ52" s="285"/>
      <c r="AK52" s="285"/>
      <c r="AL52" s="285"/>
      <c r="AM52" s="285"/>
      <c r="AN52" s="286" t="s">
        <v>55</v>
      </c>
      <c r="AO52" s="285"/>
      <c r="AP52" s="285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91">
        <f>ROUND(SUM(AG55:AG57),2)</f>
        <v>0</v>
      </c>
      <c r="AH54" s="291"/>
      <c r="AI54" s="291"/>
      <c r="AJ54" s="291"/>
      <c r="AK54" s="291"/>
      <c r="AL54" s="291"/>
      <c r="AM54" s="291"/>
      <c r="AN54" s="292">
        <f>SUM(AG54,AT54)</f>
        <v>0</v>
      </c>
      <c r="AO54" s="292"/>
      <c r="AP54" s="292"/>
      <c r="AQ54" s="78" t="s">
        <v>19</v>
      </c>
      <c r="AR54" s="79"/>
      <c r="AS54" s="80">
        <f>ROUND(SUM(AS55:AS57),2)</f>
        <v>0</v>
      </c>
      <c r="AT54" s="81">
        <f>ROUND(SUM(AV54:AW54),2)</f>
        <v>0</v>
      </c>
      <c r="AU54" s="82">
        <f>ROUND(SUM(AU55:AU57),5)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ROUND(SUM(AZ55:AZ57),2)</f>
        <v>0</v>
      </c>
      <c r="BA54" s="81">
        <f>ROUND(SUM(BA55:BA57),2)</f>
        <v>0</v>
      </c>
      <c r="BB54" s="81">
        <f>ROUND(SUM(BB55:BB57),2)</f>
        <v>0</v>
      </c>
      <c r="BC54" s="81">
        <f>ROUND(SUM(BC55:BC57),2)</f>
        <v>0</v>
      </c>
      <c r="BD54" s="83">
        <f>ROUND(SUM(BD55:BD57),2)</f>
        <v>0</v>
      </c>
      <c r="BS54" s="84" t="s">
        <v>70</v>
      </c>
      <c r="BT54" s="84" t="s">
        <v>71</v>
      </c>
      <c r="BU54" s="85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1" s="7" customFormat="1" ht="16.5" customHeight="1">
      <c r="A55" s="86" t="s">
        <v>75</v>
      </c>
      <c r="B55" s="87"/>
      <c r="C55" s="88"/>
      <c r="D55" s="290" t="s">
        <v>76</v>
      </c>
      <c r="E55" s="290"/>
      <c r="F55" s="290"/>
      <c r="G55" s="290"/>
      <c r="H55" s="290"/>
      <c r="I55" s="89"/>
      <c r="J55" s="290" t="s">
        <v>77</v>
      </c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88">
        <f>'SO 01 - Bourací práce + s...'!J30</f>
        <v>0</v>
      </c>
      <c r="AH55" s="289"/>
      <c r="AI55" s="289"/>
      <c r="AJ55" s="289"/>
      <c r="AK55" s="289"/>
      <c r="AL55" s="289"/>
      <c r="AM55" s="289"/>
      <c r="AN55" s="288">
        <f>SUM(AG55,AT55)</f>
        <v>0</v>
      </c>
      <c r="AO55" s="289"/>
      <c r="AP55" s="289"/>
      <c r="AQ55" s="90" t="s">
        <v>78</v>
      </c>
      <c r="AR55" s="91"/>
      <c r="AS55" s="92">
        <v>0</v>
      </c>
      <c r="AT55" s="93">
        <f>ROUND(SUM(AV55:AW55),2)</f>
        <v>0</v>
      </c>
      <c r="AU55" s="94">
        <f>'SO 01 - Bourací práce + s...'!P89</f>
        <v>0</v>
      </c>
      <c r="AV55" s="93">
        <f>'SO 01 - Bourací práce + s...'!J33</f>
        <v>0</v>
      </c>
      <c r="AW55" s="93">
        <f>'SO 01 - Bourací práce + s...'!J34</f>
        <v>0</v>
      </c>
      <c r="AX55" s="93">
        <f>'SO 01 - Bourací práce + s...'!J35</f>
        <v>0</v>
      </c>
      <c r="AY55" s="93">
        <f>'SO 01 - Bourací práce + s...'!J36</f>
        <v>0</v>
      </c>
      <c r="AZ55" s="93">
        <f>'SO 01 - Bourací práce + s...'!F33</f>
        <v>0</v>
      </c>
      <c r="BA55" s="93">
        <f>'SO 01 - Bourací práce + s...'!F34</f>
        <v>0</v>
      </c>
      <c r="BB55" s="93">
        <f>'SO 01 - Bourací práce + s...'!F35</f>
        <v>0</v>
      </c>
      <c r="BC55" s="93">
        <f>'SO 01 - Bourací práce + s...'!F36</f>
        <v>0</v>
      </c>
      <c r="BD55" s="95">
        <f>'SO 01 - Bourací práce + s...'!F37</f>
        <v>0</v>
      </c>
      <c r="BT55" s="96" t="s">
        <v>79</v>
      </c>
      <c r="BV55" s="96" t="s">
        <v>73</v>
      </c>
      <c r="BW55" s="96" t="s">
        <v>80</v>
      </c>
      <c r="BX55" s="96" t="s">
        <v>5</v>
      </c>
      <c r="CL55" s="96" t="s">
        <v>19</v>
      </c>
      <c r="CM55" s="96" t="s">
        <v>81</v>
      </c>
    </row>
    <row r="56" spans="1:91" s="7" customFormat="1" ht="16.5" customHeight="1">
      <c r="A56" s="86" t="s">
        <v>75</v>
      </c>
      <c r="B56" s="87"/>
      <c r="C56" s="88"/>
      <c r="D56" s="290" t="s">
        <v>82</v>
      </c>
      <c r="E56" s="290"/>
      <c r="F56" s="290"/>
      <c r="G56" s="290"/>
      <c r="H56" s="290"/>
      <c r="I56" s="89"/>
      <c r="J56" s="290" t="s">
        <v>83</v>
      </c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88">
        <f>'SO 02 - Nový stav'!J30</f>
        <v>0</v>
      </c>
      <c r="AH56" s="289"/>
      <c r="AI56" s="289"/>
      <c r="AJ56" s="289"/>
      <c r="AK56" s="289"/>
      <c r="AL56" s="289"/>
      <c r="AM56" s="289"/>
      <c r="AN56" s="288">
        <f>SUM(AG56,AT56)</f>
        <v>0</v>
      </c>
      <c r="AO56" s="289"/>
      <c r="AP56" s="289"/>
      <c r="AQ56" s="90" t="s">
        <v>78</v>
      </c>
      <c r="AR56" s="91"/>
      <c r="AS56" s="92">
        <v>0</v>
      </c>
      <c r="AT56" s="93">
        <f>ROUND(SUM(AV56:AW56),2)</f>
        <v>0</v>
      </c>
      <c r="AU56" s="94">
        <f>'SO 02 - Nový stav'!P89</f>
        <v>0</v>
      </c>
      <c r="AV56" s="93">
        <f>'SO 02 - Nový stav'!J33</f>
        <v>0</v>
      </c>
      <c r="AW56" s="93">
        <f>'SO 02 - Nový stav'!J34</f>
        <v>0</v>
      </c>
      <c r="AX56" s="93">
        <f>'SO 02 - Nový stav'!J35</f>
        <v>0</v>
      </c>
      <c r="AY56" s="93">
        <f>'SO 02 - Nový stav'!J36</f>
        <v>0</v>
      </c>
      <c r="AZ56" s="93">
        <f>'SO 02 - Nový stav'!F33</f>
        <v>0</v>
      </c>
      <c r="BA56" s="93">
        <f>'SO 02 - Nový stav'!F34</f>
        <v>0</v>
      </c>
      <c r="BB56" s="93">
        <f>'SO 02 - Nový stav'!F35</f>
        <v>0</v>
      </c>
      <c r="BC56" s="93">
        <f>'SO 02 - Nový stav'!F36</f>
        <v>0</v>
      </c>
      <c r="BD56" s="95">
        <f>'SO 02 - Nový stav'!F37</f>
        <v>0</v>
      </c>
      <c r="BT56" s="96" t="s">
        <v>79</v>
      </c>
      <c r="BV56" s="96" t="s">
        <v>73</v>
      </c>
      <c r="BW56" s="96" t="s">
        <v>84</v>
      </c>
      <c r="BX56" s="96" t="s">
        <v>5</v>
      </c>
      <c r="CL56" s="96" t="s">
        <v>19</v>
      </c>
      <c r="CM56" s="96" t="s">
        <v>81</v>
      </c>
    </row>
    <row r="57" spans="1:91" s="7" customFormat="1" ht="16.5" customHeight="1">
      <c r="A57" s="86" t="s">
        <v>75</v>
      </c>
      <c r="B57" s="87"/>
      <c r="C57" s="88"/>
      <c r="D57" s="290" t="s">
        <v>85</v>
      </c>
      <c r="E57" s="290"/>
      <c r="F57" s="290"/>
      <c r="G57" s="290"/>
      <c r="H57" s="290"/>
      <c r="I57" s="89"/>
      <c r="J57" s="290" t="s">
        <v>86</v>
      </c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88">
        <f>'VRN - Vedlejší rozpočtové...'!J30</f>
        <v>0</v>
      </c>
      <c r="AH57" s="289"/>
      <c r="AI57" s="289"/>
      <c r="AJ57" s="289"/>
      <c r="AK57" s="289"/>
      <c r="AL57" s="289"/>
      <c r="AM57" s="289"/>
      <c r="AN57" s="288">
        <f>SUM(AG57,AT57)</f>
        <v>0</v>
      </c>
      <c r="AO57" s="289"/>
      <c r="AP57" s="289"/>
      <c r="AQ57" s="90" t="s">
        <v>78</v>
      </c>
      <c r="AR57" s="91"/>
      <c r="AS57" s="97">
        <v>0</v>
      </c>
      <c r="AT57" s="98">
        <f>ROUND(SUM(AV57:AW57),2)</f>
        <v>0</v>
      </c>
      <c r="AU57" s="99">
        <f>'VRN - Vedlejší rozpočtové...'!P84</f>
        <v>0</v>
      </c>
      <c r="AV57" s="98">
        <f>'VRN - Vedlejší rozpočtové...'!J33</f>
        <v>0</v>
      </c>
      <c r="AW57" s="98">
        <f>'VRN - Vedlejší rozpočtové...'!J34</f>
        <v>0</v>
      </c>
      <c r="AX57" s="98">
        <f>'VRN - Vedlejší rozpočtové...'!J35</f>
        <v>0</v>
      </c>
      <c r="AY57" s="98">
        <f>'VRN - Vedlejší rozpočtové...'!J36</f>
        <v>0</v>
      </c>
      <c r="AZ57" s="98">
        <f>'VRN - Vedlejší rozpočtové...'!F33</f>
        <v>0</v>
      </c>
      <c r="BA57" s="98">
        <f>'VRN - Vedlejší rozpočtové...'!F34</f>
        <v>0</v>
      </c>
      <c r="BB57" s="98">
        <f>'VRN - Vedlejší rozpočtové...'!F35</f>
        <v>0</v>
      </c>
      <c r="BC57" s="98">
        <f>'VRN - Vedlejší rozpočtové...'!F36</f>
        <v>0</v>
      </c>
      <c r="BD57" s="100">
        <f>'VRN - Vedlejší rozpočtové...'!F37</f>
        <v>0</v>
      </c>
      <c r="BT57" s="96" t="s">
        <v>79</v>
      </c>
      <c r="BV57" s="96" t="s">
        <v>73</v>
      </c>
      <c r="BW57" s="96" t="s">
        <v>87</v>
      </c>
      <c r="BX57" s="96" t="s">
        <v>5</v>
      </c>
      <c r="CL57" s="96" t="s">
        <v>19</v>
      </c>
      <c r="CM57" s="96" t="s">
        <v>81</v>
      </c>
    </row>
    <row r="58" spans="1:57" s="2" customFormat="1" ht="30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sheetProtection algorithmName="SHA-512" hashValue="1/+PVr9PRyExE0NWMHyy1UGrtrXI2lDbYsodlk5BYO1i01vMNOWoMkUNUnAOg0udpNRCnsuShsQaQZ9uBxn8eg==" saltValue="IRnsnQn8vi5VdWpL3c6SO/FOHBruR7zftDrtcrDJeKx9jTMCcRGJqPcvu1Zu5DIV9MNRkZ+EPP2LIJfbzMR+zQ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Bourací práce + s...'!C2" display="/"/>
    <hyperlink ref="A56" location="'SO 02 - Nový stav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1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80</v>
      </c>
    </row>
    <row r="3" spans="2:46" s="1" customFormat="1" ht="6.95" customHeight="1" hidden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81</v>
      </c>
    </row>
    <row r="4" spans="2:46" s="1" customFormat="1" ht="24.95" customHeight="1" hidden="1">
      <c r="B4" s="20"/>
      <c r="D4" s="105" t="s">
        <v>88</v>
      </c>
      <c r="I4" s="101"/>
      <c r="L4" s="20"/>
      <c r="M4" s="106" t="s">
        <v>10</v>
      </c>
      <c r="AT4" s="17" t="s">
        <v>4</v>
      </c>
    </row>
    <row r="5" spans="2:12" s="1" customFormat="1" ht="6.95" customHeight="1" hidden="1">
      <c r="B5" s="20"/>
      <c r="I5" s="101"/>
      <c r="L5" s="20"/>
    </row>
    <row r="6" spans="2:12" s="1" customFormat="1" ht="12" customHeight="1" hidden="1">
      <c r="B6" s="20"/>
      <c r="D6" s="107" t="s">
        <v>16</v>
      </c>
      <c r="I6" s="101"/>
      <c r="L6" s="20"/>
    </row>
    <row r="7" spans="2:12" s="1" customFormat="1" ht="16.5" customHeight="1" hidden="1">
      <c r="B7" s="20"/>
      <c r="E7" s="294" t="str">
        <f>'Rekapitulace stavby'!K6</f>
        <v>Výměna střešní krytiny na objektu č. p. 1, Nový Jičín</v>
      </c>
      <c r="F7" s="295"/>
      <c r="G7" s="295"/>
      <c r="H7" s="295"/>
      <c r="I7" s="101"/>
      <c r="L7" s="20"/>
    </row>
    <row r="8" spans="1:31" s="2" customFormat="1" ht="12" customHeight="1" hidden="1">
      <c r="A8" s="34"/>
      <c r="B8" s="39"/>
      <c r="C8" s="34"/>
      <c r="D8" s="107" t="s">
        <v>89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96" t="s">
        <v>90</v>
      </c>
      <c r="F9" s="297"/>
      <c r="G9" s="297"/>
      <c r="H9" s="297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22. 10. 2020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19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0" t="s">
        <v>27</v>
      </c>
      <c r="F15" s="34"/>
      <c r="G15" s="34"/>
      <c r="H15" s="34"/>
      <c r="I15" s="111" t="s">
        <v>28</v>
      </c>
      <c r="J15" s="110" t="s">
        <v>19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7" t="s">
        <v>29</v>
      </c>
      <c r="E17" s="34"/>
      <c r="F17" s="34"/>
      <c r="G17" s="34"/>
      <c r="H17" s="34"/>
      <c r="I17" s="111" t="s">
        <v>26</v>
      </c>
      <c r="J17" s="30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1" t="s">
        <v>28</v>
      </c>
      <c r="J18" s="30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7" t="s">
        <v>31</v>
      </c>
      <c r="E20" s="34"/>
      <c r="F20" s="34"/>
      <c r="G20" s="34"/>
      <c r="H20" s="34"/>
      <c r="I20" s="111" t="s">
        <v>26</v>
      </c>
      <c r="J20" s="110" t="s">
        <v>19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0" t="s">
        <v>32</v>
      </c>
      <c r="F21" s="34"/>
      <c r="G21" s="34"/>
      <c r="H21" s="34"/>
      <c r="I21" s="111" t="s">
        <v>28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7" t="s">
        <v>34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0" t="s">
        <v>32</v>
      </c>
      <c r="F24" s="34"/>
      <c r="G24" s="34"/>
      <c r="H24" s="34"/>
      <c r="I24" s="111" t="s">
        <v>28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7" t="s">
        <v>35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3"/>
      <c r="B27" s="114"/>
      <c r="C27" s="113"/>
      <c r="D27" s="113"/>
      <c r="E27" s="300" t="s">
        <v>19</v>
      </c>
      <c r="F27" s="300"/>
      <c r="G27" s="300"/>
      <c r="H27" s="300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37</v>
      </c>
      <c r="E30" s="34"/>
      <c r="F30" s="34"/>
      <c r="G30" s="34"/>
      <c r="H30" s="34"/>
      <c r="I30" s="108"/>
      <c r="J30" s="120">
        <f>ROUND(J89,2)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39</v>
      </c>
      <c r="G32" s="34"/>
      <c r="H32" s="34"/>
      <c r="I32" s="122" t="s">
        <v>38</v>
      </c>
      <c r="J32" s="121" t="s">
        <v>40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3" t="s">
        <v>41</v>
      </c>
      <c r="E33" s="107" t="s">
        <v>42</v>
      </c>
      <c r="F33" s="124">
        <f>ROUND((SUM(BE89:BE182)),2)</f>
        <v>0</v>
      </c>
      <c r="G33" s="34"/>
      <c r="H33" s="34"/>
      <c r="I33" s="125">
        <v>0.21</v>
      </c>
      <c r="J33" s="124">
        <f>ROUND(((SUM(BE89:BE182))*I33),2)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7" t="s">
        <v>43</v>
      </c>
      <c r="F34" s="124">
        <f>ROUND((SUM(BF89:BF182)),2)</f>
        <v>0</v>
      </c>
      <c r="G34" s="34"/>
      <c r="H34" s="34"/>
      <c r="I34" s="125">
        <v>0.15</v>
      </c>
      <c r="J34" s="124">
        <f>ROUND(((SUM(BF89:BF182))*I34),2)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44</v>
      </c>
      <c r="F35" s="124">
        <f>ROUND((SUM(BG89:BG182)),2)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7" t="s">
        <v>45</v>
      </c>
      <c r="F36" s="124">
        <f>ROUND((SUM(BH89:BH182)),2)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7" t="s">
        <v>46</v>
      </c>
      <c r="F37" s="124">
        <f>ROUND((SUM(BI89:BI182)),2)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31"/>
      <c r="J39" s="132">
        <f>SUM(J30:J37)</f>
        <v>0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91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01" t="str">
        <f>E7</f>
        <v>Výměna střešní krytiny na objektu č. p. 1, Nový Jičín</v>
      </c>
      <c r="F48" s="302"/>
      <c r="G48" s="302"/>
      <c r="H48" s="302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89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73" t="str">
        <f>E9</f>
        <v>SO 01 - Bourací práce + sanace</v>
      </c>
      <c r="F50" s="303"/>
      <c r="G50" s="303"/>
      <c r="H50" s="303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Budova s číslem popisným 1 v obci Nový Jičín</v>
      </c>
      <c r="G52" s="36"/>
      <c r="H52" s="36"/>
      <c r="I52" s="111" t="s">
        <v>23</v>
      </c>
      <c r="J52" s="59" t="str">
        <f>IF(J12="","",J12)</f>
        <v>22. 10. 2020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Město Nový Jičín</v>
      </c>
      <c r="G54" s="36"/>
      <c r="H54" s="36"/>
      <c r="I54" s="111" t="s">
        <v>31</v>
      </c>
      <c r="J54" s="32" t="str">
        <f>E21</f>
        <v>BENEPRO, a.s.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111" t="s">
        <v>34</v>
      </c>
      <c r="J55" s="32" t="str">
        <f>E24</f>
        <v>BENEPRO, a.s.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40" t="s">
        <v>92</v>
      </c>
      <c r="D57" s="141"/>
      <c r="E57" s="141"/>
      <c r="F57" s="141"/>
      <c r="G57" s="141"/>
      <c r="H57" s="141"/>
      <c r="I57" s="142"/>
      <c r="J57" s="143" t="s">
        <v>93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4" t="s">
        <v>69</v>
      </c>
      <c r="D59" s="36"/>
      <c r="E59" s="36"/>
      <c r="F59" s="36"/>
      <c r="G59" s="36"/>
      <c r="H59" s="36"/>
      <c r="I59" s="108"/>
      <c r="J59" s="77">
        <f>J89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94</v>
      </c>
    </row>
    <row r="60" spans="2:12" s="9" customFormat="1" ht="24.95" customHeight="1">
      <c r="B60" s="145"/>
      <c r="C60" s="146"/>
      <c r="D60" s="147" t="s">
        <v>95</v>
      </c>
      <c r="E60" s="148"/>
      <c r="F60" s="148"/>
      <c r="G60" s="148"/>
      <c r="H60" s="148"/>
      <c r="I60" s="149"/>
      <c r="J60" s="150">
        <f>J90</f>
        <v>0</v>
      </c>
      <c r="K60" s="146"/>
      <c r="L60" s="151"/>
    </row>
    <row r="61" spans="2:12" s="10" customFormat="1" ht="19.9" customHeight="1">
      <c r="B61" s="152"/>
      <c r="C61" s="153"/>
      <c r="D61" s="154" t="s">
        <v>96</v>
      </c>
      <c r="E61" s="155"/>
      <c r="F61" s="155"/>
      <c r="G61" s="155"/>
      <c r="H61" s="155"/>
      <c r="I61" s="156"/>
      <c r="J61" s="157">
        <f>J91</f>
        <v>0</v>
      </c>
      <c r="K61" s="153"/>
      <c r="L61" s="158"/>
    </row>
    <row r="62" spans="2:12" s="10" customFormat="1" ht="19.9" customHeight="1">
      <c r="B62" s="152"/>
      <c r="C62" s="153"/>
      <c r="D62" s="154" t="s">
        <v>97</v>
      </c>
      <c r="E62" s="155"/>
      <c r="F62" s="155"/>
      <c r="G62" s="155"/>
      <c r="H62" s="155"/>
      <c r="I62" s="156"/>
      <c r="J62" s="157">
        <f>J111</f>
        <v>0</v>
      </c>
      <c r="K62" s="153"/>
      <c r="L62" s="158"/>
    </row>
    <row r="63" spans="2:12" s="9" customFormat="1" ht="24.95" customHeight="1">
      <c r="B63" s="145"/>
      <c r="C63" s="146"/>
      <c r="D63" s="147" t="s">
        <v>98</v>
      </c>
      <c r="E63" s="148"/>
      <c r="F63" s="148"/>
      <c r="G63" s="148"/>
      <c r="H63" s="148"/>
      <c r="I63" s="149"/>
      <c r="J63" s="150">
        <f>J122</f>
        <v>0</v>
      </c>
      <c r="K63" s="146"/>
      <c r="L63" s="151"/>
    </row>
    <row r="64" spans="2:12" s="10" customFormat="1" ht="19.9" customHeight="1">
      <c r="B64" s="152"/>
      <c r="C64" s="153"/>
      <c r="D64" s="154" t="s">
        <v>99</v>
      </c>
      <c r="E64" s="155"/>
      <c r="F64" s="155"/>
      <c r="G64" s="155"/>
      <c r="H64" s="155"/>
      <c r="I64" s="156"/>
      <c r="J64" s="157">
        <f>J123</f>
        <v>0</v>
      </c>
      <c r="K64" s="153"/>
      <c r="L64" s="158"/>
    </row>
    <row r="65" spans="2:12" s="10" customFormat="1" ht="19.9" customHeight="1">
      <c r="B65" s="152"/>
      <c r="C65" s="153"/>
      <c r="D65" s="154" t="s">
        <v>100</v>
      </c>
      <c r="E65" s="155"/>
      <c r="F65" s="155"/>
      <c r="G65" s="155"/>
      <c r="H65" s="155"/>
      <c r="I65" s="156"/>
      <c r="J65" s="157">
        <f>J125</f>
        <v>0</v>
      </c>
      <c r="K65" s="153"/>
      <c r="L65" s="158"/>
    </row>
    <row r="66" spans="2:12" s="10" customFormat="1" ht="19.9" customHeight="1">
      <c r="B66" s="152"/>
      <c r="C66" s="153"/>
      <c r="D66" s="154" t="s">
        <v>101</v>
      </c>
      <c r="E66" s="155"/>
      <c r="F66" s="155"/>
      <c r="G66" s="155"/>
      <c r="H66" s="155"/>
      <c r="I66" s="156"/>
      <c r="J66" s="157">
        <f>J140</f>
        <v>0</v>
      </c>
      <c r="K66" s="153"/>
      <c r="L66" s="158"/>
    </row>
    <row r="67" spans="2:12" s="10" customFormat="1" ht="19.9" customHeight="1">
      <c r="B67" s="152"/>
      <c r="C67" s="153"/>
      <c r="D67" s="154" t="s">
        <v>102</v>
      </c>
      <c r="E67" s="155"/>
      <c r="F67" s="155"/>
      <c r="G67" s="155"/>
      <c r="H67" s="155"/>
      <c r="I67" s="156"/>
      <c r="J67" s="157">
        <f>J163</f>
        <v>0</v>
      </c>
      <c r="K67" s="153"/>
      <c r="L67" s="158"/>
    </row>
    <row r="68" spans="2:12" s="10" customFormat="1" ht="19.9" customHeight="1">
      <c r="B68" s="152"/>
      <c r="C68" s="153"/>
      <c r="D68" s="154" t="s">
        <v>103</v>
      </c>
      <c r="E68" s="155"/>
      <c r="F68" s="155"/>
      <c r="G68" s="155"/>
      <c r="H68" s="155"/>
      <c r="I68" s="156"/>
      <c r="J68" s="157">
        <f>J165</f>
        <v>0</v>
      </c>
      <c r="K68" s="153"/>
      <c r="L68" s="158"/>
    </row>
    <row r="69" spans="2:12" s="10" customFormat="1" ht="19.9" customHeight="1">
      <c r="B69" s="152"/>
      <c r="C69" s="153"/>
      <c r="D69" s="154" t="s">
        <v>104</v>
      </c>
      <c r="E69" s="155"/>
      <c r="F69" s="155"/>
      <c r="G69" s="155"/>
      <c r="H69" s="155"/>
      <c r="I69" s="156"/>
      <c r="J69" s="157">
        <f>J167</f>
        <v>0</v>
      </c>
      <c r="K69" s="153"/>
      <c r="L69" s="158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108"/>
      <c r="J70" s="36"/>
      <c r="K70" s="36"/>
      <c r="L70" s="10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7"/>
      <c r="C71" s="48"/>
      <c r="D71" s="48"/>
      <c r="E71" s="48"/>
      <c r="F71" s="48"/>
      <c r="G71" s="48"/>
      <c r="H71" s="48"/>
      <c r="I71" s="136"/>
      <c r="J71" s="48"/>
      <c r="K71" s="48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9"/>
      <c r="C75" s="50"/>
      <c r="D75" s="50"/>
      <c r="E75" s="50"/>
      <c r="F75" s="50"/>
      <c r="G75" s="50"/>
      <c r="H75" s="50"/>
      <c r="I75" s="139"/>
      <c r="J75" s="50"/>
      <c r="K75" s="50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105</v>
      </c>
      <c r="D76" s="36"/>
      <c r="E76" s="36"/>
      <c r="F76" s="36"/>
      <c r="G76" s="36"/>
      <c r="H76" s="36"/>
      <c r="I76" s="108"/>
      <c r="J76" s="36"/>
      <c r="K76" s="36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108"/>
      <c r="J77" s="36"/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108"/>
      <c r="J78" s="36"/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301" t="str">
        <f>E7</f>
        <v>Výměna střešní krytiny na objektu č. p. 1, Nový Jičín</v>
      </c>
      <c r="F79" s="302"/>
      <c r="G79" s="302"/>
      <c r="H79" s="302"/>
      <c r="I79" s="108"/>
      <c r="J79" s="36"/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89</v>
      </c>
      <c r="D80" s="36"/>
      <c r="E80" s="36"/>
      <c r="F80" s="36"/>
      <c r="G80" s="36"/>
      <c r="H80" s="36"/>
      <c r="I80" s="108"/>
      <c r="J80" s="36"/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273" t="str">
        <f>E9</f>
        <v>SO 01 - Bourací práce + sanace</v>
      </c>
      <c r="F81" s="303"/>
      <c r="G81" s="303"/>
      <c r="H81" s="303"/>
      <c r="I81" s="108"/>
      <c r="J81" s="36"/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108"/>
      <c r="J82" s="36"/>
      <c r="K82" s="36"/>
      <c r="L82" s="10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6"/>
      <c r="E83" s="36"/>
      <c r="F83" s="27" t="str">
        <f>F12</f>
        <v>Budova s číslem popisným 1 v obci Nový Jičín</v>
      </c>
      <c r="G83" s="36"/>
      <c r="H83" s="36"/>
      <c r="I83" s="111" t="s">
        <v>23</v>
      </c>
      <c r="J83" s="59" t="str">
        <f>IF(J12="","",J12)</f>
        <v>22. 10. 2020</v>
      </c>
      <c r="K83" s="36"/>
      <c r="L83" s="10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108"/>
      <c r="J84" s="36"/>
      <c r="K84" s="36"/>
      <c r="L84" s="10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25</v>
      </c>
      <c r="D85" s="36"/>
      <c r="E85" s="36"/>
      <c r="F85" s="27" t="str">
        <f>E15</f>
        <v>Město Nový Jičín</v>
      </c>
      <c r="G85" s="36"/>
      <c r="H85" s="36"/>
      <c r="I85" s="111" t="s">
        <v>31</v>
      </c>
      <c r="J85" s="32" t="str">
        <f>E21</f>
        <v>BENEPRO, a.s.</v>
      </c>
      <c r="K85" s="36"/>
      <c r="L85" s="10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29</v>
      </c>
      <c r="D86" s="36"/>
      <c r="E86" s="36"/>
      <c r="F86" s="27" t="str">
        <f>IF(E18="","",E18)</f>
        <v>Vyplň údaj</v>
      </c>
      <c r="G86" s="36"/>
      <c r="H86" s="36"/>
      <c r="I86" s="111" t="s">
        <v>34</v>
      </c>
      <c r="J86" s="32" t="str">
        <f>E24</f>
        <v>BENEPRO, a.s.</v>
      </c>
      <c r="K86" s="36"/>
      <c r="L86" s="10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6"/>
      <c r="D87" s="36"/>
      <c r="E87" s="36"/>
      <c r="F87" s="36"/>
      <c r="G87" s="36"/>
      <c r="H87" s="36"/>
      <c r="I87" s="108"/>
      <c r="J87" s="36"/>
      <c r="K87" s="36"/>
      <c r="L87" s="10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59"/>
      <c r="B88" s="160"/>
      <c r="C88" s="161" t="s">
        <v>106</v>
      </c>
      <c r="D88" s="162" t="s">
        <v>56</v>
      </c>
      <c r="E88" s="162" t="s">
        <v>52</v>
      </c>
      <c r="F88" s="162" t="s">
        <v>53</v>
      </c>
      <c r="G88" s="162" t="s">
        <v>107</v>
      </c>
      <c r="H88" s="162" t="s">
        <v>108</v>
      </c>
      <c r="I88" s="163" t="s">
        <v>109</v>
      </c>
      <c r="J88" s="162" t="s">
        <v>93</v>
      </c>
      <c r="K88" s="164" t="s">
        <v>110</v>
      </c>
      <c r="L88" s="165"/>
      <c r="M88" s="68" t="s">
        <v>19</v>
      </c>
      <c r="N88" s="69" t="s">
        <v>41</v>
      </c>
      <c r="O88" s="69" t="s">
        <v>111</v>
      </c>
      <c r="P88" s="69" t="s">
        <v>112</v>
      </c>
      <c r="Q88" s="69" t="s">
        <v>113</v>
      </c>
      <c r="R88" s="69" t="s">
        <v>114</v>
      </c>
      <c r="S88" s="69" t="s">
        <v>115</v>
      </c>
      <c r="T88" s="70" t="s">
        <v>116</v>
      </c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</row>
    <row r="89" spans="1:63" s="2" customFormat="1" ht="22.9" customHeight="1">
      <c r="A89" s="34"/>
      <c r="B89" s="35"/>
      <c r="C89" s="75" t="s">
        <v>117</v>
      </c>
      <c r="D89" s="36"/>
      <c r="E89" s="36"/>
      <c r="F89" s="36"/>
      <c r="G89" s="36"/>
      <c r="H89" s="36"/>
      <c r="I89" s="108"/>
      <c r="J89" s="166">
        <f>BK89</f>
        <v>0</v>
      </c>
      <c r="K89" s="36"/>
      <c r="L89" s="39"/>
      <c r="M89" s="71"/>
      <c r="N89" s="167"/>
      <c r="O89" s="72"/>
      <c r="P89" s="168">
        <f>P90+P122</f>
        <v>0</v>
      </c>
      <c r="Q89" s="72"/>
      <c r="R89" s="168">
        <f>R90+R122</f>
        <v>0.533424</v>
      </c>
      <c r="S89" s="72"/>
      <c r="T89" s="169">
        <f>T90+T122</f>
        <v>19.121441500000003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70</v>
      </c>
      <c r="AU89" s="17" t="s">
        <v>94</v>
      </c>
      <c r="BK89" s="170">
        <f>BK90+BK122</f>
        <v>0</v>
      </c>
    </row>
    <row r="90" spans="2:63" s="12" customFormat="1" ht="25.9" customHeight="1">
      <c r="B90" s="171"/>
      <c r="C90" s="172"/>
      <c r="D90" s="173" t="s">
        <v>70</v>
      </c>
      <c r="E90" s="174" t="s">
        <v>118</v>
      </c>
      <c r="F90" s="174" t="s">
        <v>119</v>
      </c>
      <c r="G90" s="172"/>
      <c r="H90" s="172"/>
      <c r="I90" s="175"/>
      <c r="J90" s="176">
        <f>BK90</f>
        <v>0</v>
      </c>
      <c r="K90" s="172"/>
      <c r="L90" s="177"/>
      <c r="M90" s="178"/>
      <c r="N90" s="179"/>
      <c r="O90" s="179"/>
      <c r="P90" s="180">
        <f>P91+P111</f>
        <v>0</v>
      </c>
      <c r="Q90" s="179"/>
      <c r="R90" s="180">
        <f>R91+R111</f>
        <v>0</v>
      </c>
      <c r="S90" s="179"/>
      <c r="T90" s="181">
        <f>T91+T111</f>
        <v>2.16</v>
      </c>
      <c r="AR90" s="182" t="s">
        <v>79</v>
      </c>
      <c r="AT90" s="183" t="s">
        <v>70</v>
      </c>
      <c r="AU90" s="183" t="s">
        <v>71</v>
      </c>
      <c r="AY90" s="182" t="s">
        <v>120</v>
      </c>
      <c r="BK90" s="184">
        <f>BK91+BK111</f>
        <v>0</v>
      </c>
    </row>
    <row r="91" spans="2:63" s="12" customFormat="1" ht="22.9" customHeight="1">
      <c r="B91" s="171"/>
      <c r="C91" s="172"/>
      <c r="D91" s="173" t="s">
        <v>70</v>
      </c>
      <c r="E91" s="185" t="s">
        <v>121</v>
      </c>
      <c r="F91" s="185" t="s">
        <v>122</v>
      </c>
      <c r="G91" s="172"/>
      <c r="H91" s="172"/>
      <c r="I91" s="175"/>
      <c r="J91" s="186">
        <f>BK91</f>
        <v>0</v>
      </c>
      <c r="K91" s="172"/>
      <c r="L91" s="177"/>
      <c r="M91" s="178"/>
      <c r="N91" s="179"/>
      <c r="O91" s="179"/>
      <c r="P91" s="180">
        <f>SUM(P92:P110)</f>
        <v>0</v>
      </c>
      <c r="Q91" s="179"/>
      <c r="R91" s="180">
        <f>SUM(R92:R110)</f>
        <v>0</v>
      </c>
      <c r="S91" s="179"/>
      <c r="T91" s="181">
        <f>SUM(T92:T110)</f>
        <v>2.16</v>
      </c>
      <c r="AR91" s="182" t="s">
        <v>79</v>
      </c>
      <c r="AT91" s="183" t="s">
        <v>70</v>
      </c>
      <c r="AU91" s="183" t="s">
        <v>79</v>
      </c>
      <c r="AY91" s="182" t="s">
        <v>120</v>
      </c>
      <c r="BK91" s="184">
        <f>SUM(BK92:BK110)</f>
        <v>0</v>
      </c>
    </row>
    <row r="92" spans="1:65" s="2" customFormat="1" ht="33" customHeight="1">
      <c r="A92" s="34"/>
      <c r="B92" s="35"/>
      <c r="C92" s="187" t="s">
        <v>79</v>
      </c>
      <c r="D92" s="187" t="s">
        <v>123</v>
      </c>
      <c r="E92" s="188" t="s">
        <v>124</v>
      </c>
      <c r="F92" s="189" t="s">
        <v>125</v>
      </c>
      <c r="G92" s="190" t="s">
        <v>126</v>
      </c>
      <c r="H92" s="191">
        <v>504</v>
      </c>
      <c r="I92" s="192"/>
      <c r="J92" s="193">
        <f>ROUND(I92*H92,2)</f>
        <v>0</v>
      </c>
      <c r="K92" s="189" t="s">
        <v>127</v>
      </c>
      <c r="L92" s="39"/>
      <c r="M92" s="194" t="s">
        <v>19</v>
      </c>
      <c r="N92" s="195" t="s">
        <v>42</v>
      </c>
      <c r="O92" s="64"/>
      <c r="P92" s="196">
        <f>O92*H92</f>
        <v>0</v>
      </c>
      <c r="Q92" s="196">
        <v>0</v>
      </c>
      <c r="R92" s="196">
        <f>Q92*H92</f>
        <v>0</v>
      </c>
      <c r="S92" s="196">
        <v>0</v>
      </c>
      <c r="T92" s="19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8" t="s">
        <v>128</v>
      </c>
      <c r="AT92" s="198" t="s">
        <v>123</v>
      </c>
      <c r="AU92" s="198" t="s">
        <v>81</v>
      </c>
      <c r="AY92" s="17" t="s">
        <v>120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7" t="s">
        <v>79</v>
      </c>
      <c r="BK92" s="199">
        <f>ROUND(I92*H92,2)</f>
        <v>0</v>
      </c>
      <c r="BL92" s="17" t="s">
        <v>128</v>
      </c>
      <c r="BM92" s="198" t="s">
        <v>129</v>
      </c>
    </row>
    <row r="93" spans="2:51" s="13" customFormat="1" ht="11.25">
      <c r="B93" s="200"/>
      <c r="C93" s="201"/>
      <c r="D93" s="202" t="s">
        <v>130</v>
      </c>
      <c r="E93" s="203" t="s">
        <v>19</v>
      </c>
      <c r="F93" s="204" t="s">
        <v>131</v>
      </c>
      <c r="G93" s="201"/>
      <c r="H93" s="205">
        <v>504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130</v>
      </c>
      <c r="AU93" s="211" t="s">
        <v>81</v>
      </c>
      <c r="AV93" s="13" t="s">
        <v>81</v>
      </c>
      <c r="AW93" s="13" t="s">
        <v>33</v>
      </c>
      <c r="AX93" s="13" t="s">
        <v>79</v>
      </c>
      <c r="AY93" s="211" t="s">
        <v>120</v>
      </c>
    </row>
    <row r="94" spans="1:65" s="2" customFormat="1" ht="44.25" customHeight="1">
      <c r="A94" s="34"/>
      <c r="B94" s="35"/>
      <c r="C94" s="187" t="s">
        <v>81</v>
      </c>
      <c r="D94" s="187" t="s">
        <v>123</v>
      </c>
      <c r="E94" s="188" t="s">
        <v>132</v>
      </c>
      <c r="F94" s="189" t="s">
        <v>133</v>
      </c>
      <c r="G94" s="190" t="s">
        <v>126</v>
      </c>
      <c r="H94" s="191">
        <v>32256</v>
      </c>
      <c r="I94" s="192"/>
      <c r="J94" s="193">
        <f>ROUND(I94*H94,2)</f>
        <v>0</v>
      </c>
      <c r="K94" s="189" t="s">
        <v>127</v>
      </c>
      <c r="L94" s="39"/>
      <c r="M94" s="194" t="s">
        <v>19</v>
      </c>
      <c r="N94" s="195" t="s">
        <v>42</v>
      </c>
      <c r="O94" s="64"/>
      <c r="P94" s="196">
        <f>O94*H94</f>
        <v>0</v>
      </c>
      <c r="Q94" s="196">
        <v>0</v>
      </c>
      <c r="R94" s="196">
        <f>Q94*H94</f>
        <v>0</v>
      </c>
      <c r="S94" s="196">
        <v>0</v>
      </c>
      <c r="T94" s="197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98" t="s">
        <v>128</v>
      </c>
      <c r="AT94" s="198" t="s">
        <v>123</v>
      </c>
      <c r="AU94" s="198" t="s">
        <v>81</v>
      </c>
      <c r="AY94" s="17" t="s">
        <v>120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7" t="s">
        <v>79</v>
      </c>
      <c r="BK94" s="199">
        <f>ROUND(I94*H94,2)</f>
        <v>0</v>
      </c>
      <c r="BL94" s="17" t="s">
        <v>128</v>
      </c>
      <c r="BM94" s="198" t="s">
        <v>134</v>
      </c>
    </row>
    <row r="95" spans="1:47" s="2" customFormat="1" ht="19.5">
      <c r="A95" s="34"/>
      <c r="B95" s="35"/>
      <c r="C95" s="36"/>
      <c r="D95" s="202" t="s">
        <v>135</v>
      </c>
      <c r="E95" s="36"/>
      <c r="F95" s="212" t="s">
        <v>136</v>
      </c>
      <c r="G95" s="36"/>
      <c r="H95" s="36"/>
      <c r="I95" s="108"/>
      <c r="J95" s="36"/>
      <c r="K95" s="36"/>
      <c r="L95" s="39"/>
      <c r="M95" s="213"/>
      <c r="N95" s="214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135</v>
      </c>
      <c r="AU95" s="17" t="s">
        <v>81</v>
      </c>
    </row>
    <row r="96" spans="2:51" s="13" customFormat="1" ht="11.25">
      <c r="B96" s="200"/>
      <c r="C96" s="201"/>
      <c r="D96" s="202" t="s">
        <v>130</v>
      </c>
      <c r="E96" s="201"/>
      <c r="F96" s="204" t="s">
        <v>137</v>
      </c>
      <c r="G96" s="201"/>
      <c r="H96" s="205">
        <v>32256</v>
      </c>
      <c r="I96" s="206"/>
      <c r="J96" s="201"/>
      <c r="K96" s="201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130</v>
      </c>
      <c r="AU96" s="211" t="s">
        <v>81</v>
      </c>
      <c r="AV96" s="13" t="s">
        <v>81</v>
      </c>
      <c r="AW96" s="13" t="s">
        <v>4</v>
      </c>
      <c r="AX96" s="13" t="s">
        <v>79</v>
      </c>
      <c r="AY96" s="211" t="s">
        <v>120</v>
      </c>
    </row>
    <row r="97" spans="1:65" s="2" customFormat="1" ht="33" customHeight="1">
      <c r="A97" s="34"/>
      <c r="B97" s="35"/>
      <c r="C97" s="187" t="s">
        <v>138</v>
      </c>
      <c r="D97" s="187" t="s">
        <v>123</v>
      </c>
      <c r="E97" s="188" t="s">
        <v>139</v>
      </c>
      <c r="F97" s="189" t="s">
        <v>140</v>
      </c>
      <c r="G97" s="190" t="s">
        <v>126</v>
      </c>
      <c r="H97" s="191">
        <v>504</v>
      </c>
      <c r="I97" s="192"/>
      <c r="J97" s="193">
        <f>ROUND(I97*H97,2)</f>
        <v>0</v>
      </c>
      <c r="K97" s="189" t="s">
        <v>127</v>
      </c>
      <c r="L97" s="39"/>
      <c r="M97" s="194" t="s">
        <v>19</v>
      </c>
      <c r="N97" s="195" t="s">
        <v>42</v>
      </c>
      <c r="O97" s="64"/>
      <c r="P97" s="196">
        <f>O97*H97</f>
        <v>0</v>
      </c>
      <c r="Q97" s="196">
        <v>0</v>
      </c>
      <c r="R97" s="196">
        <f>Q97*H97</f>
        <v>0</v>
      </c>
      <c r="S97" s="196">
        <v>0</v>
      </c>
      <c r="T97" s="19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98" t="s">
        <v>128</v>
      </c>
      <c r="AT97" s="198" t="s">
        <v>123</v>
      </c>
      <c r="AU97" s="198" t="s">
        <v>81</v>
      </c>
      <c r="AY97" s="17" t="s">
        <v>120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7" t="s">
        <v>79</v>
      </c>
      <c r="BK97" s="199">
        <f>ROUND(I97*H97,2)</f>
        <v>0</v>
      </c>
      <c r="BL97" s="17" t="s">
        <v>128</v>
      </c>
      <c r="BM97" s="198" t="s">
        <v>141</v>
      </c>
    </row>
    <row r="98" spans="1:65" s="2" customFormat="1" ht="21.75" customHeight="1">
      <c r="A98" s="34"/>
      <c r="B98" s="35"/>
      <c r="C98" s="187" t="s">
        <v>128</v>
      </c>
      <c r="D98" s="187" t="s">
        <v>123</v>
      </c>
      <c r="E98" s="188" t="s">
        <v>142</v>
      </c>
      <c r="F98" s="189" t="s">
        <v>143</v>
      </c>
      <c r="G98" s="190" t="s">
        <v>126</v>
      </c>
      <c r="H98" s="191">
        <v>504</v>
      </c>
      <c r="I98" s="192"/>
      <c r="J98" s="193">
        <f>ROUND(I98*H98,2)</f>
        <v>0</v>
      </c>
      <c r="K98" s="189" t="s">
        <v>127</v>
      </c>
      <c r="L98" s="39"/>
      <c r="M98" s="194" t="s">
        <v>19</v>
      </c>
      <c r="N98" s="195" t="s">
        <v>42</v>
      </c>
      <c r="O98" s="64"/>
      <c r="P98" s="196">
        <f>O98*H98</f>
        <v>0</v>
      </c>
      <c r="Q98" s="196">
        <v>0</v>
      </c>
      <c r="R98" s="196">
        <f>Q98*H98</f>
        <v>0</v>
      </c>
      <c r="S98" s="196">
        <v>0</v>
      </c>
      <c r="T98" s="197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98" t="s">
        <v>128</v>
      </c>
      <c r="AT98" s="198" t="s">
        <v>123</v>
      </c>
      <c r="AU98" s="198" t="s">
        <v>81</v>
      </c>
      <c r="AY98" s="17" t="s">
        <v>120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7" t="s">
        <v>79</v>
      </c>
      <c r="BK98" s="199">
        <f>ROUND(I98*H98,2)</f>
        <v>0</v>
      </c>
      <c r="BL98" s="17" t="s">
        <v>128</v>
      </c>
      <c r="BM98" s="198" t="s">
        <v>144</v>
      </c>
    </row>
    <row r="99" spans="1:65" s="2" customFormat="1" ht="21.75" customHeight="1">
      <c r="A99" s="34"/>
      <c r="B99" s="35"/>
      <c r="C99" s="187" t="s">
        <v>145</v>
      </c>
      <c r="D99" s="187" t="s">
        <v>123</v>
      </c>
      <c r="E99" s="188" t="s">
        <v>146</v>
      </c>
      <c r="F99" s="189" t="s">
        <v>147</v>
      </c>
      <c r="G99" s="190" t="s">
        <v>126</v>
      </c>
      <c r="H99" s="191">
        <v>32256</v>
      </c>
      <c r="I99" s="192"/>
      <c r="J99" s="193">
        <f>ROUND(I99*H99,2)</f>
        <v>0</v>
      </c>
      <c r="K99" s="189" t="s">
        <v>127</v>
      </c>
      <c r="L99" s="39"/>
      <c r="M99" s="194" t="s">
        <v>19</v>
      </c>
      <c r="N99" s="195" t="s">
        <v>42</v>
      </c>
      <c r="O99" s="64"/>
      <c r="P99" s="196">
        <f>O99*H99</f>
        <v>0</v>
      </c>
      <c r="Q99" s="196">
        <v>0</v>
      </c>
      <c r="R99" s="196">
        <f>Q99*H99</f>
        <v>0</v>
      </c>
      <c r="S99" s="196">
        <v>0</v>
      </c>
      <c r="T99" s="19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98" t="s">
        <v>128</v>
      </c>
      <c r="AT99" s="198" t="s">
        <v>123</v>
      </c>
      <c r="AU99" s="198" t="s">
        <v>81</v>
      </c>
      <c r="AY99" s="17" t="s">
        <v>120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7" t="s">
        <v>79</v>
      </c>
      <c r="BK99" s="199">
        <f>ROUND(I99*H99,2)</f>
        <v>0</v>
      </c>
      <c r="BL99" s="17" t="s">
        <v>128</v>
      </c>
      <c r="BM99" s="198" t="s">
        <v>148</v>
      </c>
    </row>
    <row r="100" spans="1:47" s="2" customFormat="1" ht="19.5">
      <c r="A100" s="34"/>
      <c r="B100" s="35"/>
      <c r="C100" s="36"/>
      <c r="D100" s="202" t="s">
        <v>135</v>
      </c>
      <c r="E100" s="36"/>
      <c r="F100" s="212" t="s">
        <v>136</v>
      </c>
      <c r="G100" s="36"/>
      <c r="H100" s="36"/>
      <c r="I100" s="108"/>
      <c r="J100" s="36"/>
      <c r="K100" s="36"/>
      <c r="L100" s="39"/>
      <c r="M100" s="213"/>
      <c r="N100" s="214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135</v>
      </c>
      <c r="AU100" s="17" t="s">
        <v>81</v>
      </c>
    </row>
    <row r="101" spans="2:51" s="13" customFormat="1" ht="11.25">
      <c r="B101" s="200"/>
      <c r="C101" s="201"/>
      <c r="D101" s="202" t="s">
        <v>130</v>
      </c>
      <c r="E101" s="201"/>
      <c r="F101" s="204" t="s">
        <v>137</v>
      </c>
      <c r="G101" s="201"/>
      <c r="H101" s="205">
        <v>32256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130</v>
      </c>
      <c r="AU101" s="211" t="s">
        <v>81</v>
      </c>
      <c r="AV101" s="13" t="s">
        <v>81</v>
      </c>
      <c r="AW101" s="13" t="s">
        <v>4</v>
      </c>
      <c r="AX101" s="13" t="s">
        <v>79</v>
      </c>
      <c r="AY101" s="211" t="s">
        <v>120</v>
      </c>
    </row>
    <row r="102" spans="1:65" s="2" customFormat="1" ht="21.75" customHeight="1">
      <c r="A102" s="34"/>
      <c r="B102" s="35"/>
      <c r="C102" s="187" t="s">
        <v>149</v>
      </c>
      <c r="D102" s="187" t="s">
        <v>123</v>
      </c>
      <c r="E102" s="188" t="s">
        <v>150</v>
      </c>
      <c r="F102" s="189" t="s">
        <v>151</v>
      </c>
      <c r="G102" s="190" t="s">
        <v>126</v>
      </c>
      <c r="H102" s="191">
        <v>504</v>
      </c>
      <c r="I102" s="192"/>
      <c r="J102" s="193">
        <f>ROUND(I102*H102,2)</f>
        <v>0</v>
      </c>
      <c r="K102" s="189" t="s">
        <v>127</v>
      </c>
      <c r="L102" s="39"/>
      <c r="M102" s="194" t="s">
        <v>19</v>
      </c>
      <c r="N102" s="195" t="s">
        <v>42</v>
      </c>
      <c r="O102" s="64"/>
      <c r="P102" s="196">
        <f>O102*H102</f>
        <v>0</v>
      </c>
      <c r="Q102" s="196">
        <v>0</v>
      </c>
      <c r="R102" s="196">
        <f>Q102*H102</f>
        <v>0</v>
      </c>
      <c r="S102" s="196">
        <v>0</v>
      </c>
      <c r="T102" s="19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98" t="s">
        <v>128</v>
      </c>
      <c r="AT102" s="198" t="s">
        <v>123</v>
      </c>
      <c r="AU102" s="198" t="s">
        <v>81</v>
      </c>
      <c r="AY102" s="17" t="s">
        <v>120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7" t="s">
        <v>79</v>
      </c>
      <c r="BK102" s="199">
        <f>ROUND(I102*H102,2)</f>
        <v>0</v>
      </c>
      <c r="BL102" s="17" t="s">
        <v>128</v>
      </c>
      <c r="BM102" s="198" t="s">
        <v>152</v>
      </c>
    </row>
    <row r="103" spans="1:65" s="2" customFormat="1" ht="21.75" customHeight="1">
      <c r="A103" s="34"/>
      <c r="B103" s="35"/>
      <c r="C103" s="187" t="s">
        <v>153</v>
      </c>
      <c r="D103" s="187" t="s">
        <v>123</v>
      </c>
      <c r="E103" s="188" t="s">
        <v>154</v>
      </c>
      <c r="F103" s="189" t="s">
        <v>155</v>
      </c>
      <c r="G103" s="190" t="s">
        <v>156</v>
      </c>
      <c r="H103" s="191">
        <v>6</v>
      </c>
      <c r="I103" s="192"/>
      <c r="J103" s="193">
        <f>ROUND(I103*H103,2)</f>
        <v>0</v>
      </c>
      <c r="K103" s="189" t="s">
        <v>127</v>
      </c>
      <c r="L103" s="39"/>
      <c r="M103" s="194" t="s">
        <v>19</v>
      </c>
      <c r="N103" s="195" t="s">
        <v>42</v>
      </c>
      <c r="O103" s="64"/>
      <c r="P103" s="196">
        <f>O103*H103</f>
        <v>0</v>
      </c>
      <c r="Q103" s="196">
        <v>0</v>
      </c>
      <c r="R103" s="196">
        <f>Q103*H103</f>
        <v>0</v>
      </c>
      <c r="S103" s="196">
        <v>0</v>
      </c>
      <c r="T103" s="197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98" t="s">
        <v>128</v>
      </c>
      <c r="AT103" s="198" t="s">
        <v>123</v>
      </c>
      <c r="AU103" s="198" t="s">
        <v>81</v>
      </c>
      <c r="AY103" s="17" t="s">
        <v>120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7" t="s">
        <v>79</v>
      </c>
      <c r="BK103" s="199">
        <f>ROUND(I103*H103,2)</f>
        <v>0</v>
      </c>
      <c r="BL103" s="17" t="s">
        <v>128</v>
      </c>
      <c r="BM103" s="198" t="s">
        <v>157</v>
      </c>
    </row>
    <row r="104" spans="2:51" s="14" customFormat="1" ht="11.25">
      <c r="B104" s="215"/>
      <c r="C104" s="216"/>
      <c r="D104" s="202" t="s">
        <v>130</v>
      </c>
      <c r="E104" s="217" t="s">
        <v>19</v>
      </c>
      <c r="F104" s="218" t="s">
        <v>158</v>
      </c>
      <c r="G104" s="216"/>
      <c r="H104" s="217" t="s">
        <v>19</v>
      </c>
      <c r="I104" s="219"/>
      <c r="J104" s="216"/>
      <c r="K104" s="216"/>
      <c r="L104" s="220"/>
      <c r="M104" s="221"/>
      <c r="N104" s="222"/>
      <c r="O104" s="222"/>
      <c r="P104" s="222"/>
      <c r="Q104" s="222"/>
      <c r="R104" s="222"/>
      <c r="S104" s="222"/>
      <c r="T104" s="223"/>
      <c r="AT104" s="224" t="s">
        <v>130</v>
      </c>
      <c r="AU104" s="224" t="s">
        <v>81</v>
      </c>
      <c r="AV104" s="14" t="s">
        <v>79</v>
      </c>
      <c r="AW104" s="14" t="s">
        <v>33</v>
      </c>
      <c r="AX104" s="14" t="s">
        <v>71</v>
      </c>
      <c r="AY104" s="224" t="s">
        <v>120</v>
      </c>
    </row>
    <row r="105" spans="2:51" s="13" customFormat="1" ht="11.25">
      <c r="B105" s="200"/>
      <c r="C105" s="201"/>
      <c r="D105" s="202" t="s">
        <v>130</v>
      </c>
      <c r="E105" s="203" t="s">
        <v>19</v>
      </c>
      <c r="F105" s="204" t="s">
        <v>159</v>
      </c>
      <c r="G105" s="201"/>
      <c r="H105" s="205">
        <v>6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130</v>
      </c>
      <c r="AU105" s="211" t="s">
        <v>81</v>
      </c>
      <c r="AV105" s="13" t="s">
        <v>81</v>
      </c>
      <c r="AW105" s="13" t="s">
        <v>33</v>
      </c>
      <c r="AX105" s="13" t="s">
        <v>79</v>
      </c>
      <c r="AY105" s="211" t="s">
        <v>120</v>
      </c>
    </row>
    <row r="106" spans="1:65" s="2" customFormat="1" ht="21.75" customHeight="1">
      <c r="A106" s="34"/>
      <c r="B106" s="35"/>
      <c r="C106" s="187" t="s">
        <v>160</v>
      </c>
      <c r="D106" s="187" t="s">
        <v>123</v>
      </c>
      <c r="E106" s="188" t="s">
        <v>161</v>
      </c>
      <c r="F106" s="189" t="s">
        <v>162</v>
      </c>
      <c r="G106" s="190" t="s">
        <v>156</v>
      </c>
      <c r="H106" s="191">
        <v>384</v>
      </c>
      <c r="I106" s="192"/>
      <c r="J106" s="193">
        <f>ROUND(I106*H106,2)</f>
        <v>0</v>
      </c>
      <c r="K106" s="189" t="s">
        <v>127</v>
      </c>
      <c r="L106" s="39"/>
      <c r="M106" s="194" t="s">
        <v>19</v>
      </c>
      <c r="N106" s="195" t="s">
        <v>42</v>
      </c>
      <c r="O106" s="64"/>
      <c r="P106" s="196">
        <f>O106*H106</f>
        <v>0</v>
      </c>
      <c r="Q106" s="196">
        <v>0</v>
      </c>
      <c r="R106" s="196">
        <f>Q106*H106</f>
        <v>0</v>
      </c>
      <c r="S106" s="196">
        <v>0</v>
      </c>
      <c r="T106" s="19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98" t="s">
        <v>128</v>
      </c>
      <c r="AT106" s="198" t="s">
        <v>123</v>
      </c>
      <c r="AU106" s="198" t="s">
        <v>81</v>
      </c>
      <c r="AY106" s="17" t="s">
        <v>120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7" t="s">
        <v>79</v>
      </c>
      <c r="BK106" s="199">
        <f>ROUND(I106*H106,2)</f>
        <v>0</v>
      </c>
      <c r="BL106" s="17" t="s">
        <v>128</v>
      </c>
      <c r="BM106" s="198" t="s">
        <v>163</v>
      </c>
    </row>
    <row r="107" spans="1:47" s="2" customFormat="1" ht="19.5">
      <c r="A107" s="34"/>
      <c r="B107" s="35"/>
      <c r="C107" s="36"/>
      <c r="D107" s="202" t="s">
        <v>135</v>
      </c>
      <c r="E107" s="36"/>
      <c r="F107" s="212" t="s">
        <v>136</v>
      </c>
      <c r="G107" s="36"/>
      <c r="H107" s="36"/>
      <c r="I107" s="108"/>
      <c r="J107" s="36"/>
      <c r="K107" s="36"/>
      <c r="L107" s="39"/>
      <c r="M107" s="213"/>
      <c r="N107" s="21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135</v>
      </c>
      <c r="AU107" s="17" t="s">
        <v>81</v>
      </c>
    </row>
    <row r="108" spans="2:51" s="13" customFormat="1" ht="11.25">
      <c r="B108" s="200"/>
      <c r="C108" s="201"/>
      <c r="D108" s="202" t="s">
        <v>130</v>
      </c>
      <c r="E108" s="201"/>
      <c r="F108" s="204" t="s">
        <v>164</v>
      </c>
      <c r="G108" s="201"/>
      <c r="H108" s="205">
        <v>384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130</v>
      </c>
      <c r="AU108" s="211" t="s">
        <v>81</v>
      </c>
      <c r="AV108" s="13" t="s">
        <v>81</v>
      </c>
      <c r="AW108" s="13" t="s">
        <v>4</v>
      </c>
      <c r="AX108" s="13" t="s">
        <v>79</v>
      </c>
      <c r="AY108" s="211" t="s">
        <v>120</v>
      </c>
    </row>
    <row r="109" spans="1:65" s="2" customFormat="1" ht="21.75" customHeight="1">
      <c r="A109" s="34"/>
      <c r="B109" s="35"/>
      <c r="C109" s="187" t="s">
        <v>121</v>
      </c>
      <c r="D109" s="187" t="s">
        <v>123</v>
      </c>
      <c r="E109" s="188" t="s">
        <v>165</v>
      </c>
      <c r="F109" s="189" t="s">
        <v>166</v>
      </c>
      <c r="G109" s="190" t="s">
        <v>156</v>
      </c>
      <c r="H109" s="191">
        <v>6</v>
      </c>
      <c r="I109" s="192"/>
      <c r="J109" s="193">
        <f>ROUND(I109*H109,2)</f>
        <v>0</v>
      </c>
      <c r="K109" s="189" t="s">
        <v>127</v>
      </c>
      <c r="L109" s="39"/>
      <c r="M109" s="194" t="s">
        <v>19</v>
      </c>
      <c r="N109" s="195" t="s">
        <v>42</v>
      </c>
      <c r="O109" s="64"/>
      <c r="P109" s="196">
        <f>O109*H109</f>
        <v>0</v>
      </c>
      <c r="Q109" s="196">
        <v>0</v>
      </c>
      <c r="R109" s="196">
        <f>Q109*H109</f>
        <v>0</v>
      </c>
      <c r="S109" s="196">
        <v>0</v>
      </c>
      <c r="T109" s="197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98" t="s">
        <v>128</v>
      </c>
      <c r="AT109" s="198" t="s">
        <v>123</v>
      </c>
      <c r="AU109" s="198" t="s">
        <v>81</v>
      </c>
      <c r="AY109" s="17" t="s">
        <v>120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7" t="s">
        <v>79</v>
      </c>
      <c r="BK109" s="199">
        <f>ROUND(I109*H109,2)</f>
        <v>0</v>
      </c>
      <c r="BL109" s="17" t="s">
        <v>128</v>
      </c>
      <c r="BM109" s="198" t="s">
        <v>167</v>
      </c>
    </row>
    <row r="110" spans="1:65" s="2" customFormat="1" ht="33" customHeight="1">
      <c r="A110" s="34"/>
      <c r="B110" s="35"/>
      <c r="C110" s="187" t="s">
        <v>168</v>
      </c>
      <c r="D110" s="187" t="s">
        <v>123</v>
      </c>
      <c r="E110" s="188" t="s">
        <v>169</v>
      </c>
      <c r="F110" s="189" t="s">
        <v>170</v>
      </c>
      <c r="G110" s="190" t="s">
        <v>171</v>
      </c>
      <c r="H110" s="191">
        <v>40</v>
      </c>
      <c r="I110" s="192"/>
      <c r="J110" s="193">
        <f>ROUND(I110*H110,2)</f>
        <v>0</v>
      </c>
      <c r="K110" s="189" t="s">
        <v>127</v>
      </c>
      <c r="L110" s="39"/>
      <c r="M110" s="194" t="s">
        <v>19</v>
      </c>
      <c r="N110" s="195" t="s">
        <v>42</v>
      </c>
      <c r="O110" s="64"/>
      <c r="P110" s="196">
        <f>O110*H110</f>
        <v>0</v>
      </c>
      <c r="Q110" s="196">
        <v>0</v>
      </c>
      <c r="R110" s="196">
        <f>Q110*H110</f>
        <v>0</v>
      </c>
      <c r="S110" s="196">
        <v>0.054</v>
      </c>
      <c r="T110" s="197">
        <f>S110*H110</f>
        <v>2.16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98" t="s">
        <v>128</v>
      </c>
      <c r="AT110" s="198" t="s">
        <v>123</v>
      </c>
      <c r="AU110" s="198" t="s">
        <v>81</v>
      </c>
      <c r="AY110" s="17" t="s">
        <v>120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7" t="s">
        <v>79</v>
      </c>
      <c r="BK110" s="199">
        <f>ROUND(I110*H110,2)</f>
        <v>0</v>
      </c>
      <c r="BL110" s="17" t="s">
        <v>128</v>
      </c>
      <c r="BM110" s="198" t="s">
        <v>172</v>
      </c>
    </row>
    <row r="111" spans="2:63" s="12" customFormat="1" ht="22.9" customHeight="1">
      <c r="B111" s="171"/>
      <c r="C111" s="172"/>
      <c r="D111" s="173" t="s">
        <v>70</v>
      </c>
      <c r="E111" s="185" t="s">
        <v>173</v>
      </c>
      <c r="F111" s="185" t="s">
        <v>174</v>
      </c>
      <c r="G111" s="172"/>
      <c r="H111" s="172"/>
      <c r="I111" s="175"/>
      <c r="J111" s="186">
        <f>BK111</f>
        <v>0</v>
      </c>
      <c r="K111" s="172"/>
      <c r="L111" s="177"/>
      <c r="M111" s="178"/>
      <c r="N111" s="179"/>
      <c r="O111" s="179"/>
      <c r="P111" s="180">
        <f>SUM(P112:P121)</f>
        <v>0</v>
      </c>
      <c r="Q111" s="179"/>
      <c r="R111" s="180">
        <f>SUM(R112:R121)</f>
        <v>0</v>
      </c>
      <c r="S111" s="179"/>
      <c r="T111" s="181">
        <f>SUM(T112:T121)</f>
        <v>0</v>
      </c>
      <c r="AR111" s="182" t="s">
        <v>79</v>
      </c>
      <c r="AT111" s="183" t="s">
        <v>70</v>
      </c>
      <c r="AU111" s="183" t="s">
        <v>79</v>
      </c>
      <c r="AY111" s="182" t="s">
        <v>120</v>
      </c>
      <c r="BK111" s="184">
        <f>SUM(BK112:BK121)</f>
        <v>0</v>
      </c>
    </row>
    <row r="112" spans="1:65" s="2" customFormat="1" ht="33" customHeight="1">
      <c r="A112" s="34"/>
      <c r="B112" s="35"/>
      <c r="C112" s="187" t="s">
        <v>175</v>
      </c>
      <c r="D112" s="187" t="s">
        <v>123</v>
      </c>
      <c r="E112" s="188" t="s">
        <v>176</v>
      </c>
      <c r="F112" s="189" t="s">
        <v>177</v>
      </c>
      <c r="G112" s="190" t="s">
        <v>178</v>
      </c>
      <c r="H112" s="191">
        <v>19.121</v>
      </c>
      <c r="I112" s="192"/>
      <c r="J112" s="193">
        <f>ROUND(I112*H112,2)</f>
        <v>0</v>
      </c>
      <c r="K112" s="189" t="s">
        <v>127</v>
      </c>
      <c r="L112" s="39"/>
      <c r="M112" s="194" t="s">
        <v>19</v>
      </c>
      <c r="N112" s="195" t="s">
        <v>42</v>
      </c>
      <c r="O112" s="64"/>
      <c r="P112" s="196">
        <f>O112*H112</f>
        <v>0</v>
      </c>
      <c r="Q112" s="196">
        <v>0</v>
      </c>
      <c r="R112" s="196">
        <f>Q112*H112</f>
        <v>0</v>
      </c>
      <c r="S112" s="196">
        <v>0</v>
      </c>
      <c r="T112" s="19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98" t="s">
        <v>128</v>
      </c>
      <c r="AT112" s="198" t="s">
        <v>123</v>
      </c>
      <c r="AU112" s="198" t="s">
        <v>81</v>
      </c>
      <c r="AY112" s="17" t="s">
        <v>120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7" t="s">
        <v>79</v>
      </c>
      <c r="BK112" s="199">
        <f>ROUND(I112*H112,2)</f>
        <v>0</v>
      </c>
      <c r="BL112" s="17" t="s">
        <v>128</v>
      </c>
      <c r="BM112" s="198" t="s">
        <v>179</v>
      </c>
    </row>
    <row r="113" spans="1:65" s="2" customFormat="1" ht="21.75" customHeight="1">
      <c r="A113" s="34"/>
      <c r="B113" s="35"/>
      <c r="C113" s="187" t="s">
        <v>180</v>
      </c>
      <c r="D113" s="187" t="s">
        <v>123</v>
      </c>
      <c r="E113" s="188" t="s">
        <v>181</v>
      </c>
      <c r="F113" s="189" t="s">
        <v>182</v>
      </c>
      <c r="G113" s="190" t="s">
        <v>156</v>
      </c>
      <c r="H113" s="191">
        <v>15</v>
      </c>
      <c r="I113" s="192"/>
      <c r="J113" s="193">
        <f>ROUND(I113*H113,2)</f>
        <v>0</v>
      </c>
      <c r="K113" s="189" t="s">
        <v>127</v>
      </c>
      <c r="L113" s="39"/>
      <c r="M113" s="194" t="s">
        <v>19</v>
      </c>
      <c r="N113" s="195" t="s">
        <v>42</v>
      </c>
      <c r="O113" s="64"/>
      <c r="P113" s="196">
        <f>O113*H113</f>
        <v>0</v>
      </c>
      <c r="Q113" s="196">
        <v>0</v>
      </c>
      <c r="R113" s="196">
        <f>Q113*H113</f>
        <v>0</v>
      </c>
      <c r="S113" s="196">
        <v>0</v>
      </c>
      <c r="T113" s="197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98" t="s">
        <v>128</v>
      </c>
      <c r="AT113" s="198" t="s">
        <v>123</v>
      </c>
      <c r="AU113" s="198" t="s">
        <v>81</v>
      </c>
      <c r="AY113" s="17" t="s">
        <v>120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7" t="s">
        <v>79</v>
      </c>
      <c r="BK113" s="199">
        <f>ROUND(I113*H113,2)</f>
        <v>0</v>
      </c>
      <c r="BL113" s="17" t="s">
        <v>128</v>
      </c>
      <c r="BM113" s="198" t="s">
        <v>183</v>
      </c>
    </row>
    <row r="114" spans="1:65" s="2" customFormat="1" ht="33" customHeight="1">
      <c r="A114" s="34"/>
      <c r="B114" s="35"/>
      <c r="C114" s="187" t="s">
        <v>184</v>
      </c>
      <c r="D114" s="187" t="s">
        <v>123</v>
      </c>
      <c r="E114" s="188" t="s">
        <v>185</v>
      </c>
      <c r="F114" s="189" t="s">
        <v>186</v>
      </c>
      <c r="G114" s="190" t="s">
        <v>156</v>
      </c>
      <c r="H114" s="191">
        <v>150</v>
      </c>
      <c r="I114" s="192"/>
      <c r="J114" s="193">
        <f>ROUND(I114*H114,2)</f>
        <v>0</v>
      </c>
      <c r="K114" s="189" t="s">
        <v>127</v>
      </c>
      <c r="L114" s="39"/>
      <c r="M114" s="194" t="s">
        <v>19</v>
      </c>
      <c r="N114" s="195" t="s">
        <v>42</v>
      </c>
      <c r="O114" s="64"/>
      <c r="P114" s="196">
        <f>O114*H114</f>
        <v>0</v>
      </c>
      <c r="Q114" s="196">
        <v>0</v>
      </c>
      <c r="R114" s="196">
        <f>Q114*H114</f>
        <v>0</v>
      </c>
      <c r="S114" s="196">
        <v>0</v>
      </c>
      <c r="T114" s="197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98" t="s">
        <v>128</v>
      </c>
      <c r="AT114" s="198" t="s">
        <v>123</v>
      </c>
      <c r="AU114" s="198" t="s">
        <v>81</v>
      </c>
      <c r="AY114" s="17" t="s">
        <v>120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7" t="s">
        <v>79</v>
      </c>
      <c r="BK114" s="199">
        <f>ROUND(I114*H114,2)</f>
        <v>0</v>
      </c>
      <c r="BL114" s="17" t="s">
        <v>128</v>
      </c>
      <c r="BM114" s="198" t="s">
        <v>187</v>
      </c>
    </row>
    <row r="115" spans="1:47" s="2" customFormat="1" ht="19.5">
      <c r="A115" s="34"/>
      <c r="B115" s="35"/>
      <c r="C115" s="36"/>
      <c r="D115" s="202" t="s">
        <v>135</v>
      </c>
      <c r="E115" s="36"/>
      <c r="F115" s="212" t="s">
        <v>188</v>
      </c>
      <c r="G115" s="36"/>
      <c r="H115" s="36"/>
      <c r="I115" s="108"/>
      <c r="J115" s="36"/>
      <c r="K115" s="36"/>
      <c r="L115" s="39"/>
      <c r="M115" s="213"/>
      <c r="N115" s="214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135</v>
      </c>
      <c r="AU115" s="17" t="s">
        <v>81</v>
      </c>
    </row>
    <row r="116" spans="2:51" s="13" customFormat="1" ht="11.25">
      <c r="B116" s="200"/>
      <c r="C116" s="201"/>
      <c r="D116" s="202" t="s">
        <v>130</v>
      </c>
      <c r="E116" s="201"/>
      <c r="F116" s="204" t="s">
        <v>189</v>
      </c>
      <c r="G116" s="201"/>
      <c r="H116" s="205">
        <v>150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130</v>
      </c>
      <c r="AU116" s="211" t="s">
        <v>81</v>
      </c>
      <c r="AV116" s="13" t="s">
        <v>81</v>
      </c>
      <c r="AW116" s="13" t="s">
        <v>4</v>
      </c>
      <c r="AX116" s="13" t="s">
        <v>79</v>
      </c>
      <c r="AY116" s="211" t="s">
        <v>120</v>
      </c>
    </row>
    <row r="117" spans="1:65" s="2" customFormat="1" ht="21.75" customHeight="1">
      <c r="A117" s="34"/>
      <c r="B117" s="35"/>
      <c r="C117" s="187" t="s">
        <v>190</v>
      </c>
      <c r="D117" s="187" t="s">
        <v>123</v>
      </c>
      <c r="E117" s="188" t="s">
        <v>191</v>
      </c>
      <c r="F117" s="189" t="s">
        <v>192</v>
      </c>
      <c r="G117" s="190" t="s">
        <v>178</v>
      </c>
      <c r="H117" s="191">
        <v>19.121</v>
      </c>
      <c r="I117" s="192"/>
      <c r="J117" s="193">
        <f>ROUND(I117*H117,2)</f>
        <v>0</v>
      </c>
      <c r="K117" s="189" t="s">
        <v>127</v>
      </c>
      <c r="L117" s="39"/>
      <c r="M117" s="194" t="s">
        <v>19</v>
      </c>
      <c r="N117" s="195" t="s">
        <v>42</v>
      </c>
      <c r="O117" s="64"/>
      <c r="P117" s="196">
        <f>O117*H117</f>
        <v>0</v>
      </c>
      <c r="Q117" s="196">
        <v>0</v>
      </c>
      <c r="R117" s="196">
        <f>Q117*H117</f>
        <v>0</v>
      </c>
      <c r="S117" s="196">
        <v>0</v>
      </c>
      <c r="T117" s="19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98" t="s">
        <v>128</v>
      </c>
      <c r="AT117" s="198" t="s">
        <v>123</v>
      </c>
      <c r="AU117" s="198" t="s">
        <v>81</v>
      </c>
      <c r="AY117" s="17" t="s">
        <v>120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7" t="s">
        <v>79</v>
      </c>
      <c r="BK117" s="199">
        <f>ROUND(I117*H117,2)</f>
        <v>0</v>
      </c>
      <c r="BL117" s="17" t="s">
        <v>128</v>
      </c>
      <c r="BM117" s="198" t="s">
        <v>193</v>
      </c>
    </row>
    <row r="118" spans="1:65" s="2" customFormat="1" ht="33" customHeight="1">
      <c r="A118" s="34"/>
      <c r="B118" s="35"/>
      <c r="C118" s="187" t="s">
        <v>8</v>
      </c>
      <c r="D118" s="187" t="s">
        <v>123</v>
      </c>
      <c r="E118" s="188" t="s">
        <v>194</v>
      </c>
      <c r="F118" s="189" t="s">
        <v>195</v>
      </c>
      <c r="G118" s="190" t="s">
        <v>178</v>
      </c>
      <c r="H118" s="191">
        <v>191.21</v>
      </c>
      <c r="I118" s="192"/>
      <c r="J118" s="193">
        <f>ROUND(I118*H118,2)</f>
        <v>0</v>
      </c>
      <c r="K118" s="189" t="s">
        <v>127</v>
      </c>
      <c r="L118" s="39"/>
      <c r="M118" s="194" t="s">
        <v>19</v>
      </c>
      <c r="N118" s="195" t="s">
        <v>42</v>
      </c>
      <c r="O118" s="64"/>
      <c r="P118" s="196">
        <f>O118*H118</f>
        <v>0</v>
      </c>
      <c r="Q118" s="196">
        <v>0</v>
      </c>
      <c r="R118" s="196">
        <f>Q118*H118</f>
        <v>0</v>
      </c>
      <c r="S118" s="196">
        <v>0</v>
      </c>
      <c r="T118" s="197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98" t="s">
        <v>128</v>
      </c>
      <c r="AT118" s="198" t="s">
        <v>123</v>
      </c>
      <c r="AU118" s="198" t="s">
        <v>81</v>
      </c>
      <c r="AY118" s="17" t="s">
        <v>120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7" t="s">
        <v>79</v>
      </c>
      <c r="BK118" s="199">
        <f>ROUND(I118*H118,2)</f>
        <v>0</v>
      </c>
      <c r="BL118" s="17" t="s">
        <v>128</v>
      </c>
      <c r="BM118" s="198" t="s">
        <v>196</v>
      </c>
    </row>
    <row r="119" spans="1:47" s="2" customFormat="1" ht="19.5">
      <c r="A119" s="34"/>
      <c r="B119" s="35"/>
      <c r="C119" s="36"/>
      <c r="D119" s="202" t="s">
        <v>135</v>
      </c>
      <c r="E119" s="36"/>
      <c r="F119" s="212" t="s">
        <v>197</v>
      </c>
      <c r="G119" s="36"/>
      <c r="H119" s="36"/>
      <c r="I119" s="108"/>
      <c r="J119" s="36"/>
      <c r="K119" s="36"/>
      <c r="L119" s="39"/>
      <c r="M119" s="213"/>
      <c r="N119" s="214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135</v>
      </c>
      <c r="AU119" s="17" t="s">
        <v>81</v>
      </c>
    </row>
    <row r="120" spans="2:51" s="13" customFormat="1" ht="11.25">
      <c r="B120" s="200"/>
      <c r="C120" s="201"/>
      <c r="D120" s="202" t="s">
        <v>130</v>
      </c>
      <c r="E120" s="201"/>
      <c r="F120" s="204" t="s">
        <v>198</v>
      </c>
      <c r="G120" s="201"/>
      <c r="H120" s="205">
        <v>191.21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130</v>
      </c>
      <c r="AU120" s="211" t="s">
        <v>81</v>
      </c>
      <c r="AV120" s="13" t="s">
        <v>81</v>
      </c>
      <c r="AW120" s="13" t="s">
        <v>4</v>
      </c>
      <c r="AX120" s="13" t="s">
        <v>79</v>
      </c>
      <c r="AY120" s="211" t="s">
        <v>120</v>
      </c>
    </row>
    <row r="121" spans="1:65" s="2" customFormat="1" ht="44.25" customHeight="1">
      <c r="A121" s="34"/>
      <c r="B121" s="35"/>
      <c r="C121" s="187" t="s">
        <v>199</v>
      </c>
      <c r="D121" s="187" t="s">
        <v>123</v>
      </c>
      <c r="E121" s="188" t="s">
        <v>200</v>
      </c>
      <c r="F121" s="189" t="s">
        <v>201</v>
      </c>
      <c r="G121" s="190" t="s">
        <v>178</v>
      </c>
      <c r="H121" s="191">
        <v>19.121</v>
      </c>
      <c r="I121" s="192"/>
      <c r="J121" s="193">
        <f>ROUND(I121*H121,2)</f>
        <v>0</v>
      </c>
      <c r="K121" s="189" t="s">
        <v>127</v>
      </c>
      <c r="L121" s="39"/>
      <c r="M121" s="194" t="s">
        <v>19</v>
      </c>
      <c r="N121" s="195" t="s">
        <v>42</v>
      </c>
      <c r="O121" s="64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8" t="s">
        <v>128</v>
      </c>
      <c r="AT121" s="198" t="s">
        <v>123</v>
      </c>
      <c r="AU121" s="198" t="s">
        <v>81</v>
      </c>
      <c r="AY121" s="17" t="s">
        <v>120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7" t="s">
        <v>79</v>
      </c>
      <c r="BK121" s="199">
        <f>ROUND(I121*H121,2)</f>
        <v>0</v>
      </c>
      <c r="BL121" s="17" t="s">
        <v>128</v>
      </c>
      <c r="BM121" s="198" t="s">
        <v>202</v>
      </c>
    </row>
    <row r="122" spans="2:63" s="12" customFormat="1" ht="25.9" customHeight="1">
      <c r="B122" s="171"/>
      <c r="C122" s="172"/>
      <c r="D122" s="173" t="s">
        <v>70</v>
      </c>
      <c r="E122" s="174" t="s">
        <v>203</v>
      </c>
      <c r="F122" s="174" t="s">
        <v>204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P123+P125+P140+P163+P165+P167</f>
        <v>0</v>
      </c>
      <c r="Q122" s="179"/>
      <c r="R122" s="180">
        <f>R123+R125+R140+R163+R165+R167</f>
        <v>0.533424</v>
      </c>
      <c r="S122" s="179"/>
      <c r="T122" s="181">
        <f>T123+T125+T140+T163+T165+T167</f>
        <v>16.961441500000003</v>
      </c>
      <c r="AR122" s="182" t="s">
        <v>81</v>
      </c>
      <c r="AT122" s="183" t="s">
        <v>70</v>
      </c>
      <c r="AU122" s="183" t="s">
        <v>71</v>
      </c>
      <c r="AY122" s="182" t="s">
        <v>120</v>
      </c>
      <c r="BK122" s="184">
        <f>BK123+BK125+BK140+BK163+BK165+BK167</f>
        <v>0</v>
      </c>
    </row>
    <row r="123" spans="2:63" s="12" customFormat="1" ht="22.9" customHeight="1">
      <c r="B123" s="171"/>
      <c r="C123" s="172"/>
      <c r="D123" s="173" t="s">
        <v>70</v>
      </c>
      <c r="E123" s="185" t="s">
        <v>205</v>
      </c>
      <c r="F123" s="185" t="s">
        <v>206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</v>
      </c>
      <c r="S123" s="179"/>
      <c r="T123" s="181">
        <f>T124</f>
        <v>3</v>
      </c>
      <c r="AR123" s="182" t="s">
        <v>81</v>
      </c>
      <c r="AT123" s="183" t="s">
        <v>70</v>
      </c>
      <c r="AU123" s="183" t="s">
        <v>79</v>
      </c>
      <c r="AY123" s="182" t="s">
        <v>120</v>
      </c>
      <c r="BK123" s="184">
        <f>BK124</f>
        <v>0</v>
      </c>
    </row>
    <row r="124" spans="1:65" s="2" customFormat="1" ht="21.75" customHeight="1">
      <c r="A124" s="34"/>
      <c r="B124" s="35"/>
      <c r="C124" s="187" t="s">
        <v>207</v>
      </c>
      <c r="D124" s="187" t="s">
        <v>123</v>
      </c>
      <c r="E124" s="188" t="s">
        <v>208</v>
      </c>
      <c r="F124" s="189" t="s">
        <v>209</v>
      </c>
      <c r="G124" s="190" t="s">
        <v>126</v>
      </c>
      <c r="H124" s="191">
        <v>300</v>
      </c>
      <c r="I124" s="192"/>
      <c r="J124" s="193">
        <f>ROUND(I124*H124,2)</f>
        <v>0</v>
      </c>
      <c r="K124" s="189" t="s">
        <v>127</v>
      </c>
      <c r="L124" s="39"/>
      <c r="M124" s="194" t="s">
        <v>19</v>
      </c>
      <c r="N124" s="195" t="s">
        <v>42</v>
      </c>
      <c r="O124" s="64"/>
      <c r="P124" s="196">
        <f>O124*H124</f>
        <v>0</v>
      </c>
      <c r="Q124" s="196">
        <v>0</v>
      </c>
      <c r="R124" s="196">
        <f>Q124*H124</f>
        <v>0</v>
      </c>
      <c r="S124" s="196">
        <v>0.01</v>
      </c>
      <c r="T124" s="197">
        <f>S124*H124</f>
        <v>3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8" t="s">
        <v>199</v>
      </c>
      <c r="AT124" s="198" t="s">
        <v>123</v>
      </c>
      <c r="AU124" s="198" t="s">
        <v>81</v>
      </c>
      <c r="AY124" s="17" t="s">
        <v>120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7" t="s">
        <v>79</v>
      </c>
      <c r="BK124" s="199">
        <f>ROUND(I124*H124,2)</f>
        <v>0</v>
      </c>
      <c r="BL124" s="17" t="s">
        <v>199</v>
      </c>
      <c r="BM124" s="198" t="s">
        <v>210</v>
      </c>
    </row>
    <row r="125" spans="2:63" s="12" customFormat="1" ht="22.9" customHeight="1">
      <c r="B125" s="171"/>
      <c r="C125" s="172"/>
      <c r="D125" s="173" t="s">
        <v>70</v>
      </c>
      <c r="E125" s="185" t="s">
        <v>211</v>
      </c>
      <c r="F125" s="185" t="s">
        <v>212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SUM(P126:P139)</f>
        <v>0</v>
      </c>
      <c r="Q125" s="179"/>
      <c r="R125" s="180">
        <f>SUM(R126:R139)</f>
        <v>0</v>
      </c>
      <c r="S125" s="179"/>
      <c r="T125" s="181">
        <f>SUM(T126:T139)</f>
        <v>11.24784</v>
      </c>
      <c r="AR125" s="182" t="s">
        <v>81</v>
      </c>
      <c r="AT125" s="183" t="s">
        <v>70</v>
      </c>
      <c r="AU125" s="183" t="s">
        <v>79</v>
      </c>
      <c r="AY125" s="182" t="s">
        <v>120</v>
      </c>
      <c r="BK125" s="184">
        <f>SUM(BK126:BK139)</f>
        <v>0</v>
      </c>
    </row>
    <row r="126" spans="1:65" s="2" customFormat="1" ht="33" customHeight="1">
      <c r="A126" s="34"/>
      <c r="B126" s="35"/>
      <c r="C126" s="187" t="s">
        <v>213</v>
      </c>
      <c r="D126" s="187" t="s">
        <v>123</v>
      </c>
      <c r="E126" s="188" t="s">
        <v>214</v>
      </c>
      <c r="F126" s="189" t="s">
        <v>215</v>
      </c>
      <c r="G126" s="190" t="s">
        <v>126</v>
      </c>
      <c r="H126" s="191">
        <v>321.2</v>
      </c>
      <c r="I126" s="192"/>
      <c r="J126" s="193">
        <f>ROUND(I126*H126,2)</f>
        <v>0</v>
      </c>
      <c r="K126" s="189" t="s">
        <v>216</v>
      </c>
      <c r="L126" s="39"/>
      <c r="M126" s="194" t="s">
        <v>19</v>
      </c>
      <c r="N126" s="195" t="s">
        <v>42</v>
      </c>
      <c r="O126" s="64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8" t="s">
        <v>199</v>
      </c>
      <c r="AT126" s="198" t="s">
        <v>123</v>
      </c>
      <c r="AU126" s="198" t="s">
        <v>81</v>
      </c>
      <c r="AY126" s="17" t="s">
        <v>120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7" t="s">
        <v>79</v>
      </c>
      <c r="BK126" s="199">
        <f>ROUND(I126*H126,2)</f>
        <v>0</v>
      </c>
      <c r="BL126" s="17" t="s">
        <v>199</v>
      </c>
      <c r="BM126" s="198" t="s">
        <v>217</v>
      </c>
    </row>
    <row r="127" spans="1:47" s="2" customFormat="1" ht="126.75">
      <c r="A127" s="34"/>
      <c r="B127" s="35"/>
      <c r="C127" s="36"/>
      <c r="D127" s="202" t="s">
        <v>135</v>
      </c>
      <c r="E127" s="36"/>
      <c r="F127" s="212" t="s">
        <v>218</v>
      </c>
      <c r="G127" s="36"/>
      <c r="H127" s="36"/>
      <c r="I127" s="108"/>
      <c r="J127" s="36"/>
      <c r="K127" s="36"/>
      <c r="L127" s="39"/>
      <c r="M127" s="213"/>
      <c r="N127" s="214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135</v>
      </c>
      <c r="AU127" s="17" t="s">
        <v>81</v>
      </c>
    </row>
    <row r="128" spans="2:51" s="14" customFormat="1" ht="11.25">
      <c r="B128" s="215"/>
      <c r="C128" s="216"/>
      <c r="D128" s="202" t="s">
        <v>130</v>
      </c>
      <c r="E128" s="217" t="s">
        <v>19</v>
      </c>
      <c r="F128" s="218" t="s">
        <v>219</v>
      </c>
      <c r="G128" s="216"/>
      <c r="H128" s="217" t="s">
        <v>19</v>
      </c>
      <c r="I128" s="219"/>
      <c r="J128" s="216"/>
      <c r="K128" s="216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130</v>
      </c>
      <c r="AU128" s="224" t="s">
        <v>81</v>
      </c>
      <c r="AV128" s="14" t="s">
        <v>79</v>
      </c>
      <c r="AW128" s="14" t="s">
        <v>33</v>
      </c>
      <c r="AX128" s="14" t="s">
        <v>71</v>
      </c>
      <c r="AY128" s="224" t="s">
        <v>120</v>
      </c>
    </row>
    <row r="129" spans="2:51" s="13" customFormat="1" ht="11.25">
      <c r="B129" s="200"/>
      <c r="C129" s="201"/>
      <c r="D129" s="202" t="s">
        <v>130</v>
      </c>
      <c r="E129" s="203" t="s">
        <v>19</v>
      </c>
      <c r="F129" s="204" t="s">
        <v>220</v>
      </c>
      <c r="G129" s="201"/>
      <c r="H129" s="205">
        <v>300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130</v>
      </c>
      <c r="AU129" s="211" t="s">
        <v>81</v>
      </c>
      <c r="AV129" s="13" t="s">
        <v>81</v>
      </c>
      <c r="AW129" s="13" t="s">
        <v>33</v>
      </c>
      <c r="AX129" s="13" t="s">
        <v>71</v>
      </c>
      <c r="AY129" s="211" t="s">
        <v>120</v>
      </c>
    </row>
    <row r="130" spans="2:51" s="13" customFormat="1" ht="11.25">
      <c r="B130" s="200"/>
      <c r="C130" s="201"/>
      <c r="D130" s="202" t="s">
        <v>130</v>
      </c>
      <c r="E130" s="203" t="s">
        <v>19</v>
      </c>
      <c r="F130" s="204" t="s">
        <v>221</v>
      </c>
      <c r="G130" s="201"/>
      <c r="H130" s="205">
        <v>21.2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130</v>
      </c>
      <c r="AU130" s="211" t="s">
        <v>81</v>
      </c>
      <c r="AV130" s="13" t="s">
        <v>81</v>
      </c>
      <c r="AW130" s="13" t="s">
        <v>33</v>
      </c>
      <c r="AX130" s="13" t="s">
        <v>71</v>
      </c>
      <c r="AY130" s="211" t="s">
        <v>120</v>
      </c>
    </row>
    <row r="131" spans="2:51" s="15" customFormat="1" ht="11.25">
      <c r="B131" s="225"/>
      <c r="C131" s="226"/>
      <c r="D131" s="202" t="s">
        <v>130</v>
      </c>
      <c r="E131" s="227" t="s">
        <v>19</v>
      </c>
      <c r="F131" s="228" t="s">
        <v>222</v>
      </c>
      <c r="G131" s="226"/>
      <c r="H131" s="229">
        <v>321.2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130</v>
      </c>
      <c r="AU131" s="235" t="s">
        <v>81</v>
      </c>
      <c r="AV131" s="15" t="s">
        <v>128</v>
      </c>
      <c r="AW131" s="15" t="s">
        <v>33</v>
      </c>
      <c r="AX131" s="15" t="s">
        <v>79</v>
      </c>
      <c r="AY131" s="235" t="s">
        <v>120</v>
      </c>
    </row>
    <row r="132" spans="1:65" s="2" customFormat="1" ht="33" customHeight="1">
      <c r="A132" s="34"/>
      <c r="B132" s="35"/>
      <c r="C132" s="187" t="s">
        <v>223</v>
      </c>
      <c r="D132" s="187" t="s">
        <v>123</v>
      </c>
      <c r="E132" s="188" t="s">
        <v>224</v>
      </c>
      <c r="F132" s="189" t="s">
        <v>225</v>
      </c>
      <c r="G132" s="190" t="s">
        <v>156</v>
      </c>
      <c r="H132" s="191">
        <v>12</v>
      </c>
      <c r="I132" s="192"/>
      <c r="J132" s="193">
        <f>ROUND(I132*H132,2)</f>
        <v>0</v>
      </c>
      <c r="K132" s="189" t="s">
        <v>127</v>
      </c>
      <c r="L132" s="39"/>
      <c r="M132" s="194" t="s">
        <v>19</v>
      </c>
      <c r="N132" s="195" t="s">
        <v>42</v>
      </c>
      <c r="O132" s="64"/>
      <c r="P132" s="196">
        <f>O132*H132</f>
        <v>0</v>
      </c>
      <c r="Q132" s="196">
        <v>0</v>
      </c>
      <c r="R132" s="196">
        <f>Q132*H132</f>
        <v>0</v>
      </c>
      <c r="S132" s="196">
        <v>0.01232</v>
      </c>
      <c r="T132" s="197">
        <f>S132*H132</f>
        <v>0.14784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199</v>
      </c>
      <c r="AT132" s="198" t="s">
        <v>123</v>
      </c>
      <c r="AU132" s="198" t="s">
        <v>81</v>
      </c>
      <c r="AY132" s="17" t="s">
        <v>120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7" t="s">
        <v>79</v>
      </c>
      <c r="BK132" s="199">
        <f>ROUND(I132*H132,2)</f>
        <v>0</v>
      </c>
      <c r="BL132" s="17" t="s">
        <v>199</v>
      </c>
      <c r="BM132" s="198" t="s">
        <v>226</v>
      </c>
    </row>
    <row r="133" spans="2:51" s="13" customFormat="1" ht="11.25">
      <c r="B133" s="200"/>
      <c r="C133" s="201"/>
      <c r="D133" s="202" t="s">
        <v>130</v>
      </c>
      <c r="E133" s="203" t="s">
        <v>19</v>
      </c>
      <c r="F133" s="204" t="s">
        <v>227</v>
      </c>
      <c r="G133" s="201"/>
      <c r="H133" s="205">
        <v>8.3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130</v>
      </c>
      <c r="AU133" s="211" t="s">
        <v>81</v>
      </c>
      <c r="AV133" s="13" t="s">
        <v>81</v>
      </c>
      <c r="AW133" s="13" t="s">
        <v>33</v>
      </c>
      <c r="AX133" s="13" t="s">
        <v>71</v>
      </c>
      <c r="AY133" s="211" t="s">
        <v>120</v>
      </c>
    </row>
    <row r="134" spans="2:51" s="13" customFormat="1" ht="11.25">
      <c r="B134" s="200"/>
      <c r="C134" s="201"/>
      <c r="D134" s="202" t="s">
        <v>130</v>
      </c>
      <c r="E134" s="203" t="s">
        <v>19</v>
      </c>
      <c r="F134" s="204" t="s">
        <v>228</v>
      </c>
      <c r="G134" s="201"/>
      <c r="H134" s="205">
        <v>3.7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130</v>
      </c>
      <c r="AU134" s="211" t="s">
        <v>81</v>
      </c>
      <c r="AV134" s="13" t="s">
        <v>81</v>
      </c>
      <c r="AW134" s="13" t="s">
        <v>33</v>
      </c>
      <c r="AX134" s="13" t="s">
        <v>71</v>
      </c>
      <c r="AY134" s="211" t="s">
        <v>120</v>
      </c>
    </row>
    <row r="135" spans="2:51" s="15" customFormat="1" ht="11.25">
      <c r="B135" s="225"/>
      <c r="C135" s="226"/>
      <c r="D135" s="202" t="s">
        <v>130</v>
      </c>
      <c r="E135" s="227" t="s">
        <v>19</v>
      </c>
      <c r="F135" s="228" t="s">
        <v>222</v>
      </c>
      <c r="G135" s="226"/>
      <c r="H135" s="229">
        <v>12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130</v>
      </c>
      <c r="AU135" s="235" t="s">
        <v>81</v>
      </c>
      <c r="AV135" s="15" t="s">
        <v>128</v>
      </c>
      <c r="AW135" s="15" t="s">
        <v>33</v>
      </c>
      <c r="AX135" s="15" t="s">
        <v>79</v>
      </c>
      <c r="AY135" s="235" t="s">
        <v>120</v>
      </c>
    </row>
    <row r="136" spans="1:65" s="2" customFormat="1" ht="44.25" customHeight="1">
      <c r="A136" s="34"/>
      <c r="B136" s="35"/>
      <c r="C136" s="187" t="s">
        <v>229</v>
      </c>
      <c r="D136" s="187" t="s">
        <v>123</v>
      </c>
      <c r="E136" s="188" t="s">
        <v>230</v>
      </c>
      <c r="F136" s="189" t="s">
        <v>231</v>
      </c>
      <c r="G136" s="190" t="s">
        <v>126</v>
      </c>
      <c r="H136" s="191">
        <v>600</v>
      </c>
      <c r="I136" s="192"/>
      <c r="J136" s="193">
        <f>ROUND(I136*H136,2)</f>
        <v>0</v>
      </c>
      <c r="K136" s="189" t="s">
        <v>127</v>
      </c>
      <c r="L136" s="39"/>
      <c r="M136" s="194" t="s">
        <v>19</v>
      </c>
      <c r="N136" s="195" t="s">
        <v>42</v>
      </c>
      <c r="O136" s="64"/>
      <c r="P136" s="196">
        <f>O136*H136</f>
        <v>0</v>
      </c>
      <c r="Q136" s="196">
        <v>0</v>
      </c>
      <c r="R136" s="196">
        <f>Q136*H136</f>
        <v>0</v>
      </c>
      <c r="S136" s="196">
        <v>0.015</v>
      </c>
      <c r="T136" s="197">
        <f>S136*H136</f>
        <v>9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199</v>
      </c>
      <c r="AT136" s="198" t="s">
        <v>123</v>
      </c>
      <c r="AU136" s="198" t="s">
        <v>81</v>
      </c>
      <c r="AY136" s="17" t="s">
        <v>120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79</v>
      </c>
      <c r="BK136" s="199">
        <f>ROUND(I136*H136,2)</f>
        <v>0</v>
      </c>
      <c r="BL136" s="17" t="s">
        <v>199</v>
      </c>
      <c r="BM136" s="198" t="s">
        <v>232</v>
      </c>
    </row>
    <row r="137" spans="2:51" s="14" customFormat="1" ht="11.25">
      <c r="B137" s="215"/>
      <c r="C137" s="216"/>
      <c r="D137" s="202" t="s">
        <v>130</v>
      </c>
      <c r="E137" s="217" t="s">
        <v>19</v>
      </c>
      <c r="F137" s="218" t="s">
        <v>233</v>
      </c>
      <c r="G137" s="216"/>
      <c r="H137" s="217" t="s">
        <v>19</v>
      </c>
      <c r="I137" s="219"/>
      <c r="J137" s="216"/>
      <c r="K137" s="216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130</v>
      </c>
      <c r="AU137" s="224" t="s">
        <v>81</v>
      </c>
      <c r="AV137" s="14" t="s">
        <v>79</v>
      </c>
      <c r="AW137" s="14" t="s">
        <v>33</v>
      </c>
      <c r="AX137" s="14" t="s">
        <v>71</v>
      </c>
      <c r="AY137" s="224" t="s">
        <v>120</v>
      </c>
    </row>
    <row r="138" spans="2:51" s="13" customFormat="1" ht="11.25">
      <c r="B138" s="200"/>
      <c r="C138" s="201"/>
      <c r="D138" s="202" t="s">
        <v>130</v>
      </c>
      <c r="E138" s="203" t="s">
        <v>19</v>
      </c>
      <c r="F138" s="204" t="s">
        <v>234</v>
      </c>
      <c r="G138" s="201"/>
      <c r="H138" s="205">
        <v>600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130</v>
      </c>
      <c r="AU138" s="211" t="s">
        <v>81</v>
      </c>
      <c r="AV138" s="13" t="s">
        <v>81</v>
      </c>
      <c r="AW138" s="13" t="s">
        <v>33</v>
      </c>
      <c r="AX138" s="13" t="s">
        <v>79</v>
      </c>
      <c r="AY138" s="211" t="s">
        <v>120</v>
      </c>
    </row>
    <row r="139" spans="1:65" s="2" customFormat="1" ht="44.25" customHeight="1">
      <c r="A139" s="34"/>
      <c r="B139" s="35"/>
      <c r="C139" s="187" t="s">
        <v>7</v>
      </c>
      <c r="D139" s="187" t="s">
        <v>123</v>
      </c>
      <c r="E139" s="188" t="s">
        <v>235</v>
      </c>
      <c r="F139" s="189" t="s">
        <v>236</v>
      </c>
      <c r="G139" s="190" t="s">
        <v>126</v>
      </c>
      <c r="H139" s="191">
        <v>300</v>
      </c>
      <c r="I139" s="192"/>
      <c r="J139" s="193">
        <f>ROUND(I139*H139,2)</f>
        <v>0</v>
      </c>
      <c r="K139" s="189" t="s">
        <v>127</v>
      </c>
      <c r="L139" s="39"/>
      <c r="M139" s="194" t="s">
        <v>19</v>
      </c>
      <c r="N139" s="195" t="s">
        <v>42</v>
      </c>
      <c r="O139" s="64"/>
      <c r="P139" s="196">
        <f>O139*H139</f>
        <v>0</v>
      </c>
      <c r="Q139" s="196">
        <v>0</v>
      </c>
      <c r="R139" s="196">
        <f>Q139*H139</f>
        <v>0</v>
      </c>
      <c r="S139" s="196">
        <v>0.007</v>
      </c>
      <c r="T139" s="197">
        <f>S139*H139</f>
        <v>2.1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199</v>
      </c>
      <c r="AT139" s="198" t="s">
        <v>123</v>
      </c>
      <c r="AU139" s="198" t="s">
        <v>81</v>
      </c>
      <c r="AY139" s="17" t="s">
        <v>120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79</v>
      </c>
      <c r="BK139" s="199">
        <f>ROUND(I139*H139,2)</f>
        <v>0</v>
      </c>
      <c r="BL139" s="17" t="s">
        <v>199</v>
      </c>
      <c r="BM139" s="198" t="s">
        <v>237</v>
      </c>
    </row>
    <row r="140" spans="2:63" s="12" customFormat="1" ht="22.9" customHeight="1">
      <c r="B140" s="171"/>
      <c r="C140" s="172"/>
      <c r="D140" s="173" t="s">
        <v>70</v>
      </c>
      <c r="E140" s="185" t="s">
        <v>238</v>
      </c>
      <c r="F140" s="185" t="s">
        <v>239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SUM(P141:P162)</f>
        <v>0</v>
      </c>
      <c r="Q140" s="179"/>
      <c r="R140" s="180">
        <f>SUM(R141:R162)</f>
        <v>0</v>
      </c>
      <c r="S140" s="179"/>
      <c r="T140" s="181">
        <f>SUM(T141:T162)</f>
        <v>2.4246015</v>
      </c>
      <c r="AR140" s="182" t="s">
        <v>81</v>
      </c>
      <c r="AT140" s="183" t="s">
        <v>70</v>
      </c>
      <c r="AU140" s="183" t="s">
        <v>79</v>
      </c>
      <c r="AY140" s="182" t="s">
        <v>120</v>
      </c>
      <c r="BK140" s="184">
        <f>SUM(BK141:BK162)</f>
        <v>0</v>
      </c>
    </row>
    <row r="141" spans="1:65" s="2" customFormat="1" ht="21.75" customHeight="1">
      <c r="A141" s="34"/>
      <c r="B141" s="35"/>
      <c r="C141" s="187" t="s">
        <v>240</v>
      </c>
      <c r="D141" s="187" t="s">
        <v>123</v>
      </c>
      <c r="E141" s="188" t="s">
        <v>241</v>
      </c>
      <c r="F141" s="189" t="s">
        <v>242</v>
      </c>
      <c r="G141" s="190" t="s">
        <v>126</v>
      </c>
      <c r="H141" s="191">
        <v>300</v>
      </c>
      <c r="I141" s="192"/>
      <c r="J141" s="193">
        <f>ROUND(I141*H141,2)</f>
        <v>0</v>
      </c>
      <c r="K141" s="189" t="s">
        <v>127</v>
      </c>
      <c r="L141" s="39"/>
      <c r="M141" s="194" t="s">
        <v>19</v>
      </c>
      <c r="N141" s="195" t="s">
        <v>42</v>
      </c>
      <c r="O141" s="64"/>
      <c r="P141" s="196">
        <f>O141*H141</f>
        <v>0</v>
      </c>
      <c r="Q141" s="196">
        <v>0</v>
      </c>
      <c r="R141" s="196">
        <f>Q141*H141</f>
        <v>0</v>
      </c>
      <c r="S141" s="196">
        <v>0.00594</v>
      </c>
      <c r="T141" s="197">
        <f>S141*H141</f>
        <v>1.782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199</v>
      </c>
      <c r="AT141" s="198" t="s">
        <v>123</v>
      </c>
      <c r="AU141" s="198" t="s">
        <v>81</v>
      </c>
      <c r="AY141" s="17" t="s">
        <v>120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79</v>
      </c>
      <c r="BK141" s="199">
        <f>ROUND(I141*H141,2)</f>
        <v>0</v>
      </c>
      <c r="BL141" s="17" t="s">
        <v>199</v>
      </c>
      <c r="BM141" s="198" t="s">
        <v>243</v>
      </c>
    </row>
    <row r="142" spans="1:65" s="2" customFormat="1" ht="21.75" customHeight="1">
      <c r="A142" s="34"/>
      <c r="B142" s="35"/>
      <c r="C142" s="187" t="s">
        <v>244</v>
      </c>
      <c r="D142" s="187" t="s">
        <v>123</v>
      </c>
      <c r="E142" s="188" t="s">
        <v>245</v>
      </c>
      <c r="F142" s="189" t="s">
        <v>246</v>
      </c>
      <c r="G142" s="190" t="s">
        <v>156</v>
      </c>
      <c r="H142" s="191">
        <v>9.3</v>
      </c>
      <c r="I142" s="192"/>
      <c r="J142" s="193">
        <f>ROUND(I142*H142,2)</f>
        <v>0</v>
      </c>
      <c r="K142" s="189" t="s">
        <v>127</v>
      </c>
      <c r="L142" s="39"/>
      <c r="M142" s="194" t="s">
        <v>19</v>
      </c>
      <c r="N142" s="195" t="s">
        <v>42</v>
      </c>
      <c r="O142" s="64"/>
      <c r="P142" s="196">
        <f>O142*H142</f>
        <v>0</v>
      </c>
      <c r="Q142" s="196">
        <v>0</v>
      </c>
      <c r="R142" s="196">
        <f>Q142*H142</f>
        <v>0</v>
      </c>
      <c r="S142" s="196">
        <v>0.00187</v>
      </c>
      <c r="T142" s="197">
        <f>S142*H142</f>
        <v>0.017391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199</v>
      </c>
      <c r="AT142" s="198" t="s">
        <v>123</v>
      </c>
      <c r="AU142" s="198" t="s">
        <v>81</v>
      </c>
      <c r="AY142" s="17" t="s">
        <v>120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79</v>
      </c>
      <c r="BK142" s="199">
        <f>ROUND(I142*H142,2)</f>
        <v>0</v>
      </c>
      <c r="BL142" s="17" t="s">
        <v>199</v>
      </c>
      <c r="BM142" s="198" t="s">
        <v>247</v>
      </c>
    </row>
    <row r="143" spans="1:65" s="2" customFormat="1" ht="21.75" customHeight="1">
      <c r="A143" s="34"/>
      <c r="B143" s="35"/>
      <c r="C143" s="187" t="s">
        <v>248</v>
      </c>
      <c r="D143" s="187" t="s">
        <v>123</v>
      </c>
      <c r="E143" s="188" t="s">
        <v>249</v>
      </c>
      <c r="F143" s="189" t="s">
        <v>250</v>
      </c>
      <c r="G143" s="190" t="s">
        <v>156</v>
      </c>
      <c r="H143" s="191">
        <v>21.1</v>
      </c>
      <c r="I143" s="192"/>
      <c r="J143" s="193">
        <f>ROUND(I143*H143,2)</f>
        <v>0</v>
      </c>
      <c r="K143" s="189" t="s">
        <v>127</v>
      </c>
      <c r="L143" s="39"/>
      <c r="M143" s="194" t="s">
        <v>19</v>
      </c>
      <c r="N143" s="195" t="s">
        <v>42</v>
      </c>
      <c r="O143" s="64"/>
      <c r="P143" s="196">
        <f>O143*H143</f>
        <v>0</v>
      </c>
      <c r="Q143" s="196">
        <v>0</v>
      </c>
      <c r="R143" s="196">
        <f>Q143*H143</f>
        <v>0</v>
      </c>
      <c r="S143" s="196">
        <v>0.00348</v>
      </c>
      <c r="T143" s="197">
        <f>S143*H143</f>
        <v>0.07342800000000001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199</v>
      </c>
      <c r="AT143" s="198" t="s">
        <v>123</v>
      </c>
      <c r="AU143" s="198" t="s">
        <v>81</v>
      </c>
      <c r="AY143" s="17" t="s">
        <v>120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7" t="s">
        <v>79</v>
      </c>
      <c r="BK143" s="199">
        <f>ROUND(I143*H143,2)</f>
        <v>0</v>
      </c>
      <c r="BL143" s="17" t="s">
        <v>199</v>
      </c>
      <c r="BM143" s="198" t="s">
        <v>251</v>
      </c>
    </row>
    <row r="144" spans="1:65" s="2" customFormat="1" ht="21.75" customHeight="1">
      <c r="A144" s="34"/>
      <c r="B144" s="35"/>
      <c r="C144" s="187" t="s">
        <v>252</v>
      </c>
      <c r="D144" s="187" t="s">
        <v>123</v>
      </c>
      <c r="E144" s="188" t="s">
        <v>253</v>
      </c>
      <c r="F144" s="189" t="s">
        <v>254</v>
      </c>
      <c r="G144" s="190" t="s">
        <v>156</v>
      </c>
      <c r="H144" s="191">
        <v>86.5</v>
      </c>
      <c r="I144" s="192"/>
      <c r="J144" s="193">
        <f>ROUND(I144*H144,2)</f>
        <v>0</v>
      </c>
      <c r="K144" s="189" t="s">
        <v>127</v>
      </c>
      <c r="L144" s="39"/>
      <c r="M144" s="194" t="s">
        <v>19</v>
      </c>
      <c r="N144" s="195" t="s">
        <v>42</v>
      </c>
      <c r="O144" s="64"/>
      <c r="P144" s="196">
        <f>O144*H144</f>
        <v>0</v>
      </c>
      <c r="Q144" s="196">
        <v>0</v>
      </c>
      <c r="R144" s="196">
        <f>Q144*H144</f>
        <v>0</v>
      </c>
      <c r="S144" s="196">
        <v>0.00177</v>
      </c>
      <c r="T144" s="197">
        <f>S144*H144</f>
        <v>0.15310500000000002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199</v>
      </c>
      <c r="AT144" s="198" t="s">
        <v>123</v>
      </c>
      <c r="AU144" s="198" t="s">
        <v>81</v>
      </c>
      <c r="AY144" s="17" t="s">
        <v>120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79</v>
      </c>
      <c r="BK144" s="199">
        <f>ROUND(I144*H144,2)</f>
        <v>0</v>
      </c>
      <c r="BL144" s="17" t="s">
        <v>199</v>
      </c>
      <c r="BM144" s="198" t="s">
        <v>255</v>
      </c>
    </row>
    <row r="145" spans="2:51" s="13" customFormat="1" ht="11.25">
      <c r="B145" s="200"/>
      <c r="C145" s="201"/>
      <c r="D145" s="202" t="s">
        <v>130</v>
      </c>
      <c r="E145" s="203" t="s">
        <v>19</v>
      </c>
      <c r="F145" s="204" t="s">
        <v>256</v>
      </c>
      <c r="G145" s="201"/>
      <c r="H145" s="205">
        <v>86.5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130</v>
      </c>
      <c r="AU145" s="211" t="s">
        <v>81</v>
      </c>
      <c r="AV145" s="13" t="s">
        <v>81</v>
      </c>
      <c r="AW145" s="13" t="s">
        <v>33</v>
      </c>
      <c r="AX145" s="13" t="s">
        <v>79</v>
      </c>
      <c r="AY145" s="211" t="s">
        <v>120</v>
      </c>
    </row>
    <row r="146" spans="1:65" s="2" customFormat="1" ht="21.75" customHeight="1">
      <c r="A146" s="34"/>
      <c r="B146" s="35"/>
      <c r="C146" s="187" t="s">
        <v>257</v>
      </c>
      <c r="D146" s="187" t="s">
        <v>123</v>
      </c>
      <c r="E146" s="188" t="s">
        <v>258</v>
      </c>
      <c r="F146" s="189" t="s">
        <v>259</v>
      </c>
      <c r="G146" s="190" t="s">
        <v>171</v>
      </c>
      <c r="H146" s="191">
        <v>3</v>
      </c>
      <c r="I146" s="192"/>
      <c r="J146" s="193">
        <f>ROUND(I146*H146,2)</f>
        <v>0</v>
      </c>
      <c r="K146" s="189" t="s">
        <v>127</v>
      </c>
      <c r="L146" s="39"/>
      <c r="M146" s="194" t="s">
        <v>19</v>
      </c>
      <c r="N146" s="195" t="s">
        <v>42</v>
      </c>
      <c r="O146" s="64"/>
      <c r="P146" s="196">
        <f>O146*H146</f>
        <v>0</v>
      </c>
      <c r="Q146" s="196">
        <v>0</v>
      </c>
      <c r="R146" s="196">
        <f>Q146*H146</f>
        <v>0</v>
      </c>
      <c r="S146" s="196">
        <v>0.00906</v>
      </c>
      <c r="T146" s="197">
        <f>S146*H146</f>
        <v>0.027180000000000003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199</v>
      </c>
      <c r="AT146" s="198" t="s">
        <v>123</v>
      </c>
      <c r="AU146" s="198" t="s">
        <v>81</v>
      </c>
      <c r="AY146" s="17" t="s">
        <v>120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79</v>
      </c>
      <c r="BK146" s="199">
        <f>ROUND(I146*H146,2)</f>
        <v>0</v>
      </c>
      <c r="BL146" s="17" t="s">
        <v>199</v>
      </c>
      <c r="BM146" s="198" t="s">
        <v>260</v>
      </c>
    </row>
    <row r="147" spans="1:65" s="2" customFormat="1" ht="21.75" customHeight="1">
      <c r="A147" s="34"/>
      <c r="B147" s="35"/>
      <c r="C147" s="187" t="s">
        <v>261</v>
      </c>
      <c r="D147" s="187" t="s">
        <v>123</v>
      </c>
      <c r="E147" s="188" t="s">
        <v>262</v>
      </c>
      <c r="F147" s="189" t="s">
        <v>263</v>
      </c>
      <c r="G147" s="190" t="s">
        <v>156</v>
      </c>
      <c r="H147" s="191">
        <v>26</v>
      </c>
      <c r="I147" s="192"/>
      <c r="J147" s="193">
        <f>ROUND(I147*H147,2)</f>
        <v>0</v>
      </c>
      <c r="K147" s="189" t="s">
        <v>127</v>
      </c>
      <c r="L147" s="39"/>
      <c r="M147" s="194" t="s">
        <v>19</v>
      </c>
      <c r="N147" s="195" t="s">
        <v>42</v>
      </c>
      <c r="O147" s="64"/>
      <c r="P147" s="196">
        <f>O147*H147</f>
        <v>0</v>
      </c>
      <c r="Q147" s="196">
        <v>0</v>
      </c>
      <c r="R147" s="196">
        <f>Q147*H147</f>
        <v>0</v>
      </c>
      <c r="S147" s="196">
        <v>0.002</v>
      </c>
      <c r="T147" s="197">
        <f>S147*H147</f>
        <v>0.052000000000000005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199</v>
      </c>
      <c r="AT147" s="198" t="s">
        <v>123</v>
      </c>
      <c r="AU147" s="198" t="s">
        <v>81</v>
      </c>
      <c r="AY147" s="17" t="s">
        <v>120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79</v>
      </c>
      <c r="BK147" s="199">
        <f>ROUND(I147*H147,2)</f>
        <v>0</v>
      </c>
      <c r="BL147" s="17" t="s">
        <v>199</v>
      </c>
      <c r="BM147" s="198" t="s">
        <v>264</v>
      </c>
    </row>
    <row r="148" spans="2:51" s="13" customFormat="1" ht="11.25">
      <c r="B148" s="200"/>
      <c r="C148" s="201"/>
      <c r="D148" s="202" t="s">
        <v>130</v>
      </c>
      <c r="E148" s="203" t="s">
        <v>19</v>
      </c>
      <c r="F148" s="204" t="s">
        <v>265</v>
      </c>
      <c r="G148" s="201"/>
      <c r="H148" s="205">
        <v>2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130</v>
      </c>
      <c r="AU148" s="211" t="s">
        <v>81</v>
      </c>
      <c r="AV148" s="13" t="s">
        <v>81</v>
      </c>
      <c r="AW148" s="13" t="s">
        <v>33</v>
      </c>
      <c r="AX148" s="13" t="s">
        <v>71</v>
      </c>
      <c r="AY148" s="211" t="s">
        <v>120</v>
      </c>
    </row>
    <row r="149" spans="2:51" s="13" customFormat="1" ht="11.25">
      <c r="B149" s="200"/>
      <c r="C149" s="201"/>
      <c r="D149" s="202" t="s">
        <v>130</v>
      </c>
      <c r="E149" s="203" t="s">
        <v>19</v>
      </c>
      <c r="F149" s="204" t="s">
        <v>266</v>
      </c>
      <c r="G149" s="201"/>
      <c r="H149" s="205">
        <v>24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130</v>
      </c>
      <c r="AU149" s="211" t="s">
        <v>81</v>
      </c>
      <c r="AV149" s="13" t="s">
        <v>81</v>
      </c>
      <c r="AW149" s="13" t="s">
        <v>33</v>
      </c>
      <c r="AX149" s="13" t="s">
        <v>71</v>
      </c>
      <c r="AY149" s="211" t="s">
        <v>120</v>
      </c>
    </row>
    <row r="150" spans="2:51" s="15" customFormat="1" ht="11.25">
      <c r="B150" s="225"/>
      <c r="C150" s="226"/>
      <c r="D150" s="202" t="s">
        <v>130</v>
      </c>
      <c r="E150" s="227" t="s">
        <v>19</v>
      </c>
      <c r="F150" s="228" t="s">
        <v>222</v>
      </c>
      <c r="G150" s="226"/>
      <c r="H150" s="229">
        <v>26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130</v>
      </c>
      <c r="AU150" s="235" t="s">
        <v>81</v>
      </c>
      <c r="AV150" s="15" t="s">
        <v>128</v>
      </c>
      <c r="AW150" s="15" t="s">
        <v>33</v>
      </c>
      <c r="AX150" s="15" t="s">
        <v>79</v>
      </c>
      <c r="AY150" s="235" t="s">
        <v>120</v>
      </c>
    </row>
    <row r="151" spans="1:65" s="2" customFormat="1" ht="21.75" customHeight="1">
      <c r="A151" s="34"/>
      <c r="B151" s="35"/>
      <c r="C151" s="187" t="s">
        <v>267</v>
      </c>
      <c r="D151" s="187" t="s">
        <v>123</v>
      </c>
      <c r="E151" s="188" t="s">
        <v>268</v>
      </c>
      <c r="F151" s="189" t="s">
        <v>269</v>
      </c>
      <c r="G151" s="190" t="s">
        <v>156</v>
      </c>
      <c r="H151" s="191">
        <v>99.85</v>
      </c>
      <c r="I151" s="192"/>
      <c r="J151" s="193">
        <f>ROUND(I151*H151,2)</f>
        <v>0</v>
      </c>
      <c r="K151" s="189" t="s">
        <v>127</v>
      </c>
      <c r="L151" s="39"/>
      <c r="M151" s="194" t="s">
        <v>19</v>
      </c>
      <c r="N151" s="195" t="s">
        <v>42</v>
      </c>
      <c r="O151" s="64"/>
      <c r="P151" s="196">
        <f>O151*H151</f>
        <v>0</v>
      </c>
      <c r="Q151" s="196">
        <v>0</v>
      </c>
      <c r="R151" s="196">
        <f>Q151*H151</f>
        <v>0</v>
      </c>
      <c r="S151" s="196">
        <v>0.00191</v>
      </c>
      <c r="T151" s="197">
        <f>S151*H151</f>
        <v>0.19071349999999998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199</v>
      </c>
      <c r="AT151" s="198" t="s">
        <v>123</v>
      </c>
      <c r="AU151" s="198" t="s">
        <v>81</v>
      </c>
      <c r="AY151" s="17" t="s">
        <v>120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79</v>
      </c>
      <c r="BK151" s="199">
        <f>ROUND(I151*H151,2)</f>
        <v>0</v>
      </c>
      <c r="BL151" s="17" t="s">
        <v>199</v>
      </c>
      <c r="BM151" s="198" t="s">
        <v>270</v>
      </c>
    </row>
    <row r="152" spans="2:51" s="13" customFormat="1" ht="11.25">
      <c r="B152" s="200"/>
      <c r="C152" s="201"/>
      <c r="D152" s="202" t="s">
        <v>130</v>
      </c>
      <c r="E152" s="203" t="s">
        <v>19</v>
      </c>
      <c r="F152" s="204" t="s">
        <v>271</v>
      </c>
      <c r="G152" s="201"/>
      <c r="H152" s="205">
        <v>99.85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130</v>
      </c>
      <c r="AU152" s="211" t="s">
        <v>81</v>
      </c>
      <c r="AV152" s="13" t="s">
        <v>81</v>
      </c>
      <c r="AW152" s="13" t="s">
        <v>33</v>
      </c>
      <c r="AX152" s="13" t="s">
        <v>79</v>
      </c>
      <c r="AY152" s="211" t="s">
        <v>120</v>
      </c>
    </row>
    <row r="153" spans="1:65" s="2" customFormat="1" ht="21.75" customHeight="1">
      <c r="A153" s="34"/>
      <c r="B153" s="35"/>
      <c r="C153" s="187" t="s">
        <v>272</v>
      </c>
      <c r="D153" s="187" t="s">
        <v>123</v>
      </c>
      <c r="E153" s="188" t="s">
        <v>273</v>
      </c>
      <c r="F153" s="189" t="s">
        <v>274</v>
      </c>
      <c r="G153" s="190" t="s">
        <v>156</v>
      </c>
      <c r="H153" s="191">
        <v>13.8</v>
      </c>
      <c r="I153" s="192"/>
      <c r="J153" s="193">
        <f>ROUND(I153*H153,2)</f>
        <v>0</v>
      </c>
      <c r="K153" s="189" t="s">
        <v>127</v>
      </c>
      <c r="L153" s="39"/>
      <c r="M153" s="194" t="s">
        <v>19</v>
      </c>
      <c r="N153" s="195" t="s">
        <v>42</v>
      </c>
      <c r="O153" s="64"/>
      <c r="P153" s="196">
        <f>O153*H153</f>
        <v>0</v>
      </c>
      <c r="Q153" s="196">
        <v>0</v>
      </c>
      <c r="R153" s="196">
        <f>Q153*H153</f>
        <v>0</v>
      </c>
      <c r="S153" s="196">
        <v>0.00223</v>
      </c>
      <c r="T153" s="197">
        <f>S153*H153</f>
        <v>0.030774000000000006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199</v>
      </c>
      <c r="AT153" s="198" t="s">
        <v>123</v>
      </c>
      <c r="AU153" s="198" t="s">
        <v>81</v>
      </c>
      <c r="AY153" s="17" t="s">
        <v>120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79</v>
      </c>
      <c r="BK153" s="199">
        <f>ROUND(I153*H153,2)</f>
        <v>0</v>
      </c>
      <c r="BL153" s="17" t="s">
        <v>199</v>
      </c>
      <c r="BM153" s="198" t="s">
        <v>275</v>
      </c>
    </row>
    <row r="154" spans="1:65" s="2" customFormat="1" ht="16.5" customHeight="1">
      <c r="A154" s="34"/>
      <c r="B154" s="35"/>
      <c r="C154" s="187" t="s">
        <v>276</v>
      </c>
      <c r="D154" s="187" t="s">
        <v>123</v>
      </c>
      <c r="E154" s="188" t="s">
        <v>277</v>
      </c>
      <c r="F154" s="189" t="s">
        <v>278</v>
      </c>
      <c r="G154" s="190" t="s">
        <v>156</v>
      </c>
      <c r="H154" s="191">
        <v>33</v>
      </c>
      <c r="I154" s="192"/>
      <c r="J154" s="193">
        <f>ROUND(I154*H154,2)</f>
        <v>0</v>
      </c>
      <c r="K154" s="189" t="s">
        <v>127</v>
      </c>
      <c r="L154" s="39"/>
      <c r="M154" s="194" t="s">
        <v>19</v>
      </c>
      <c r="N154" s="195" t="s">
        <v>42</v>
      </c>
      <c r="O154" s="64"/>
      <c r="P154" s="196">
        <f>O154*H154</f>
        <v>0</v>
      </c>
      <c r="Q154" s="196">
        <v>0</v>
      </c>
      <c r="R154" s="196">
        <f>Q154*H154</f>
        <v>0</v>
      </c>
      <c r="S154" s="196">
        <v>0.00175</v>
      </c>
      <c r="T154" s="197">
        <f>S154*H154</f>
        <v>0.05775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199</v>
      </c>
      <c r="AT154" s="198" t="s">
        <v>123</v>
      </c>
      <c r="AU154" s="198" t="s">
        <v>81</v>
      </c>
      <c r="AY154" s="17" t="s">
        <v>120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79</v>
      </c>
      <c r="BK154" s="199">
        <f>ROUND(I154*H154,2)</f>
        <v>0</v>
      </c>
      <c r="BL154" s="17" t="s">
        <v>199</v>
      </c>
      <c r="BM154" s="198" t="s">
        <v>279</v>
      </c>
    </row>
    <row r="155" spans="2:51" s="13" customFormat="1" ht="11.25">
      <c r="B155" s="200"/>
      <c r="C155" s="201"/>
      <c r="D155" s="202" t="s">
        <v>130</v>
      </c>
      <c r="E155" s="203" t="s">
        <v>19</v>
      </c>
      <c r="F155" s="204" t="s">
        <v>280</v>
      </c>
      <c r="G155" s="201"/>
      <c r="H155" s="205">
        <v>33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130</v>
      </c>
      <c r="AU155" s="211" t="s">
        <v>81</v>
      </c>
      <c r="AV155" s="13" t="s">
        <v>81</v>
      </c>
      <c r="AW155" s="13" t="s">
        <v>33</v>
      </c>
      <c r="AX155" s="13" t="s">
        <v>79</v>
      </c>
      <c r="AY155" s="211" t="s">
        <v>120</v>
      </c>
    </row>
    <row r="156" spans="1:65" s="2" customFormat="1" ht="21.75" customHeight="1">
      <c r="A156" s="34"/>
      <c r="B156" s="35"/>
      <c r="C156" s="187" t="s">
        <v>281</v>
      </c>
      <c r="D156" s="187" t="s">
        <v>123</v>
      </c>
      <c r="E156" s="188" t="s">
        <v>282</v>
      </c>
      <c r="F156" s="189" t="s">
        <v>283</v>
      </c>
      <c r="G156" s="190" t="s">
        <v>126</v>
      </c>
      <c r="H156" s="191">
        <v>0.75</v>
      </c>
      <c r="I156" s="192"/>
      <c r="J156" s="193">
        <f>ROUND(I156*H156,2)</f>
        <v>0</v>
      </c>
      <c r="K156" s="189" t="s">
        <v>127</v>
      </c>
      <c r="L156" s="39"/>
      <c r="M156" s="194" t="s">
        <v>19</v>
      </c>
      <c r="N156" s="195" t="s">
        <v>42</v>
      </c>
      <c r="O156" s="64"/>
      <c r="P156" s="196">
        <f>O156*H156</f>
        <v>0</v>
      </c>
      <c r="Q156" s="196">
        <v>0</v>
      </c>
      <c r="R156" s="196">
        <f>Q156*H156</f>
        <v>0</v>
      </c>
      <c r="S156" s="196">
        <v>0.00584</v>
      </c>
      <c r="T156" s="197">
        <f>S156*H156</f>
        <v>0.00438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199</v>
      </c>
      <c r="AT156" s="198" t="s">
        <v>123</v>
      </c>
      <c r="AU156" s="198" t="s">
        <v>81</v>
      </c>
      <c r="AY156" s="17" t="s">
        <v>120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79</v>
      </c>
      <c r="BK156" s="199">
        <f>ROUND(I156*H156,2)</f>
        <v>0</v>
      </c>
      <c r="BL156" s="17" t="s">
        <v>199</v>
      </c>
      <c r="BM156" s="198" t="s">
        <v>284</v>
      </c>
    </row>
    <row r="157" spans="2:51" s="13" customFormat="1" ht="11.25">
      <c r="B157" s="200"/>
      <c r="C157" s="201"/>
      <c r="D157" s="202" t="s">
        <v>130</v>
      </c>
      <c r="E157" s="203" t="s">
        <v>19</v>
      </c>
      <c r="F157" s="204" t="s">
        <v>285</v>
      </c>
      <c r="G157" s="201"/>
      <c r="H157" s="205">
        <v>0.206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130</v>
      </c>
      <c r="AU157" s="211" t="s">
        <v>81</v>
      </c>
      <c r="AV157" s="13" t="s">
        <v>81</v>
      </c>
      <c r="AW157" s="13" t="s">
        <v>33</v>
      </c>
      <c r="AX157" s="13" t="s">
        <v>71</v>
      </c>
      <c r="AY157" s="211" t="s">
        <v>120</v>
      </c>
    </row>
    <row r="158" spans="2:51" s="13" customFormat="1" ht="11.25">
      <c r="B158" s="200"/>
      <c r="C158" s="201"/>
      <c r="D158" s="202" t="s">
        <v>130</v>
      </c>
      <c r="E158" s="203" t="s">
        <v>19</v>
      </c>
      <c r="F158" s="204" t="s">
        <v>286</v>
      </c>
      <c r="G158" s="201"/>
      <c r="H158" s="205">
        <v>0.296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130</v>
      </c>
      <c r="AU158" s="211" t="s">
        <v>81</v>
      </c>
      <c r="AV158" s="13" t="s">
        <v>81</v>
      </c>
      <c r="AW158" s="13" t="s">
        <v>33</v>
      </c>
      <c r="AX158" s="13" t="s">
        <v>71</v>
      </c>
      <c r="AY158" s="211" t="s">
        <v>120</v>
      </c>
    </row>
    <row r="159" spans="2:51" s="13" customFormat="1" ht="11.25">
      <c r="B159" s="200"/>
      <c r="C159" s="201"/>
      <c r="D159" s="202" t="s">
        <v>130</v>
      </c>
      <c r="E159" s="203" t="s">
        <v>19</v>
      </c>
      <c r="F159" s="204" t="s">
        <v>287</v>
      </c>
      <c r="G159" s="201"/>
      <c r="H159" s="205">
        <v>0.248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130</v>
      </c>
      <c r="AU159" s="211" t="s">
        <v>81</v>
      </c>
      <c r="AV159" s="13" t="s">
        <v>81</v>
      </c>
      <c r="AW159" s="13" t="s">
        <v>33</v>
      </c>
      <c r="AX159" s="13" t="s">
        <v>71</v>
      </c>
      <c r="AY159" s="211" t="s">
        <v>120</v>
      </c>
    </row>
    <row r="160" spans="2:51" s="15" customFormat="1" ht="11.25">
      <c r="B160" s="225"/>
      <c r="C160" s="226"/>
      <c r="D160" s="202" t="s">
        <v>130</v>
      </c>
      <c r="E160" s="227" t="s">
        <v>19</v>
      </c>
      <c r="F160" s="228" t="s">
        <v>222</v>
      </c>
      <c r="G160" s="226"/>
      <c r="H160" s="229">
        <v>0.75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130</v>
      </c>
      <c r="AU160" s="235" t="s">
        <v>81</v>
      </c>
      <c r="AV160" s="15" t="s">
        <v>128</v>
      </c>
      <c r="AW160" s="15" t="s">
        <v>33</v>
      </c>
      <c r="AX160" s="15" t="s">
        <v>79</v>
      </c>
      <c r="AY160" s="235" t="s">
        <v>120</v>
      </c>
    </row>
    <row r="161" spans="1:65" s="2" customFormat="1" ht="21.75" customHeight="1">
      <c r="A161" s="34"/>
      <c r="B161" s="35"/>
      <c r="C161" s="187" t="s">
        <v>288</v>
      </c>
      <c r="D161" s="187" t="s">
        <v>123</v>
      </c>
      <c r="E161" s="188" t="s">
        <v>289</v>
      </c>
      <c r="F161" s="189" t="s">
        <v>290</v>
      </c>
      <c r="G161" s="190" t="s">
        <v>156</v>
      </c>
      <c r="H161" s="191">
        <v>13.8</v>
      </c>
      <c r="I161" s="192"/>
      <c r="J161" s="193">
        <f>ROUND(I161*H161,2)</f>
        <v>0</v>
      </c>
      <c r="K161" s="189" t="s">
        <v>127</v>
      </c>
      <c r="L161" s="39"/>
      <c r="M161" s="194" t="s">
        <v>19</v>
      </c>
      <c r="N161" s="195" t="s">
        <v>42</v>
      </c>
      <c r="O161" s="64"/>
      <c r="P161" s="196">
        <f>O161*H161</f>
        <v>0</v>
      </c>
      <c r="Q161" s="196">
        <v>0</v>
      </c>
      <c r="R161" s="196">
        <f>Q161*H161</f>
        <v>0</v>
      </c>
      <c r="S161" s="196">
        <v>0.0026</v>
      </c>
      <c r="T161" s="197">
        <f>S161*H161</f>
        <v>0.03588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199</v>
      </c>
      <c r="AT161" s="198" t="s">
        <v>123</v>
      </c>
      <c r="AU161" s="198" t="s">
        <v>81</v>
      </c>
      <c r="AY161" s="17" t="s">
        <v>120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79</v>
      </c>
      <c r="BK161" s="199">
        <f>ROUND(I161*H161,2)</f>
        <v>0</v>
      </c>
      <c r="BL161" s="17" t="s">
        <v>199</v>
      </c>
      <c r="BM161" s="198" t="s">
        <v>291</v>
      </c>
    </row>
    <row r="162" spans="2:51" s="13" customFormat="1" ht="11.25">
      <c r="B162" s="200"/>
      <c r="C162" s="201"/>
      <c r="D162" s="202" t="s">
        <v>130</v>
      </c>
      <c r="E162" s="203" t="s">
        <v>19</v>
      </c>
      <c r="F162" s="204" t="s">
        <v>292</v>
      </c>
      <c r="G162" s="201"/>
      <c r="H162" s="205">
        <v>13.8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130</v>
      </c>
      <c r="AU162" s="211" t="s">
        <v>81</v>
      </c>
      <c r="AV162" s="13" t="s">
        <v>81</v>
      </c>
      <c r="AW162" s="13" t="s">
        <v>33</v>
      </c>
      <c r="AX162" s="13" t="s">
        <v>79</v>
      </c>
      <c r="AY162" s="211" t="s">
        <v>120</v>
      </c>
    </row>
    <row r="163" spans="2:63" s="12" customFormat="1" ht="22.9" customHeight="1">
      <c r="B163" s="171"/>
      <c r="C163" s="172"/>
      <c r="D163" s="173" t="s">
        <v>70</v>
      </c>
      <c r="E163" s="185" t="s">
        <v>293</v>
      </c>
      <c r="F163" s="185" t="s">
        <v>294</v>
      </c>
      <c r="G163" s="172"/>
      <c r="H163" s="172"/>
      <c r="I163" s="175"/>
      <c r="J163" s="186">
        <f>BK163</f>
        <v>0</v>
      </c>
      <c r="K163" s="172"/>
      <c r="L163" s="177"/>
      <c r="M163" s="178"/>
      <c r="N163" s="179"/>
      <c r="O163" s="179"/>
      <c r="P163" s="180">
        <f>P164</f>
        <v>0</v>
      </c>
      <c r="Q163" s="179"/>
      <c r="R163" s="180">
        <f>R164</f>
        <v>0</v>
      </c>
      <c r="S163" s="179"/>
      <c r="T163" s="181">
        <f>T164</f>
        <v>0.039</v>
      </c>
      <c r="AR163" s="182" t="s">
        <v>81</v>
      </c>
      <c r="AT163" s="183" t="s">
        <v>70</v>
      </c>
      <c r="AU163" s="183" t="s">
        <v>79</v>
      </c>
      <c r="AY163" s="182" t="s">
        <v>120</v>
      </c>
      <c r="BK163" s="184">
        <f>BK164</f>
        <v>0</v>
      </c>
    </row>
    <row r="164" spans="1:65" s="2" customFormat="1" ht="21.75" customHeight="1">
      <c r="A164" s="34"/>
      <c r="B164" s="35"/>
      <c r="C164" s="187" t="s">
        <v>295</v>
      </c>
      <c r="D164" s="187" t="s">
        <v>123</v>
      </c>
      <c r="E164" s="188" t="s">
        <v>296</v>
      </c>
      <c r="F164" s="189" t="s">
        <v>297</v>
      </c>
      <c r="G164" s="190" t="s">
        <v>126</v>
      </c>
      <c r="H164" s="191">
        <v>300</v>
      </c>
      <c r="I164" s="192"/>
      <c r="J164" s="193">
        <f>ROUND(I164*H164,2)</f>
        <v>0</v>
      </c>
      <c r="K164" s="189" t="s">
        <v>127</v>
      </c>
      <c r="L164" s="39"/>
      <c r="M164" s="194" t="s">
        <v>19</v>
      </c>
      <c r="N164" s="195" t="s">
        <v>42</v>
      </c>
      <c r="O164" s="64"/>
      <c r="P164" s="196">
        <f>O164*H164</f>
        <v>0</v>
      </c>
      <c r="Q164" s="196">
        <v>0</v>
      </c>
      <c r="R164" s="196">
        <f>Q164*H164</f>
        <v>0</v>
      </c>
      <c r="S164" s="196">
        <v>0.00013</v>
      </c>
      <c r="T164" s="197">
        <f>S164*H164</f>
        <v>0.039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199</v>
      </c>
      <c r="AT164" s="198" t="s">
        <v>123</v>
      </c>
      <c r="AU164" s="198" t="s">
        <v>81</v>
      </c>
      <c r="AY164" s="17" t="s">
        <v>120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7" t="s">
        <v>79</v>
      </c>
      <c r="BK164" s="199">
        <f>ROUND(I164*H164,2)</f>
        <v>0</v>
      </c>
      <c r="BL164" s="17" t="s">
        <v>199</v>
      </c>
      <c r="BM164" s="198" t="s">
        <v>298</v>
      </c>
    </row>
    <row r="165" spans="2:63" s="12" customFormat="1" ht="22.9" customHeight="1">
      <c r="B165" s="171"/>
      <c r="C165" s="172"/>
      <c r="D165" s="173" t="s">
        <v>70</v>
      </c>
      <c r="E165" s="185" t="s">
        <v>299</v>
      </c>
      <c r="F165" s="185" t="s">
        <v>300</v>
      </c>
      <c r="G165" s="172"/>
      <c r="H165" s="172"/>
      <c r="I165" s="175"/>
      <c r="J165" s="186">
        <f>BK165</f>
        <v>0</v>
      </c>
      <c r="K165" s="172"/>
      <c r="L165" s="177"/>
      <c r="M165" s="178"/>
      <c r="N165" s="179"/>
      <c r="O165" s="179"/>
      <c r="P165" s="180">
        <f>P166</f>
        <v>0</v>
      </c>
      <c r="Q165" s="179"/>
      <c r="R165" s="180">
        <f>R166</f>
        <v>0</v>
      </c>
      <c r="S165" s="179"/>
      <c r="T165" s="181">
        <f>T166</f>
        <v>0.25</v>
      </c>
      <c r="AR165" s="182" t="s">
        <v>81</v>
      </c>
      <c r="AT165" s="183" t="s">
        <v>70</v>
      </c>
      <c r="AU165" s="183" t="s">
        <v>79</v>
      </c>
      <c r="AY165" s="182" t="s">
        <v>120</v>
      </c>
      <c r="BK165" s="184">
        <f>BK166</f>
        <v>0</v>
      </c>
    </row>
    <row r="166" spans="1:65" s="2" customFormat="1" ht="21.75" customHeight="1">
      <c r="A166" s="34"/>
      <c r="B166" s="35"/>
      <c r="C166" s="187" t="s">
        <v>301</v>
      </c>
      <c r="D166" s="187" t="s">
        <v>123</v>
      </c>
      <c r="E166" s="188" t="s">
        <v>302</v>
      </c>
      <c r="F166" s="189" t="s">
        <v>303</v>
      </c>
      <c r="G166" s="190" t="s">
        <v>304</v>
      </c>
      <c r="H166" s="191">
        <v>250</v>
      </c>
      <c r="I166" s="192"/>
      <c r="J166" s="193">
        <f>ROUND(I166*H166,2)</f>
        <v>0</v>
      </c>
      <c r="K166" s="189" t="s">
        <v>127</v>
      </c>
      <c r="L166" s="39"/>
      <c r="M166" s="194" t="s">
        <v>19</v>
      </c>
      <c r="N166" s="195" t="s">
        <v>42</v>
      </c>
      <c r="O166" s="64"/>
      <c r="P166" s="196">
        <f>O166*H166</f>
        <v>0</v>
      </c>
      <c r="Q166" s="196">
        <v>0</v>
      </c>
      <c r="R166" s="196">
        <f>Q166*H166</f>
        <v>0</v>
      </c>
      <c r="S166" s="196">
        <v>0.001</v>
      </c>
      <c r="T166" s="197">
        <f>S166*H166</f>
        <v>0.25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199</v>
      </c>
      <c r="AT166" s="198" t="s">
        <v>123</v>
      </c>
      <c r="AU166" s="198" t="s">
        <v>81</v>
      </c>
      <c r="AY166" s="17" t="s">
        <v>120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7" t="s">
        <v>79</v>
      </c>
      <c r="BK166" s="199">
        <f>ROUND(I166*H166,2)</f>
        <v>0</v>
      </c>
      <c r="BL166" s="17" t="s">
        <v>199</v>
      </c>
      <c r="BM166" s="198" t="s">
        <v>305</v>
      </c>
    </row>
    <row r="167" spans="2:63" s="12" customFormat="1" ht="22.9" customHeight="1">
      <c r="B167" s="171"/>
      <c r="C167" s="172"/>
      <c r="D167" s="173" t="s">
        <v>70</v>
      </c>
      <c r="E167" s="185" t="s">
        <v>306</v>
      </c>
      <c r="F167" s="185" t="s">
        <v>307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SUM(P168:P182)</f>
        <v>0</v>
      </c>
      <c r="Q167" s="179"/>
      <c r="R167" s="180">
        <f>SUM(R168:R182)</f>
        <v>0.533424</v>
      </c>
      <c r="S167" s="179"/>
      <c r="T167" s="181">
        <f>SUM(T168:T182)</f>
        <v>0</v>
      </c>
      <c r="AR167" s="182" t="s">
        <v>81</v>
      </c>
      <c r="AT167" s="183" t="s">
        <v>70</v>
      </c>
      <c r="AU167" s="183" t="s">
        <v>79</v>
      </c>
      <c r="AY167" s="182" t="s">
        <v>120</v>
      </c>
      <c r="BK167" s="184">
        <f>SUM(BK168:BK182)</f>
        <v>0</v>
      </c>
    </row>
    <row r="168" spans="1:65" s="2" customFormat="1" ht="21.75" customHeight="1">
      <c r="A168" s="34"/>
      <c r="B168" s="35"/>
      <c r="C168" s="187" t="s">
        <v>308</v>
      </c>
      <c r="D168" s="187" t="s">
        <v>123</v>
      </c>
      <c r="E168" s="188" t="s">
        <v>309</v>
      </c>
      <c r="F168" s="189" t="s">
        <v>310</v>
      </c>
      <c r="G168" s="190" t="s">
        <v>126</v>
      </c>
      <c r="H168" s="191">
        <v>850</v>
      </c>
      <c r="I168" s="192"/>
      <c r="J168" s="193">
        <f>ROUND(I168*H168,2)</f>
        <v>0</v>
      </c>
      <c r="K168" s="189" t="s">
        <v>127</v>
      </c>
      <c r="L168" s="39"/>
      <c r="M168" s="194" t="s">
        <v>19</v>
      </c>
      <c r="N168" s="195" t="s">
        <v>42</v>
      </c>
      <c r="O168" s="64"/>
      <c r="P168" s="196">
        <f>O168*H168</f>
        <v>0</v>
      </c>
      <c r="Q168" s="196">
        <v>0.0004</v>
      </c>
      <c r="R168" s="196">
        <f>Q168*H168</f>
        <v>0.34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199</v>
      </c>
      <c r="AT168" s="198" t="s">
        <v>123</v>
      </c>
      <c r="AU168" s="198" t="s">
        <v>81</v>
      </c>
      <c r="AY168" s="17" t="s">
        <v>120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79</v>
      </c>
      <c r="BK168" s="199">
        <f>ROUND(I168*H168,2)</f>
        <v>0</v>
      </c>
      <c r="BL168" s="17" t="s">
        <v>199</v>
      </c>
      <c r="BM168" s="198" t="s">
        <v>311</v>
      </c>
    </row>
    <row r="169" spans="1:47" s="2" customFormat="1" ht="48.75">
      <c r="A169" s="34"/>
      <c r="B169" s="35"/>
      <c r="C169" s="36"/>
      <c r="D169" s="202" t="s">
        <v>135</v>
      </c>
      <c r="E169" s="36"/>
      <c r="F169" s="212" t="s">
        <v>312</v>
      </c>
      <c r="G169" s="36"/>
      <c r="H169" s="36"/>
      <c r="I169" s="108"/>
      <c r="J169" s="36"/>
      <c r="K169" s="36"/>
      <c r="L169" s="39"/>
      <c r="M169" s="213"/>
      <c r="N169" s="214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135</v>
      </c>
      <c r="AU169" s="17" t="s">
        <v>81</v>
      </c>
    </row>
    <row r="170" spans="1:65" s="2" customFormat="1" ht="21.75" customHeight="1">
      <c r="A170" s="34"/>
      <c r="B170" s="35"/>
      <c r="C170" s="187" t="s">
        <v>313</v>
      </c>
      <c r="D170" s="187" t="s">
        <v>123</v>
      </c>
      <c r="E170" s="188" t="s">
        <v>314</v>
      </c>
      <c r="F170" s="189" t="s">
        <v>315</v>
      </c>
      <c r="G170" s="190" t="s">
        <v>126</v>
      </c>
      <c r="H170" s="191">
        <v>321.2</v>
      </c>
      <c r="I170" s="192"/>
      <c r="J170" s="193">
        <f>ROUND(I170*H170,2)</f>
        <v>0</v>
      </c>
      <c r="K170" s="189" t="s">
        <v>127</v>
      </c>
      <c r="L170" s="39"/>
      <c r="M170" s="194" t="s">
        <v>19</v>
      </c>
      <c r="N170" s="195" t="s">
        <v>42</v>
      </c>
      <c r="O170" s="64"/>
      <c r="P170" s="196">
        <f>O170*H170</f>
        <v>0</v>
      </c>
      <c r="Q170" s="196">
        <v>2E-05</v>
      </c>
      <c r="R170" s="196">
        <f>Q170*H170</f>
        <v>0.006424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199</v>
      </c>
      <c r="AT170" s="198" t="s">
        <v>123</v>
      </c>
      <c r="AU170" s="198" t="s">
        <v>81</v>
      </c>
      <c r="AY170" s="17" t="s">
        <v>120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79</v>
      </c>
      <c r="BK170" s="199">
        <f>ROUND(I170*H170,2)</f>
        <v>0</v>
      </c>
      <c r="BL170" s="17" t="s">
        <v>199</v>
      </c>
      <c r="BM170" s="198" t="s">
        <v>316</v>
      </c>
    </row>
    <row r="171" spans="1:47" s="2" customFormat="1" ht="126.75">
      <c r="A171" s="34"/>
      <c r="B171" s="35"/>
      <c r="C171" s="36"/>
      <c r="D171" s="202" t="s">
        <v>135</v>
      </c>
      <c r="E171" s="36"/>
      <c r="F171" s="212" t="s">
        <v>218</v>
      </c>
      <c r="G171" s="36"/>
      <c r="H171" s="36"/>
      <c r="I171" s="108"/>
      <c r="J171" s="36"/>
      <c r="K171" s="36"/>
      <c r="L171" s="39"/>
      <c r="M171" s="213"/>
      <c r="N171" s="214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135</v>
      </c>
      <c r="AU171" s="17" t="s">
        <v>81</v>
      </c>
    </row>
    <row r="172" spans="2:51" s="14" customFormat="1" ht="11.25">
      <c r="B172" s="215"/>
      <c r="C172" s="216"/>
      <c r="D172" s="202" t="s">
        <v>130</v>
      </c>
      <c r="E172" s="217" t="s">
        <v>19</v>
      </c>
      <c r="F172" s="218" t="s">
        <v>219</v>
      </c>
      <c r="G172" s="216"/>
      <c r="H172" s="217" t="s">
        <v>19</v>
      </c>
      <c r="I172" s="219"/>
      <c r="J172" s="216"/>
      <c r="K172" s="216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130</v>
      </c>
      <c r="AU172" s="224" t="s">
        <v>81</v>
      </c>
      <c r="AV172" s="14" t="s">
        <v>79</v>
      </c>
      <c r="AW172" s="14" t="s">
        <v>33</v>
      </c>
      <c r="AX172" s="14" t="s">
        <v>71</v>
      </c>
      <c r="AY172" s="224" t="s">
        <v>120</v>
      </c>
    </row>
    <row r="173" spans="2:51" s="13" customFormat="1" ht="11.25">
      <c r="B173" s="200"/>
      <c r="C173" s="201"/>
      <c r="D173" s="202" t="s">
        <v>130</v>
      </c>
      <c r="E173" s="203" t="s">
        <v>19</v>
      </c>
      <c r="F173" s="204" t="s">
        <v>220</v>
      </c>
      <c r="G173" s="201"/>
      <c r="H173" s="205">
        <v>300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130</v>
      </c>
      <c r="AU173" s="211" t="s">
        <v>81</v>
      </c>
      <c r="AV173" s="13" t="s">
        <v>81</v>
      </c>
      <c r="AW173" s="13" t="s">
        <v>33</v>
      </c>
      <c r="AX173" s="13" t="s">
        <v>71</v>
      </c>
      <c r="AY173" s="211" t="s">
        <v>120</v>
      </c>
    </row>
    <row r="174" spans="2:51" s="13" customFormat="1" ht="11.25">
      <c r="B174" s="200"/>
      <c r="C174" s="201"/>
      <c r="D174" s="202" t="s">
        <v>130</v>
      </c>
      <c r="E174" s="203" t="s">
        <v>19</v>
      </c>
      <c r="F174" s="204" t="s">
        <v>221</v>
      </c>
      <c r="G174" s="201"/>
      <c r="H174" s="205">
        <v>21.2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130</v>
      </c>
      <c r="AU174" s="211" t="s">
        <v>81</v>
      </c>
      <c r="AV174" s="13" t="s">
        <v>81</v>
      </c>
      <c r="AW174" s="13" t="s">
        <v>33</v>
      </c>
      <c r="AX174" s="13" t="s">
        <v>71</v>
      </c>
      <c r="AY174" s="211" t="s">
        <v>120</v>
      </c>
    </row>
    <row r="175" spans="2:51" s="15" customFormat="1" ht="11.25">
      <c r="B175" s="225"/>
      <c r="C175" s="226"/>
      <c r="D175" s="202" t="s">
        <v>130</v>
      </c>
      <c r="E175" s="227" t="s">
        <v>19</v>
      </c>
      <c r="F175" s="228" t="s">
        <v>222</v>
      </c>
      <c r="G175" s="226"/>
      <c r="H175" s="229">
        <v>321.2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130</v>
      </c>
      <c r="AU175" s="235" t="s">
        <v>81</v>
      </c>
      <c r="AV175" s="15" t="s">
        <v>128</v>
      </c>
      <c r="AW175" s="15" t="s">
        <v>33</v>
      </c>
      <c r="AX175" s="15" t="s">
        <v>79</v>
      </c>
      <c r="AY175" s="235" t="s">
        <v>120</v>
      </c>
    </row>
    <row r="176" spans="1:65" s="2" customFormat="1" ht="21.75" customHeight="1">
      <c r="A176" s="34"/>
      <c r="B176" s="35"/>
      <c r="C176" s="187" t="s">
        <v>317</v>
      </c>
      <c r="D176" s="187" t="s">
        <v>123</v>
      </c>
      <c r="E176" s="188" t="s">
        <v>318</v>
      </c>
      <c r="F176" s="189" t="s">
        <v>319</v>
      </c>
      <c r="G176" s="190" t="s">
        <v>126</v>
      </c>
      <c r="H176" s="191">
        <v>1150</v>
      </c>
      <c r="I176" s="192"/>
      <c r="J176" s="193">
        <f>ROUND(I176*H176,2)</f>
        <v>0</v>
      </c>
      <c r="K176" s="189" t="s">
        <v>127</v>
      </c>
      <c r="L176" s="39"/>
      <c r="M176" s="194" t="s">
        <v>19</v>
      </c>
      <c r="N176" s="195" t="s">
        <v>42</v>
      </c>
      <c r="O176" s="64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199</v>
      </c>
      <c r="AT176" s="198" t="s">
        <v>123</v>
      </c>
      <c r="AU176" s="198" t="s">
        <v>81</v>
      </c>
      <c r="AY176" s="17" t="s">
        <v>120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7" t="s">
        <v>79</v>
      </c>
      <c r="BK176" s="199">
        <f>ROUND(I176*H176,2)</f>
        <v>0</v>
      </c>
      <c r="BL176" s="17" t="s">
        <v>199</v>
      </c>
      <c r="BM176" s="198" t="s">
        <v>320</v>
      </c>
    </row>
    <row r="177" spans="1:47" s="2" customFormat="1" ht="29.25">
      <c r="A177" s="34"/>
      <c r="B177" s="35"/>
      <c r="C177" s="36"/>
      <c r="D177" s="202" t="s">
        <v>135</v>
      </c>
      <c r="E177" s="36"/>
      <c r="F177" s="212" t="s">
        <v>321</v>
      </c>
      <c r="G177" s="36"/>
      <c r="H177" s="36"/>
      <c r="I177" s="108"/>
      <c r="J177" s="36"/>
      <c r="K177" s="36"/>
      <c r="L177" s="39"/>
      <c r="M177" s="213"/>
      <c r="N177" s="214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135</v>
      </c>
      <c r="AU177" s="17" t="s">
        <v>81</v>
      </c>
    </row>
    <row r="178" spans="2:51" s="13" customFormat="1" ht="11.25">
      <c r="B178" s="200"/>
      <c r="C178" s="201"/>
      <c r="D178" s="202" t="s">
        <v>130</v>
      </c>
      <c r="E178" s="203" t="s">
        <v>19</v>
      </c>
      <c r="F178" s="204" t="s">
        <v>220</v>
      </c>
      <c r="G178" s="201"/>
      <c r="H178" s="205">
        <v>300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130</v>
      </c>
      <c r="AU178" s="211" t="s">
        <v>81</v>
      </c>
      <c r="AV178" s="13" t="s">
        <v>81</v>
      </c>
      <c r="AW178" s="13" t="s">
        <v>33</v>
      </c>
      <c r="AX178" s="13" t="s">
        <v>71</v>
      </c>
      <c r="AY178" s="211" t="s">
        <v>120</v>
      </c>
    </row>
    <row r="179" spans="2:51" s="13" customFormat="1" ht="11.25">
      <c r="B179" s="200"/>
      <c r="C179" s="201"/>
      <c r="D179" s="202" t="s">
        <v>130</v>
      </c>
      <c r="E179" s="203" t="s">
        <v>19</v>
      </c>
      <c r="F179" s="204" t="s">
        <v>322</v>
      </c>
      <c r="G179" s="201"/>
      <c r="H179" s="205">
        <v>850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130</v>
      </c>
      <c r="AU179" s="211" t="s">
        <v>81</v>
      </c>
      <c r="AV179" s="13" t="s">
        <v>81</v>
      </c>
      <c r="AW179" s="13" t="s">
        <v>33</v>
      </c>
      <c r="AX179" s="13" t="s">
        <v>71</v>
      </c>
      <c r="AY179" s="211" t="s">
        <v>120</v>
      </c>
    </row>
    <row r="180" spans="2:51" s="15" customFormat="1" ht="11.25">
      <c r="B180" s="225"/>
      <c r="C180" s="226"/>
      <c r="D180" s="202" t="s">
        <v>130</v>
      </c>
      <c r="E180" s="227" t="s">
        <v>19</v>
      </c>
      <c r="F180" s="228" t="s">
        <v>222</v>
      </c>
      <c r="G180" s="226"/>
      <c r="H180" s="229">
        <v>1150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130</v>
      </c>
      <c r="AU180" s="235" t="s">
        <v>81</v>
      </c>
      <c r="AV180" s="15" t="s">
        <v>128</v>
      </c>
      <c r="AW180" s="15" t="s">
        <v>33</v>
      </c>
      <c r="AX180" s="15" t="s">
        <v>79</v>
      </c>
      <c r="AY180" s="235" t="s">
        <v>120</v>
      </c>
    </row>
    <row r="181" spans="1:65" s="2" customFormat="1" ht="33" customHeight="1">
      <c r="A181" s="34"/>
      <c r="B181" s="35"/>
      <c r="C181" s="187" t="s">
        <v>323</v>
      </c>
      <c r="D181" s="187" t="s">
        <v>123</v>
      </c>
      <c r="E181" s="188" t="s">
        <v>324</v>
      </c>
      <c r="F181" s="189" t="s">
        <v>325</v>
      </c>
      <c r="G181" s="190" t="s">
        <v>126</v>
      </c>
      <c r="H181" s="191">
        <v>850</v>
      </c>
      <c r="I181" s="192"/>
      <c r="J181" s="193">
        <f>ROUND(I181*H181,2)</f>
        <v>0</v>
      </c>
      <c r="K181" s="189" t="s">
        <v>127</v>
      </c>
      <c r="L181" s="39"/>
      <c r="M181" s="194" t="s">
        <v>19</v>
      </c>
      <c r="N181" s="195" t="s">
        <v>42</v>
      </c>
      <c r="O181" s="64"/>
      <c r="P181" s="196">
        <f>O181*H181</f>
        <v>0</v>
      </c>
      <c r="Q181" s="196">
        <v>0.00022</v>
      </c>
      <c r="R181" s="196">
        <f>Q181*H181</f>
        <v>0.187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199</v>
      </c>
      <c r="AT181" s="198" t="s">
        <v>123</v>
      </c>
      <c r="AU181" s="198" t="s">
        <v>81</v>
      </c>
      <c r="AY181" s="17" t="s">
        <v>120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79</v>
      </c>
      <c r="BK181" s="199">
        <f>ROUND(I181*H181,2)</f>
        <v>0</v>
      </c>
      <c r="BL181" s="17" t="s">
        <v>199</v>
      </c>
      <c r="BM181" s="198" t="s">
        <v>326</v>
      </c>
    </row>
    <row r="182" spans="1:47" s="2" customFormat="1" ht="87.75">
      <c r="A182" s="34"/>
      <c r="B182" s="35"/>
      <c r="C182" s="36"/>
      <c r="D182" s="202" t="s">
        <v>135</v>
      </c>
      <c r="E182" s="36"/>
      <c r="F182" s="212" t="s">
        <v>327</v>
      </c>
      <c r="G182" s="36"/>
      <c r="H182" s="36"/>
      <c r="I182" s="108"/>
      <c r="J182" s="36"/>
      <c r="K182" s="36"/>
      <c r="L182" s="39"/>
      <c r="M182" s="236"/>
      <c r="N182" s="237"/>
      <c r="O182" s="238"/>
      <c r="P182" s="238"/>
      <c r="Q182" s="238"/>
      <c r="R182" s="238"/>
      <c r="S182" s="238"/>
      <c r="T182" s="239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135</v>
      </c>
      <c r="AU182" s="17" t="s">
        <v>81</v>
      </c>
    </row>
    <row r="183" spans="1:31" s="2" customFormat="1" ht="6.95" customHeight="1">
      <c r="A183" s="34"/>
      <c r="B183" s="47"/>
      <c r="C183" s="48"/>
      <c r="D183" s="48"/>
      <c r="E183" s="48"/>
      <c r="F183" s="48"/>
      <c r="G183" s="48"/>
      <c r="H183" s="48"/>
      <c r="I183" s="136"/>
      <c r="J183" s="48"/>
      <c r="K183" s="48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jTowsM7280VuJyQnXsz4Ve/cLJYfHTyfg6RvAuxbtCld0GM8JnXEemKT3PoeZ+EaERqvyboqQDRUpGRJw+EW0Q==" saltValue="4UJqv+l3soU3EO6u1aSz8M8rqPcSjLO8fmRYZApHKL2q4r3cxFXw7CnU2xPpEeiZRuJLSbh3Ey9jh5tlN92+vw==" spinCount="100000" sheet="1" objects="1" scenarios="1" formatColumns="0" formatRows="0" autoFilter="0"/>
  <autoFilter ref="C88:K18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1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84</v>
      </c>
    </row>
    <row r="3" spans="2:46" s="1" customFormat="1" ht="6.95" customHeight="1" hidden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81</v>
      </c>
    </row>
    <row r="4" spans="2:46" s="1" customFormat="1" ht="24.95" customHeight="1" hidden="1">
      <c r="B4" s="20"/>
      <c r="D4" s="105" t="s">
        <v>88</v>
      </c>
      <c r="I4" s="101"/>
      <c r="L4" s="20"/>
      <c r="M4" s="106" t="s">
        <v>10</v>
      </c>
      <c r="AT4" s="17" t="s">
        <v>4</v>
      </c>
    </row>
    <row r="5" spans="2:12" s="1" customFormat="1" ht="6.95" customHeight="1" hidden="1">
      <c r="B5" s="20"/>
      <c r="I5" s="101"/>
      <c r="L5" s="20"/>
    </row>
    <row r="6" spans="2:12" s="1" customFormat="1" ht="12" customHeight="1" hidden="1">
      <c r="B6" s="20"/>
      <c r="D6" s="107" t="s">
        <v>16</v>
      </c>
      <c r="I6" s="101"/>
      <c r="L6" s="20"/>
    </row>
    <row r="7" spans="2:12" s="1" customFormat="1" ht="16.5" customHeight="1" hidden="1">
      <c r="B7" s="20"/>
      <c r="E7" s="294" t="str">
        <f>'Rekapitulace stavby'!K6</f>
        <v>Výměna střešní krytiny na objektu č. p. 1, Nový Jičín</v>
      </c>
      <c r="F7" s="295"/>
      <c r="G7" s="295"/>
      <c r="H7" s="295"/>
      <c r="I7" s="101"/>
      <c r="L7" s="20"/>
    </row>
    <row r="8" spans="1:31" s="2" customFormat="1" ht="12" customHeight="1" hidden="1">
      <c r="A8" s="34"/>
      <c r="B8" s="39"/>
      <c r="C8" s="34"/>
      <c r="D8" s="107" t="s">
        <v>89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96" t="s">
        <v>328</v>
      </c>
      <c r="F9" s="297"/>
      <c r="G9" s="297"/>
      <c r="H9" s="297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22. 10. 2020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19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0" t="s">
        <v>27</v>
      </c>
      <c r="F15" s="34"/>
      <c r="G15" s="34"/>
      <c r="H15" s="34"/>
      <c r="I15" s="111" t="s">
        <v>28</v>
      </c>
      <c r="J15" s="110" t="s">
        <v>19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7" t="s">
        <v>29</v>
      </c>
      <c r="E17" s="34"/>
      <c r="F17" s="34"/>
      <c r="G17" s="34"/>
      <c r="H17" s="34"/>
      <c r="I17" s="111" t="s">
        <v>26</v>
      </c>
      <c r="J17" s="30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1" t="s">
        <v>28</v>
      </c>
      <c r="J18" s="30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7" t="s">
        <v>31</v>
      </c>
      <c r="E20" s="34"/>
      <c r="F20" s="34"/>
      <c r="G20" s="34"/>
      <c r="H20" s="34"/>
      <c r="I20" s="111" t="s">
        <v>26</v>
      </c>
      <c r="J20" s="110" t="s">
        <v>19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0" t="s">
        <v>32</v>
      </c>
      <c r="F21" s="34"/>
      <c r="G21" s="34"/>
      <c r="H21" s="34"/>
      <c r="I21" s="111" t="s">
        <v>28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7" t="s">
        <v>34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0" t="s">
        <v>32</v>
      </c>
      <c r="F24" s="34"/>
      <c r="G24" s="34"/>
      <c r="H24" s="34"/>
      <c r="I24" s="111" t="s">
        <v>28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7" t="s">
        <v>35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3"/>
      <c r="B27" s="114"/>
      <c r="C27" s="113"/>
      <c r="D27" s="113"/>
      <c r="E27" s="300" t="s">
        <v>19</v>
      </c>
      <c r="F27" s="300"/>
      <c r="G27" s="300"/>
      <c r="H27" s="300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37</v>
      </c>
      <c r="E30" s="34"/>
      <c r="F30" s="34"/>
      <c r="G30" s="34"/>
      <c r="H30" s="34"/>
      <c r="I30" s="108"/>
      <c r="J30" s="120">
        <f>ROUND(J89,2)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39</v>
      </c>
      <c r="G32" s="34"/>
      <c r="H32" s="34"/>
      <c r="I32" s="122" t="s">
        <v>38</v>
      </c>
      <c r="J32" s="121" t="s">
        <v>40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3" t="s">
        <v>41</v>
      </c>
      <c r="E33" s="107" t="s">
        <v>42</v>
      </c>
      <c r="F33" s="124">
        <f>ROUND((SUM(BE89:BE239)),2)</f>
        <v>0</v>
      </c>
      <c r="G33" s="34"/>
      <c r="H33" s="34"/>
      <c r="I33" s="125">
        <v>0.21</v>
      </c>
      <c r="J33" s="124">
        <f>ROUND(((SUM(BE89:BE239))*I33),2)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7" t="s">
        <v>43</v>
      </c>
      <c r="F34" s="124">
        <f>ROUND((SUM(BF89:BF239)),2)</f>
        <v>0</v>
      </c>
      <c r="G34" s="34"/>
      <c r="H34" s="34"/>
      <c r="I34" s="125">
        <v>0.15</v>
      </c>
      <c r="J34" s="124">
        <f>ROUND(((SUM(BF89:BF239))*I34),2)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44</v>
      </c>
      <c r="F35" s="124">
        <f>ROUND((SUM(BG89:BG239)),2)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7" t="s">
        <v>45</v>
      </c>
      <c r="F36" s="124">
        <f>ROUND((SUM(BH89:BH239)),2)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7" t="s">
        <v>46</v>
      </c>
      <c r="F37" s="124">
        <f>ROUND((SUM(BI89:BI239)),2)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31"/>
      <c r="J39" s="132">
        <f>SUM(J30:J37)</f>
        <v>0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91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01" t="str">
        <f>E7</f>
        <v>Výměna střešní krytiny na objektu č. p. 1, Nový Jičín</v>
      </c>
      <c r="F48" s="302"/>
      <c r="G48" s="302"/>
      <c r="H48" s="302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89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73" t="str">
        <f>E9</f>
        <v>SO 02 - Nový stav</v>
      </c>
      <c r="F50" s="303"/>
      <c r="G50" s="303"/>
      <c r="H50" s="303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Budova s číslem popisným 1 v obci Nový Jičín</v>
      </c>
      <c r="G52" s="36"/>
      <c r="H52" s="36"/>
      <c r="I52" s="111" t="s">
        <v>23</v>
      </c>
      <c r="J52" s="59" t="str">
        <f>IF(J12="","",J12)</f>
        <v>22. 10. 2020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Město Nový Jičín</v>
      </c>
      <c r="G54" s="36"/>
      <c r="H54" s="36"/>
      <c r="I54" s="111" t="s">
        <v>31</v>
      </c>
      <c r="J54" s="32" t="str">
        <f>E21</f>
        <v>BENEPRO, a.s.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111" t="s">
        <v>34</v>
      </c>
      <c r="J55" s="32" t="str">
        <f>E24</f>
        <v>BENEPRO, a.s.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40" t="s">
        <v>92</v>
      </c>
      <c r="D57" s="141"/>
      <c r="E57" s="141"/>
      <c r="F57" s="141"/>
      <c r="G57" s="141"/>
      <c r="H57" s="141"/>
      <c r="I57" s="142"/>
      <c r="J57" s="143" t="s">
        <v>93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4" t="s">
        <v>69</v>
      </c>
      <c r="D59" s="36"/>
      <c r="E59" s="36"/>
      <c r="F59" s="36"/>
      <c r="G59" s="36"/>
      <c r="H59" s="36"/>
      <c r="I59" s="108"/>
      <c r="J59" s="77">
        <f>J89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94</v>
      </c>
    </row>
    <row r="60" spans="2:12" s="9" customFormat="1" ht="24.95" customHeight="1">
      <c r="B60" s="145"/>
      <c r="C60" s="146"/>
      <c r="D60" s="147" t="s">
        <v>95</v>
      </c>
      <c r="E60" s="148"/>
      <c r="F60" s="148"/>
      <c r="G60" s="148"/>
      <c r="H60" s="148"/>
      <c r="I60" s="149"/>
      <c r="J60" s="150">
        <f>J90</f>
        <v>0</v>
      </c>
      <c r="K60" s="146"/>
      <c r="L60" s="151"/>
    </row>
    <row r="61" spans="2:12" s="10" customFormat="1" ht="19.9" customHeight="1">
      <c r="B61" s="152"/>
      <c r="C61" s="153"/>
      <c r="D61" s="154" t="s">
        <v>329</v>
      </c>
      <c r="E61" s="155"/>
      <c r="F61" s="155"/>
      <c r="G61" s="155"/>
      <c r="H61" s="155"/>
      <c r="I61" s="156"/>
      <c r="J61" s="157">
        <f>J91</f>
        <v>0</v>
      </c>
      <c r="K61" s="153"/>
      <c r="L61" s="158"/>
    </row>
    <row r="62" spans="2:12" s="10" customFormat="1" ht="19.9" customHeight="1">
      <c r="B62" s="152"/>
      <c r="C62" s="153"/>
      <c r="D62" s="154" t="s">
        <v>96</v>
      </c>
      <c r="E62" s="155"/>
      <c r="F62" s="155"/>
      <c r="G62" s="155"/>
      <c r="H62" s="155"/>
      <c r="I62" s="156"/>
      <c r="J62" s="157">
        <f>J93</f>
        <v>0</v>
      </c>
      <c r="K62" s="153"/>
      <c r="L62" s="158"/>
    </row>
    <row r="63" spans="2:12" s="10" customFormat="1" ht="19.9" customHeight="1">
      <c r="B63" s="152"/>
      <c r="C63" s="153"/>
      <c r="D63" s="154" t="s">
        <v>330</v>
      </c>
      <c r="E63" s="155"/>
      <c r="F63" s="155"/>
      <c r="G63" s="155"/>
      <c r="H63" s="155"/>
      <c r="I63" s="156"/>
      <c r="J63" s="157">
        <f>J112</f>
        <v>0</v>
      </c>
      <c r="K63" s="153"/>
      <c r="L63" s="158"/>
    </row>
    <row r="64" spans="2:12" s="9" customFormat="1" ht="24.95" customHeight="1">
      <c r="B64" s="145"/>
      <c r="C64" s="146"/>
      <c r="D64" s="147" t="s">
        <v>98</v>
      </c>
      <c r="E64" s="148"/>
      <c r="F64" s="148"/>
      <c r="G64" s="148"/>
      <c r="H64" s="148"/>
      <c r="I64" s="149"/>
      <c r="J64" s="150">
        <f>J115</f>
        <v>0</v>
      </c>
      <c r="K64" s="146"/>
      <c r="L64" s="151"/>
    </row>
    <row r="65" spans="2:12" s="10" customFormat="1" ht="19.9" customHeight="1">
      <c r="B65" s="152"/>
      <c r="C65" s="153"/>
      <c r="D65" s="154" t="s">
        <v>99</v>
      </c>
      <c r="E65" s="155"/>
      <c r="F65" s="155"/>
      <c r="G65" s="155"/>
      <c r="H65" s="155"/>
      <c r="I65" s="156"/>
      <c r="J65" s="157">
        <f>J116</f>
        <v>0</v>
      </c>
      <c r="K65" s="153"/>
      <c r="L65" s="158"/>
    </row>
    <row r="66" spans="2:12" s="10" customFormat="1" ht="19.9" customHeight="1">
      <c r="B66" s="152"/>
      <c r="C66" s="153"/>
      <c r="D66" s="154" t="s">
        <v>331</v>
      </c>
      <c r="E66" s="155"/>
      <c r="F66" s="155"/>
      <c r="G66" s="155"/>
      <c r="H66" s="155"/>
      <c r="I66" s="156"/>
      <c r="J66" s="157">
        <f>J124</f>
        <v>0</v>
      </c>
      <c r="K66" s="153"/>
      <c r="L66" s="158"/>
    </row>
    <row r="67" spans="2:12" s="10" customFormat="1" ht="19.9" customHeight="1">
      <c r="B67" s="152"/>
      <c r="C67" s="153"/>
      <c r="D67" s="154" t="s">
        <v>100</v>
      </c>
      <c r="E67" s="155"/>
      <c r="F67" s="155"/>
      <c r="G67" s="155"/>
      <c r="H67" s="155"/>
      <c r="I67" s="156"/>
      <c r="J67" s="157">
        <f>J130</f>
        <v>0</v>
      </c>
      <c r="K67" s="153"/>
      <c r="L67" s="158"/>
    </row>
    <row r="68" spans="2:12" s="10" customFormat="1" ht="19.9" customHeight="1">
      <c r="B68" s="152"/>
      <c r="C68" s="153"/>
      <c r="D68" s="154" t="s">
        <v>101</v>
      </c>
      <c r="E68" s="155"/>
      <c r="F68" s="155"/>
      <c r="G68" s="155"/>
      <c r="H68" s="155"/>
      <c r="I68" s="156"/>
      <c r="J68" s="157">
        <f>J154</f>
        <v>0</v>
      </c>
      <c r="K68" s="153"/>
      <c r="L68" s="158"/>
    </row>
    <row r="69" spans="2:12" s="10" customFormat="1" ht="19.9" customHeight="1">
      <c r="B69" s="152"/>
      <c r="C69" s="153"/>
      <c r="D69" s="154" t="s">
        <v>103</v>
      </c>
      <c r="E69" s="155"/>
      <c r="F69" s="155"/>
      <c r="G69" s="155"/>
      <c r="H69" s="155"/>
      <c r="I69" s="156"/>
      <c r="J69" s="157">
        <f>J219</f>
        <v>0</v>
      </c>
      <c r="K69" s="153"/>
      <c r="L69" s="158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108"/>
      <c r="J70" s="36"/>
      <c r="K70" s="36"/>
      <c r="L70" s="10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7"/>
      <c r="C71" s="48"/>
      <c r="D71" s="48"/>
      <c r="E71" s="48"/>
      <c r="F71" s="48"/>
      <c r="G71" s="48"/>
      <c r="H71" s="48"/>
      <c r="I71" s="136"/>
      <c r="J71" s="48"/>
      <c r="K71" s="48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9"/>
      <c r="C75" s="50"/>
      <c r="D75" s="50"/>
      <c r="E75" s="50"/>
      <c r="F75" s="50"/>
      <c r="G75" s="50"/>
      <c r="H75" s="50"/>
      <c r="I75" s="139"/>
      <c r="J75" s="50"/>
      <c r="K75" s="50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105</v>
      </c>
      <c r="D76" s="36"/>
      <c r="E76" s="36"/>
      <c r="F76" s="36"/>
      <c r="G76" s="36"/>
      <c r="H76" s="36"/>
      <c r="I76" s="108"/>
      <c r="J76" s="36"/>
      <c r="K76" s="36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108"/>
      <c r="J77" s="36"/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108"/>
      <c r="J78" s="36"/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301" t="str">
        <f>E7</f>
        <v>Výměna střešní krytiny na objektu č. p. 1, Nový Jičín</v>
      </c>
      <c r="F79" s="302"/>
      <c r="G79" s="302"/>
      <c r="H79" s="302"/>
      <c r="I79" s="108"/>
      <c r="J79" s="36"/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89</v>
      </c>
      <c r="D80" s="36"/>
      <c r="E80" s="36"/>
      <c r="F80" s="36"/>
      <c r="G80" s="36"/>
      <c r="H80" s="36"/>
      <c r="I80" s="108"/>
      <c r="J80" s="36"/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273" t="str">
        <f>E9</f>
        <v>SO 02 - Nový stav</v>
      </c>
      <c r="F81" s="303"/>
      <c r="G81" s="303"/>
      <c r="H81" s="303"/>
      <c r="I81" s="108"/>
      <c r="J81" s="36"/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108"/>
      <c r="J82" s="36"/>
      <c r="K82" s="36"/>
      <c r="L82" s="10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6"/>
      <c r="E83" s="36"/>
      <c r="F83" s="27" t="str">
        <f>F12</f>
        <v>Budova s číslem popisným 1 v obci Nový Jičín</v>
      </c>
      <c r="G83" s="36"/>
      <c r="H83" s="36"/>
      <c r="I83" s="111" t="s">
        <v>23</v>
      </c>
      <c r="J83" s="59" t="str">
        <f>IF(J12="","",J12)</f>
        <v>22. 10. 2020</v>
      </c>
      <c r="K83" s="36"/>
      <c r="L83" s="10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108"/>
      <c r="J84" s="36"/>
      <c r="K84" s="36"/>
      <c r="L84" s="10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25</v>
      </c>
      <c r="D85" s="36"/>
      <c r="E85" s="36"/>
      <c r="F85" s="27" t="str">
        <f>E15</f>
        <v>Město Nový Jičín</v>
      </c>
      <c r="G85" s="36"/>
      <c r="H85" s="36"/>
      <c r="I85" s="111" t="s">
        <v>31</v>
      </c>
      <c r="J85" s="32" t="str">
        <f>E21</f>
        <v>BENEPRO, a.s.</v>
      </c>
      <c r="K85" s="36"/>
      <c r="L85" s="10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29</v>
      </c>
      <c r="D86" s="36"/>
      <c r="E86" s="36"/>
      <c r="F86" s="27" t="str">
        <f>IF(E18="","",E18)</f>
        <v>Vyplň údaj</v>
      </c>
      <c r="G86" s="36"/>
      <c r="H86" s="36"/>
      <c r="I86" s="111" t="s">
        <v>34</v>
      </c>
      <c r="J86" s="32" t="str">
        <f>E24</f>
        <v>BENEPRO, a.s.</v>
      </c>
      <c r="K86" s="36"/>
      <c r="L86" s="10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6"/>
      <c r="D87" s="36"/>
      <c r="E87" s="36"/>
      <c r="F87" s="36"/>
      <c r="G87" s="36"/>
      <c r="H87" s="36"/>
      <c r="I87" s="108"/>
      <c r="J87" s="36"/>
      <c r="K87" s="36"/>
      <c r="L87" s="10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59"/>
      <c r="B88" s="160"/>
      <c r="C88" s="161" t="s">
        <v>106</v>
      </c>
      <c r="D88" s="162" t="s">
        <v>56</v>
      </c>
      <c r="E88" s="162" t="s">
        <v>52</v>
      </c>
      <c r="F88" s="162" t="s">
        <v>53</v>
      </c>
      <c r="G88" s="162" t="s">
        <v>107</v>
      </c>
      <c r="H88" s="162" t="s">
        <v>108</v>
      </c>
      <c r="I88" s="163" t="s">
        <v>109</v>
      </c>
      <c r="J88" s="162" t="s">
        <v>93</v>
      </c>
      <c r="K88" s="164" t="s">
        <v>110</v>
      </c>
      <c r="L88" s="165"/>
      <c r="M88" s="68" t="s">
        <v>19</v>
      </c>
      <c r="N88" s="69" t="s">
        <v>41</v>
      </c>
      <c r="O88" s="69" t="s">
        <v>111</v>
      </c>
      <c r="P88" s="69" t="s">
        <v>112</v>
      </c>
      <c r="Q88" s="69" t="s">
        <v>113</v>
      </c>
      <c r="R88" s="69" t="s">
        <v>114</v>
      </c>
      <c r="S88" s="69" t="s">
        <v>115</v>
      </c>
      <c r="T88" s="70" t="s">
        <v>116</v>
      </c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</row>
    <row r="89" spans="1:63" s="2" customFormat="1" ht="22.9" customHeight="1">
      <c r="A89" s="34"/>
      <c r="B89" s="35"/>
      <c r="C89" s="75" t="s">
        <v>117</v>
      </c>
      <c r="D89" s="36"/>
      <c r="E89" s="36"/>
      <c r="F89" s="36"/>
      <c r="G89" s="36"/>
      <c r="H89" s="36"/>
      <c r="I89" s="108"/>
      <c r="J89" s="166">
        <f>BK89</f>
        <v>0</v>
      </c>
      <c r="K89" s="36"/>
      <c r="L89" s="39"/>
      <c r="M89" s="71"/>
      <c r="N89" s="167"/>
      <c r="O89" s="72"/>
      <c r="P89" s="168">
        <f>P90+P115</f>
        <v>0</v>
      </c>
      <c r="Q89" s="72"/>
      <c r="R89" s="168">
        <f>R90+R115</f>
        <v>22.09490651945</v>
      </c>
      <c r="S89" s="72"/>
      <c r="T89" s="169">
        <f>T90+T115</f>
        <v>0.0589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70</v>
      </c>
      <c r="AU89" s="17" t="s">
        <v>94</v>
      </c>
      <c r="BK89" s="170">
        <f>BK90+BK115</f>
        <v>0</v>
      </c>
    </row>
    <row r="90" spans="2:63" s="12" customFormat="1" ht="25.9" customHeight="1">
      <c r="B90" s="171"/>
      <c r="C90" s="172"/>
      <c r="D90" s="173" t="s">
        <v>70</v>
      </c>
      <c r="E90" s="174" t="s">
        <v>118</v>
      </c>
      <c r="F90" s="174" t="s">
        <v>119</v>
      </c>
      <c r="G90" s="172"/>
      <c r="H90" s="172"/>
      <c r="I90" s="175"/>
      <c r="J90" s="176">
        <f>BK90</f>
        <v>0</v>
      </c>
      <c r="K90" s="172"/>
      <c r="L90" s="177"/>
      <c r="M90" s="178"/>
      <c r="N90" s="179"/>
      <c r="O90" s="179"/>
      <c r="P90" s="180">
        <f>P91+P93+P112</f>
        <v>0</v>
      </c>
      <c r="Q90" s="179"/>
      <c r="R90" s="180">
        <f>R91+R93+R112</f>
        <v>2.6944</v>
      </c>
      <c r="S90" s="179"/>
      <c r="T90" s="181">
        <f>T91+T93+T112</f>
        <v>0</v>
      </c>
      <c r="AR90" s="182" t="s">
        <v>79</v>
      </c>
      <c r="AT90" s="183" t="s">
        <v>70</v>
      </c>
      <c r="AU90" s="183" t="s">
        <v>71</v>
      </c>
      <c r="AY90" s="182" t="s">
        <v>120</v>
      </c>
      <c r="BK90" s="184">
        <f>BK91+BK93+BK112</f>
        <v>0</v>
      </c>
    </row>
    <row r="91" spans="2:63" s="12" customFormat="1" ht="22.9" customHeight="1">
      <c r="B91" s="171"/>
      <c r="C91" s="172"/>
      <c r="D91" s="173" t="s">
        <v>70</v>
      </c>
      <c r="E91" s="185" t="s">
        <v>128</v>
      </c>
      <c r="F91" s="185" t="s">
        <v>332</v>
      </c>
      <c r="G91" s="172"/>
      <c r="H91" s="172"/>
      <c r="I91" s="175"/>
      <c r="J91" s="186">
        <f>BK91</f>
        <v>0</v>
      </c>
      <c r="K91" s="172"/>
      <c r="L91" s="177"/>
      <c r="M91" s="178"/>
      <c r="N91" s="179"/>
      <c r="O91" s="179"/>
      <c r="P91" s="180">
        <f>P92</f>
        <v>0</v>
      </c>
      <c r="Q91" s="179"/>
      <c r="R91" s="180">
        <f>R92</f>
        <v>2.6944</v>
      </c>
      <c r="S91" s="179"/>
      <c r="T91" s="181">
        <f>T92</f>
        <v>0</v>
      </c>
      <c r="AR91" s="182" t="s">
        <v>79</v>
      </c>
      <c r="AT91" s="183" t="s">
        <v>70</v>
      </c>
      <c r="AU91" s="183" t="s">
        <v>79</v>
      </c>
      <c r="AY91" s="182" t="s">
        <v>120</v>
      </c>
      <c r="BK91" s="184">
        <f>BK92</f>
        <v>0</v>
      </c>
    </row>
    <row r="92" spans="1:65" s="2" customFormat="1" ht="33" customHeight="1">
      <c r="A92" s="34"/>
      <c r="B92" s="35"/>
      <c r="C92" s="187" t="s">
        <v>79</v>
      </c>
      <c r="D92" s="187" t="s">
        <v>123</v>
      </c>
      <c r="E92" s="188" t="s">
        <v>333</v>
      </c>
      <c r="F92" s="189" t="s">
        <v>334</v>
      </c>
      <c r="G92" s="190" t="s">
        <v>171</v>
      </c>
      <c r="H92" s="191">
        <v>40</v>
      </c>
      <c r="I92" s="192"/>
      <c r="J92" s="193">
        <f>ROUND(I92*H92,2)</f>
        <v>0</v>
      </c>
      <c r="K92" s="189" t="s">
        <v>127</v>
      </c>
      <c r="L92" s="39"/>
      <c r="M92" s="194" t="s">
        <v>19</v>
      </c>
      <c r="N92" s="195" t="s">
        <v>42</v>
      </c>
      <c r="O92" s="64"/>
      <c r="P92" s="196">
        <f>O92*H92</f>
        <v>0</v>
      </c>
      <c r="Q92" s="196">
        <v>0.06736</v>
      </c>
      <c r="R92" s="196">
        <f>Q92*H92</f>
        <v>2.6944</v>
      </c>
      <c r="S92" s="196">
        <v>0</v>
      </c>
      <c r="T92" s="19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8" t="s">
        <v>128</v>
      </c>
      <c r="AT92" s="198" t="s">
        <v>123</v>
      </c>
      <c r="AU92" s="198" t="s">
        <v>81</v>
      </c>
      <c r="AY92" s="17" t="s">
        <v>120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7" t="s">
        <v>79</v>
      </c>
      <c r="BK92" s="199">
        <f>ROUND(I92*H92,2)</f>
        <v>0</v>
      </c>
      <c r="BL92" s="17" t="s">
        <v>128</v>
      </c>
      <c r="BM92" s="198" t="s">
        <v>335</v>
      </c>
    </row>
    <row r="93" spans="2:63" s="12" customFormat="1" ht="22.9" customHeight="1">
      <c r="B93" s="171"/>
      <c r="C93" s="172"/>
      <c r="D93" s="173" t="s">
        <v>70</v>
      </c>
      <c r="E93" s="185" t="s">
        <v>121</v>
      </c>
      <c r="F93" s="185" t="s">
        <v>122</v>
      </c>
      <c r="G93" s="172"/>
      <c r="H93" s="172"/>
      <c r="I93" s="175"/>
      <c r="J93" s="186">
        <f>BK93</f>
        <v>0</v>
      </c>
      <c r="K93" s="172"/>
      <c r="L93" s="177"/>
      <c r="M93" s="178"/>
      <c r="N93" s="179"/>
      <c r="O93" s="179"/>
      <c r="P93" s="180">
        <f>SUM(P94:P111)</f>
        <v>0</v>
      </c>
      <c r="Q93" s="179"/>
      <c r="R93" s="180">
        <f>SUM(R94:R111)</f>
        <v>0</v>
      </c>
      <c r="S93" s="179"/>
      <c r="T93" s="181">
        <f>SUM(T94:T111)</f>
        <v>0</v>
      </c>
      <c r="AR93" s="182" t="s">
        <v>79</v>
      </c>
      <c r="AT93" s="183" t="s">
        <v>70</v>
      </c>
      <c r="AU93" s="183" t="s">
        <v>79</v>
      </c>
      <c r="AY93" s="182" t="s">
        <v>120</v>
      </c>
      <c r="BK93" s="184">
        <f>SUM(BK94:BK111)</f>
        <v>0</v>
      </c>
    </row>
    <row r="94" spans="1:65" s="2" customFormat="1" ht="33" customHeight="1">
      <c r="A94" s="34"/>
      <c r="B94" s="35"/>
      <c r="C94" s="187" t="s">
        <v>81</v>
      </c>
      <c r="D94" s="187" t="s">
        <v>123</v>
      </c>
      <c r="E94" s="188" t="s">
        <v>124</v>
      </c>
      <c r="F94" s="189" t="s">
        <v>125</v>
      </c>
      <c r="G94" s="190" t="s">
        <v>126</v>
      </c>
      <c r="H94" s="191">
        <v>504</v>
      </c>
      <c r="I94" s="192"/>
      <c r="J94" s="193">
        <f>ROUND(I94*H94,2)</f>
        <v>0</v>
      </c>
      <c r="K94" s="189" t="s">
        <v>127</v>
      </c>
      <c r="L94" s="39"/>
      <c r="M94" s="194" t="s">
        <v>19</v>
      </c>
      <c r="N94" s="195" t="s">
        <v>42</v>
      </c>
      <c r="O94" s="64"/>
      <c r="P94" s="196">
        <f>O94*H94</f>
        <v>0</v>
      </c>
      <c r="Q94" s="196">
        <v>0</v>
      </c>
      <c r="R94" s="196">
        <f>Q94*H94</f>
        <v>0</v>
      </c>
      <c r="S94" s="196">
        <v>0</v>
      </c>
      <c r="T94" s="197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98" t="s">
        <v>128</v>
      </c>
      <c r="AT94" s="198" t="s">
        <v>123</v>
      </c>
      <c r="AU94" s="198" t="s">
        <v>81</v>
      </c>
      <c r="AY94" s="17" t="s">
        <v>120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7" t="s">
        <v>79</v>
      </c>
      <c r="BK94" s="199">
        <f>ROUND(I94*H94,2)</f>
        <v>0</v>
      </c>
      <c r="BL94" s="17" t="s">
        <v>128</v>
      </c>
      <c r="BM94" s="198" t="s">
        <v>336</v>
      </c>
    </row>
    <row r="95" spans="2:51" s="13" customFormat="1" ht="11.25">
      <c r="B95" s="200"/>
      <c r="C95" s="201"/>
      <c r="D95" s="202" t="s">
        <v>130</v>
      </c>
      <c r="E95" s="203" t="s">
        <v>19</v>
      </c>
      <c r="F95" s="204" t="s">
        <v>131</v>
      </c>
      <c r="G95" s="201"/>
      <c r="H95" s="205">
        <v>504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130</v>
      </c>
      <c r="AU95" s="211" t="s">
        <v>81</v>
      </c>
      <c r="AV95" s="13" t="s">
        <v>81</v>
      </c>
      <c r="AW95" s="13" t="s">
        <v>33</v>
      </c>
      <c r="AX95" s="13" t="s">
        <v>79</v>
      </c>
      <c r="AY95" s="211" t="s">
        <v>120</v>
      </c>
    </row>
    <row r="96" spans="1:65" s="2" customFormat="1" ht="44.25" customHeight="1">
      <c r="A96" s="34"/>
      <c r="B96" s="35"/>
      <c r="C96" s="187" t="s">
        <v>138</v>
      </c>
      <c r="D96" s="187" t="s">
        <v>123</v>
      </c>
      <c r="E96" s="188" t="s">
        <v>132</v>
      </c>
      <c r="F96" s="189" t="s">
        <v>133</v>
      </c>
      <c r="G96" s="190" t="s">
        <v>126</v>
      </c>
      <c r="H96" s="191">
        <v>93744</v>
      </c>
      <c r="I96" s="192"/>
      <c r="J96" s="193">
        <f>ROUND(I96*H96,2)</f>
        <v>0</v>
      </c>
      <c r="K96" s="189" t="s">
        <v>127</v>
      </c>
      <c r="L96" s="39"/>
      <c r="M96" s="194" t="s">
        <v>19</v>
      </c>
      <c r="N96" s="195" t="s">
        <v>42</v>
      </c>
      <c r="O96" s="64"/>
      <c r="P96" s="196">
        <f>O96*H96</f>
        <v>0</v>
      </c>
      <c r="Q96" s="196">
        <v>0</v>
      </c>
      <c r="R96" s="196">
        <f>Q96*H96</f>
        <v>0</v>
      </c>
      <c r="S96" s="196">
        <v>0</v>
      </c>
      <c r="T96" s="197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98" t="s">
        <v>128</v>
      </c>
      <c r="AT96" s="198" t="s">
        <v>123</v>
      </c>
      <c r="AU96" s="198" t="s">
        <v>81</v>
      </c>
      <c r="AY96" s="17" t="s">
        <v>120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7" t="s">
        <v>79</v>
      </c>
      <c r="BK96" s="199">
        <f>ROUND(I96*H96,2)</f>
        <v>0</v>
      </c>
      <c r="BL96" s="17" t="s">
        <v>128</v>
      </c>
      <c r="BM96" s="198" t="s">
        <v>337</v>
      </c>
    </row>
    <row r="97" spans="1:47" s="2" customFormat="1" ht="19.5">
      <c r="A97" s="34"/>
      <c r="B97" s="35"/>
      <c r="C97" s="36"/>
      <c r="D97" s="202" t="s">
        <v>135</v>
      </c>
      <c r="E97" s="36"/>
      <c r="F97" s="212" t="s">
        <v>338</v>
      </c>
      <c r="G97" s="36"/>
      <c r="H97" s="36"/>
      <c r="I97" s="108"/>
      <c r="J97" s="36"/>
      <c r="K97" s="36"/>
      <c r="L97" s="39"/>
      <c r="M97" s="213"/>
      <c r="N97" s="214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135</v>
      </c>
      <c r="AU97" s="17" t="s">
        <v>81</v>
      </c>
    </row>
    <row r="98" spans="2:51" s="13" customFormat="1" ht="11.25">
      <c r="B98" s="200"/>
      <c r="C98" s="201"/>
      <c r="D98" s="202" t="s">
        <v>130</v>
      </c>
      <c r="E98" s="201"/>
      <c r="F98" s="204" t="s">
        <v>339</v>
      </c>
      <c r="G98" s="201"/>
      <c r="H98" s="205">
        <v>93744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130</v>
      </c>
      <c r="AU98" s="211" t="s">
        <v>81</v>
      </c>
      <c r="AV98" s="13" t="s">
        <v>81</v>
      </c>
      <c r="AW98" s="13" t="s">
        <v>4</v>
      </c>
      <c r="AX98" s="13" t="s">
        <v>79</v>
      </c>
      <c r="AY98" s="211" t="s">
        <v>120</v>
      </c>
    </row>
    <row r="99" spans="1:65" s="2" customFormat="1" ht="33" customHeight="1">
      <c r="A99" s="34"/>
      <c r="B99" s="35"/>
      <c r="C99" s="187" t="s">
        <v>128</v>
      </c>
      <c r="D99" s="187" t="s">
        <v>123</v>
      </c>
      <c r="E99" s="188" t="s">
        <v>139</v>
      </c>
      <c r="F99" s="189" t="s">
        <v>140</v>
      </c>
      <c r="G99" s="190" t="s">
        <v>126</v>
      </c>
      <c r="H99" s="191">
        <v>504</v>
      </c>
      <c r="I99" s="192"/>
      <c r="J99" s="193">
        <f>ROUND(I99*H99,2)</f>
        <v>0</v>
      </c>
      <c r="K99" s="189" t="s">
        <v>127</v>
      </c>
      <c r="L99" s="39"/>
      <c r="M99" s="194" t="s">
        <v>19</v>
      </c>
      <c r="N99" s="195" t="s">
        <v>42</v>
      </c>
      <c r="O99" s="64"/>
      <c r="P99" s="196">
        <f>O99*H99</f>
        <v>0</v>
      </c>
      <c r="Q99" s="196">
        <v>0</v>
      </c>
      <c r="R99" s="196">
        <f>Q99*H99</f>
        <v>0</v>
      </c>
      <c r="S99" s="196">
        <v>0</v>
      </c>
      <c r="T99" s="19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98" t="s">
        <v>128</v>
      </c>
      <c r="AT99" s="198" t="s">
        <v>123</v>
      </c>
      <c r="AU99" s="198" t="s">
        <v>81</v>
      </c>
      <c r="AY99" s="17" t="s">
        <v>120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7" t="s">
        <v>79</v>
      </c>
      <c r="BK99" s="199">
        <f>ROUND(I99*H99,2)</f>
        <v>0</v>
      </c>
      <c r="BL99" s="17" t="s">
        <v>128</v>
      </c>
      <c r="BM99" s="198" t="s">
        <v>340</v>
      </c>
    </row>
    <row r="100" spans="1:65" s="2" customFormat="1" ht="21.75" customHeight="1">
      <c r="A100" s="34"/>
      <c r="B100" s="35"/>
      <c r="C100" s="187" t="s">
        <v>145</v>
      </c>
      <c r="D100" s="187" t="s">
        <v>123</v>
      </c>
      <c r="E100" s="188" t="s">
        <v>142</v>
      </c>
      <c r="F100" s="189" t="s">
        <v>143</v>
      </c>
      <c r="G100" s="190" t="s">
        <v>126</v>
      </c>
      <c r="H100" s="191">
        <v>504</v>
      </c>
      <c r="I100" s="192"/>
      <c r="J100" s="193">
        <f>ROUND(I100*H100,2)</f>
        <v>0</v>
      </c>
      <c r="K100" s="189" t="s">
        <v>127</v>
      </c>
      <c r="L100" s="39"/>
      <c r="M100" s="194" t="s">
        <v>19</v>
      </c>
      <c r="N100" s="195" t="s">
        <v>42</v>
      </c>
      <c r="O100" s="64"/>
      <c r="P100" s="196">
        <f>O100*H100</f>
        <v>0</v>
      </c>
      <c r="Q100" s="196">
        <v>0</v>
      </c>
      <c r="R100" s="196">
        <f>Q100*H100</f>
        <v>0</v>
      </c>
      <c r="S100" s="196">
        <v>0</v>
      </c>
      <c r="T100" s="197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98" t="s">
        <v>128</v>
      </c>
      <c r="AT100" s="198" t="s">
        <v>123</v>
      </c>
      <c r="AU100" s="198" t="s">
        <v>81</v>
      </c>
      <c r="AY100" s="17" t="s">
        <v>120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7" t="s">
        <v>79</v>
      </c>
      <c r="BK100" s="199">
        <f>ROUND(I100*H100,2)</f>
        <v>0</v>
      </c>
      <c r="BL100" s="17" t="s">
        <v>128</v>
      </c>
      <c r="BM100" s="198" t="s">
        <v>341</v>
      </c>
    </row>
    <row r="101" spans="1:65" s="2" customFormat="1" ht="21.75" customHeight="1">
      <c r="A101" s="34"/>
      <c r="B101" s="35"/>
      <c r="C101" s="187" t="s">
        <v>149</v>
      </c>
      <c r="D101" s="187" t="s">
        <v>123</v>
      </c>
      <c r="E101" s="188" t="s">
        <v>146</v>
      </c>
      <c r="F101" s="189" t="s">
        <v>147</v>
      </c>
      <c r="G101" s="190" t="s">
        <v>126</v>
      </c>
      <c r="H101" s="191">
        <v>93744</v>
      </c>
      <c r="I101" s="192"/>
      <c r="J101" s="193">
        <f>ROUND(I101*H101,2)</f>
        <v>0</v>
      </c>
      <c r="K101" s="189" t="s">
        <v>127</v>
      </c>
      <c r="L101" s="39"/>
      <c r="M101" s="194" t="s">
        <v>19</v>
      </c>
      <c r="N101" s="195" t="s">
        <v>42</v>
      </c>
      <c r="O101" s="64"/>
      <c r="P101" s="196">
        <f>O101*H101</f>
        <v>0</v>
      </c>
      <c r="Q101" s="196">
        <v>0</v>
      </c>
      <c r="R101" s="196">
        <f>Q101*H101</f>
        <v>0</v>
      </c>
      <c r="S101" s="196">
        <v>0</v>
      </c>
      <c r="T101" s="19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98" t="s">
        <v>128</v>
      </c>
      <c r="AT101" s="198" t="s">
        <v>123</v>
      </c>
      <c r="AU101" s="198" t="s">
        <v>81</v>
      </c>
      <c r="AY101" s="17" t="s">
        <v>120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7" t="s">
        <v>79</v>
      </c>
      <c r="BK101" s="199">
        <f>ROUND(I101*H101,2)</f>
        <v>0</v>
      </c>
      <c r="BL101" s="17" t="s">
        <v>128</v>
      </c>
      <c r="BM101" s="198" t="s">
        <v>342</v>
      </c>
    </row>
    <row r="102" spans="1:47" s="2" customFormat="1" ht="19.5">
      <c r="A102" s="34"/>
      <c r="B102" s="35"/>
      <c r="C102" s="36"/>
      <c r="D102" s="202" t="s">
        <v>135</v>
      </c>
      <c r="E102" s="36"/>
      <c r="F102" s="212" t="s">
        <v>338</v>
      </c>
      <c r="G102" s="36"/>
      <c r="H102" s="36"/>
      <c r="I102" s="108"/>
      <c r="J102" s="36"/>
      <c r="K102" s="36"/>
      <c r="L102" s="39"/>
      <c r="M102" s="213"/>
      <c r="N102" s="21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135</v>
      </c>
      <c r="AU102" s="17" t="s">
        <v>81</v>
      </c>
    </row>
    <row r="103" spans="2:51" s="13" customFormat="1" ht="11.25">
      <c r="B103" s="200"/>
      <c r="C103" s="201"/>
      <c r="D103" s="202" t="s">
        <v>130</v>
      </c>
      <c r="E103" s="201"/>
      <c r="F103" s="204" t="s">
        <v>339</v>
      </c>
      <c r="G103" s="201"/>
      <c r="H103" s="205">
        <v>93744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130</v>
      </c>
      <c r="AU103" s="211" t="s">
        <v>81</v>
      </c>
      <c r="AV103" s="13" t="s">
        <v>81</v>
      </c>
      <c r="AW103" s="13" t="s">
        <v>4</v>
      </c>
      <c r="AX103" s="13" t="s">
        <v>79</v>
      </c>
      <c r="AY103" s="211" t="s">
        <v>120</v>
      </c>
    </row>
    <row r="104" spans="1:65" s="2" customFormat="1" ht="21.75" customHeight="1">
      <c r="A104" s="34"/>
      <c r="B104" s="35"/>
      <c r="C104" s="187" t="s">
        <v>153</v>
      </c>
      <c r="D104" s="187" t="s">
        <v>123</v>
      </c>
      <c r="E104" s="188" t="s">
        <v>150</v>
      </c>
      <c r="F104" s="189" t="s">
        <v>151</v>
      </c>
      <c r="G104" s="190" t="s">
        <v>126</v>
      </c>
      <c r="H104" s="191">
        <v>504</v>
      </c>
      <c r="I104" s="192"/>
      <c r="J104" s="193">
        <f>ROUND(I104*H104,2)</f>
        <v>0</v>
      </c>
      <c r="K104" s="189" t="s">
        <v>127</v>
      </c>
      <c r="L104" s="39"/>
      <c r="M104" s="194" t="s">
        <v>19</v>
      </c>
      <c r="N104" s="195" t="s">
        <v>42</v>
      </c>
      <c r="O104" s="64"/>
      <c r="P104" s="196">
        <f>O104*H104</f>
        <v>0</v>
      </c>
      <c r="Q104" s="196">
        <v>0</v>
      </c>
      <c r="R104" s="196">
        <f>Q104*H104</f>
        <v>0</v>
      </c>
      <c r="S104" s="196">
        <v>0</v>
      </c>
      <c r="T104" s="197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98" t="s">
        <v>128</v>
      </c>
      <c r="AT104" s="198" t="s">
        <v>123</v>
      </c>
      <c r="AU104" s="198" t="s">
        <v>81</v>
      </c>
      <c r="AY104" s="17" t="s">
        <v>120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7" t="s">
        <v>79</v>
      </c>
      <c r="BK104" s="199">
        <f>ROUND(I104*H104,2)</f>
        <v>0</v>
      </c>
      <c r="BL104" s="17" t="s">
        <v>128</v>
      </c>
      <c r="BM104" s="198" t="s">
        <v>343</v>
      </c>
    </row>
    <row r="105" spans="1:65" s="2" customFormat="1" ht="21.75" customHeight="1">
      <c r="A105" s="34"/>
      <c r="B105" s="35"/>
      <c r="C105" s="187" t="s">
        <v>160</v>
      </c>
      <c r="D105" s="187" t="s">
        <v>123</v>
      </c>
      <c r="E105" s="188" t="s">
        <v>154</v>
      </c>
      <c r="F105" s="189" t="s">
        <v>155</v>
      </c>
      <c r="G105" s="190" t="s">
        <v>156</v>
      </c>
      <c r="H105" s="191">
        <v>6</v>
      </c>
      <c r="I105" s="192"/>
      <c r="J105" s="193">
        <f>ROUND(I105*H105,2)</f>
        <v>0</v>
      </c>
      <c r="K105" s="189" t="s">
        <v>127</v>
      </c>
      <c r="L105" s="39"/>
      <c r="M105" s="194" t="s">
        <v>19</v>
      </c>
      <c r="N105" s="195" t="s">
        <v>42</v>
      </c>
      <c r="O105" s="64"/>
      <c r="P105" s="196">
        <f>O105*H105</f>
        <v>0</v>
      </c>
      <c r="Q105" s="196">
        <v>0</v>
      </c>
      <c r="R105" s="196">
        <f>Q105*H105</f>
        <v>0</v>
      </c>
      <c r="S105" s="196">
        <v>0</v>
      </c>
      <c r="T105" s="19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98" t="s">
        <v>128</v>
      </c>
      <c r="AT105" s="198" t="s">
        <v>123</v>
      </c>
      <c r="AU105" s="198" t="s">
        <v>81</v>
      </c>
      <c r="AY105" s="17" t="s">
        <v>120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7" t="s">
        <v>79</v>
      </c>
      <c r="BK105" s="199">
        <f>ROUND(I105*H105,2)</f>
        <v>0</v>
      </c>
      <c r="BL105" s="17" t="s">
        <v>128</v>
      </c>
      <c r="BM105" s="198" t="s">
        <v>344</v>
      </c>
    </row>
    <row r="106" spans="2:51" s="14" customFormat="1" ht="11.25">
      <c r="B106" s="215"/>
      <c r="C106" s="216"/>
      <c r="D106" s="202" t="s">
        <v>130</v>
      </c>
      <c r="E106" s="217" t="s">
        <v>19</v>
      </c>
      <c r="F106" s="218" t="s">
        <v>158</v>
      </c>
      <c r="G106" s="216"/>
      <c r="H106" s="217" t="s">
        <v>19</v>
      </c>
      <c r="I106" s="219"/>
      <c r="J106" s="216"/>
      <c r="K106" s="216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130</v>
      </c>
      <c r="AU106" s="224" t="s">
        <v>81</v>
      </c>
      <c r="AV106" s="14" t="s">
        <v>79</v>
      </c>
      <c r="AW106" s="14" t="s">
        <v>33</v>
      </c>
      <c r="AX106" s="14" t="s">
        <v>71</v>
      </c>
      <c r="AY106" s="224" t="s">
        <v>120</v>
      </c>
    </row>
    <row r="107" spans="2:51" s="13" customFormat="1" ht="11.25">
      <c r="B107" s="200"/>
      <c r="C107" s="201"/>
      <c r="D107" s="202" t="s">
        <v>130</v>
      </c>
      <c r="E107" s="203" t="s">
        <v>19</v>
      </c>
      <c r="F107" s="204" t="s">
        <v>159</v>
      </c>
      <c r="G107" s="201"/>
      <c r="H107" s="205">
        <v>6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130</v>
      </c>
      <c r="AU107" s="211" t="s">
        <v>81</v>
      </c>
      <c r="AV107" s="13" t="s">
        <v>81</v>
      </c>
      <c r="AW107" s="13" t="s">
        <v>33</v>
      </c>
      <c r="AX107" s="13" t="s">
        <v>79</v>
      </c>
      <c r="AY107" s="211" t="s">
        <v>120</v>
      </c>
    </row>
    <row r="108" spans="1:65" s="2" customFormat="1" ht="21.75" customHeight="1">
      <c r="A108" s="34"/>
      <c r="B108" s="35"/>
      <c r="C108" s="187" t="s">
        <v>121</v>
      </c>
      <c r="D108" s="187" t="s">
        <v>123</v>
      </c>
      <c r="E108" s="188" t="s">
        <v>161</v>
      </c>
      <c r="F108" s="189" t="s">
        <v>162</v>
      </c>
      <c r="G108" s="190" t="s">
        <v>156</v>
      </c>
      <c r="H108" s="191">
        <v>1116</v>
      </c>
      <c r="I108" s="192"/>
      <c r="J108" s="193">
        <f>ROUND(I108*H108,2)</f>
        <v>0</v>
      </c>
      <c r="K108" s="189" t="s">
        <v>127</v>
      </c>
      <c r="L108" s="39"/>
      <c r="M108" s="194" t="s">
        <v>19</v>
      </c>
      <c r="N108" s="195" t="s">
        <v>42</v>
      </c>
      <c r="O108" s="64"/>
      <c r="P108" s="196">
        <f>O108*H108</f>
        <v>0</v>
      </c>
      <c r="Q108" s="196">
        <v>0</v>
      </c>
      <c r="R108" s="196">
        <f>Q108*H108</f>
        <v>0</v>
      </c>
      <c r="S108" s="196">
        <v>0</v>
      </c>
      <c r="T108" s="19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98" t="s">
        <v>128</v>
      </c>
      <c r="AT108" s="198" t="s">
        <v>123</v>
      </c>
      <c r="AU108" s="198" t="s">
        <v>81</v>
      </c>
      <c r="AY108" s="17" t="s">
        <v>120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7" t="s">
        <v>79</v>
      </c>
      <c r="BK108" s="199">
        <f>ROUND(I108*H108,2)</f>
        <v>0</v>
      </c>
      <c r="BL108" s="17" t="s">
        <v>128</v>
      </c>
      <c r="BM108" s="198" t="s">
        <v>345</v>
      </c>
    </row>
    <row r="109" spans="1:47" s="2" customFormat="1" ht="19.5">
      <c r="A109" s="34"/>
      <c r="B109" s="35"/>
      <c r="C109" s="36"/>
      <c r="D109" s="202" t="s">
        <v>135</v>
      </c>
      <c r="E109" s="36"/>
      <c r="F109" s="212" t="s">
        <v>338</v>
      </c>
      <c r="G109" s="36"/>
      <c r="H109" s="36"/>
      <c r="I109" s="108"/>
      <c r="J109" s="36"/>
      <c r="K109" s="36"/>
      <c r="L109" s="39"/>
      <c r="M109" s="213"/>
      <c r="N109" s="214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135</v>
      </c>
      <c r="AU109" s="17" t="s">
        <v>81</v>
      </c>
    </row>
    <row r="110" spans="2:51" s="13" customFormat="1" ht="11.25">
      <c r="B110" s="200"/>
      <c r="C110" s="201"/>
      <c r="D110" s="202" t="s">
        <v>130</v>
      </c>
      <c r="E110" s="201"/>
      <c r="F110" s="204" t="s">
        <v>346</v>
      </c>
      <c r="G110" s="201"/>
      <c r="H110" s="205">
        <v>1116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130</v>
      </c>
      <c r="AU110" s="211" t="s">
        <v>81</v>
      </c>
      <c r="AV110" s="13" t="s">
        <v>81</v>
      </c>
      <c r="AW110" s="13" t="s">
        <v>4</v>
      </c>
      <c r="AX110" s="13" t="s">
        <v>79</v>
      </c>
      <c r="AY110" s="211" t="s">
        <v>120</v>
      </c>
    </row>
    <row r="111" spans="1:65" s="2" customFormat="1" ht="21.75" customHeight="1">
      <c r="A111" s="34"/>
      <c r="B111" s="35"/>
      <c r="C111" s="187" t="s">
        <v>168</v>
      </c>
      <c r="D111" s="187" t="s">
        <v>123</v>
      </c>
      <c r="E111" s="188" t="s">
        <v>165</v>
      </c>
      <c r="F111" s="189" t="s">
        <v>166</v>
      </c>
      <c r="G111" s="190" t="s">
        <v>156</v>
      </c>
      <c r="H111" s="191">
        <v>6</v>
      </c>
      <c r="I111" s="192"/>
      <c r="J111" s="193">
        <f>ROUND(I111*H111,2)</f>
        <v>0</v>
      </c>
      <c r="K111" s="189" t="s">
        <v>127</v>
      </c>
      <c r="L111" s="39"/>
      <c r="M111" s="194" t="s">
        <v>19</v>
      </c>
      <c r="N111" s="195" t="s">
        <v>42</v>
      </c>
      <c r="O111" s="64"/>
      <c r="P111" s="196">
        <f>O111*H111</f>
        <v>0</v>
      </c>
      <c r="Q111" s="196">
        <v>0</v>
      </c>
      <c r="R111" s="196">
        <f>Q111*H111</f>
        <v>0</v>
      </c>
      <c r="S111" s="196">
        <v>0</v>
      </c>
      <c r="T111" s="197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98" t="s">
        <v>128</v>
      </c>
      <c r="AT111" s="198" t="s">
        <v>123</v>
      </c>
      <c r="AU111" s="198" t="s">
        <v>81</v>
      </c>
      <c r="AY111" s="17" t="s">
        <v>120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7" t="s">
        <v>79</v>
      </c>
      <c r="BK111" s="199">
        <f>ROUND(I111*H111,2)</f>
        <v>0</v>
      </c>
      <c r="BL111" s="17" t="s">
        <v>128</v>
      </c>
      <c r="BM111" s="198" t="s">
        <v>347</v>
      </c>
    </row>
    <row r="112" spans="2:63" s="12" customFormat="1" ht="22.9" customHeight="1">
      <c r="B112" s="171"/>
      <c r="C112" s="172"/>
      <c r="D112" s="173" t="s">
        <v>70</v>
      </c>
      <c r="E112" s="185" t="s">
        <v>348</v>
      </c>
      <c r="F112" s="185" t="s">
        <v>349</v>
      </c>
      <c r="G112" s="172"/>
      <c r="H112" s="172"/>
      <c r="I112" s="175"/>
      <c r="J112" s="186">
        <f>BK112</f>
        <v>0</v>
      </c>
      <c r="K112" s="172"/>
      <c r="L112" s="177"/>
      <c r="M112" s="178"/>
      <c r="N112" s="179"/>
      <c r="O112" s="179"/>
      <c r="P112" s="180">
        <f>SUM(P113:P114)</f>
        <v>0</v>
      </c>
      <c r="Q112" s="179"/>
      <c r="R112" s="180">
        <f>SUM(R113:R114)</f>
        <v>0</v>
      </c>
      <c r="S112" s="179"/>
      <c r="T112" s="181">
        <f>SUM(T113:T114)</f>
        <v>0</v>
      </c>
      <c r="AR112" s="182" t="s">
        <v>79</v>
      </c>
      <c r="AT112" s="183" t="s">
        <v>70</v>
      </c>
      <c r="AU112" s="183" t="s">
        <v>79</v>
      </c>
      <c r="AY112" s="182" t="s">
        <v>120</v>
      </c>
      <c r="BK112" s="184">
        <f>SUM(BK113:BK114)</f>
        <v>0</v>
      </c>
    </row>
    <row r="113" spans="1:65" s="2" customFormat="1" ht="44.25" customHeight="1">
      <c r="A113" s="34"/>
      <c r="B113" s="35"/>
      <c r="C113" s="187" t="s">
        <v>175</v>
      </c>
      <c r="D113" s="187" t="s">
        <v>123</v>
      </c>
      <c r="E113" s="188" t="s">
        <v>350</v>
      </c>
      <c r="F113" s="189" t="s">
        <v>351</v>
      </c>
      <c r="G113" s="190" t="s">
        <v>178</v>
      </c>
      <c r="H113" s="191">
        <v>2.694</v>
      </c>
      <c r="I113" s="192"/>
      <c r="J113" s="193">
        <f>ROUND(I113*H113,2)</f>
        <v>0</v>
      </c>
      <c r="K113" s="189" t="s">
        <v>127</v>
      </c>
      <c r="L113" s="39"/>
      <c r="M113" s="194" t="s">
        <v>19</v>
      </c>
      <c r="N113" s="195" t="s">
        <v>42</v>
      </c>
      <c r="O113" s="64"/>
      <c r="P113" s="196">
        <f>O113*H113</f>
        <v>0</v>
      </c>
      <c r="Q113" s="196">
        <v>0</v>
      </c>
      <c r="R113" s="196">
        <f>Q113*H113</f>
        <v>0</v>
      </c>
      <c r="S113" s="196">
        <v>0</v>
      </c>
      <c r="T113" s="197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98" t="s">
        <v>128</v>
      </c>
      <c r="AT113" s="198" t="s">
        <v>123</v>
      </c>
      <c r="AU113" s="198" t="s">
        <v>81</v>
      </c>
      <c r="AY113" s="17" t="s">
        <v>120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7" t="s">
        <v>79</v>
      </c>
      <c r="BK113" s="199">
        <f>ROUND(I113*H113,2)</f>
        <v>0</v>
      </c>
      <c r="BL113" s="17" t="s">
        <v>128</v>
      </c>
      <c r="BM113" s="198" t="s">
        <v>352</v>
      </c>
    </row>
    <row r="114" spans="1:65" s="2" customFormat="1" ht="55.5" customHeight="1">
      <c r="A114" s="34"/>
      <c r="B114" s="35"/>
      <c r="C114" s="187" t="s">
        <v>180</v>
      </c>
      <c r="D114" s="187" t="s">
        <v>123</v>
      </c>
      <c r="E114" s="188" t="s">
        <v>353</v>
      </c>
      <c r="F114" s="189" t="s">
        <v>354</v>
      </c>
      <c r="G114" s="190" t="s">
        <v>178</v>
      </c>
      <c r="H114" s="191">
        <v>2.694</v>
      </c>
      <c r="I114" s="192"/>
      <c r="J114" s="193">
        <f>ROUND(I114*H114,2)</f>
        <v>0</v>
      </c>
      <c r="K114" s="189" t="s">
        <v>127</v>
      </c>
      <c r="L114" s="39"/>
      <c r="M114" s="194" t="s">
        <v>19</v>
      </c>
      <c r="N114" s="195" t="s">
        <v>42</v>
      </c>
      <c r="O114" s="64"/>
      <c r="P114" s="196">
        <f>O114*H114</f>
        <v>0</v>
      </c>
      <c r="Q114" s="196">
        <v>0</v>
      </c>
      <c r="R114" s="196">
        <f>Q114*H114</f>
        <v>0</v>
      </c>
      <c r="S114" s="196">
        <v>0</v>
      </c>
      <c r="T114" s="197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98" t="s">
        <v>128</v>
      </c>
      <c r="AT114" s="198" t="s">
        <v>123</v>
      </c>
      <c r="AU114" s="198" t="s">
        <v>81</v>
      </c>
      <c r="AY114" s="17" t="s">
        <v>120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7" t="s">
        <v>79</v>
      </c>
      <c r="BK114" s="199">
        <f>ROUND(I114*H114,2)</f>
        <v>0</v>
      </c>
      <c r="BL114" s="17" t="s">
        <v>128</v>
      </c>
      <c r="BM114" s="198" t="s">
        <v>355</v>
      </c>
    </row>
    <row r="115" spans="2:63" s="12" customFormat="1" ht="25.9" customHeight="1">
      <c r="B115" s="171"/>
      <c r="C115" s="172"/>
      <c r="D115" s="173" t="s">
        <v>70</v>
      </c>
      <c r="E115" s="174" t="s">
        <v>203</v>
      </c>
      <c r="F115" s="174" t="s">
        <v>204</v>
      </c>
      <c r="G115" s="172"/>
      <c r="H115" s="172"/>
      <c r="I115" s="175"/>
      <c r="J115" s="176">
        <f>BK115</f>
        <v>0</v>
      </c>
      <c r="K115" s="172"/>
      <c r="L115" s="177"/>
      <c r="M115" s="178"/>
      <c r="N115" s="179"/>
      <c r="O115" s="179"/>
      <c r="P115" s="180">
        <f>P116+P124+P130+P154+P219</f>
        <v>0</v>
      </c>
      <c r="Q115" s="179"/>
      <c r="R115" s="180">
        <f>R116+R124+R130+R154+R219</f>
        <v>19.40050651945</v>
      </c>
      <c r="S115" s="179"/>
      <c r="T115" s="181">
        <f>T116+T124+T130+T154+T219</f>
        <v>0.0589</v>
      </c>
      <c r="AR115" s="182" t="s">
        <v>81</v>
      </c>
      <c r="AT115" s="183" t="s">
        <v>70</v>
      </c>
      <c r="AU115" s="183" t="s">
        <v>71</v>
      </c>
      <c r="AY115" s="182" t="s">
        <v>120</v>
      </c>
      <c r="BK115" s="184">
        <f>BK116+BK124+BK130+BK154+BK219</f>
        <v>0</v>
      </c>
    </row>
    <row r="116" spans="2:63" s="12" customFormat="1" ht="22.9" customHeight="1">
      <c r="B116" s="171"/>
      <c r="C116" s="172"/>
      <c r="D116" s="173" t="s">
        <v>70</v>
      </c>
      <c r="E116" s="185" t="s">
        <v>205</v>
      </c>
      <c r="F116" s="185" t="s">
        <v>206</v>
      </c>
      <c r="G116" s="172"/>
      <c r="H116" s="172"/>
      <c r="I116" s="175"/>
      <c r="J116" s="186">
        <f>BK116</f>
        <v>0</v>
      </c>
      <c r="K116" s="172"/>
      <c r="L116" s="177"/>
      <c r="M116" s="178"/>
      <c r="N116" s="179"/>
      <c r="O116" s="179"/>
      <c r="P116" s="180">
        <f>SUM(P117:P123)</f>
        <v>0</v>
      </c>
      <c r="Q116" s="179"/>
      <c r="R116" s="180">
        <f>SUM(R117:R123)</f>
        <v>2.283</v>
      </c>
      <c r="S116" s="179"/>
      <c r="T116" s="181">
        <f>SUM(T117:T123)</f>
        <v>0</v>
      </c>
      <c r="AR116" s="182" t="s">
        <v>81</v>
      </c>
      <c r="AT116" s="183" t="s">
        <v>70</v>
      </c>
      <c r="AU116" s="183" t="s">
        <v>79</v>
      </c>
      <c r="AY116" s="182" t="s">
        <v>120</v>
      </c>
      <c r="BK116" s="184">
        <f>SUM(BK117:BK123)</f>
        <v>0</v>
      </c>
    </row>
    <row r="117" spans="1:65" s="2" customFormat="1" ht="21.75" customHeight="1">
      <c r="A117" s="34"/>
      <c r="B117" s="35"/>
      <c r="C117" s="187" t="s">
        <v>184</v>
      </c>
      <c r="D117" s="187" t="s">
        <v>123</v>
      </c>
      <c r="E117" s="188" t="s">
        <v>356</v>
      </c>
      <c r="F117" s="189" t="s">
        <v>357</v>
      </c>
      <c r="G117" s="190" t="s">
        <v>126</v>
      </c>
      <c r="H117" s="191">
        <v>300</v>
      </c>
      <c r="I117" s="192"/>
      <c r="J117" s="193">
        <f>ROUND(I117*H117,2)</f>
        <v>0</v>
      </c>
      <c r="K117" s="189" t="s">
        <v>127</v>
      </c>
      <c r="L117" s="39"/>
      <c r="M117" s="194" t="s">
        <v>19</v>
      </c>
      <c r="N117" s="195" t="s">
        <v>42</v>
      </c>
      <c r="O117" s="64"/>
      <c r="P117" s="196">
        <f>O117*H117</f>
        <v>0</v>
      </c>
      <c r="Q117" s="196">
        <v>0.00094</v>
      </c>
      <c r="R117" s="196">
        <f>Q117*H117</f>
        <v>0.282</v>
      </c>
      <c r="S117" s="196">
        <v>0</v>
      </c>
      <c r="T117" s="19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98" t="s">
        <v>199</v>
      </c>
      <c r="AT117" s="198" t="s">
        <v>123</v>
      </c>
      <c r="AU117" s="198" t="s">
        <v>81</v>
      </c>
      <c r="AY117" s="17" t="s">
        <v>120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7" t="s">
        <v>79</v>
      </c>
      <c r="BK117" s="199">
        <f>ROUND(I117*H117,2)</f>
        <v>0</v>
      </c>
      <c r="BL117" s="17" t="s">
        <v>199</v>
      </c>
      <c r="BM117" s="198" t="s">
        <v>358</v>
      </c>
    </row>
    <row r="118" spans="1:65" s="2" customFormat="1" ht="33" customHeight="1">
      <c r="A118" s="34"/>
      <c r="B118" s="35"/>
      <c r="C118" s="240" t="s">
        <v>190</v>
      </c>
      <c r="D118" s="240" t="s">
        <v>359</v>
      </c>
      <c r="E118" s="241" t="s">
        <v>360</v>
      </c>
      <c r="F118" s="242" t="s">
        <v>361</v>
      </c>
      <c r="G118" s="243" t="s">
        <v>126</v>
      </c>
      <c r="H118" s="244">
        <v>345</v>
      </c>
      <c r="I118" s="245"/>
      <c r="J118" s="246">
        <f>ROUND(I118*H118,2)</f>
        <v>0</v>
      </c>
      <c r="K118" s="242" t="s">
        <v>127</v>
      </c>
      <c r="L118" s="247"/>
      <c r="M118" s="248" t="s">
        <v>19</v>
      </c>
      <c r="N118" s="249" t="s">
        <v>42</v>
      </c>
      <c r="O118" s="64"/>
      <c r="P118" s="196">
        <f>O118*H118</f>
        <v>0</v>
      </c>
      <c r="Q118" s="196">
        <v>0.0054</v>
      </c>
      <c r="R118" s="196">
        <f>Q118*H118</f>
        <v>1.863</v>
      </c>
      <c r="S118" s="196">
        <v>0</v>
      </c>
      <c r="T118" s="197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98" t="s">
        <v>288</v>
      </c>
      <c r="AT118" s="198" t="s">
        <v>359</v>
      </c>
      <c r="AU118" s="198" t="s">
        <v>81</v>
      </c>
      <c r="AY118" s="17" t="s">
        <v>120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7" t="s">
        <v>79</v>
      </c>
      <c r="BK118" s="199">
        <f>ROUND(I118*H118,2)</f>
        <v>0</v>
      </c>
      <c r="BL118" s="17" t="s">
        <v>199</v>
      </c>
      <c r="BM118" s="198" t="s">
        <v>362</v>
      </c>
    </row>
    <row r="119" spans="2:51" s="13" customFormat="1" ht="11.25">
      <c r="B119" s="200"/>
      <c r="C119" s="201"/>
      <c r="D119" s="202" t="s">
        <v>130</v>
      </c>
      <c r="E119" s="201"/>
      <c r="F119" s="204" t="s">
        <v>363</v>
      </c>
      <c r="G119" s="201"/>
      <c r="H119" s="205">
        <v>345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130</v>
      </c>
      <c r="AU119" s="211" t="s">
        <v>81</v>
      </c>
      <c r="AV119" s="13" t="s">
        <v>81</v>
      </c>
      <c r="AW119" s="13" t="s">
        <v>4</v>
      </c>
      <c r="AX119" s="13" t="s">
        <v>79</v>
      </c>
      <c r="AY119" s="211" t="s">
        <v>120</v>
      </c>
    </row>
    <row r="120" spans="1:65" s="2" customFormat="1" ht="21.75" customHeight="1">
      <c r="A120" s="34"/>
      <c r="B120" s="35"/>
      <c r="C120" s="187" t="s">
        <v>8</v>
      </c>
      <c r="D120" s="187" t="s">
        <v>123</v>
      </c>
      <c r="E120" s="188" t="s">
        <v>364</v>
      </c>
      <c r="F120" s="189" t="s">
        <v>365</v>
      </c>
      <c r="G120" s="190" t="s">
        <v>126</v>
      </c>
      <c r="H120" s="191">
        <v>300</v>
      </c>
      <c r="I120" s="192"/>
      <c r="J120" s="193">
        <f>ROUND(I120*H120,2)</f>
        <v>0</v>
      </c>
      <c r="K120" s="189" t="s">
        <v>127</v>
      </c>
      <c r="L120" s="39"/>
      <c r="M120" s="194" t="s">
        <v>19</v>
      </c>
      <c r="N120" s="195" t="s">
        <v>42</v>
      </c>
      <c r="O120" s="64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98" t="s">
        <v>199</v>
      </c>
      <c r="AT120" s="198" t="s">
        <v>123</v>
      </c>
      <c r="AU120" s="198" t="s">
        <v>81</v>
      </c>
      <c r="AY120" s="17" t="s">
        <v>120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7" t="s">
        <v>79</v>
      </c>
      <c r="BK120" s="199">
        <f>ROUND(I120*H120,2)</f>
        <v>0</v>
      </c>
      <c r="BL120" s="17" t="s">
        <v>199</v>
      </c>
      <c r="BM120" s="198" t="s">
        <v>366</v>
      </c>
    </row>
    <row r="121" spans="1:65" s="2" customFormat="1" ht="33" customHeight="1">
      <c r="A121" s="34"/>
      <c r="B121" s="35"/>
      <c r="C121" s="240" t="s">
        <v>199</v>
      </c>
      <c r="D121" s="240" t="s">
        <v>359</v>
      </c>
      <c r="E121" s="241" t="s">
        <v>367</v>
      </c>
      <c r="F121" s="242" t="s">
        <v>368</v>
      </c>
      <c r="G121" s="243" t="s">
        <v>126</v>
      </c>
      <c r="H121" s="244">
        <v>345</v>
      </c>
      <c r="I121" s="245"/>
      <c r="J121" s="246">
        <f>ROUND(I121*H121,2)</f>
        <v>0</v>
      </c>
      <c r="K121" s="242" t="s">
        <v>127</v>
      </c>
      <c r="L121" s="247"/>
      <c r="M121" s="248" t="s">
        <v>19</v>
      </c>
      <c r="N121" s="249" t="s">
        <v>42</v>
      </c>
      <c r="O121" s="64"/>
      <c r="P121" s="196">
        <f>O121*H121</f>
        <v>0</v>
      </c>
      <c r="Q121" s="196">
        <v>0.0004</v>
      </c>
      <c r="R121" s="196">
        <f>Q121*H121</f>
        <v>0.138</v>
      </c>
      <c r="S121" s="196">
        <v>0</v>
      </c>
      <c r="T121" s="197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8" t="s">
        <v>288</v>
      </c>
      <c r="AT121" s="198" t="s">
        <v>359</v>
      </c>
      <c r="AU121" s="198" t="s">
        <v>81</v>
      </c>
      <c r="AY121" s="17" t="s">
        <v>120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7" t="s">
        <v>79</v>
      </c>
      <c r="BK121" s="199">
        <f>ROUND(I121*H121,2)</f>
        <v>0</v>
      </c>
      <c r="BL121" s="17" t="s">
        <v>199</v>
      </c>
      <c r="BM121" s="198" t="s">
        <v>369</v>
      </c>
    </row>
    <row r="122" spans="2:51" s="13" customFormat="1" ht="11.25">
      <c r="B122" s="200"/>
      <c r="C122" s="201"/>
      <c r="D122" s="202" t="s">
        <v>130</v>
      </c>
      <c r="E122" s="201"/>
      <c r="F122" s="204" t="s">
        <v>363</v>
      </c>
      <c r="G122" s="201"/>
      <c r="H122" s="205">
        <v>345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130</v>
      </c>
      <c r="AU122" s="211" t="s">
        <v>81</v>
      </c>
      <c r="AV122" s="13" t="s">
        <v>81</v>
      </c>
      <c r="AW122" s="13" t="s">
        <v>4</v>
      </c>
      <c r="AX122" s="13" t="s">
        <v>79</v>
      </c>
      <c r="AY122" s="211" t="s">
        <v>120</v>
      </c>
    </row>
    <row r="123" spans="1:65" s="2" customFormat="1" ht="44.25" customHeight="1">
      <c r="A123" s="34"/>
      <c r="B123" s="35"/>
      <c r="C123" s="187" t="s">
        <v>207</v>
      </c>
      <c r="D123" s="187" t="s">
        <v>123</v>
      </c>
      <c r="E123" s="188" t="s">
        <v>370</v>
      </c>
      <c r="F123" s="189" t="s">
        <v>371</v>
      </c>
      <c r="G123" s="190" t="s">
        <v>178</v>
      </c>
      <c r="H123" s="191">
        <v>2.283</v>
      </c>
      <c r="I123" s="192"/>
      <c r="J123" s="193">
        <f>ROUND(I123*H123,2)</f>
        <v>0</v>
      </c>
      <c r="K123" s="189" t="s">
        <v>127</v>
      </c>
      <c r="L123" s="39"/>
      <c r="M123" s="194" t="s">
        <v>19</v>
      </c>
      <c r="N123" s="195" t="s">
        <v>42</v>
      </c>
      <c r="O123" s="64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8" t="s">
        <v>199</v>
      </c>
      <c r="AT123" s="198" t="s">
        <v>123</v>
      </c>
      <c r="AU123" s="198" t="s">
        <v>81</v>
      </c>
      <c r="AY123" s="17" t="s">
        <v>120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7" t="s">
        <v>79</v>
      </c>
      <c r="BK123" s="199">
        <f>ROUND(I123*H123,2)</f>
        <v>0</v>
      </c>
      <c r="BL123" s="17" t="s">
        <v>199</v>
      </c>
      <c r="BM123" s="198" t="s">
        <v>372</v>
      </c>
    </row>
    <row r="124" spans="2:63" s="12" customFormat="1" ht="22.9" customHeight="1">
      <c r="B124" s="171"/>
      <c r="C124" s="172"/>
      <c r="D124" s="173" t="s">
        <v>70</v>
      </c>
      <c r="E124" s="185" t="s">
        <v>373</v>
      </c>
      <c r="F124" s="185" t="s">
        <v>374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SUM(P125:P129)</f>
        <v>0</v>
      </c>
      <c r="Q124" s="179"/>
      <c r="R124" s="180">
        <f>SUM(R125:R129)</f>
        <v>0.10950000000000001</v>
      </c>
      <c r="S124" s="179"/>
      <c r="T124" s="181">
        <f>SUM(T125:T129)</f>
        <v>0.0589</v>
      </c>
      <c r="AR124" s="182" t="s">
        <v>81</v>
      </c>
      <c r="AT124" s="183" t="s">
        <v>70</v>
      </c>
      <c r="AU124" s="183" t="s">
        <v>79</v>
      </c>
      <c r="AY124" s="182" t="s">
        <v>120</v>
      </c>
      <c r="BK124" s="184">
        <f>SUM(BK125:BK129)</f>
        <v>0</v>
      </c>
    </row>
    <row r="125" spans="1:65" s="2" customFormat="1" ht="21.75" customHeight="1">
      <c r="A125" s="34"/>
      <c r="B125" s="35"/>
      <c r="C125" s="187" t="s">
        <v>213</v>
      </c>
      <c r="D125" s="187" t="s">
        <v>123</v>
      </c>
      <c r="E125" s="188" t="s">
        <v>375</v>
      </c>
      <c r="F125" s="189" t="s">
        <v>376</v>
      </c>
      <c r="G125" s="190" t="s">
        <v>156</v>
      </c>
      <c r="H125" s="191">
        <v>95</v>
      </c>
      <c r="I125" s="192"/>
      <c r="J125" s="193">
        <f>ROUND(I125*H125,2)</f>
        <v>0</v>
      </c>
      <c r="K125" s="189" t="s">
        <v>127</v>
      </c>
      <c r="L125" s="39"/>
      <c r="M125" s="194" t="s">
        <v>19</v>
      </c>
      <c r="N125" s="195" t="s">
        <v>42</v>
      </c>
      <c r="O125" s="64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8" t="s">
        <v>199</v>
      </c>
      <c r="AT125" s="198" t="s">
        <v>123</v>
      </c>
      <c r="AU125" s="198" t="s">
        <v>81</v>
      </c>
      <c r="AY125" s="17" t="s">
        <v>120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7" t="s">
        <v>79</v>
      </c>
      <c r="BK125" s="199">
        <f>ROUND(I125*H125,2)</f>
        <v>0</v>
      </c>
      <c r="BL125" s="17" t="s">
        <v>199</v>
      </c>
      <c r="BM125" s="198" t="s">
        <v>377</v>
      </c>
    </row>
    <row r="126" spans="1:65" s="2" customFormat="1" ht="16.5" customHeight="1">
      <c r="A126" s="34"/>
      <c r="B126" s="35"/>
      <c r="C126" s="240" t="s">
        <v>223</v>
      </c>
      <c r="D126" s="240" t="s">
        <v>359</v>
      </c>
      <c r="E126" s="241" t="s">
        <v>378</v>
      </c>
      <c r="F126" s="242" t="s">
        <v>379</v>
      </c>
      <c r="G126" s="243" t="s">
        <v>304</v>
      </c>
      <c r="H126" s="244">
        <v>70</v>
      </c>
      <c r="I126" s="245"/>
      <c r="J126" s="246">
        <f>ROUND(I126*H126,2)</f>
        <v>0</v>
      </c>
      <c r="K126" s="242" t="s">
        <v>127</v>
      </c>
      <c r="L126" s="247"/>
      <c r="M126" s="248" t="s">
        <v>19</v>
      </c>
      <c r="N126" s="249" t="s">
        <v>42</v>
      </c>
      <c r="O126" s="64"/>
      <c r="P126" s="196">
        <f>O126*H126</f>
        <v>0</v>
      </c>
      <c r="Q126" s="196">
        <v>0.001</v>
      </c>
      <c r="R126" s="196">
        <f>Q126*H126</f>
        <v>0.07</v>
      </c>
      <c r="S126" s="196">
        <v>0</v>
      </c>
      <c r="T126" s="197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8" t="s">
        <v>288</v>
      </c>
      <c r="AT126" s="198" t="s">
        <v>359</v>
      </c>
      <c r="AU126" s="198" t="s">
        <v>81</v>
      </c>
      <c r="AY126" s="17" t="s">
        <v>120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7" t="s">
        <v>79</v>
      </c>
      <c r="BK126" s="199">
        <f>ROUND(I126*H126,2)</f>
        <v>0</v>
      </c>
      <c r="BL126" s="17" t="s">
        <v>199</v>
      </c>
      <c r="BM126" s="198" t="s">
        <v>380</v>
      </c>
    </row>
    <row r="127" spans="1:65" s="2" customFormat="1" ht="16.5" customHeight="1">
      <c r="A127" s="34"/>
      <c r="B127" s="35"/>
      <c r="C127" s="240" t="s">
        <v>229</v>
      </c>
      <c r="D127" s="240" t="s">
        <v>359</v>
      </c>
      <c r="E127" s="241" t="s">
        <v>381</v>
      </c>
      <c r="F127" s="242" t="s">
        <v>382</v>
      </c>
      <c r="G127" s="243" t="s">
        <v>171</v>
      </c>
      <c r="H127" s="244">
        <v>150</v>
      </c>
      <c r="I127" s="245"/>
      <c r="J127" s="246">
        <f>ROUND(I127*H127,2)</f>
        <v>0</v>
      </c>
      <c r="K127" s="242" t="s">
        <v>127</v>
      </c>
      <c r="L127" s="247"/>
      <c r="M127" s="248" t="s">
        <v>19</v>
      </c>
      <c r="N127" s="249" t="s">
        <v>42</v>
      </c>
      <c r="O127" s="64"/>
      <c r="P127" s="196">
        <f>O127*H127</f>
        <v>0</v>
      </c>
      <c r="Q127" s="196">
        <v>0.00021</v>
      </c>
      <c r="R127" s="196">
        <f>Q127*H127</f>
        <v>0.0315</v>
      </c>
      <c r="S127" s="196">
        <v>0</v>
      </c>
      <c r="T127" s="19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288</v>
      </c>
      <c r="AT127" s="198" t="s">
        <v>359</v>
      </c>
      <c r="AU127" s="198" t="s">
        <v>81</v>
      </c>
      <c r="AY127" s="17" t="s">
        <v>120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7" t="s">
        <v>79</v>
      </c>
      <c r="BK127" s="199">
        <f>ROUND(I127*H127,2)</f>
        <v>0</v>
      </c>
      <c r="BL127" s="17" t="s">
        <v>199</v>
      </c>
      <c r="BM127" s="198" t="s">
        <v>383</v>
      </c>
    </row>
    <row r="128" spans="1:65" s="2" customFormat="1" ht="16.5" customHeight="1">
      <c r="A128" s="34"/>
      <c r="B128" s="35"/>
      <c r="C128" s="240" t="s">
        <v>7</v>
      </c>
      <c r="D128" s="240" t="s">
        <v>359</v>
      </c>
      <c r="E128" s="241" t="s">
        <v>384</v>
      </c>
      <c r="F128" s="242" t="s">
        <v>385</v>
      </c>
      <c r="G128" s="243" t="s">
        <v>171</v>
      </c>
      <c r="H128" s="244">
        <v>50</v>
      </c>
      <c r="I128" s="245"/>
      <c r="J128" s="246">
        <f>ROUND(I128*H128,2)</f>
        <v>0</v>
      </c>
      <c r="K128" s="242" t="s">
        <v>127</v>
      </c>
      <c r="L128" s="247"/>
      <c r="M128" s="248" t="s">
        <v>19</v>
      </c>
      <c r="N128" s="249" t="s">
        <v>42</v>
      </c>
      <c r="O128" s="64"/>
      <c r="P128" s="196">
        <f>O128*H128</f>
        <v>0</v>
      </c>
      <c r="Q128" s="196">
        <v>0.00016</v>
      </c>
      <c r="R128" s="196">
        <f>Q128*H128</f>
        <v>0.008</v>
      </c>
      <c r="S128" s="196">
        <v>0</v>
      </c>
      <c r="T128" s="19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288</v>
      </c>
      <c r="AT128" s="198" t="s">
        <v>359</v>
      </c>
      <c r="AU128" s="198" t="s">
        <v>81</v>
      </c>
      <c r="AY128" s="17" t="s">
        <v>120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7" t="s">
        <v>79</v>
      </c>
      <c r="BK128" s="199">
        <f>ROUND(I128*H128,2)</f>
        <v>0</v>
      </c>
      <c r="BL128" s="17" t="s">
        <v>199</v>
      </c>
      <c r="BM128" s="198" t="s">
        <v>386</v>
      </c>
    </row>
    <row r="129" spans="1:65" s="2" customFormat="1" ht="33" customHeight="1">
      <c r="A129" s="34"/>
      <c r="B129" s="35"/>
      <c r="C129" s="187" t="s">
        <v>240</v>
      </c>
      <c r="D129" s="187" t="s">
        <v>123</v>
      </c>
      <c r="E129" s="188" t="s">
        <v>387</v>
      </c>
      <c r="F129" s="189" t="s">
        <v>388</v>
      </c>
      <c r="G129" s="190" t="s">
        <v>156</v>
      </c>
      <c r="H129" s="191">
        <v>95</v>
      </c>
      <c r="I129" s="192"/>
      <c r="J129" s="193">
        <f>ROUND(I129*H129,2)</f>
        <v>0</v>
      </c>
      <c r="K129" s="189" t="s">
        <v>127</v>
      </c>
      <c r="L129" s="39"/>
      <c r="M129" s="194" t="s">
        <v>19</v>
      </c>
      <c r="N129" s="195" t="s">
        <v>42</v>
      </c>
      <c r="O129" s="64"/>
      <c r="P129" s="196">
        <f>O129*H129</f>
        <v>0</v>
      </c>
      <c r="Q129" s="196">
        <v>0</v>
      </c>
      <c r="R129" s="196">
        <f>Q129*H129</f>
        <v>0</v>
      </c>
      <c r="S129" s="196">
        <v>0.00062</v>
      </c>
      <c r="T129" s="197">
        <f>S129*H129</f>
        <v>0.0589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199</v>
      </c>
      <c r="AT129" s="198" t="s">
        <v>123</v>
      </c>
      <c r="AU129" s="198" t="s">
        <v>81</v>
      </c>
      <c r="AY129" s="17" t="s">
        <v>120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7" t="s">
        <v>79</v>
      </c>
      <c r="BK129" s="199">
        <f>ROUND(I129*H129,2)</f>
        <v>0</v>
      </c>
      <c r="BL129" s="17" t="s">
        <v>199</v>
      </c>
      <c r="BM129" s="198" t="s">
        <v>389</v>
      </c>
    </row>
    <row r="130" spans="2:63" s="12" customFormat="1" ht="22.9" customHeight="1">
      <c r="B130" s="171"/>
      <c r="C130" s="172"/>
      <c r="D130" s="173" t="s">
        <v>70</v>
      </c>
      <c r="E130" s="185" t="s">
        <v>211</v>
      </c>
      <c r="F130" s="185" t="s">
        <v>212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SUM(P131:P153)</f>
        <v>0</v>
      </c>
      <c r="Q130" s="179"/>
      <c r="R130" s="180">
        <f>SUM(R131:R153)</f>
        <v>11.385610519450001</v>
      </c>
      <c r="S130" s="179"/>
      <c r="T130" s="181">
        <f>SUM(T131:T153)</f>
        <v>0</v>
      </c>
      <c r="AR130" s="182" t="s">
        <v>81</v>
      </c>
      <c r="AT130" s="183" t="s">
        <v>70</v>
      </c>
      <c r="AU130" s="183" t="s">
        <v>79</v>
      </c>
      <c r="AY130" s="182" t="s">
        <v>120</v>
      </c>
      <c r="BK130" s="184">
        <f>SUM(BK131:BK153)</f>
        <v>0</v>
      </c>
    </row>
    <row r="131" spans="1:65" s="2" customFormat="1" ht="44.25" customHeight="1">
      <c r="A131" s="34"/>
      <c r="B131" s="35"/>
      <c r="C131" s="187" t="s">
        <v>244</v>
      </c>
      <c r="D131" s="187" t="s">
        <v>123</v>
      </c>
      <c r="E131" s="188" t="s">
        <v>390</v>
      </c>
      <c r="F131" s="189" t="s">
        <v>391</v>
      </c>
      <c r="G131" s="190" t="s">
        <v>156</v>
      </c>
      <c r="H131" s="191">
        <v>41.2</v>
      </c>
      <c r="I131" s="192"/>
      <c r="J131" s="193">
        <f>ROUND(I131*H131,2)</f>
        <v>0</v>
      </c>
      <c r="K131" s="189" t="s">
        <v>127</v>
      </c>
      <c r="L131" s="39"/>
      <c r="M131" s="194" t="s">
        <v>19</v>
      </c>
      <c r="N131" s="195" t="s">
        <v>42</v>
      </c>
      <c r="O131" s="64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199</v>
      </c>
      <c r="AT131" s="198" t="s">
        <v>123</v>
      </c>
      <c r="AU131" s="198" t="s">
        <v>81</v>
      </c>
      <c r="AY131" s="17" t="s">
        <v>120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79</v>
      </c>
      <c r="BK131" s="199">
        <f>ROUND(I131*H131,2)</f>
        <v>0</v>
      </c>
      <c r="BL131" s="17" t="s">
        <v>199</v>
      </c>
      <c r="BM131" s="198" t="s">
        <v>392</v>
      </c>
    </row>
    <row r="132" spans="2:51" s="13" customFormat="1" ht="11.25">
      <c r="B132" s="200"/>
      <c r="C132" s="201"/>
      <c r="D132" s="202" t="s">
        <v>130</v>
      </c>
      <c r="E132" s="203" t="s">
        <v>19</v>
      </c>
      <c r="F132" s="204" t="s">
        <v>393</v>
      </c>
      <c r="G132" s="201"/>
      <c r="H132" s="205">
        <v>41.2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130</v>
      </c>
      <c r="AU132" s="211" t="s">
        <v>81</v>
      </c>
      <c r="AV132" s="13" t="s">
        <v>81</v>
      </c>
      <c r="AW132" s="13" t="s">
        <v>33</v>
      </c>
      <c r="AX132" s="13" t="s">
        <v>79</v>
      </c>
      <c r="AY132" s="211" t="s">
        <v>120</v>
      </c>
    </row>
    <row r="133" spans="1:65" s="2" customFormat="1" ht="16.5" customHeight="1">
      <c r="A133" s="34"/>
      <c r="B133" s="35"/>
      <c r="C133" s="240" t="s">
        <v>248</v>
      </c>
      <c r="D133" s="240" t="s">
        <v>359</v>
      </c>
      <c r="E133" s="241" t="s">
        <v>394</v>
      </c>
      <c r="F133" s="242" t="s">
        <v>395</v>
      </c>
      <c r="G133" s="243" t="s">
        <v>396</v>
      </c>
      <c r="H133" s="244">
        <v>1.85</v>
      </c>
      <c r="I133" s="245"/>
      <c r="J133" s="246">
        <f>ROUND(I133*H133,2)</f>
        <v>0</v>
      </c>
      <c r="K133" s="242" t="s">
        <v>127</v>
      </c>
      <c r="L133" s="247"/>
      <c r="M133" s="248" t="s">
        <v>19</v>
      </c>
      <c r="N133" s="249" t="s">
        <v>42</v>
      </c>
      <c r="O133" s="64"/>
      <c r="P133" s="196">
        <f>O133*H133</f>
        <v>0</v>
      </c>
      <c r="Q133" s="196">
        <v>0.55</v>
      </c>
      <c r="R133" s="196">
        <f>Q133*H133</f>
        <v>1.0175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288</v>
      </c>
      <c r="AT133" s="198" t="s">
        <v>359</v>
      </c>
      <c r="AU133" s="198" t="s">
        <v>81</v>
      </c>
      <c r="AY133" s="17" t="s">
        <v>120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79</v>
      </c>
      <c r="BK133" s="199">
        <f>ROUND(I133*H133,2)</f>
        <v>0</v>
      </c>
      <c r="BL133" s="17" t="s">
        <v>199</v>
      </c>
      <c r="BM133" s="198" t="s">
        <v>397</v>
      </c>
    </row>
    <row r="134" spans="2:51" s="13" customFormat="1" ht="11.25">
      <c r="B134" s="200"/>
      <c r="C134" s="201"/>
      <c r="D134" s="202" t="s">
        <v>130</v>
      </c>
      <c r="E134" s="203" t="s">
        <v>19</v>
      </c>
      <c r="F134" s="204" t="s">
        <v>398</v>
      </c>
      <c r="G134" s="201"/>
      <c r="H134" s="205">
        <v>1.85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130</v>
      </c>
      <c r="AU134" s="211" t="s">
        <v>81</v>
      </c>
      <c r="AV134" s="13" t="s">
        <v>81</v>
      </c>
      <c r="AW134" s="13" t="s">
        <v>33</v>
      </c>
      <c r="AX134" s="13" t="s">
        <v>79</v>
      </c>
      <c r="AY134" s="211" t="s">
        <v>120</v>
      </c>
    </row>
    <row r="135" spans="1:65" s="2" customFormat="1" ht="33" customHeight="1">
      <c r="A135" s="34"/>
      <c r="B135" s="35"/>
      <c r="C135" s="187" t="s">
        <v>252</v>
      </c>
      <c r="D135" s="187" t="s">
        <v>123</v>
      </c>
      <c r="E135" s="188" t="s">
        <v>399</v>
      </c>
      <c r="F135" s="189" t="s">
        <v>400</v>
      </c>
      <c r="G135" s="190" t="s">
        <v>126</v>
      </c>
      <c r="H135" s="191">
        <v>600</v>
      </c>
      <c r="I135" s="192"/>
      <c r="J135" s="193">
        <f>ROUND(I135*H135,2)</f>
        <v>0</v>
      </c>
      <c r="K135" s="189" t="s">
        <v>127</v>
      </c>
      <c r="L135" s="39"/>
      <c r="M135" s="194" t="s">
        <v>19</v>
      </c>
      <c r="N135" s="195" t="s">
        <v>42</v>
      </c>
      <c r="O135" s="64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199</v>
      </c>
      <c r="AT135" s="198" t="s">
        <v>123</v>
      </c>
      <c r="AU135" s="198" t="s">
        <v>81</v>
      </c>
      <c r="AY135" s="17" t="s">
        <v>120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79</v>
      </c>
      <c r="BK135" s="199">
        <f>ROUND(I135*H135,2)</f>
        <v>0</v>
      </c>
      <c r="BL135" s="17" t="s">
        <v>199</v>
      </c>
      <c r="BM135" s="198" t="s">
        <v>401</v>
      </c>
    </row>
    <row r="136" spans="2:51" s="14" customFormat="1" ht="11.25">
      <c r="B136" s="215"/>
      <c r="C136" s="216"/>
      <c r="D136" s="202" t="s">
        <v>130</v>
      </c>
      <c r="E136" s="217" t="s">
        <v>19</v>
      </c>
      <c r="F136" s="218" t="s">
        <v>402</v>
      </c>
      <c r="G136" s="216"/>
      <c r="H136" s="217" t="s">
        <v>19</v>
      </c>
      <c r="I136" s="219"/>
      <c r="J136" s="216"/>
      <c r="K136" s="216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130</v>
      </c>
      <c r="AU136" s="224" t="s">
        <v>81</v>
      </c>
      <c r="AV136" s="14" t="s">
        <v>79</v>
      </c>
      <c r="AW136" s="14" t="s">
        <v>33</v>
      </c>
      <c r="AX136" s="14" t="s">
        <v>71</v>
      </c>
      <c r="AY136" s="224" t="s">
        <v>120</v>
      </c>
    </row>
    <row r="137" spans="2:51" s="13" customFormat="1" ht="11.25">
      <c r="B137" s="200"/>
      <c r="C137" s="201"/>
      <c r="D137" s="202" t="s">
        <v>130</v>
      </c>
      <c r="E137" s="203" t="s">
        <v>19</v>
      </c>
      <c r="F137" s="204" t="s">
        <v>234</v>
      </c>
      <c r="G137" s="201"/>
      <c r="H137" s="205">
        <v>600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130</v>
      </c>
      <c r="AU137" s="211" t="s">
        <v>81</v>
      </c>
      <c r="AV137" s="13" t="s">
        <v>81</v>
      </c>
      <c r="AW137" s="13" t="s">
        <v>33</v>
      </c>
      <c r="AX137" s="13" t="s">
        <v>79</v>
      </c>
      <c r="AY137" s="211" t="s">
        <v>120</v>
      </c>
    </row>
    <row r="138" spans="1:65" s="2" customFormat="1" ht="16.5" customHeight="1">
      <c r="A138" s="34"/>
      <c r="B138" s="35"/>
      <c r="C138" s="240" t="s">
        <v>257</v>
      </c>
      <c r="D138" s="240" t="s">
        <v>359</v>
      </c>
      <c r="E138" s="241" t="s">
        <v>403</v>
      </c>
      <c r="F138" s="242" t="s">
        <v>404</v>
      </c>
      <c r="G138" s="243" t="s">
        <v>396</v>
      </c>
      <c r="H138" s="244">
        <v>15</v>
      </c>
      <c r="I138" s="245"/>
      <c r="J138" s="246">
        <f>ROUND(I138*H138,2)</f>
        <v>0</v>
      </c>
      <c r="K138" s="242" t="s">
        <v>127</v>
      </c>
      <c r="L138" s="247"/>
      <c r="M138" s="248" t="s">
        <v>19</v>
      </c>
      <c r="N138" s="249" t="s">
        <v>42</v>
      </c>
      <c r="O138" s="64"/>
      <c r="P138" s="196">
        <f>O138*H138</f>
        <v>0</v>
      </c>
      <c r="Q138" s="196">
        <v>0.55</v>
      </c>
      <c r="R138" s="196">
        <f>Q138*H138</f>
        <v>8.25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288</v>
      </c>
      <c r="AT138" s="198" t="s">
        <v>359</v>
      </c>
      <c r="AU138" s="198" t="s">
        <v>81</v>
      </c>
      <c r="AY138" s="17" t="s">
        <v>120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79</v>
      </c>
      <c r="BK138" s="199">
        <f>ROUND(I138*H138,2)</f>
        <v>0</v>
      </c>
      <c r="BL138" s="17" t="s">
        <v>199</v>
      </c>
      <c r="BM138" s="198" t="s">
        <v>405</v>
      </c>
    </row>
    <row r="139" spans="2:51" s="14" customFormat="1" ht="11.25">
      <c r="B139" s="215"/>
      <c r="C139" s="216"/>
      <c r="D139" s="202" t="s">
        <v>130</v>
      </c>
      <c r="E139" s="217" t="s">
        <v>19</v>
      </c>
      <c r="F139" s="218" t="s">
        <v>402</v>
      </c>
      <c r="G139" s="216"/>
      <c r="H139" s="217" t="s">
        <v>19</v>
      </c>
      <c r="I139" s="219"/>
      <c r="J139" s="216"/>
      <c r="K139" s="216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130</v>
      </c>
      <c r="AU139" s="224" t="s">
        <v>81</v>
      </c>
      <c r="AV139" s="14" t="s">
        <v>79</v>
      </c>
      <c r="AW139" s="14" t="s">
        <v>33</v>
      </c>
      <c r="AX139" s="14" t="s">
        <v>71</v>
      </c>
      <c r="AY139" s="224" t="s">
        <v>120</v>
      </c>
    </row>
    <row r="140" spans="2:51" s="13" customFormat="1" ht="11.25">
      <c r="B140" s="200"/>
      <c r="C140" s="201"/>
      <c r="D140" s="202" t="s">
        <v>130</v>
      </c>
      <c r="E140" s="203" t="s">
        <v>19</v>
      </c>
      <c r="F140" s="204" t="s">
        <v>406</v>
      </c>
      <c r="G140" s="201"/>
      <c r="H140" s="205">
        <v>15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130</v>
      </c>
      <c r="AU140" s="211" t="s">
        <v>81</v>
      </c>
      <c r="AV140" s="13" t="s">
        <v>81</v>
      </c>
      <c r="AW140" s="13" t="s">
        <v>33</v>
      </c>
      <c r="AX140" s="13" t="s">
        <v>79</v>
      </c>
      <c r="AY140" s="211" t="s">
        <v>120</v>
      </c>
    </row>
    <row r="141" spans="1:65" s="2" customFormat="1" ht="44.25" customHeight="1">
      <c r="A141" s="34"/>
      <c r="B141" s="35"/>
      <c r="C141" s="187" t="s">
        <v>261</v>
      </c>
      <c r="D141" s="187" t="s">
        <v>123</v>
      </c>
      <c r="E141" s="188" t="s">
        <v>407</v>
      </c>
      <c r="F141" s="189" t="s">
        <v>408</v>
      </c>
      <c r="G141" s="190" t="s">
        <v>126</v>
      </c>
      <c r="H141" s="191">
        <v>16</v>
      </c>
      <c r="I141" s="192"/>
      <c r="J141" s="193">
        <f>ROUND(I141*H141,2)</f>
        <v>0</v>
      </c>
      <c r="K141" s="189" t="s">
        <v>127</v>
      </c>
      <c r="L141" s="39"/>
      <c r="M141" s="194" t="s">
        <v>19</v>
      </c>
      <c r="N141" s="195" t="s">
        <v>42</v>
      </c>
      <c r="O141" s="64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199</v>
      </c>
      <c r="AT141" s="198" t="s">
        <v>123</v>
      </c>
      <c r="AU141" s="198" t="s">
        <v>81</v>
      </c>
      <c r="AY141" s="17" t="s">
        <v>120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79</v>
      </c>
      <c r="BK141" s="199">
        <f>ROUND(I141*H141,2)</f>
        <v>0</v>
      </c>
      <c r="BL141" s="17" t="s">
        <v>199</v>
      </c>
      <c r="BM141" s="198" t="s">
        <v>409</v>
      </c>
    </row>
    <row r="142" spans="2:51" s="14" customFormat="1" ht="22.5">
      <c r="B142" s="215"/>
      <c r="C142" s="216"/>
      <c r="D142" s="202" t="s">
        <v>130</v>
      </c>
      <c r="E142" s="217" t="s">
        <v>19</v>
      </c>
      <c r="F142" s="218" t="s">
        <v>410</v>
      </c>
      <c r="G142" s="216"/>
      <c r="H142" s="217" t="s">
        <v>19</v>
      </c>
      <c r="I142" s="219"/>
      <c r="J142" s="216"/>
      <c r="K142" s="216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130</v>
      </c>
      <c r="AU142" s="224" t="s">
        <v>81</v>
      </c>
      <c r="AV142" s="14" t="s">
        <v>79</v>
      </c>
      <c r="AW142" s="14" t="s">
        <v>33</v>
      </c>
      <c r="AX142" s="14" t="s">
        <v>71</v>
      </c>
      <c r="AY142" s="224" t="s">
        <v>120</v>
      </c>
    </row>
    <row r="143" spans="2:51" s="13" customFormat="1" ht="11.25">
      <c r="B143" s="200"/>
      <c r="C143" s="201"/>
      <c r="D143" s="202" t="s">
        <v>130</v>
      </c>
      <c r="E143" s="203" t="s">
        <v>19</v>
      </c>
      <c r="F143" s="204" t="s">
        <v>411</v>
      </c>
      <c r="G143" s="201"/>
      <c r="H143" s="205">
        <v>16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130</v>
      </c>
      <c r="AU143" s="211" t="s">
        <v>81</v>
      </c>
      <c r="AV143" s="13" t="s">
        <v>81</v>
      </c>
      <c r="AW143" s="13" t="s">
        <v>33</v>
      </c>
      <c r="AX143" s="13" t="s">
        <v>79</v>
      </c>
      <c r="AY143" s="211" t="s">
        <v>120</v>
      </c>
    </row>
    <row r="144" spans="1:65" s="2" customFormat="1" ht="21.75" customHeight="1">
      <c r="A144" s="34"/>
      <c r="B144" s="35"/>
      <c r="C144" s="240" t="s">
        <v>267</v>
      </c>
      <c r="D144" s="240" t="s">
        <v>359</v>
      </c>
      <c r="E144" s="241" t="s">
        <v>412</v>
      </c>
      <c r="F144" s="242" t="s">
        <v>413</v>
      </c>
      <c r="G144" s="243" t="s">
        <v>126</v>
      </c>
      <c r="H144" s="244">
        <v>17.6</v>
      </c>
      <c r="I144" s="245"/>
      <c r="J144" s="246">
        <f>ROUND(I144*H144,2)</f>
        <v>0</v>
      </c>
      <c r="K144" s="242" t="s">
        <v>127</v>
      </c>
      <c r="L144" s="247"/>
      <c r="M144" s="248" t="s">
        <v>19</v>
      </c>
      <c r="N144" s="249" t="s">
        <v>42</v>
      </c>
      <c r="O144" s="64"/>
      <c r="P144" s="196">
        <f>O144*H144</f>
        <v>0</v>
      </c>
      <c r="Q144" s="196">
        <v>0.01197</v>
      </c>
      <c r="R144" s="196">
        <f>Q144*H144</f>
        <v>0.21067200000000003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288</v>
      </c>
      <c r="AT144" s="198" t="s">
        <v>359</v>
      </c>
      <c r="AU144" s="198" t="s">
        <v>81</v>
      </c>
      <c r="AY144" s="17" t="s">
        <v>120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79</v>
      </c>
      <c r="BK144" s="199">
        <f>ROUND(I144*H144,2)</f>
        <v>0</v>
      </c>
      <c r="BL144" s="17" t="s">
        <v>199</v>
      </c>
      <c r="BM144" s="198" t="s">
        <v>414</v>
      </c>
    </row>
    <row r="145" spans="2:51" s="13" customFormat="1" ht="11.25">
      <c r="B145" s="200"/>
      <c r="C145" s="201"/>
      <c r="D145" s="202" t="s">
        <v>130</v>
      </c>
      <c r="E145" s="201"/>
      <c r="F145" s="204" t="s">
        <v>415</v>
      </c>
      <c r="G145" s="201"/>
      <c r="H145" s="205">
        <v>17.6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130</v>
      </c>
      <c r="AU145" s="211" t="s">
        <v>81</v>
      </c>
      <c r="AV145" s="13" t="s">
        <v>81</v>
      </c>
      <c r="AW145" s="13" t="s">
        <v>4</v>
      </c>
      <c r="AX145" s="13" t="s">
        <v>79</v>
      </c>
      <c r="AY145" s="211" t="s">
        <v>120</v>
      </c>
    </row>
    <row r="146" spans="1:65" s="2" customFormat="1" ht="33" customHeight="1">
      <c r="A146" s="34"/>
      <c r="B146" s="35"/>
      <c r="C146" s="187" t="s">
        <v>272</v>
      </c>
      <c r="D146" s="187" t="s">
        <v>123</v>
      </c>
      <c r="E146" s="188" t="s">
        <v>416</v>
      </c>
      <c r="F146" s="189" t="s">
        <v>417</v>
      </c>
      <c r="G146" s="190" t="s">
        <v>126</v>
      </c>
      <c r="H146" s="191">
        <v>300</v>
      </c>
      <c r="I146" s="192"/>
      <c r="J146" s="193">
        <f>ROUND(I146*H146,2)</f>
        <v>0</v>
      </c>
      <c r="K146" s="189" t="s">
        <v>127</v>
      </c>
      <c r="L146" s="39"/>
      <c r="M146" s="194" t="s">
        <v>19</v>
      </c>
      <c r="N146" s="195" t="s">
        <v>42</v>
      </c>
      <c r="O146" s="64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199</v>
      </c>
      <c r="AT146" s="198" t="s">
        <v>123</v>
      </c>
      <c r="AU146" s="198" t="s">
        <v>81</v>
      </c>
      <c r="AY146" s="17" t="s">
        <v>120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79</v>
      </c>
      <c r="BK146" s="199">
        <f>ROUND(I146*H146,2)</f>
        <v>0</v>
      </c>
      <c r="BL146" s="17" t="s">
        <v>199</v>
      </c>
      <c r="BM146" s="198" t="s">
        <v>418</v>
      </c>
    </row>
    <row r="147" spans="2:51" s="14" customFormat="1" ht="11.25">
      <c r="B147" s="215"/>
      <c r="C147" s="216"/>
      <c r="D147" s="202" t="s">
        <v>130</v>
      </c>
      <c r="E147" s="217" t="s">
        <v>19</v>
      </c>
      <c r="F147" s="218" t="s">
        <v>419</v>
      </c>
      <c r="G147" s="216"/>
      <c r="H147" s="217" t="s">
        <v>19</v>
      </c>
      <c r="I147" s="219"/>
      <c r="J147" s="216"/>
      <c r="K147" s="216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130</v>
      </c>
      <c r="AU147" s="224" t="s">
        <v>81</v>
      </c>
      <c r="AV147" s="14" t="s">
        <v>79</v>
      </c>
      <c r="AW147" s="14" t="s">
        <v>33</v>
      </c>
      <c r="AX147" s="14" t="s">
        <v>71</v>
      </c>
      <c r="AY147" s="224" t="s">
        <v>120</v>
      </c>
    </row>
    <row r="148" spans="2:51" s="13" customFormat="1" ht="11.25">
      <c r="B148" s="200"/>
      <c r="C148" s="201"/>
      <c r="D148" s="202" t="s">
        <v>130</v>
      </c>
      <c r="E148" s="203" t="s">
        <v>19</v>
      </c>
      <c r="F148" s="204" t="s">
        <v>220</v>
      </c>
      <c r="G148" s="201"/>
      <c r="H148" s="205">
        <v>300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130</v>
      </c>
      <c r="AU148" s="211" t="s">
        <v>81</v>
      </c>
      <c r="AV148" s="13" t="s">
        <v>81</v>
      </c>
      <c r="AW148" s="13" t="s">
        <v>33</v>
      </c>
      <c r="AX148" s="13" t="s">
        <v>79</v>
      </c>
      <c r="AY148" s="211" t="s">
        <v>120</v>
      </c>
    </row>
    <row r="149" spans="1:65" s="2" customFormat="1" ht="16.5" customHeight="1">
      <c r="A149" s="34"/>
      <c r="B149" s="35"/>
      <c r="C149" s="240" t="s">
        <v>276</v>
      </c>
      <c r="D149" s="240" t="s">
        <v>359</v>
      </c>
      <c r="E149" s="241" t="s">
        <v>420</v>
      </c>
      <c r="F149" s="242" t="s">
        <v>421</v>
      </c>
      <c r="G149" s="243" t="s">
        <v>396</v>
      </c>
      <c r="H149" s="244">
        <v>2.64</v>
      </c>
      <c r="I149" s="245"/>
      <c r="J149" s="246">
        <f>ROUND(I149*H149,2)</f>
        <v>0</v>
      </c>
      <c r="K149" s="242" t="s">
        <v>127</v>
      </c>
      <c r="L149" s="247"/>
      <c r="M149" s="248" t="s">
        <v>19</v>
      </c>
      <c r="N149" s="249" t="s">
        <v>42</v>
      </c>
      <c r="O149" s="64"/>
      <c r="P149" s="196">
        <f>O149*H149</f>
        <v>0</v>
      </c>
      <c r="Q149" s="196">
        <v>0.55</v>
      </c>
      <c r="R149" s="196">
        <f>Q149*H149</f>
        <v>1.4520000000000002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288</v>
      </c>
      <c r="AT149" s="198" t="s">
        <v>359</v>
      </c>
      <c r="AU149" s="198" t="s">
        <v>81</v>
      </c>
      <c r="AY149" s="17" t="s">
        <v>120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79</v>
      </c>
      <c r="BK149" s="199">
        <f>ROUND(I149*H149,2)</f>
        <v>0</v>
      </c>
      <c r="BL149" s="17" t="s">
        <v>199</v>
      </c>
      <c r="BM149" s="198" t="s">
        <v>422</v>
      </c>
    </row>
    <row r="150" spans="2:51" s="13" customFormat="1" ht="11.25">
      <c r="B150" s="200"/>
      <c r="C150" s="201"/>
      <c r="D150" s="202" t="s">
        <v>130</v>
      </c>
      <c r="E150" s="203" t="s">
        <v>19</v>
      </c>
      <c r="F150" s="204" t="s">
        <v>423</v>
      </c>
      <c r="G150" s="201"/>
      <c r="H150" s="205">
        <v>2.64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130</v>
      </c>
      <c r="AU150" s="211" t="s">
        <v>81</v>
      </c>
      <c r="AV150" s="13" t="s">
        <v>81</v>
      </c>
      <c r="AW150" s="13" t="s">
        <v>33</v>
      </c>
      <c r="AX150" s="13" t="s">
        <v>79</v>
      </c>
      <c r="AY150" s="211" t="s">
        <v>120</v>
      </c>
    </row>
    <row r="151" spans="1:65" s="2" customFormat="1" ht="33" customHeight="1">
      <c r="A151" s="34"/>
      <c r="B151" s="35"/>
      <c r="C151" s="187" t="s">
        <v>281</v>
      </c>
      <c r="D151" s="187" t="s">
        <v>123</v>
      </c>
      <c r="E151" s="188" t="s">
        <v>424</v>
      </c>
      <c r="F151" s="189" t="s">
        <v>425</v>
      </c>
      <c r="G151" s="190" t="s">
        <v>396</v>
      </c>
      <c r="H151" s="191">
        <v>19.49</v>
      </c>
      <c r="I151" s="192"/>
      <c r="J151" s="193">
        <f>ROUND(I151*H151,2)</f>
        <v>0</v>
      </c>
      <c r="K151" s="189" t="s">
        <v>127</v>
      </c>
      <c r="L151" s="39"/>
      <c r="M151" s="194" t="s">
        <v>19</v>
      </c>
      <c r="N151" s="195" t="s">
        <v>42</v>
      </c>
      <c r="O151" s="64"/>
      <c r="P151" s="196">
        <f>O151*H151</f>
        <v>0</v>
      </c>
      <c r="Q151" s="196">
        <v>0.023367805</v>
      </c>
      <c r="R151" s="196">
        <f>Q151*H151</f>
        <v>0.4554385194499999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199</v>
      </c>
      <c r="AT151" s="198" t="s">
        <v>123</v>
      </c>
      <c r="AU151" s="198" t="s">
        <v>81</v>
      </c>
      <c r="AY151" s="17" t="s">
        <v>120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79</v>
      </c>
      <c r="BK151" s="199">
        <f>ROUND(I151*H151,2)</f>
        <v>0</v>
      </c>
      <c r="BL151" s="17" t="s">
        <v>199</v>
      </c>
      <c r="BM151" s="198" t="s">
        <v>426</v>
      </c>
    </row>
    <row r="152" spans="2:51" s="13" customFormat="1" ht="11.25">
      <c r="B152" s="200"/>
      <c r="C152" s="201"/>
      <c r="D152" s="202" t="s">
        <v>130</v>
      </c>
      <c r="E152" s="203" t="s">
        <v>19</v>
      </c>
      <c r="F152" s="204" t="s">
        <v>427</v>
      </c>
      <c r="G152" s="201"/>
      <c r="H152" s="205">
        <v>19.49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130</v>
      </c>
      <c r="AU152" s="211" t="s">
        <v>81</v>
      </c>
      <c r="AV152" s="13" t="s">
        <v>81</v>
      </c>
      <c r="AW152" s="13" t="s">
        <v>33</v>
      </c>
      <c r="AX152" s="13" t="s">
        <v>79</v>
      </c>
      <c r="AY152" s="211" t="s">
        <v>120</v>
      </c>
    </row>
    <row r="153" spans="1:65" s="2" customFormat="1" ht="44.25" customHeight="1">
      <c r="A153" s="34"/>
      <c r="B153" s="35"/>
      <c r="C153" s="187" t="s">
        <v>288</v>
      </c>
      <c r="D153" s="187" t="s">
        <v>123</v>
      </c>
      <c r="E153" s="188" t="s">
        <v>428</v>
      </c>
      <c r="F153" s="189" t="s">
        <v>429</v>
      </c>
      <c r="G153" s="190" t="s">
        <v>178</v>
      </c>
      <c r="H153" s="191">
        <v>11.386</v>
      </c>
      <c r="I153" s="192"/>
      <c r="J153" s="193">
        <f>ROUND(I153*H153,2)</f>
        <v>0</v>
      </c>
      <c r="K153" s="189" t="s">
        <v>127</v>
      </c>
      <c r="L153" s="39"/>
      <c r="M153" s="194" t="s">
        <v>19</v>
      </c>
      <c r="N153" s="195" t="s">
        <v>42</v>
      </c>
      <c r="O153" s="64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199</v>
      </c>
      <c r="AT153" s="198" t="s">
        <v>123</v>
      </c>
      <c r="AU153" s="198" t="s">
        <v>81</v>
      </c>
      <c r="AY153" s="17" t="s">
        <v>120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79</v>
      </c>
      <c r="BK153" s="199">
        <f>ROUND(I153*H153,2)</f>
        <v>0</v>
      </c>
      <c r="BL153" s="17" t="s">
        <v>199</v>
      </c>
      <c r="BM153" s="198" t="s">
        <v>430</v>
      </c>
    </row>
    <row r="154" spans="2:63" s="12" customFormat="1" ht="22.9" customHeight="1">
      <c r="B154" s="171"/>
      <c r="C154" s="172"/>
      <c r="D154" s="173" t="s">
        <v>70</v>
      </c>
      <c r="E154" s="185" t="s">
        <v>238</v>
      </c>
      <c r="F154" s="185" t="s">
        <v>239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SUM(P155:P218)</f>
        <v>0</v>
      </c>
      <c r="Q154" s="179"/>
      <c r="R154" s="180">
        <f>SUM(R155:R218)</f>
        <v>3.3747909999999997</v>
      </c>
      <c r="S154" s="179"/>
      <c r="T154" s="181">
        <f>SUM(T155:T218)</f>
        <v>0</v>
      </c>
      <c r="AR154" s="182" t="s">
        <v>81</v>
      </c>
      <c r="AT154" s="183" t="s">
        <v>70</v>
      </c>
      <c r="AU154" s="183" t="s">
        <v>79</v>
      </c>
      <c r="AY154" s="182" t="s">
        <v>120</v>
      </c>
      <c r="BK154" s="184">
        <f>SUM(BK155:BK218)</f>
        <v>0</v>
      </c>
    </row>
    <row r="155" spans="1:65" s="2" customFormat="1" ht="55.5" customHeight="1">
      <c r="A155" s="34"/>
      <c r="B155" s="35"/>
      <c r="C155" s="187" t="s">
        <v>295</v>
      </c>
      <c r="D155" s="187" t="s">
        <v>123</v>
      </c>
      <c r="E155" s="188" t="s">
        <v>431</v>
      </c>
      <c r="F155" s="189" t="s">
        <v>432</v>
      </c>
      <c r="G155" s="190" t="s">
        <v>126</v>
      </c>
      <c r="H155" s="191">
        <v>300</v>
      </c>
      <c r="I155" s="192"/>
      <c r="J155" s="193">
        <f>ROUND(I155*H155,2)</f>
        <v>0</v>
      </c>
      <c r="K155" s="189" t="s">
        <v>216</v>
      </c>
      <c r="L155" s="39"/>
      <c r="M155" s="194" t="s">
        <v>19</v>
      </c>
      <c r="N155" s="195" t="s">
        <v>42</v>
      </c>
      <c r="O155" s="64"/>
      <c r="P155" s="196">
        <f>O155*H155</f>
        <v>0</v>
      </c>
      <c r="Q155" s="196">
        <v>0.00661</v>
      </c>
      <c r="R155" s="196">
        <f>Q155*H155</f>
        <v>1.983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199</v>
      </c>
      <c r="AT155" s="198" t="s">
        <v>123</v>
      </c>
      <c r="AU155" s="198" t="s">
        <v>81</v>
      </c>
      <c r="AY155" s="17" t="s">
        <v>120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79</v>
      </c>
      <c r="BK155" s="199">
        <f>ROUND(I155*H155,2)</f>
        <v>0</v>
      </c>
      <c r="BL155" s="17" t="s">
        <v>199</v>
      </c>
      <c r="BM155" s="198" t="s">
        <v>433</v>
      </c>
    </row>
    <row r="156" spans="1:47" s="2" customFormat="1" ht="29.25">
      <c r="A156" s="34"/>
      <c r="B156" s="35"/>
      <c r="C156" s="36"/>
      <c r="D156" s="202" t="s">
        <v>135</v>
      </c>
      <c r="E156" s="36"/>
      <c r="F156" s="212" t="s">
        <v>434</v>
      </c>
      <c r="G156" s="36"/>
      <c r="H156" s="36"/>
      <c r="I156" s="108"/>
      <c r="J156" s="36"/>
      <c r="K156" s="36"/>
      <c r="L156" s="39"/>
      <c r="M156" s="213"/>
      <c r="N156" s="214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135</v>
      </c>
      <c r="AU156" s="17" t="s">
        <v>81</v>
      </c>
    </row>
    <row r="157" spans="1:65" s="2" customFormat="1" ht="33" customHeight="1">
      <c r="A157" s="34"/>
      <c r="B157" s="35"/>
      <c r="C157" s="187" t="s">
        <v>301</v>
      </c>
      <c r="D157" s="187" t="s">
        <v>123</v>
      </c>
      <c r="E157" s="188" t="s">
        <v>435</v>
      </c>
      <c r="F157" s="189" t="s">
        <v>436</v>
      </c>
      <c r="G157" s="190" t="s">
        <v>156</v>
      </c>
      <c r="H157" s="191">
        <v>13.8</v>
      </c>
      <c r="I157" s="192"/>
      <c r="J157" s="193">
        <f>ROUND(I157*H157,2)</f>
        <v>0</v>
      </c>
      <c r="K157" s="189" t="s">
        <v>216</v>
      </c>
      <c r="L157" s="39"/>
      <c r="M157" s="194" t="s">
        <v>19</v>
      </c>
      <c r="N157" s="195" t="s">
        <v>42</v>
      </c>
      <c r="O157" s="64"/>
      <c r="P157" s="196">
        <f>O157*H157</f>
        <v>0</v>
      </c>
      <c r="Q157" s="196">
        <v>0.01069</v>
      </c>
      <c r="R157" s="196">
        <f>Q157*H157</f>
        <v>0.14752200000000001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199</v>
      </c>
      <c r="AT157" s="198" t="s">
        <v>123</v>
      </c>
      <c r="AU157" s="198" t="s">
        <v>81</v>
      </c>
      <c r="AY157" s="17" t="s">
        <v>120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" t="s">
        <v>79</v>
      </c>
      <c r="BK157" s="199">
        <f>ROUND(I157*H157,2)</f>
        <v>0</v>
      </c>
      <c r="BL157" s="17" t="s">
        <v>199</v>
      </c>
      <c r="BM157" s="198" t="s">
        <v>437</v>
      </c>
    </row>
    <row r="158" spans="1:47" s="2" customFormat="1" ht="29.25">
      <c r="A158" s="34"/>
      <c r="B158" s="35"/>
      <c r="C158" s="36"/>
      <c r="D158" s="202" t="s">
        <v>135</v>
      </c>
      <c r="E158" s="36"/>
      <c r="F158" s="212" t="s">
        <v>434</v>
      </c>
      <c r="G158" s="36"/>
      <c r="H158" s="36"/>
      <c r="I158" s="108"/>
      <c r="J158" s="36"/>
      <c r="K158" s="36"/>
      <c r="L158" s="39"/>
      <c r="M158" s="213"/>
      <c r="N158" s="214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135</v>
      </c>
      <c r="AU158" s="17" t="s">
        <v>81</v>
      </c>
    </row>
    <row r="159" spans="2:51" s="14" customFormat="1" ht="11.25">
      <c r="B159" s="215"/>
      <c r="C159" s="216"/>
      <c r="D159" s="202" t="s">
        <v>130</v>
      </c>
      <c r="E159" s="217" t="s">
        <v>19</v>
      </c>
      <c r="F159" s="218" t="s">
        <v>438</v>
      </c>
      <c r="G159" s="216"/>
      <c r="H159" s="217" t="s">
        <v>19</v>
      </c>
      <c r="I159" s="219"/>
      <c r="J159" s="216"/>
      <c r="K159" s="216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130</v>
      </c>
      <c r="AU159" s="224" t="s">
        <v>81</v>
      </c>
      <c r="AV159" s="14" t="s">
        <v>79</v>
      </c>
      <c r="AW159" s="14" t="s">
        <v>33</v>
      </c>
      <c r="AX159" s="14" t="s">
        <v>71</v>
      </c>
      <c r="AY159" s="224" t="s">
        <v>120</v>
      </c>
    </row>
    <row r="160" spans="2:51" s="13" customFormat="1" ht="11.25">
      <c r="B160" s="200"/>
      <c r="C160" s="201"/>
      <c r="D160" s="202" t="s">
        <v>130</v>
      </c>
      <c r="E160" s="203" t="s">
        <v>19</v>
      </c>
      <c r="F160" s="204" t="s">
        <v>439</v>
      </c>
      <c r="G160" s="201"/>
      <c r="H160" s="205">
        <v>10.75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130</v>
      </c>
      <c r="AU160" s="211" t="s">
        <v>81</v>
      </c>
      <c r="AV160" s="13" t="s">
        <v>81</v>
      </c>
      <c r="AW160" s="13" t="s">
        <v>33</v>
      </c>
      <c r="AX160" s="13" t="s">
        <v>71</v>
      </c>
      <c r="AY160" s="211" t="s">
        <v>120</v>
      </c>
    </row>
    <row r="161" spans="2:51" s="14" customFormat="1" ht="11.25">
      <c r="B161" s="215"/>
      <c r="C161" s="216"/>
      <c r="D161" s="202" t="s">
        <v>130</v>
      </c>
      <c r="E161" s="217" t="s">
        <v>19</v>
      </c>
      <c r="F161" s="218" t="s">
        <v>440</v>
      </c>
      <c r="G161" s="216"/>
      <c r="H161" s="217" t="s">
        <v>19</v>
      </c>
      <c r="I161" s="219"/>
      <c r="J161" s="216"/>
      <c r="K161" s="216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130</v>
      </c>
      <c r="AU161" s="224" t="s">
        <v>81</v>
      </c>
      <c r="AV161" s="14" t="s">
        <v>79</v>
      </c>
      <c r="AW161" s="14" t="s">
        <v>33</v>
      </c>
      <c r="AX161" s="14" t="s">
        <v>71</v>
      </c>
      <c r="AY161" s="224" t="s">
        <v>120</v>
      </c>
    </row>
    <row r="162" spans="2:51" s="13" customFormat="1" ht="11.25">
      <c r="B162" s="200"/>
      <c r="C162" s="201"/>
      <c r="D162" s="202" t="s">
        <v>130</v>
      </c>
      <c r="E162" s="203" t="s">
        <v>19</v>
      </c>
      <c r="F162" s="204" t="s">
        <v>441</v>
      </c>
      <c r="G162" s="201"/>
      <c r="H162" s="205">
        <v>3.05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130</v>
      </c>
      <c r="AU162" s="211" t="s">
        <v>81</v>
      </c>
      <c r="AV162" s="13" t="s">
        <v>81</v>
      </c>
      <c r="AW162" s="13" t="s">
        <v>33</v>
      </c>
      <c r="AX162" s="13" t="s">
        <v>71</v>
      </c>
      <c r="AY162" s="211" t="s">
        <v>120</v>
      </c>
    </row>
    <row r="163" spans="2:51" s="15" customFormat="1" ht="11.25">
      <c r="B163" s="225"/>
      <c r="C163" s="226"/>
      <c r="D163" s="202" t="s">
        <v>130</v>
      </c>
      <c r="E163" s="227" t="s">
        <v>19</v>
      </c>
      <c r="F163" s="228" t="s">
        <v>222</v>
      </c>
      <c r="G163" s="226"/>
      <c r="H163" s="229">
        <v>13.8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130</v>
      </c>
      <c r="AU163" s="235" t="s">
        <v>81</v>
      </c>
      <c r="AV163" s="15" t="s">
        <v>128</v>
      </c>
      <c r="AW163" s="15" t="s">
        <v>33</v>
      </c>
      <c r="AX163" s="15" t="s">
        <v>79</v>
      </c>
      <c r="AY163" s="235" t="s">
        <v>120</v>
      </c>
    </row>
    <row r="164" spans="1:65" s="2" customFormat="1" ht="33" customHeight="1">
      <c r="A164" s="34"/>
      <c r="B164" s="35"/>
      <c r="C164" s="187" t="s">
        <v>308</v>
      </c>
      <c r="D164" s="187" t="s">
        <v>123</v>
      </c>
      <c r="E164" s="188" t="s">
        <v>442</v>
      </c>
      <c r="F164" s="189" t="s">
        <v>443</v>
      </c>
      <c r="G164" s="190" t="s">
        <v>156</v>
      </c>
      <c r="H164" s="191">
        <v>86.67</v>
      </c>
      <c r="I164" s="192"/>
      <c r="J164" s="193">
        <f>ROUND(I164*H164,2)</f>
        <v>0</v>
      </c>
      <c r="K164" s="189" t="s">
        <v>216</v>
      </c>
      <c r="L164" s="39"/>
      <c r="M164" s="194" t="s">
        <v>19</v>
      </c>
      <c r="N164" s="195" t="s">
        <v>42</v>
      </c>
      <c r="O164" s="64"/>
      <c r="P164" s="196">
        <f>O164*H164</f>
        <v>0</v>
      </c>
      <c r="Q164" s="196">
        <v>0.0022</v>
      </c>
      <c r="R164" s="196">
        <f>Q164*H164</f>
        <v>0.190674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199</v>
      </c>
      <c r="AT164" s="198" t="s">
        <v>123</v>
      </c>
      <c r="AU164" s="198" t="s">
        <v>81</v>
      </c>
      <c r="AY164" s="17" t="s">
        <v>120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7" t="s">
        <v>79</v>
      </c>
      <c r="BK164" s="199">
        <f>ROUND(I164*H164,2)</f>
        <v>0</v>
      </c>
      <c r="BL164" s="17" t="s">
        <v>199</v>
      </c>
      <c r="BM164" s="198" t="s">
        <v>444</v>
      </c>
    </row>
    <row r="165" spans="1:47" s="2" customFormat="1" ht="29.25">
      <c r="A165" s="34"/>
      <c r="B165" s="35"/>
      <c r="C165" s="36"/>
      <c r="D165" s="202" t="s">
        <v>135</v>
      </c>
      <c r="E165" s="36"/>
      <c r="F165" s="212" t="s">
        <v>434</v>
      </c>
      <c r="G165" s="36"/>
      <c r="H165" s="36"/>
      <c r="I165" s="108"/>
      <c r="J165" s="36"/>
      <c r="K165" s="36"/>
      <c r="L165" s="39"/>
      <c r="M165" s="213"/>
      <c r="N165" s="214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135</v>
      </c>
      <c r="AU165" s="17" t="s">
        <v>81</v>
      </c>
    </row>
    <row r="166" spans="2:51" s="14" customFormat="1" ht="11.25">
      <c r="B166" s="215"/>
      <c r="C166" s="216"/>
      <c r="D166" s="202" t="s">
        <v>130</v>
      </c>
      <c r="E166" s="217" t="s">
        <v>19</v>
      </c>
      <c r="F166" s="218" t="s">
        <v>445</v>
      </c>
      <c r="G166" s="216"/>
      <c r="H166" s="217" t="s">
        <v>19</v>
      </c>
      <c r="I166" s="219"/>
      <c r="J166" s="216"/>
      <c r="K166" s="216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130</v>
      </c>
      <c r="AU166" s="224" t="s">
        <v>81</v>
      </c>
      <c r="AV166" s="14" t="s">
        <v>79</v>
      </c>
      <c r="AW166" s="14" t="s">
        <v>33</v>
      </c>
      <c r="AX166" s="14" t="s">
        <v>71</v>
      </c>
      <c r="AY166" s="224" t="s">
        <v>120</v>
      </c>
    </row>
    <row r="167" spans="2:51" s="13" customFormat="1" ht="11.25">
      <c r="B167" s="200"/>
      <c r="C167" s="201"/>
      <c r="D167" s="202" t="s">
        <v>130</v>
      </c>
      <c r="E167" s="203" t="s">
        <v>19</v>
      </c>
      <c r="F167" s="204" t="s">
        <v>446</v>
      </c>
      <c r="G167" s="201"/>
      <c r="H167" s="205">
        <v>68.8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130</v>
      </c>
      <c r="AU167" s="211" t="s">
        <v>81</v>
      </c>
      <c r="AV167" s="13" t="s">
        <v>81</v>
      </c>
      <c r="AW167" s="13" t="s">
        <v>33</v>
      </c>
      <c r="AX167" s="13" t="s">
        <v>71</v>
      </c>
      <c r="AY167" s="211" t="s">
        <v>120</v>
      </c>
    </row>
    <row r="168" spans="2:51" s="14" customFormat="1" ht="11.25">
      <c r="B168" s="215"/>
      <c r="C168" s="216"/>
      <c r="D168" s="202" t="s">
        <v>130</v>
      </c>
      <c r="E168" s="217" t="s">
        <v>19</v>
      </c>
      <c r="F168" s="218" t="s">
        <v>447</v>
      </c>
      <c r="G168" s="216"/>
      <c r="H168" s="217" t="s">
        <v>19</v>
      </c>
      <c r="I168" s="219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130</v>
      </c>
      <c r="AU168" s="224" t="s">
        <v>81</v>
      </c>
      <c r="AV168" s="14" t="s">
        <v>79</v>
      </c>
      <c r="AW168" s="14" t="s">
        <v>33</v>
      </c>
      <c r="AX168" s="14" t="s">
        <v>71</v>
      </c>
      <c r="AY168" s="224" t="s">
        <v>120</v>
      </c>
    </row>
    <row r="169" spans="2:51" s="13" customFormat="1" ht="11.25">
      <c r="B169" s="200"/>
      <c r="C169" s="201"/>
      <c r="D169" s="202" t="s">
        <v>130</v>
      </c>
      <c r="E169" s="203" t="s">
        <v>19</v>
      </c>
      <c r="F169" s="204" t="s">
        <v>448</v>
      </c>
      <c r="G169" s="201"/>
      <c r="H169" s="205">
        <v>17.87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130</v>
      </c>
      <c r="AU169" s="211" t="s">
        <v>81</v>
      </c>
      <c r="AV169" s="13" t="s">
        <v>81</v>
      </c>
      <c r="AW169" s="13" t="s">
        <v>33</v>
      </c>
      <c r="AX169" s="13" t="s">
        <v>71</v>
      </c>
      <c r="AY169" s="211" t="s">
        <v>120</v>
      </c>
    </row>
    <row r="170" spans="2:51" s="15" customFormat="1" ht="11.25">
      <c r="B170" s="225"/>
      <c r="C170" s="226"/>
      <c r="D170" s="202" t="s">
        <v>130</v>
      </c>
      <c r="E170" s="227" t="s">
        <v>19</v>
      </c>
      <c r="F170" s="228" t="s">
        <v>222</v>
      </c>
      <c r="G170" s="226"/>
      <c r="H170" s="229">
        <v>86.67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130</v>
      </c>
      <c r="AU170" s="235" t="s">
        <v>81</v>
      </c>
      <c r="AV170" s="15" t="s">
        <v>128</v>
      </c>
      <c r="AW170" s="15" t="s">
        <v>33</v>
      </c>
      <c r="AX170" s="15" t="s">
        <v>79</v>
      </c>
      <c r="AY170" s="235" t="s">
        <v>120</v>
      </c>
    </row>
    <row r="171" spans="1:65" s="2" customFormat="1" ht="33" customHeight="1">
      <c r="A171" s="34"/>
      <c r="B171" s="35"/>
      <c r="C171" s="187" t="s">
        <v>313</v>
      </c>
      <c r="D171" s="187" t="s">
        <v>123</v>
      </c>
      <c r="E171" s="188" t="s">
        <v>449</v>
      </c>
      <c r="F171" s="189" t="s">
        <v>450</v>
      </c>
      <c r="G171" s="190" t="s">
        <v>156</v>
      </c>
      <c r="H171" s="191">
        <v>13.8</v>
      </c>
      <c r="I171" s="192"/>
      <c r="J171" s="193">
        <f>ROUND(I171*H171,2)</f>
        <v>0</v>
      </c>
      <c r="K171" s="189" t="s">
        <v>216</v>
      </c>
      <c r="L171" s="39"/>
      <c r="M171" s="194" t="s">
        <v>19</v>
      </c>
      <c r="N171" s="195" t="s">
        <v>42</v>
      </c>
      <c r="O171" s="64"/>
      <c r="P171" s="196">
        <f>O171*H171</f>
        <v>0</v>
      </c>
      <c r="Q171" s="196">
        <v>0.00333</v>
      </c>
      <c r="R171" s="196">
        <f>Q171*H171</f>
        <v>0.045954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199</v>
      </c>
      <c r="AT171" s="198" t="s">
        <v>123</v>
      </c>
      <c r="AU171" s="198" t="s">
        <v>81</v>
      </c>
      <c r="AY171" s="17" t="s">
        <v>120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7" t="s">
        <v>79</v>
      </c>
      <c r="BK171" s="199">
        <f>ROUND(I171*H171,2)</f>
        <v>0</v>
      </c>
      <c r="BL171" s="17" t="s">
        <v>199</v>
      </c>
      <c r="BM171" s="198" t="s">
        <v>451</v>
      </c>
    </row>
    <row r="172" spans="1:47" s="2" customFormat="1" ht="29.25">
      <c r="A172" s="34"/>
      <c r="B172" s="35"/>
      <c r="C172" s="36"/>
      <c r="D172" s="202" t="s">
        <v>135</v>
      </c>
      <c r="E172" s="36"/>
      <c r="F172" s="212" t="s">
        <v>434</v>
      </c>
      <c r="G172" s="36"/>
      <c r="H172" s="36"/>
      <c r="I172" s="108"/>
      <c r="J172" s="36"/>
      <c r="K172" s="36"/>
      <c r="L172" s="39"/>
      <c r="M172" s="213"/>
      <c r="N172" s="214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135</v>
      </c>
      <c r="AU172" s="17" t="s">
        <v>81</v>
      </c>
    </row>
    <row r="173" spans="1:65" s="2" customFormat="1" ht="16.5" customHeight="1">
      <c r="A173" s="34"/>
      <c r="B173" s="35"/>
      <c r="C173" s="187" t="s">
        <v>317</v>
      </c>
      <c r="D173" s="187" t="s">
        <v>123</v>
      </c>
      <c r="E173" s="188" t="s">
        <v>452</v>
      </c>
      <c r="F173" s="189" t="s">
        <v>453</v>
      </c>
      <c r="G173" s="190" t="s">
        <v>156</v>
      </c>
      <c r="H173" s="191">
        <v>13.8</v>
      </c>
      <c r="I173" s="192"/>
      <c r="J173" s="193">
        <f>ROUND(I173*H173,2)</f>
        <v>0</v>
      </c>
      <c r="K173" s="189" t="s">
        <v>216</v>
      </c>
      <c r="L173" s="39"/>
      <c r="M173" s="194" t="s">
        <v>19</v>
      </c>
      <c r="N173" s="195" t="s">
        <v>42</v>
      </c>
      <c r="O173" s="64"/>
      <c r="P173" s="196">
        <f>O173*H173</f>
        <v>0</v>
      </c>
      <c r="Q173" s="196">
        <v>0.00359</v>
      </c>
      <c r="R173" s="196">
        <f>Q173*H173</f>
        <v>0.049542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199</v>
      </c>
      <c r="AT173" s="198" t="s">
        <v>123</v>
      </c>
      <c r="AU173" s="198" t="s">
        <v>81</v>
      </c>
      <c r="AY173" s="17" t="s">
        <v>120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79</v>
      </c>
      <c r="BK173" s="199">
        <f>ROUND(I173*H173,2)</f>
        <v>0</v>
      </c>
      <c r="BL173" s="17" t="s">
        <v>199</v>
      </c>
      <c r="BM173" s="198" t="s">
        <v>454</v>
      </c>
    </row>
    <row r="174" spans="1:47" s="2" customFormat="1" ht="39">
      <c r="A174" s="34"/>
      <c r="B174" s="35"/>
      <c r="C174" s="36"/>
      <c r="D174" s="202" t="s">
        <v>135</v>
      </c>
      <c r="E174" s="36"/>
      <c r="F174" s="212" t="s">
        <v>455</v>
      </c>
      <c r="G174" s="36"/>
      <c r="H174" s="36"/>
      <c r="I174" s="108"/>
      <c r="J174" s="36"/>
      <c r="K174" s="36"/>
      <c r="L174" s="39"/>
      <c r="M174" s="213"/>
      <c r="N174" s="214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135</v>
      </c>
      <c r="AU174" s="17" t="s">
        <v>81</v>
      </c>
    </row>
    <row r="175" spans="1:65" s="2" customFormat="1" ht="33" customHeight="1">
      <c r="A175" s="34"/>
      <c r="B175" s="35"/>
      <c r="C175" s="187" t="s">
        <v>323</v>
      </c>
      <c r="D175" s="187" t="s">
        <v>123</v>
      </c>
      <c r="E175" s="188" t="s">
        <v>456</v>
      </c>
      <c r="F175" s="189" t="s">
        <v>457</v>
      </c>
      <c r="G175" s="190" t="s">
        <v>156</v>
      </c>
      <c r="H175" s="191">
        <v>31.5</v>
      </c>
      <c r="I175" s="192"/>
      <c r="J175" s="193">
        <f>ROUND(I175*H175,2)</f>
        <v>0</v>
      </c>
      <c r="K175" s="189" t="s">
        <v>216</v>
      </c>
      <c r="L175" s="39"/>
      <c r="M175" s="194" t="s">
        <v>19</v>
      </c>
      <c r="N175" s="195" t="s">
        <v>42</v>
      </c>
      <c r="O175" s="64"/>
      <c r="P175" s="196">
        <f>O175*H175</f>
        <v>0</v>
      </c>
      <c r="Q175" s="196">
        <v>0.00222</v>
      </c>
      <c r="R175" s="196">
        <f>Q175*H175</f>
        <v>0.06993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199</v>
      </c>
      <c r="AT175" s="198" t="s">
        <v>123</v>
      </c>
      <c r="AU175" s="198" t="s">
        <v>81</v>
      </c>
      <c r="AY175" s="17" t="s">
        <v>120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7" t="s">
        <v>79</v>
      </c>
      <c r="BK175" s="199">
        <f>ROUND(I175*H175,2)</f>
        <v>0</v>
      </c>
      <c r="BL175" s="17" t="s">
        <v>199</v>
      </c>
      <c r="BM175" s="198" t="s">
        <v>458</v>
      </c>
    </row>
    <row r="176" spans="1:47" s="2" customFormat="1" ht="29.25">
      <c r="A176" s="34"/>
      <c r="B176" s="35"/>
      <c r="C176" s="36"/>
      <c r="D176" s="202" t="s">
        <v>135</v>
      </c>
      <c r="E176" s="36"/>
      <c r="F176" s="212" t="s">
        <v>434</v>
      </c>
      <c r="G176" s="36"/>
      <c r="H176" s="36"/>
      <c r="I176" s="108"/>
      <c r="J176" s="36"/>
      <c r="K176" s="36"/>
      <c r="L176" s="39"/>
      <c r="M176" s="213"/>
      <c r="N176" s="214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135</v>
      </c>
      <c r="AU176" s="17" t="s">
        <v>81</v>
      </c>
    </row>
    <row r="177" spans="1:65" s="2" customFormat="1" ht="21.75" customHeight="1">
      <c r="A177" s="34"/>
      <c r="B177" s="35"/>
      <c r="C177" s="187" t="s">
        <v>459</v>
      </c>
      <c r="D177" s="187" t="s">
        <v>123</v>
      </c>
      <c r="E177" s="188" t="s">
        <v>460</v>
      </c>
      <c r="F177" s="189" t="s">
        <v>461</v>
      </c>
      <c r="G177" s="190" t="s">
        <v>156</v>
      </c>
      <c r="H177" s="191">
        <v>50</v>
      </c>
      <c r="I177" s="192"/>
      <c r="J177" s="193">
        <f>ROUND(I177*H177,2)</f>
        <v>0</v>
      </c>
      <c r="K177" s="189" t="s">
        <v>216</v>
      </c>
      <c r="L177" s="39"/>
      <c r="M177" s="194" t="s">
        <v>19</v>
      </c>
      <c r="N177" s="195" t="s">
        <v>42</v>
      </c>
      <c r="O177" s="64"/>
      <c r="P177" s="196">
        <f>O177*H177</f>
        <v>0</v>
      </c>
      <c r="Q177" s="196">
        <v>0.00172</v>
      </c>
      <c r="R177" s="196">
        <f>Q177*H177</f>
        <v>0.086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199</v>
      </c>
      <c r="AT177" s="198" t="s">
        <v>123</v>
      </c>
      <c r="AU177" s="198" t="s">
        <v>81</v>
      </c>
      <c r="AY177" s="17" t="s">
        <v>120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79</v>
      </c>
      <c r="BK177" s="199">
        <f>ROUND(I177*H177,2)</f>
        <v>0</v>
      </c>
      <c r="BL177" s="17" t="s">
        <v>199</v>
      </c>
      <c r="BM177" s="198" t="s">
        <v>462</v>
      </c>
    </row>
    <row r="178" spans="1:47" s="2" customFormat="1" ht="29.25">
      <c r="A178" s="34"/>
      <c r="B178" s="35"/>
      <c r="C178" s="36"/>
      <c r="D178" s="202" t="s">
        <v>135</v>
      </c>
      <c r="E178" s="36"/>
      <c r="F178" s="212" t="s">
        <v>434</v>
      </c>
      <c r="G178" s="36"/>
      <c r="H178" s="36"/>
      <c r="I178" s="108"/>
      <c r="J178" s="36"/>
      <c r="K178" s="36"/>
      <c r="L178" s="39"/>
      <c r="M178" s="213"/>
      <c r="N178" s="214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135</v>
      </c>
      <c r="AU178" s="17" t="s">
        <v>81</v>
      </c>
    </row>
    <row r="179" spans="1:65" s="2" customFormat="1" ht="21.75" customHeight="1">
      <c r="A179" s="34"/>
      <c r="B179" s="35"/>
      <c r="C179" s="187" t="s">
        <v>463</v>
      </c>
      <c r="D179" s="187" t="s">
        <v>123</v>
      </c>
      <c r="E179" s="188" t="s">
        <v>464</v>
      </c>
      <c r="F179" s="189" t="s">
        <v>465</v>
      </c>
      <c r="G179" s="190" t="s">
        <v>156</v>
      </c>
      <c r="H179" s="191">
        <v>21.1</v>
      </c>
      <c r="I179" s="192"/>
      <c r="J179" s="193">
        <f>ROUND(I179*H179,2)</f>
        <v>0</v>
      </c>
      <c r="K179" s="189" t="s">
        <v>216</v>
      </c>
      <c r="L179" s="39"/>
      <c r="M179" s="194" t="s">
        <v>19</v>
      </c>
      <c r="N179" s="195" t="s">
        <v>42</v>
      </c>
      <c r="O179" s="64"/>
      <c r="P179" s="196">
        <f>O179*H179</f>
        <v>0</v>
      </c>
      <c r="Q179" s="196">
        <v>0.00866</v>
      </c>
      <c r="R179" s="196">
        <f>Q179*H179</f>
        <v>0.182726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199</v>
      </c>
      <c r="AT179" s="198" t="s">
        <v>123</v>
      </c>
      <c r="AU179" s="198" t="s">
        <v>81</v>
      </c>
      <c r="AY179" s="17" t="s">
        <v>120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7" t="s">
        <v>79</v>
      </c>
      <c r="BK179" s="199">
        <f>ROUND(I179*H179,2)</f>
        <v>0</v>
      </c>
      <c r="BL179" s="17" t="s">
        <v>199</v>
      </c>
      <c r="BM179" s="198" t="s">
        <v>466</v>
      </c>
    </row>
    <row r="180" spans="1:47" s="2" customFormat="1" ht="29.25">
      <c r="A180" s="34"/>
      <c r="B180" s="35"/>
      <c r="C180" s="36"/>
      <c r="D180" s="202" t="s">
        <v>135</v>
      </c>
      <c r="E180" s="36"/>
      <c r="F180" s="212" t="s">
        <v>434</v>
      </c>
      <c r="G180" s="36"/>
      <c r="H180" s="36"/>
      <c r="I180" s="108"/>
      <c r="J180" s="36"/>
      <c r="K180" s="36"/>
      <c r="L180" s="39"/>
      <c r="M180" s="213"/>
      <c r="N180" s="214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135</v>
      </c>
      <c r="AU180" s="17" t="s">
        <v>81</v>
      </c>
    </row>
    <row r="181" spans="1:65" s="2" customFormat="1" ht="33" customHeight="1">
      <c r="A181" s="34"/>
      <c r="B181" s="35"/>
      <c r="C181" s="187" t="s">
        <v>467</v>
      </c>
      <c r="D181" s="187" t="s">
        <v>123</v>
      </c>
      <c r="E181" s="188" t="s">
        <v>468</v>
      </c>
      <c r="F181" s="189" t="s">
        <v>469</v>
      </c>
      <c r="G181" s="190" t="s">
        <v>156</v>
      </c>
      <c r="H181" s="191">
        <v>21.1</v>
      </c>
      <c r="I181" s="192"/>
      <c r="J181" s="193">
        <f>ROUND(I181*H181,2)</f>
        <v>0</v>
      </c>
      <c r="K181" s="189" t="s">
        <v>216</v>
      </c>
      <c r="L181" s="39"/>
      <c r="M181" s="194" t="s">
        <v>19</v>
      </c>
      <c r="N181" s="195" t="s">
        <v>42</v>
      </c>
      <c r="O181" s="64"/>
      <c r="P181" s="196">
        <f>O181*H181</f>
        <v>0</v>
      </c>
      <c r="Q181" s="196">
        <v>0.00115</v>
      </c>
      <c r="R181" s="196">
        <f>Q181*H181</f>
        <v>0.024265000000000002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199</v>
      </c>
      <c r="AT181" s="198" t="s">
        <v>123</v>
      </c>
      <c r="AU181" s="198" t="s">
        <v>81</v>
      </c>
      <c r="AY181" s="17" t="s">
        <v>120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79</v>
      </c>
      <c r="BK181" s="199">
        <f>ROUND(I181*H181,2)</f>
        <v>0</v>
      </c>
      <c r="BL181" s="17" t="s">
        <v>199</v>
      </c>
      <c r="BM181" s="198" t="s">
        <v>470</v>
      </c>
    </row>
    <row r="182" spans="1:47" s="2" customFormat="1" ht="29.25">
      <c r="A182" s="34"/>
      <c r="B182" s="35"/>
      <c r="C182" s="36"/>
      <c r="D182" s="202" t="s">
        <v>135</v>
      </c>
      <c r="E182" s="36"/>
      <c r="F182" s="212" t="s">
        <v>471</v>
      </c>
      <c r="G182" s="36"/>
      <c r="H182" s="36"/>
      <c r="I182" s="108"/>
      <c r="J182" s="36"/>
      <c r="K182" s="36"/>
      <c r="L182" s="39"/>
      <c r="M182" s="213"/>
      <c r="N182" s="214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135</v>
      </c>
      <c r="AU182" s="17" t="s">
        <v>81</v>
      </c>
    </row>
    <row r="183" spans="1:65" s="2" customFormat="1" ht="33" customHeight="1">
      <c r="A183" s="34"/>
      <c r="B183" s="35"/>
      <c r="C183" s="187" t="s">
        <v>472</v>
      </c>
      <c r="D183" s="187" t="s">
        <v>123</v>
      </c>
      <c r="E183" s="188" t="s">
        <v>473</v>
      </c>
      <c r="F183" s="189" t="s">
        <v>474</v>
      </c>
      <c r="G183" s="190" t="s">
        <v>156</v>
      </c>
      <c r="H183" s="191">
        <v>9.3</v>
      </c>
      <c r="I183" s="192"/>
      <c r="J183" s="193">
        <f>ROUND(I183*H183,2)</f>
        <v>0</v>
      </c>
      <c r="K183" s="189" t="s">
        <v>216</v>
      </c>
      <c r="L183" s="39"/>
      <c r="M183" s="194" t="s">
        <v>19</v>
      </c>
      <c r="N183" s="195" t="s">
        <v>42</v>
      </c>
      <c r="O183" s="64"/>
      <c r="P183" s="196">
        <f>O183*H183</f>
        <v>0</v>
      </c>
      <c r="Q183" s="196">
        <v>0.00492</v>
      </c>
      <c r="R183" s="196">
        <f>Q183*H183</f>
        <v>0.045756000000000005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199</v>
      </c>
      <c r="AT183" s="198" t="s">
        <v>123</v>
      </c>
      <c r="AU183" s="198" t="s">
        <v>81</v>
      </c>
      <c r="AY183" s="17" t="s">
        <v>120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79</v>
      </c>
      <c r="BK183" s="199">
        <f>ROUND(I183*H183,2)</f>
        <v>0</v>
      </c>
      <c r="BL183" s="17" t="s">
        <v>199</v>
      </c>
      <c r="BM183" s="198" t="s">
        <v>475</v>
      </c>
    </row>
    <row r="184" spans="1:47" s="2" customFormat="1" ht="29.25">
      <c r="A184" s="34"/>
      <c r="B184" s="35"/>
      <c r="C184" s="36"/>
      <c r="D184" s="202" t="s">
        <v>135</v>
      </c>
      <c r="E184" s="36"/>
      <c r="F184" s="212" t="s">
        <v>434</v>
      </c>
      <c r="G184" s="36"/>
      <c r="H184" s="36"/>
      <c r="I184" s="108"/>
      <c r="J184" s="36"/>
      <c r="K184" s="36"/>
      <c r="L184" s="39"/>
      <c r="M184" s="213"/>
      <c r="N184" s="214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135</v>
      </c>
      <c r="AU184" s="17" t="s">
        <v>81</v>
      </c>
    </row>
    <row r="185" spans="1:65" s="2" customFormat="1" ht="21.75" customHeight="1">
      <c r="A185" s="34"/>
      <c r="B185" s="35"/>
      <c r="C185" s="187" t="s">
        <v>476</v>
      </c>
      <c r="D185" s="187" t="s">
        <v>123</v>
      </c>
      <c r="E185" s="188" t="s">
        <v>477</v>
      </c>
      <c r="F185" s="189" t="s">
        <v>478</v>
      </c>
      <c r="G185" s="190" t="s">
        <v>156</v>
      </c>
      <c r="H185" s="191">
        <v>28.6</v>
      </c>
      <c r="I185" s="192"/>
      <c r="J185" s="193">
        <f>ROUND(I185*H185,2)</f>
        <v>0</v>
      </c>
      <c r="K185" s="189" t="s">
        <v>216</v>
      </c>
      <c r="L185" s="39"/>
      <c r="M185" s="194" t="s">
        <v>19</v>
      </c>
      <c r="N185" s="195" t="s">
        <v>42</v>
      </c>
      <c r="O185" s="64"/>
      <c r="P185" s="196">
        <f>O185*H185</f>
        <v>0</v>
      </c>
      <c r="Q185" s="196">
        <v>0.00218</v>
      </c>
      <c r="R185" s="196">
        <f>Q185*H185</f>
        <v>0.06234800000000001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199</v>
      </c>
      <c r="AT185" s="198" t="s">
        <v>123</v>
      </c>
      <c r="AU185" s="198" t="s">
        <v>81</v>
      </c>
      <c r="AY185" s="17" t="s">
        <v>120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7" t="s">
        <v>79</v>
      </c>
      <c r="BK185" s="199">
        <f>ROUND(I185*H185,2)</f>
        <v>0</v>
      </c>
      <c r="BL185" s="17" t="s">
        <v>199</v>
      </c>
      <c r="BM185" s="198" t="s">
        <v>479</v>
      </c>
    </row>
    <row r="186" spans="1:47" s="2" customFormat="1" ht="29.25">
      <c r="A186" s="34"/>
      <c r="B186" s="35"/>
      <c r="C186" s="36"/>
      <c r="D186" s="202" t="s">
        <v>135</v>
      </c>
      <c r="E186" s="36"/>
      <c r="F186" s="212" t="s">
        <v>434</v>
      </c>
      <c r="G186" s="36"/>
      <c r="H186" s="36"/>
      <c r="I186" s="108"/>
      <c r="J186" s="36"/>
      <c r="K186" s="36"/>
      <c r="L186" s="39"/>
      <c r="M186" s="213"/>
      <c r="N186" s="214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135</v>
      </c>
      <c r="AU186" s="17" t="s">
        <v>81</v>
      </c>
    </row>
    <row r="187" spans="1:65" s="2" customFormat="1" ht="33" customHeight="1">
      <c r="A187" s="34"/>
      <c r="B187" s="35"/>
      <c r="C187" s="187" t="s">
        <v>480</v>
      </c>
      <c r="D187" s="187" t="s">
        <v>123</v>
      </c>
      <c r="E187" s="188" t="s">
        <v>481</v>
      </c>
      <c r="F187" s="189" t="s">
        <v>482</v>
      </c>
      <c r="G187" s="190" t="s">
        <v>156</v>
      </c>
      <c r="H187" s="191">
        <v>35.15</v>
      </c>
      <c r="I187" s="192"/>
      <c r="J187" s="193">
        <f>ROUND(I187*H187,2)</f>
        <v>0</v>
      </c>
      <c r="K187" s="189" t="s">
        <v>216</v>
      </c>
      <c r="L187" s="39"/>
      <c r="M187" s="194" t="s">
        <v>19</v>
      </c>
      <c r="N187" s="195" t="s">
        <v>42</v>
      </c>
      <c r="O187" s="64"/>
      <c r="P187" s="196">
        <f>O187*H187</f>
        <v>0</v>
      </c>
      <c r="Q187" s="196">
        <v>0.00351</v>
      </c>
      <c r="R187" s="196">
        <f>Q187*H187</f>
        <v>0.1233765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199</v>
      </c>
      <c r="AT187" s="198" t="s">
        <v>123</v>
      </c>
      <c r="AU187" s="198" t="s">
        <v>81</v>
      </c>
      <c r="AY187" s="17" t="s">
        <v>120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7" t="s">
        <v>79</v>
      </c>
      <c r="BK187" s="199">
        <f>ROUND(I187*H187,2)</f>
        <v>0</v>
      </c>
      <c r="BL187" s="17" t="s">
        <v>199</v>
      </c>
      <c r="BM187" s="198" t="s">
        <v>483</v>
      </c>
    </row>
    <row r="188" spans="1:47" s="2" customFormat="1" ht="29.25">
      <c r="A188" s="34"/>
      <c r="B188" s="35"/>
      <c r="C188" s="36"/>
      <c r="D188" s="202" t="s">
        <v>135</v>
      </c>
      <c r="E188" s="36"/>
      <c r="F188" s="212" t="s">
        <v>434</v>
      </c>
      <c r="G188" s="36"/>
      <c r="H188" s="36"/>
      <c r="I188" s="108"/>
      <c r="J188" s="36"/>
      <c r="K188" s="36"/>
      <c r="L188" s="39"/>
      <c r="M188" s="213"/>
      <c r="N188" s="214"/>
      <c r="O188" s="64"/>
      <c r="P188" s="64"/>
      <c r="Q188" s="64"/>
      <c r="R188" s="64"/>
      <c r="S188" s="64"/>
      <c r="T188" s="65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135</v>
      </c>
      <c r="AU188" s="17" t="s">
        <v>81</v>
      </c>
    </row>
    <row r="189" spans="1:65" s="2" customFormat="1" ht="33" customHeight="1">
      <c r="A189" s="34"/>
      <c r="B189" s="35"/>
      <c r="C189" s="187" t="s">
        <v>484</v>
      </c>
      <c r="D189" s="187" t="s">
        <v>123</v>
      </c>
      <c r="E189" s="188" t="s">
        <v>485</v>
      </c>
      <c r="F189" s="189" t="s">
        <v>486</v>
      </c>
      <c r="G189" s="190" t="s">
        <v>156</v>
      </c>
      <c r="H189" s="191">
        <v>35.2</v>
      </c>
      <c r="I189" s="192"/>
      <c r="J189" s="193">
        <f>ROUND(I189*H189,2)</f>
        <v>0</v>
      </c>
      <c r="K189" s="189" t="s">
        <v>216</v>
      </c>
      <c r="L189" s="39"/>
      <c r="M189" s="194" t="s">
        <v>19</v>
      </c>
      <c r="N189" s="195" t="s">
        <v>42</v>
      </c>
      <c r="O189" s="64"/>
      <c r="P189" s="196">
        <f>O189*H189</f>
        <v>0</v>
      </c>
      <c r="Q189" s="196">
        <v>0.00653</v>
      </c>
      <c r="R189" s="196">
        <f>Q189*H189</f>
        <v>0.22985600000000003</v>
      </c>
      <c r="S189" s="196">
        <v>0</v>
      </c>
      <c r="T189" s="19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199</v>
      </c>
      <c r="AT189" s="198" t="s">
        <v>123</v>
      </c>
      <c r="AU189" s="198" t="s">
        <v>81</v>
      </c>
      <c r="AY189" s="17" t="s">
        <v>120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7" t="s">
        <v>79</v>
      </c>
      <c r="BK189" s="199">
        <f>ROUND(I189*H189,2)</f>
        <v>0</v>
      </c>
      <c r="BL189" s="17" t="s">
        <v>199</v>
      </c>
      <c r="BM189" s="198" t="s">
        <v>487</v>
      </c>
    </row>
    <row r="190" spans="1:47" s="2" customFormat="1" ht="29.25">
      <c r="A190" s="34"/>
      <c r="B190" s="35"/>
      <c r="C190" s="36"/>
      <c r="D190" s="202" t="s">
        <v>135</v>
      </c>
      <c r="E190" s="36"/>
      <c r="F190" s="212" t="s">
        <v>434</v>
      </c>
      <c r="G190" s="36"/>
      <c r="H190" s="36"/>
      <c r="I190" s="108"/>
      <c r="J190" s="36"/>
      <c r="K190" s="36"/>
      <c r="L190" s="39"/>
      <c r="M190" s="213"/>
      <c r="N190" s="214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135</v>
      </c>
      <c r="AU190" s="17" t="s">
        <v>81</v>
      </c>
    </row>
    <row r="191" spans="2:51" s="13" customFormat="1" ht="11.25">
      <c r="B191" s="200"/>
      <c r="C191" s="201"/>
      <c r="D191" s="202" t="s">
        <v>130</v>
      </c>
      <c r="E191" s="203" t="s">
        <v>19</v>
      </c>
      <c r="F191" s="204" t="s">
        <v>488</v>
      </c>
      <c r="G191" s="201"/>
      <c r="H191" s="205">
        <v>35.2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130</v>
      </c>
      <c r="AU191" s="211" t="s">
        <v>81</v>
      </c>
      <c r="AV191" s="13" t="s">
        <v>81</v>
      </c>
      <c r="AW191" s="13" t="s">
        <v>33</v>
      </c>
      <c r="AX191" s="13" t="s">
        <v>79</v>
      </c>
      <c r="AY191" s="211" t="s">
        <v>120</v>
      </c>
    </row>
    <row r="192" spans="1:65" s="2" customFormat="1" ht="33" customHeight="1">
      <c r="A192" s="34"/>
      <c r="B192" s="35"/>
      <c r="C192" s="187" t="s">
        <v>489</v>
      </c>
      <c r="D192" s="187" t="s">
        <v>123</v>
      </c>
      <c r="E192" s="188" t="s">
        <v>490</v>
      </c>
      <c r="F192" s="189" t="s">
        <v>491</v>
      </c>
      <c r="G192" s="190" t="s">
        <v>156</v>
      </c>
      <c r="H192" s="191">
        <v>4.4</v>
      </c>
      <c r="I192" s="192"/>
      <c r="J192" s="193">
        <f>ROUND(I192*H192,2)</f>
        <v>0</v>
      </c>
      <c r="K192" s="189" t="s">
        <v>216</v>
      </c>
      <c r="L192" s="39"/>
      <c r="M192" s="194" t="s">
        <v>19</v>
      </c>
      <c r="N192" s="195" t="s">
        <v>42</v>
      </c>
      <c r="O192" s="64"/>
      <c r="P192" s="196">
        <f>O192*H192</f>
        <v>0</v>
      </c>
      <c r="Q192" s="196">
        <v>0.00582</v>
      </c>
      <c r="R192" s="196">
        <f>Q192*H192</f>
        <v>0.025608</v>
      </c>
      <c r="S192" s="196">
        <v>0</v>
      </c>
      <c r="T192" s="19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199</v>
      </c>
      <c r="AT192" s="198" t="s">
        <v>123</v>
      </c>
      <c r="AU192" s="198" t="s">
        <v>81</v>
      </c>
      <c r="AY192" s="17" t="s">
        <v>120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7" t="s">
        <v>79</v>
      </c>
      <c r="BK192" s="199">
        <f>ROUND(I192*H192,2)</f>
        <v>0</v>
      </c>
      <c r="BL192" s="17" t="s">
        <v>199</v>
      </c>
      <c r="BM192" s="198" t="s">
        <v>492</v>
      </c>
    </row>
    <row r="193" spans="1:47" s="2" customFormat="1" ht="29.25">
      <c r="A193" s="34"/>
      <c r="B193" s="35"/>
      <c r="C193" s="36"/>
      <c r="D193" s="202" t="s">
        <v>135</v>
      </c>
      <c r="E193" s="36"/>
      <c r="F193" s="212" t="s">
        <v>434</v>
      </c>
      <c r="G193" s="36"/>
      <c r="H193" s="36"/>
      <c r="I193" s="108"/>
      <c r="J193" s="36"/>
      <c r="K193" s="36"/>
      <c r="L193" s="39"/>
      <c r="M193" s="213"/>
      <c r="N193" s="214"/>
      <c r="O193" s="64"/>
      <c r="P193" s="64"/>
      <c r="Q193" s="64"/>
      <c r="R193" s="64"/>
      <c r="S193" s="64"/>
      <c r="T193" s="65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135</v>
      </c>
      <c r="AU193" s="17" t="s">
        <v>81</v>
      </c>
    </row>
    <row r="194" spans="1:65" s="2" customFormat="1" ht="33" customHeight="1">
      <c r="A194" s="34"/>
      <c r="B194" s="35"/>
      <c r="C194" s="187" t="s">
        <v>493</v>
      </c>
      <c r="D194" s="187" t="s">
        <v>123</v>
      </c>
      <c r="E194" s="188" t="s">
        <v>494</v>
      </c>
      <c r="F194" s="189" t="s">
        <v>495</v>
      </c>
      <c r="G194" s="190" t="s">
        <v>156</v>
      </c>
      <c r="H194" s="191">
        <v>0.8</v>
      </c>
      <c r="I194" s="192"/>
      <c r="J194" s="193">
        <f>ROUND(I194*H194,2)</f>
        <v>0</v>
      </c>
      <c r="K194" s="189" t="s">
        <v>216</v>
      </c>
      <c r="L194" s="39"/>
      <c r="M194" s="194" t="s">
        <v>19</v>
      </c>
      <c r="N194" s="195" t="s">
        <v>42</v>
      </c>
      <c r="O194" s="64"/>
      <c r="P194" s="196">
        <f>O194*H194</f>
        <v>0</v>
      </c>
      <c r="Q194" s="196">
        <v>0.00584</v>
      </c>
      <c r="R194" s="196">
        <f>Q194*H194</f>
        <v>0.004672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199</v>
      </c>
      <c r="AT194" s="198" t="s">
        <v>123</v>
      </c>
      <c r="AU194" s="198" t="s">
        <v>81</v>
      </c>
      <c r="AY194" s="17" t="s">
        <v>120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7" t="s">
        <v>79</v>
      </c>
      <c r="BK194" s="199">
        <f>ROUND(I194*H194,2)</f>
        <v>0</v>
      </c>
      <c r="BL194" s="17" t="s">
        <v>199</v>
      </c>
      <c r="BM194" s="198" t="s">
        <v>496</v>
      </c>
    </row>
    <row r="195" spans="1:47" s="2" customFormat="1" ht="29.25">
      <c r="A195" s="34"/>
      <c r="B195" s="35"/>
      <c r="C195" s="36"/>
      <c r="D195" s="202" t="s">
        <v>135</v>
      </c>
      <c r="E195" s="36"/>
      <c r="F195" s="212" t="s">
        <v>434</v>
      </c>
      <c r="G195" s="36"/>
      <c r="H195" s="36"/>
      <c r="I195" s="108"/>
      <c r="J195" s="36"/>
      <c r="K195" s="36"/>
      <c r="L195" s="39"/>
      <c r="M195" s="213"/>
      <c r="N195" s="214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135</v>
      </c>
      <c r="AU195" s="17" t="s">
        <v>81</v>
      </c>
    </row>
    <row r="196" spans="1:65" s="2" customFormat="1" ht="33" customHeight="1">
      <c r="A196" s="34"/>
      <c r="B196" s="35"/>
      <c r="C196" s="187" t="s">
        <v>497</v>
      </c>
      <c r="D196" s="187" t="s">
        <v>123</v>
      </c>
      <c r="E196" s="188" t="s">
        <v>498</v>
      </c>
      <c r="F196" s="189" t="s">
        <v>499</v>
      </c>
      <c r="G196" s="190" t="s">
        <v>156</v>
      </c>
      <c r="H196" s="191">
        <v>0.4</v>
      </c>
      <c r="I196" s="192"/>
      <c r="J196" s="193">
        <f>ROUND(I196*H196,2)</f>
        <v>0</v>
      </c>
      <c r="K196" s="189" t="s">
        <v>216</v>
      </c>
      <c r="L196" s="39"/>
      <c r="M196" s="194" t="s">
        <v>19</v>
      </c>
      <c r="N196" s="195" t="s">
        <v>42</v>
      </c>
      <c r="O196" s="64"/>
      <c r="P196" s="196">
        <f>O196*H196</f>
        <v>0</v>
      </c>
      <c r="Q196" s="196">
        <v>0.00696</v>
      </c>
      <c r="R196" s="196">
        <f>Q196*H196</f>
        <v>0.002784</v>
      </c>
      <c r="S196" s="196">
        <v>0</v>
      </c>
      <c r="T196" s="19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199</v>
      </c>
      <c r="AT196" s="198" t="s">
        <v>123</v>
      </c>
      <c r="AU196" s="198" t="s">
        <v>81</v>
      </c>
      <c r="AY196" s="17" t="s">
        <v>120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7" t="s">
        <v>79</v>
      </c>
      <c r="BK196" s="199">
        <f>ROUND(I196*H196,2)</f>
        <v>0</v>
      </c>
      <c r="BL196" s="17" t="s">
        <v>199</v>
      </c>
      <c r="BM196" s="198" t="s">
        <v>500</v>
      </c>
    </row>
    <row r="197" spans="1:47" s="2" customFormat="1" ht="29.25">
      <c r="A197" s="34"/>
      <c r="B197" s="35"/>
      <c r="C197" s="36"/>
      <c r="D197" s="202" t="s">
        <v>135</v>
      </c>
      <c r="E197" s="36"/>
      <c r="F197" s="212" t="s">
        <v>434</v>
      </c>
      <c r="G197" s="36"/>
      <c r="H197" s="36"/>
      <c r="I197" s="108"/>
      <c r="J197" s="36"/>
      <c r="K197" s="36"/>
      <c r="L197" s="39"/>
      <c r="M197" s="213"/>
      <c r="N197" s="214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135</v>
      </c>
      <c r="AU197" s="17" t="s">
        <v>81</v>
      </c>
    </row>
    <row r="198" spans="1:65" s="2" customFormat="1" ht="21.75" customHeight="1">
      <c r="A198" s="34"/>
      <c r="B198" s="35"/>
      <c r="C198" s="187" t="s">
        <v>501</v>
      </c>
      <c r="D198" s="187" t="s">
        <v>123</v>
      </c>
      <c r="E198" s="188" t="s">
        <v>502</v>
      </c>
      <c r="F198" s="189" t="s">
        <v>503</v>
      </c>
      <c r="G198" s="190" t="s">
        <v>171</v>
      </c>
      <c r="H198" s="191">
        <v>3</v>
      </c>
      <c r="I198" s="192"/>
      <c r="J198" s="193">
        <f>ROUND(I198*H198,2)</f>
        <v>0</v>
      </c>
      <c r="K198" s="189" t="s">
        <v>127</v>
      </c>
      <c r="L198" s="39"/>
      <c r="M198" s="194" t="s">
        <v>19</v>
      </c>
      <c r="N198" s="195" t="s">
        <v>42</v>
      </c>
      <c r="O198" s="64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199</v>
      </c>
      <c r="AT198" s="198" t="s">
        <v>123</v>
      </c>
      <c r="AU198" s="198" t="s">
        <v>81</v>
      </c>
      <c r="AY198" s="17" t="s">
        <v>120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79</v>
      </c>
      <c r="BK198" s="199">
        <f>ROUND(I198*H198,2)</f>
        <v>0</v>
      </c>
      <c r="BL198" s="17" t="s">
        <v>199</v>
      </c>
      <c r="BM198" s="198" t="s">
        <v>504</v>
      </c>
    </row>
    <row r="199" spans="1:65" s="2" customFormat="1" ht="16.5" customHeight="1">
      <c r="A199" s="34"/>
      <c r="B199" s="35"/>
      <c r="C199" s="240" t="s">
        <v>505</v>
      </c>
      <c r="D199" s="240" t="s">
        <v>359</v>
      </c>
      <c r="E199" s="241" t="s">
        <v>506</v>
      </c>
      <c r="F199" s="242" t="s">
        <v>507</v>
      </c>
      <c r="G199" s="243" t="s">
        <v>171</v>
      </c>
      <c r="H199" s="244">
        <v>3</v>
      </c>
      <c r="I199" s="245"/>
      <c r="J199" s="246">
        <f>ROUND(I199*H199,2)</f>
        <v>0</v>
      </c>
      <c r="K199" s="242" t="s">
        <v>216</v>
      </c>
      <c r="L199" s="247"/>
      <c r="M199" s="248" t="s">
        <v>19</v>
      </c>
      <c r="N199" s="249" t="s">
        <v>42</v>
      </c>
      <c r="O199" s="64"/>
      <c r="P199" s="196">
        <f>O199*H199</f>
        <v>0</v>
      </c>
      <c r="Q199" s="196">
        <v>0.0165</v>
      </c>
      <c r="R199" s="196">
        <f>Q199*H199</f>
        <v>0.0495</v>
      </c>
      <c r="S199" s="196">
        <v>0</v>
      </c>
      <c r="T199" s="19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288</v>
      </c>
      <c r="AT199" s="198" t="s">
        <v>359</v>
      </c>
      <c r="AU199" s="198" t="s">
        <v>81</v>
      </c>
      <c r="AY199" s="17" t="s">
        <v>120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7" t="s">
        <v>79</v>
      </c>
      <c r="BK199" s="199">
        <f>ROUND(I199*H199,2)</f>
        <v>0</v>
      </c>
      <c r="BL199" s="17" t="s">
        <v>199</v>
      </c>
      <c r="BM199" s="198" t="s">
        <v>508</v>
      </c>
    </row>
    <row r="200" spans="1:47" s="2" customFormat="1" ht="29.25">
      <c r="A200" s="34"/>
      <c r="B200" s="35"/>
      <c r="C200" s="36"/>
      <c r="D200" s="202" t="s">
        <v>135</v>
      </c>
      <c r="E200" s="36"/>
      <c r="F200" s="212" t="s">
        <v>434</v>
      </c>
      <c r="G200" s="36"/>
      <c r="H200" s="36"/>
      <c r="I200" s="108"/>
      <c r="J200" s="36"/>
      <c r="K200" s="36"/>
      <c r="L200" s="39"/>
      <c r="M200" s="213"/>
      <c r="N200" s="214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135</v>
      </c>
      <c r="AU200" s="17" t="s">
        <v>81</v>
      </c>
    </row>
    <row r="201" spans="1:65" s="2" customFormat="1" ht="33" customHeight="1">
      <c r="A201" s="34"/>
      <c r="B201" s="35"/>
      <c r="C201" s="187" t="s">
        <v>509</v>
      </c>
      <c r="D201" s="187" t="s">
        <v>123</v>
      </c>
      <c r="E201" s="188" t="s">
        <v>510</v>
      </c>
      <c r="F201" s="189" t="s">
        <v>511</v>
      </c>
      <c r="G201" s="190" t="s">
        <v>156</v>
      </c>
      <c r="H201" s="191">
        <v>4.5</v>
      </c>
      <c r="I201" s="192"/>
      <c r="J201" s="193">
        <f>ROUND(I201*H201,2)</f>
        <v>0</v>
      </c>
      <c r="K201" s="189" t="s">
        <v>216</v>
      </c>
      <c r="L201" s="39"/>
      <c r="M201" s="194" t="s">
        <v>19</v>
      </c>
      <c r="N201" s="195" t="s">
        <v>42</v>
      </c>
      <c r="O201" s="64"/>
      <c r="P201" s="196">
        <f>O201*H201</f>
        <v>0</v>
      </c>
      <c r="Q201" s="196">
        <v>0.0022</v>
      </c>
      <c r="R201" s="196">
        <f>Q201*H201</f>
        <v>0.0099</v>
      </c>
      <c r="S201" s="196">
        <v>0</v>
      </c>
      <c r="T201" s="19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199</v>
      </c>
      <c r="AT201" s="198" t="s">
        <v>123</v>
      </c>
      <c r="AU201" s="198" t="s">
        <v>81</v>
      </c>
      <c r="AY201" s="17" t="s">
        <v>120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7" t="s">
        <v>79</v>
      </c>
      <c r="BK201" s="199">
        <f>ROUND(I201*H201,2)</f>
        <v>0</v>
      </c>
      <c r="BL201" s="17" t="s">
        <v>199</v>
      </c>
      <c r="BM201" s="198" t="s">
        <v>512</v>
      </c>
    </row>
    <row r="202" spans="1:47" s="2" customFormat="1" ht="29.25">
      <c r="A202" s="34"/>
      <c r="B202" s="35"/>
      <c r="C202" s="36"/>
      <c r="D202" s="202" t="s">
        <v>135</v>
      </c>
      <c r="E202" s="36"/>
      <c r="F202" s="212" t="s">
        <v>434</v>
      </c>
      <c r="G202" s="36"/>
      <c r="H202" s="36"/>
      <c r="I202" s="108"/>
      <c r="J202" s="36"/>
      <c r="K202" s="36"/>
      <c r="L202" s="39"/>
      <c r="M202" s="213"/>
      <c r="N202" s="214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135</v>
      </c>
      <c r="AU202" s="17" t="s">
        <v>81</v>
      </c>
    </row>
    <row r="203" spans="2:51" s="13" customFormat="1" ht="11.25">
      <c r="B203" s="200"/>
      <c r="C203" s="201"/>
      <c r="D203" s="202" t="s">
        <v>130</v>
      </c>
      <c r="E203" s="203" t="s">
        <v>19</v>
      </c>
      <c r="F203" s="204" t="s">
        <v>513</v>
      </c>
      <c r="G203" s="201"/>
      <c r="H203" s="205">
        <v>4.5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130</v>
      </c>
      <c r="AU203" s="211" t="s">
        <v>81</v>
      </c>
      <c r="AV203" s="13" t="s">
        <v>81</v>
      </c>
      <c r="AW203" s="13" t="s">
        <v>33</v>
      </c>
      <c r="AX203" s="13" t="s">
        <v>79</v>
      </c>
      <c r="AY203" s="211" t="s">
        <v>120</v>
      </c>
    </row>
    <row r="204" spans="1:65" s="2" customFormat="1" ht="33" customHeight="1">
      <c r="A204" s="34"/>
      <c r="B204" s="35"/>
      <c r="C204" s="187" t="s">
        <v>514</v>
      </c>
      <c r="D204" s="187" t="s">
        <v>123</v>
      </c>
      <c r="E204" s="188" t="s">
        <v>515</v>
      </c>
      <c r="F204" s="189" t="s">
        <v>516</v>
      </c>
      <c r="G204" s="190" t="s">
        <v>156</v>
      </c>
      <c r="H204" s="191">
        <v>2.25</v>
      </c>
      <c r="I204" s="192"/>
      <c r="J204" s="193">
        <f>ROUND(I204*H204,2)</f>
        <v>0</v>
      </c>
      <c r="K204" s="189" t="s">
        <v>216</v>
      </c>
      <c r="L204" s="39"/>
      <c r="M204" s="194" t="s">
        <v>19</v>
      </c>
      <c r="N204" s="195" t="s">
        <v>42</v>
      </c>
      <c r="O204" s="64"/>
      <c r="P204" s="196">
        <f>O204*H204</f>
        <v>0</v>
      </c>
      <c r="Q204" s="196">
        <v>0.0035</v>
      </c>
      <c r="R204" s="196">
        <f>Q204*H204</f>
        <v>0.007875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199</v>
      </c>
      <c r="AT204" s="198" t="s">
        <v>123</v>
      </c>
      <c r="AU204" s="198" t="s">
        <v>81</v>
      </c>
      <c r="AY204" s="17" t="s">
        <v>120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7" t="s">
        <v>79</v>
      </c>
      <c r="BK204" s="199">
        <f>ROUND(I204*H204,2)</f>
        <v>0</v>
      </c>
      <c r="BL204" s="17" t="s">
        <v>199</v>
      </c>
      <c r="BM204" s="198" t="s">
        <v>517</v>
      </c>
    </row>
    <row r="205" spans="1:47" s="2" customFormat="1" ht="29.25">
      <c r="A205" s="34"/>
      <c r="B205" s="35"/>
      <c r="C205" s="36"/>
      <c r="D205" s="202" t="s">
        <v>135</v>
      </c>
      <c r="E205" s="36"/>
      <c r="F205" s="212" t="s">
        <v>434</v>
      </c>
      <c r="G205" s="36"/>
      <c r="H205" s="36"/>
      <c r="I205" s="108"/>
      <c r="J205" s="36"/>
      <c r="K205" s="36"/>
      <c r="L205" s="39"/>
      <c r="M205" s="213"/>
      <c r="N205" s="214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135</v>
      </c>
      <c r="AU205" s="17" t="s">
        <v>81</v>
      </c>
    </row>
    <row r="206" spans="2:51" s="13" customFormat="1" ht="11.25">
      <c r="B206" s="200"/>
      <c r="C206" s="201"/>
      <c r="D206" s="202" t="s">
        <v>130</v>
      </c>
      <c r="E206" s="203" t="s">
        <v>19</v>
      </c>
      <c r="F206" s="204" t="s">
        <v>518</v>
      </c>
      <c r="G206" s="201"/>
      <c r="H206" s="205">
        <v>2.25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130</v>
      </c>
      <c r="AU206" s="211" t="s">
        <v>81</v>
      </c>
      <c r="AV206" s="13" t="s">
        <v>81</v>
      </c>
      <c r="AW206" s="13" t="s">
        <v>33</v>
      </c>
      <c r="AX206" s="13" t="s">
        <v>79</v>
      </c>
      <c r="AY206" s="211" t="s">
        <v>120</v>
      </c>
    </row>
    <row r="207" spans="1:65" s="2" customFormat="1" ht="33" customHeight="1">
      <c r="A207" s="34"/>
      <c r="B207" s="35"/>
      <c r="C207" s="187" t="s">
        <v>519</v>
      </c>
      <c r="D207" s="187" t="s">
        <v>123</v>
      </c>
      <c r="E207" s="188" t="s">
        <v>520</v>
      </c>
      <c r="F207" s="189" t="s">
        <v>521</v>
      </c>
      <c r="G207" s="190" t="s">
        <v>156</v>
      </c>
      <c r="H207" s="191">
        <v>2.25</v>
      </c>
      <c r="I207" s="192"/>
      <c r="J207" s="193">
        <f>ROUND(I207*H207,2)</f>
        <v>0</v>
      </c>
      <c r="K207" s="189" t="s">
        <v>216</v>
      </c>
      <c r="L207" s="39"/>
      <c r="M207" s="194" t="s">
        <v>19</v>
      </c>
      <c r="N207" s="195" t="s">
        <v>42</v>
      </c>
      <c r="O207" s="64"/>
      <c r="P207" s="196">
        <f>O207*H207</f>
        <v>0</v>
      </c>
      <c r="Q207" s="196">
        <v>0.00289</v>
      </c>
      <c r="R207" s="196">
        <f>Q207*H207</f>
        <v>0.0065025000000000005</v>
      </c>
      <c r="S207" s="196">
        <v>0</v>
      </c>
      <c r="T207" s="19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199</v>
      </c>
      <c r="AT207" s="198" t="s">
        <v>123</v>
      </c>
      <c r="AU207" s="198" t="s">
        <v>81</v>
      </c>
      <c r="AY207" s="17" t="s">
        <v>120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7" t="s">
        <v>79</v>
      </c>
      <c r="BK207" s="199">
        <f>ROUND(I207*H207,2)</f>
        <v>0</v>
      </c>
      <c r="BL207" s="17" t="s">
        <v>199</v>
      </c>
      <c r="BM207" s="198" t="s">
        <v>522</v>
      </c>
    </row>
    <row r="208" spans="1:47" s="2" customFormat="1" ht="29.25">
      <c r="A208" s="34"/>
      <c r="B208" s="35"/>
      <c r="C208" s="36"/>
      <c r="D208" s="202" t="s">
        <v>135</v>
      </c>
      <c r="E208" s="36"/>
      <c r="F208" s="212" t="s">
        <v>434</v>
      </c>
      <c r="G208" s="36"/>
      <c r="H208" s="36"/>
      <c r="I208" s="108"/>
      <c r="J208" s="36"/>
      <c r="K208" s="36"/>
      <c r="L208" s="39"/>
      <c r="M208" s="213"/>
      <c r="N208" s="214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135</v>
      </c>
      <c r="AU208" s="17" t="s">
        <v>81</v>
      </c>
    </row>
    <row r="209" spans="2:51" s="13" customFormat="1" ht="11.25">
      <c r="B209" s="200"/>
      <c r="C209" s="201"/>
      <c r="D209" s="202" t="s">
        <v>130</v>
      </c>
      <c r="E209" s="203" t="s">
        <v>19</v>
      </c>
      <c r="F209" s="204" t="s">
        <v>518</v>
      </c>
      <c r="G209" s="201"/>
      <c r="H209" s="205">
        <v>2.25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130</v>
      </c>
      <c r="AU209" s="211" t="s">
        <v>81</v>
      </c>
      <c r="AV209" s="13" t="s">
        <v>81</v>
      </c>
      <c r="AW209" s="13" t="s">
        <v>33</v>
      </c>
      <c r="AX209" s="13" t="s">
        <v>79</v>
      </c>
      <c r="AY209" s="211" t="s">
        <v>120</v>
      </c>
    </row>
    <row r="210" spans="1:65" s="2" customFormat="1" ht="21.75" customHeight="1">
      <c r="A210" s="34"/>
      <c r="B210" s="35"/>
      <c r="C210" s="187" t="s">
        <v>523</v>
      </c>
      <c r="D210" s="187" t="s">
        <v>123</v>
      </c>
      <c r="E210" s="188" t="s">
        <v>524</v>
      </c>
      <c r="F210" s="189" t="s">
        <v>525</v>
      </c>
      <c r="G210" s="190" t="s">
        <v>156</v>
      </c>
      <c r="H210" s="191">
        <v>26</v>
      </c>
      <c r="I210" s="192"/>
      <c r="J210" s="193">
        <f>ROUND(I210*H210,2)</f>
        <v>0</v>
      </c>
      <c r="K210" s="189" t="s">
        <v>127</v>
      </c>
      <c r="L210" s="39"/>
      <c r="M210" s="194" t="s">
        <v>19</v>
      </c>
      <c r="N210" s="195" t="s">
        <v>42</v>
      </c>
      <c r="O210" s="64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199</v>
      </c>
      <c r="AT210" s="198" t="s">
        <v>123</v>
      </c>
      <c r="AU210" s="198" t="s">
        <v>81</v>
      </c>
      <c r="AY210" s="17" t="s">
        <v>120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7" t="s">
        <v>79</v>
      </c>
      <c r="BK210" s="199">
        <f>ROUND(I210*H210,2)</f>
        <v>0</v>
      </c>
      <c r="BL210" s="17" t="s">
        <v>199</v>
      </c>
      <c r="BM210" s="198" t="s">
        <v>526</v>
      </c>
    </row>
    <row r="211" spans="2:51" s="13" customFormat="1" ht="11.25">
      <c r="B211" s="200"/>
      <c r="C211" s="201"/>
      <c r="D211" s="202" t="s">
        <v>130</v>
      </c>
      <c r="E211" s="203" t="s">
        <v>19</v>
      </c>
      <c r="F211" s="204" t="s">
        <v>265</v>
      </c>
      <c r="G211" s="201"/>
      <c r="H211" s="205">
        <v>2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130</v>
      </c>
      <c r="AU211" s="211" t="s">
        <v>81</v>
      </c>
      <c r="AV211" s="13" t="s">
        <v>81</v>
      </c>
      <c r="AW211" s="13" t="s">
        <v>33</v>
      </c>
      <c r="AX211" s="13" t="s">
        <v>71</v>
      </c>
      <c r="AY211" s="211" t="s">
        <v>120</v>
      </c>
    </row>
    <row r="212" spans="2:51" s="13" customFormat="1" ht="11.25">
      <c r="B212" s="200"/>
      <c r="C212" s="201"/>
      <c r="D212" s="202" t="s">
        <v>130</v>
      </c>
      <c r="E212" s="203" t="s">
        <v>19</v>
      </c>
      <c r="F212" s="204" t="s">
        <v>266</v>
      </c>
      <c r="G212" s="201"/>
      <c r="H212" s="205">
        <v>24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130</v>
      </c>
      <c r="AU212" s="211" t="s">
        <v>81</v>
      </c>
      <c r="AV212" s="13" t="s">
        <v>81</v>
      </c>
      <c r="AW212" s="13" t="s">
        <v>33</v>
      </c>
      <c r="AX212" s="13" t="s">
        <v>71</v>
      </c>
      <c r="AY212" s="211" t="s">
        <v>120</v>
      </c>
    </row>
    <row r="213" spans="2:51" s="15" customFormat="1" ht="11.25">
      <c r="B213" s="225"/>
      <c r="C213" s="226"/>
      <c r="D213" s="202" t="s">
        <v>130</v>
      </c>
      <c r="E213" s="227" t="s">
        <v>19</v>
      </c>
      <c r="F213" s="228" t="s">
        <v>222</v>
      </c>
      <c r="G213" s="226"/>
      <c r="H213" s="229">
        <v>26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130</v>
      </c>
      <c r="AU213" s="235" t="s">
        <v>81</v>
      </c>
      <c r="AV213" s="15" t="s">
        <v>128</v>
      </c>
      <c r="AW213" s="15" t="s">
        <v>33</v>
      </c>
      <c r="AX213" s="15" t="s">
        <v>79</v>
      </c>
      <c r="AY213" s="235" t="s">
        <v>120</v>
      </c>
    </row>
    <row r="214" spans="1:65" s="2" customFormat="1" ht="21.75" customHeight="1">
      <c r="A214" s="34"/>
      <c r="B214" s="35"/>
      <c r="C214" s="240" t="s">
        <v>527</v>
      </c>
      <c r="D214" s="240" t="s">
        <v>359</v>
      </c>
      <c r="E214" s="241" t="s">
        <v>528</v>
      </c>
      <c r="F214" s="242" t="s">
        <v>529</v>
      </c>
      <c r="G214" s="243" t="s">
        <v>171</v>
      </c>
      <c r="H214" s="244">
        <v>28</v>
      </c>
      <c r="I214" s="245"/>
      <c r="J214" s="246">
        <f>ROUND(I214*H214,2)</f>
        <v>0</v>
      </c>
      <c r="K214" s="242" t="s">
        <v>216</v>
      </c>
      <c r="L214" s="247"/>
      <c r="M214" s="248" t="s">
        <v>19</v>
      </c>
      <c r="N214" s="249" t="s">
        <v>42</v>
      </c>
      <c r="O214" s="64"/>
      <c r="P214" s="196">
        <f>O214*H214</f>
        <v>0</v>
      </c>
      <c r="Q214" s="196">
        <v>0.0005</v>
      </c>
      <c r="R214" s="196">
        <f>Q214*H214</f>
        <v>0.014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288</v>
      </c>
      <c r="AT214" s="198" t="s">
        <v>359</v>
      </c>
      <c r="AU214" s="198" t="s">
        <v>81</v>
      </c>
      <c r="AY214" s="17" t="s">
        <v>120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7" t="s">
        <v>79</v>
      </c>
      <c r="BK214" s="199">
        <f>ROUND(I214*H214,2)</f>
        <v>0</v>
      </c>
      <c r="BL214" s="17" t="s">
        <v>199</v>
      </c>
      <c r="BM214" s="198" t="s">
        <v>530</v>
      </c>
    </row>
    <row r="215" spans="1:47" s="2" customFormat="1" ht="29.25">
      <c r="A215" s="34"/>
      <c r="B215" s="35"/>
      <c r="C215" s="36"/>
      <c r="D215" s="202" t="s">
        <v>135</v>
      </c>
      <c r="E215" s="36"/>
      <c r="F215" s="212" t="s">
        <v>434</v>
      </c>
      <c r="G215" s="36"/>
      <c r="H215" s="36"/>
      <c r="I215" s="108"/>
      <c r="J215" s="36"/>
      <c r="K215" s="36"/>
      <c r="L215" s="39"/>
      <c r="M215" s="213"/>
      <c r="N215" s="214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135</v>
      </c>
      <c r="AU215" s="17" t="s">
        <v>81</v>
      </c>
    </row>
    <row r="216" spans="1:65" s="2" customFormat="1" ht="16.5" customHeight="1">
      <c r="A216" s="34"/>
      <c r="B216" s="35"/>
      <c r="C216" s="240" t="s">
        <v>531</v>
      </c>
      <c r="D216" s="240" t="s">
        <v>359</v>
      </c>
      <c r="E216" s="241" t="s">
        <v>532</v>
      </c>
      <c r="F216" s="242" t="s">
        <v>533</v>
      </c>
      <c r="G216" s="243" t="s">
        <v>156</v>
      </c>
      <c r="H216" s="244">
        <v>26</v>
      </c>
      <c r="I216" s="245"/>
      <c r="J216" s="246">
        <f>ROUND(I216*H216,2)</f>
        <v>0</v>
      </c>
      <c r="K216" s="242" t="s">
        <v>216</v>
      </c>
      <c r="L216" s="247"/>
      <c r="M216" s="248" t="s">
        <v>19</v>
      </c>
      <c r="N216" s="249" t="s">
        <v>42</v>
      </c>
      <c r="O216" s="64"/>
      <c r="P216" s="196">
        <f>O216*H216</f>
        <v>0</v>
      </c>
      <c r="Q216" s="196">
        <v>0.0005</v>
      </c>
      <c r="R216" s="196">
        <f>Q216*H216</f>
        <v>0.013000000000000001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288</v>
      </c>
      <c r="AT216" s="198" t="s">
        <v>359</v>
      </c>
      <c r="AU216" s="198" t="s">
        <v>81</v>
      </c>
      <c r="AY216" s="17" t="s">
        <v>120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7" t="s">
        <v>79</v>
      </c>
      <c r="BK216" s="199">
        <f>ROUND(I216*H216,2)</f>
        <v>0</v>
      </c>
      <c r="BL216" s="17" t="s">
        <v>199</v>
      </c>
      <c r="BM216" s="198" t="s">
        <v>534</v>
      </c>
    </row>
    <row r="217" spans="1:47" s="2" customFormat="1" ht="29.25">
      <c r="A217" s="34"/>
      <c r="B217" s="35"/>
      <c r="C217" s="36"/>
      <c r="D217" s="202" t="s">
        <v>135</v>
      </c>
      <c r="E217" s="36"/>
      <c r="F217" s="212" t="s">
        <v>434</v>
      </c>
      <c r="G217" s="36"/>
      <c r="H217" s="36"/>
      <c r="I217" s="108"/>
      <c r="J217" s="36"/>
      <c r="K217" s="36"/>
      <c r="L217" s="39"/>
      <c r="M217" s="213"/>
      <c r="N217" s="214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135</v>
      </c>
      <c r="AU217" s="17" t="s">
        <v>81</v>
      </c>
    </row>
    <row r="218" spans="1:65" s="2" customFormat="1" ht="44.25" customHeight="1">
      <c r="A218" s="34"/>
      <c r="B218" s="35"/>
      <c r="C218" s="187" t="s">
        <v>535</v>
      </c>
      <c r="D218" s="187" t="s">
        <v>123</v>
      </c>
      <c r="E218" s="188" t="s">
        <v>536</v>
      </c>
      <c r="F218" s="189" t="s">
        <v>537</v>
      </c>
      <c r="G218" s="190" t="s">
        <v>178</v>
      </c>
      <c r="H218" s="191">
        <v>3.375</v>
      </c>
      <c r="I218" s="192"/>
      <c r="J218" s="193">
        <f>ROUND(I218*H218,2)</f>
        <v>0</v>
      </c>
      <c r="K218" s="189" t="s">
        <v>127</v>
      </c>
      <c r="L218" s="39"/>
      <c r="M218" s="194" t="s">
        <v>19</v>
      </c>
      <c r="N218" s="195" t="s">
        <v>42</v>
      </c>
      <c r="O218" s="64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199</v>
      </c>
      <c r="AT218" s="198" t="s">
        <v>123</v>
      </c>
      <c r="AU218" s="198" t="s">
        <v>81</v>
      </c>
      <c r="AY218" s="17" t="s">
        <v>120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7" t="s">
        <v>79</v>
      </c>
      <c r="BK218" s="199">
        <f>ROUND(I218*H218,2)</f>
        <v>0</v>
      </c>
      <c r="BL218" s="17" t="s">
        <v>199</v>
      </c>
      <c r="BM218" s="198" t="s">
        <v>538</v>
      </c>
    </row>
    <row r="219" spans="2:63" s="12" customFormat="1" ht="22.9" customHeight="1">
      <c r="B219" s="171"/>
      <c r="C219" s="172"/>
      <c r="D219" s="173" t="s">
        <v>70</v>
      </c>
      <c r="E219" s="185" t="s">
        <v>299</v>
      </c>
      <c r="F219" s="185" t="s">
        <v>300</v>
      </c>
      <c r="G219" s="172"/>
      <c r="H219" s="172"/>
      <c r="I219" s="175"/>
      <c r="J219" s="186">
        <f>BK219</f>
        <v>0</v>
      </c>
      <c r="K219" s="172"/>
      <c r="L219" s="177"/>
      <c r="M219" s="178"/>
      <c r="N219" s="179"/>
      <c r="O219" s="179"/>
      <c r="P219" s="180">
        <f>SUM(P220:P239)</f>
        <v>0</v>
      </c>
      <c r="Q219" s="179"/>
      <c r="R219" s="180">
        <f>SUM(R220:R239)</f>
        <v>2.247605</v>
      </c>
      <c r="S219" s="179"/>
      <c r="T219" s="181">
        <f>SUM(T220:T239)</f>
        <v>0</v>
      </c>
      <c r="AR219" s="182" t="s">
        <v>81</v>
      </c>
      <c r="AT219" s="183" t="s">
        <v>70</v>
      </c>
      <c r="AU219" s="183" t="s">
        <v>79</v>
      </c>
      <c r="AY219" s="182" t="s">
        <v>120</v>
      </c>
      <c r="BK219" s="184">
        <f>SUM(BK220:BK239)</f>
        <v>0</v>
      </c>
    </row>
    <row r="220" spans="1:65" s="2" customFormat="1" ht="21.75" customHeight="1">
      <c r="A220" s="34"/>
      <c r="B220" s="35"/>
      <c r="C220" s="187" t="s">
        <v>539</v>
      </c>
      <c r="D220" s="187" t="s">
        <v>123</v>
      </c>
      <c r="E220" s="188" t="s">
        <v>540</v>
      </c>
      <c r="F220" s="189" t="s">
        <v>541</v>
      </c>
      <c r="G220" s="190" t="s">
        <v>171</v>
      </c>
      <c r="H220" s="191">
        <v>2</v>
      </c>
      <c r="I220" s="192"/>
      <c r="J220" s="193">
        <f>ROUND(I220*H220,2)</f>
        <v>0</v>
      </c>
      <c r="K220" s="189" t="s">
        <v>127</v>
      </c>
      <c r="L220" s="39"/>
      <c r="M220" s="194" t="s">
        <v>19</v>
      </c>
      <c r="N220" s="195" t="s">
        <v>42</v>
      </c>
      <c r="O220" s="64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199</v>
      </c>
      <c r="AT220" s="198" t="s">
        <v>123</v>
      </c>
      <c r="AU220" s="198" t="s">
        <v>81</v>
      </c>
      <c r="AY220" s="17" t="s">
        <v>120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7" t="s">
        <v>79</v>
      </c>
      <c r="BK220" s="199">
        <f>ROUND(I220*H220,2)</f>
        <v>0</v>
      </c>
      <c r="BL220" s="17" t="s">
        <v>199</v>
      </c>
      <c r="BM220" s="198" t="s">
        <v>542</v>
      </c>
    </row>
    <row r="221" spans="2:51" s="14" customFormat="1" ht="11.25">
      <c r="B221" s="215"/>
      <c r="C221" s="216"/>
      <c r="D221" s="202" t="s">
        <v>130</v>
      </c>
      <c r="E221" s="217" t="s">
        <v>19</v>
      </c>
      <c r="F221" s="218" t="s">
        <v>543</v>
      </c>
      <c r="G221" s="216"/>
      <c r="H221" s="217" t="s">
        <v>19</v>
      </c>
      <c r="I221" s="219"/>
      <c r="J221" s="216"/>
      <c r="K221" s="216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130</v>
      </c>
      <c r="AU221" s="224" t="s">
        <v>81</v>
      </c>
      <c r="AV221" s="14" t="s">
        <v>79</v>
      </c>
      <c r="AW221" s="14" t="s">
        <v>33</v>
      </c>
      <c r="AX221" s="14" t="s">
        <v>71</v>
      </c>
      <c r="AY221" s="224" t="s">
        <v>120</v>
      </c>
    </row>
    <row r="222" spans="2:51" s="13" customFormat="1" ht="11.25">
      <c r="B222" s="200"/>
      <c r="C222" s="201"/>
      <c r="D222" s="202" t="s">
        <v>130</v>
      </c>
      <c r="E222" s="203" t="s">
        <v>19</v>
      </c>
      <c r="F222" s="204" t="s">
        <v>79</v>
      </c>
      <c r="G222" s="201"/>
      <c r="H222" s="205">
        <v>1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130</v>
      </c>
      <c r="AU222" s="211" t="s">
        <v>81</v>
      </c>
      <c r="AV222" s="13" t="s">
        <v>81</v>
      </c>
      <c r="AW222" s="13" t="s">
        <v>33</v>
      </c>
      <c r="AX222" s="13" t="s">
        <v>71</v>
      </c>
      <c r="AY222" s="211" t="s">
        <v>120</v>
      </c>
    </row>
    <row r="223" spans="2:51" s="14" customFormat="1" ht="11.25">
      <c r="B223" s="215"/>
      <c r="C223" s="216"/>
      <c r="D223" s="202" t="s">
        <v>130</v>
      </c>
      <c r="E223" s="217" t="s">
        <v>19</v>
      </c>
      <c r="F223" s="218" t="s">
        <v>544</v>
      </c>
      <c r="G223" s="216"/>
      <c r="H223" s="217" t="s">
        <v>19</v>
      </c>
      <c r="I223" s="219"/>
      <c r="J223" s="216"/>
      <c r="K223" s="216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130</v>
      </c>
      <c r="AU223" s="224" t="s">
        <v>81</v>
      </c>
      <c r="AV223" s="14" t="s">
        <v>79</v>
      </c>
      <c r="AW223" s="14" t="s">
        <v>33</v>
      </c>
      <c r="AX223" s="14" t="s">
        <v>71</v>
      </c>
      <c r="AY223" s="224" t="s">
        <v>120</v>
      </c>
    </row>
    <row r="224" spans="2:51" s="13" customFormat="1" ht="11.25">
      <c r="B224" s="200"/>
      <c r="C224" s="201"/>
      <c r="D224" s="202" t="s">
        <v>130</v>
      </c>
      <c r="E224" s="203" t="s">
        <v>19</v>
      </c>
      <c r="F224" s="204" t="s">
        <v>79</v>
      </c>
      <c r="G224" s="201"/>
      <c r="H224" s="205">
        <v>1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130</v>
      </c>
      <c r="AU224" s="211" t="s">
        <v>81</v>
      </c>
      <c r="AV224" s="13" t="s">
        <v>81</v>
      </c>
      <c r="AW224" s="13" t="s">
        <v>33</v>
      </c>
      <c r="AX224" s="13" t="s">
        <v>71</v>
      </c>
      <c r="AY224" s="211" t="s">
        <v>120</v>
      </c>
    </row>
    <row r="225" spans="2:51" s="15" customFormat="1" ht="11.25">
      <c r="B225" s="225"/>
      <c r="C225" s="226"/>
      <c r="D225" s="202" t="s">
        <v>130</v>
      </c>
      <c r="E225" s="227" t="s">
        <v>19</v>
      </c>
      <c r="F225" s="228" t="s">
        <v>222</v>
      </c>
      <c r="G225" s="226"/>
      <c r="H225" s="229">
        <v>2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130</v>
      </c>
      <c r="AU225" s="235" t="s">
        <v>81</v>
      </c>
      <c r="AV225" s="15" t="s">
        <v>128</v>
      </c>
      <c r="AW225" s="15" t="s">
        <v>33</v>
      </c>
      <c r="AX225" s="15" t="s">
        <v>79</v>
      </c>
      <c r="AY225" s="235" t="s">
        <v>120</v>
      </c>
    </row>
    <row r="226" spans="1:65" s="2" customFormat="1" ht="21.75" customHeight="1">
      <c r="A226" s="34"/>
      <c r="B226" s="35"/>
      <c r="C226" s="240" t="s">
        <v>545</v>
      </c>
      <c r="D226" s="240" t="s">
        <v>359</v>
      </c>
      <c r="E226" s="241" t="s">
        <v>546</v>
      </c>
      <c r="F226" s="242" t="s">
        <v>547</v>
      </c>
      <c r="G226" s="243" t="s">
        <v>171</v>
      </c>
      <c r="H226" s="244">
        <v>1</v>
      </c>
      <c r="I226" s="245"/>
      <c r="J226" s="246">
        <f>ROUND(I226*H226,2)</f>
        <v>0</v>
      </c>
      <c r="K226" s="242" t="s">
        <v>127</v>
      </c>
      <c r="L226" s="247"/>
      <c r="M226" s="248" t="s">
        <v>19</v>
      </c>
      <c r="N226" s="249" t="s">
        <v>42</v>
      </c>
      <c r="O226" s="64"/>
      <c r="P226" s="196">
        <f>O226*H226</f>
        <v>0</v>
      </c>
      <c r="Q226" s="196">
        <v>0.01111</v>
      </c>
      <c r="R226" s="196">
        <f>Q226*H226</f>
        <v>0.01111</v>
      </c>
      <c r="S226" s="196">
        <v>0</v>
      </c>
      <c r="T226" s="19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8" t="s">
        <v>288</v>
      </c>
      <c r="AT226" s="198" t="s">
        <v>359</v>
      </c>
      <c r="AU226" s="198" t="s">
        <v>81</v>
      </c>
      <c r="AY226" s="17" t="s">
        <v>120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7" t="s">
        <v>79</v>
      </c>
      <c r="BK226" s="199">
        <f>ROUND(I226*H226,2)</f>
        <v>0</v>
      </c>
      <c r="BL226" s="17" t="s">
        <v>199</v>
      </c>
      <c r="BM226" s="198" t="s">
        <v>548</v>
      </c>
    </row>
    <row r="227" spans="1:65" s="2" customFormat="1" ht="16.5" customHeight="1">
      <c r="A227" s="34"/>
      <c r="B227" s="35"/>
      <c r="C227" s="240" t="s">
        <v>549</v>
      </c>
      <c r="D227" s="240" t="s">
        <v>359</v>
      </c>
      <c r="E227" s="241" t="s">
        <v>550</v>
      </c>
      <c r="F227" s="242" t="s">
        <v>551</v>
      </c>
      <c r="G227" s="243" t="s">
        <v>171</v>
      </c>
      <c r="H227" s="244">
        <v>1</v>
      </c>
      <c r="I227" s="245"/>
      <c r="J227" s="246">
        <f>ROUND(I227*H227,2)</f>
        <v>0</v>
      </c>
      <c r="K227" s="242" t="s">
        <v>216</v>
      </c>
      <c r="L227" s="247"/>
      <c r="M227" s="248" t="s">
        <v>19</v>
      </c>
      <c r="N227" s="249" t="s">
        <v>42</v>
      </c>
      <c r="O227" s="64"/>
      <c r="P227" s="196">
        <f>O227*H227</f>
        <v>0</v>
      </c>
      <c r="Q227" s="196">
        <v>0.042</v>
      </c>
      <c r="R227" s="196">
        <f>Q227*H227</f>
        <v>0.042</v>
      </c>
      <c r="S227" s="196">
        <v>0</v>
      </c>
      <c r="T227" s="197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288</v>
      </c>
      <c r="AT227" s="198" t="s">
        <v>359</v>
      </c>
      <c r="AU227" s="198" t="s">
        <v>81</v>
      </c>
      <c r="AY227" s="17" t="s">
        <v>120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7" t="s">
        <v>79</v>
      </c>
      <c r="BK227" s="199">
        <f>ROUND(I227*H227,2)</f>
        <v>0</v>
      </c>
      <c r="BL227" s="17" t="s">
        <v>199</v>
      </c>
      <c r="BM227" s="198" t="s">
        <v>552</v>
      </c>
    </row>
    <row r="228" spans="1:65" s="2" customFormat="1" ht="33" customHeight="1">
      <c r="A228" s="34"/>
      <c r="B228" s="35"/>
      <c r="C228" s="187" t="s">
        <v>553</v>
      </c>
      <c r="D228" s="187" t="s">
        <v>123</v>
      </c>
      <c r="E228" s="188" t="s">
        <v>554</v>
      </c>
      <c r="F228" s="189" t="s">
        <v>555</v>
      </c>
      <c r="G228" s="190" t="s">
        <v>171</v>
      </c>
      <c r="H228" s="191">
        <v>2</v>
      </c>
      <c r="I228" s="192"/>
      <c r="J228" s="193">
        <f>ROUND(I228*H228,2)</f>
        <v>0</v>
      </c>
      <c r="K228" s="189" t="s">
        <v>127</v>
      </c>
      <c r="L228" s="39"/>
      <c r="M228" s="194" t="s">
        <v>19</v>
      </c>
      <c r="N228" s="195" t="s">
        <v>42</v>
      </c>
      <c r="O228" s="64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199</v>
      </c>
      <c r="AT228" s="198" t="s">
        <v>123</v>
      </c>
      <c r="AU228" s="198" t="s">
        <v>81</v>
      </c>
      <c r="AY228" s="17" t="s">
        <v>120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7" t="s">
        <v>79</v>
      </c>
      <c r="BK228" s="199">
        <f>ROUND(I228*H228,2)</f>
        <v>0</v>
      </c>
      <c r="BL228" s="17" t="s">
        <v>199</v>
      </c>
      <c r="BM228" s="198" t="s">
        <v>556</v>
      </c>
    </row>
    <row r="229" spans="2:51" s="14" customFormat="1" ht="11.25">
      <c r="B229" s="215"/>
      <c r="C229" s="216"/>
      <c r="D229" s="202" t="s">
        <v>130</v>
      </c>
      <c r="E229" s="217" t="s">
        <v>19</v>
      </c>
      <c r="F229" s="218" t="s">
        <v>543</v>
      </c>
      <c r="G229" s="216"/>
      <c r="H229" s="217" t="s">
        <v>19</v>
      </c>
      <c r="I229" s="219"/>
      <c r="J229" s="216"/>
      <c r="K229" s="216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130</v>
      </c>
      <c r="AU229" s="224" t="s">
        <v>81</v>
      </c>
      <c r="AV229" s="14" t="s">
        <v>79</v>
      </c>
      <c r="AW229" s="14" t="s">
        <v>33</v>
      </c>
      <c r="AX229" s="14" t="s">
        <v>71</v>
      </c>
      <c r="AY229" s="224" t="s">
        <v>120</v>
      </c>
    </row>
    <row r="230" spans="2:51" s="13" customFormat="1" ht="11.25">
      <c r="B230" s="200"/>
      <c r="C230" s="201"/>
      <c r="D230" s="202" t="s">
        <v>130</v>
      </c>
      <c r="E230" s="203" t="s">
        <v>19</v>
      </c>
      <c r="F230" s="204" t="s">
        <v>79</v>
      </c>
      <c r="G230" s="201"/>
      <c r="H230" s="205">
        <v>1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130</v>
      </c>
      <c r="AU230" s="211" t="s">
        <v>81</v>
      </c>
      <c r="AV230" s="13" t="s">
        <v>81</v>
      </c>
      <c r="AW230" s="13" t="s">
        <v>33</v>
      </c>
      <c r="AX230" s="13" t="s">
        <v>71</v>
      </c>
      <c r="AY230" s="211" t="s">
        <v>120</v>
      </c>
    </row>
    <row r="231" spans="2:51" s="14" customFormat="1" ht="11.25">
      <c r="B231" s="215"/>
      <c r="C231" s="216"/>
      <c r="D231" s="202" t="s">
        <v>130</v>
      </c>
      <c r="E231" s="217" t="s">
        <v>19</v>
      </c>
      <c r="F231" s="218" t="s">
        <v>544</v>
      </c>
      <c r="G231" s="216"/>
      <c r="H231" s="217" t="s">
        <v>19</v>
      </c>
      <c r="I231" s="219"/>
      <c r="J231" s="216"/>
      <c r="K231" s="216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130</v>
      </c>
      <c r="AU231" s="224" t="s">
        <v>81</v>
      </c>
      <c r="AV231" s="14" t="s">
        <v>79</v>
      </c>
      <c r="AW231" s="14" t="s">
        <v>33</v>
      </c>
      <c r="AX231" s="14" t="s">
        <v>71</v>
      </c>
      <c r="AY231" s="224" t="s">
        <v>120</v>
      </c>
    </row>
    <row r="232" spans="2:51" s="13" customFormat="1" ht="11.25">
      <c r="B232" s="200"/>
      <c r="C232" s="201"/>
      <c r="D232" s="202" t="s">
        <v>130</v>
      </c>
      <c r="E232" s="203" t="s">
        <v>19</v>
      </c>
      <c r="F232" s="204" t="s">
        <v>79</v>
      </c>
      <c r="G232" s="201"/>
      <c r="H232" s="205">
        <v>1</v>
      </c>
      <c r="I232" s="206"/>
      <c r="J232" s="201"/>
      <c r="K232" s="201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130</v>
      </c>
      <c r="AU232" s="211" t="s">
        <v>81</v>
      </c>
      <c r="AV232" s="13" t="s">
        <v>81</v>
      </c>
      <c r="AW232" s="13" t="s">
        <v>33</v>
      </c>
      <c r="AX232" s="13" t="s">
        <v>71</v>
      </c>
      <c r="AY232" s="211" t="s">
        <v>120</v>
      </c>
    </row>
    <row r="233" spans="2:51" s="15" customFormat="1" ht="11.25">
      <c r="B233" s="225"/>
      <c r="C233" s="226"/>
      <c r="D233" s="202" t="s">
        <v>130</v>
      </c>
      <c r="E233" s="227" t="s">
        <v>19</v>
      </c>
      <c r="F233" s="228" t="s">
        <v>222</v>
      </c>
      <c r="G233" s="226"/>
      <c r="H233" s="229">
        <v>2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AT233" s="235" t="s">
        <v>130</v>
      </c>
      <c r="AU233" s="235" t="s">
        <v>81</v>
      </c>
      <c r="AV233" s="15" t="s">
        <v>128</v>
      </c>
      <c r="AW233" s="15" t="s">
        <v>33</v>
      </c>
      <c r="AX233" s="15" t="s">
        <v>79</v>
      </c>
      <c r="AY233" s="235" t="s">
        <v>120</v>
      </c>
    </row>
    <row r="234" spans="1:65" s="2" customFormat="1" ht="21.75" customHeight="1">
      <c r="A234" s="34"/>
      <c r="B234" s="35"/>
      <c r="C234" s="187" t="s">
        <v>557</v>
      </c>
      <c r="D234" s="187" t="s">
        <v>123</v>
      </c>
      <c r="E234" s="188" t="s">
        <v>558</v>
      </c>
      <c r="F234" s="189" t="s">
        <v>559</v>
      </c>
      <c r="G234" s="190" t="s">
        <v>304</v>
      </c>
      <c r="H234" s="191">
        <v>2089.9</v>
      </c>
      <c r="I234" s="192"/>
      <c r="J234" s="193">
        <f>ROUND(I234*H234,2)</f>
        <v>0</v>
      </c>
      <c r="K234" s="189" t="s">
        <v>127</v>
      </c>
      <c r="L234" s="39"/>
      <c r="M234" s="194" t="s">
        <v>19</v>
      </c>
      <c r="N234" s="195" t="s">
        <v>42</v>
      </c>
      <c r="O234" s="64"/>
      <c r="P234" s="196">
        <f>O234*H234</f>
        <v>0</v>
      </c>
      <c r="Q234" s="196">
        <v>5E-05</v>
      </c>
      <c r="R234" s="196">
        <f>Q234*H234</f>
        <v>0.104495</v>
      </c>
      <c r="S234" s="196">
        <v>0</v>
      </c>
      <c r="T234" s="197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8" t="s">
        <v>199</v>
      </c>
      <c r="AT234" s="198" t="s">
        <v>123</v>
      </c>
      <c r="AU234" s="198" t="s">
        <v>81</v>
      </c>
      <c r="AY234" s="17" t="s">
        <v>120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7" t="s">
        <v>79</v>
      </c>
      <c r="BK234" s="199">
        <f>ROUND(I234*H234,2)</f>
        <v>0</v>
      </c>
      <c r="BL234" s="17" t="s">
        <v>199</v>
      </c>
      <c r="BM234" s="198" t="s">
        <v>560</v>
      </c>
    </row>
    <row r="235" spans="2:51" s="14" customFormat="1" ht="22.5">
      <c r="B235" s="215"/>
      <c r="C235" s="216"/>
      <c r="D235" s="202" t="s">
        <v>130</v>
      </c>
      <c r="E235" s="217" t="s">
        <v>19</v>
      </c>
      <c r="F235" s="218" t="s">
        <v>561</v>
      </c>
      <c r="G235" s="216"/>
      <c r="H235" s="217" t="s">
        <v>19</v>
      </c>
      <c r="I235" s="219"/>
      <c r="J235" s="216"/>
      <c r="K235" s="216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130</v>
      </c>
      <c r="AU235" s="224" t="s">
        <v>81</v>
      </c>
      <c r="AV235" s="14" t="s">
        <v>79</v>
      </c>
      <c r="AW235" s="14" t="s">
        <v>33</v>
      </c>
      <c r="AX235" s="14" t="s">
        <v>71</v>
      </c>
      <c r="AY235" s="224" t="s">
        <v>120</v>
      </c>
    </row>
    <row r="236" spans="2:51" s="13" customFormat="1" ht="11.25">
      <c r="B236" s="200"/>
      <c r="C236" s="201"/>
      <c r="D236" s="202" t="s">
        <v>130</v>
      </c>
      <c r="E236" s="203" t="s">
        <v>19</v>
      </c>
      <c r="F236" s="204" t="s">
        <v>562</v>
      </c>
      <c r="G236" s="201"/>
      <c r="H236" s="205">
        <v>2089.9</v>
      </c>
      <c r="I236" s="206"/>
      <c r="J236" s="201"/>
      <c r="K236" s="201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130</v>
      </c>
      <c r="AU236" s="211" t="s">
        <v>81</v>
      </c>
      <c r="AV236" s="13" t="s">
        <v>81</v>
      </c>
      <c r="AW236" s="13" t="s">
        <v>33</v>
      </c>
      <c r="AX236" s="13" t="s">
        <v>79</v>
      </c>
      <c r="AY236" s="211" t="s">
        <v>120</v>
      </c>
    </row>
    <row r="237" spans="1:65" s="2" customFormat="1" ht="16.5" customHeight="1">
      <c r="A237" s="34"/>
      <c r="B237" s="35"/>
      <c r="C237" s="240" t="s">
        <v>563</v>
      </c>
      <c r="D237" s="240" t="s">
        <v>359</v>
      </c>
      <c r="E237" s="241" t="s">
        <v>564</v>
      </c>
      <c r="F237" s="242" t="s">
        <v>565</v>
      </c>
      <c r="G237" s="243" t="s">
        <v>178</v>
      </c>
      <c r="H237" s="244">
        <v>2.09</v>
      </c>
      <c r="I237" s="245"/>
      <c r="J237" s="246">
        <f>ROUND(I237*H237,2)</f>
        <v>0</v>
      </c>
      <c r="K237" s="242" t="s">
        <v>216</v>
      </c>
      <c r="L237" s="247"/>
      <c r="M237" s="248" t="s">
        <v>19</v>
      </c>
      <c r="N237" s="249" t="s">
        <v>42</v>
      </c>
      <c r="O237" s="64"/>
      <c r="P237" s="196">
        <f>O237*H237</f>
        <v>0</v>
      </c>
      <c r="Q237" s="196">
        <v>1</v>
      </c>
      <c r="R237" s="196">
        <f>Q237*H237</f>
        <v>2.09</v>
      </c>
      <c r="S237" s="196">
        <v>0</v>
      </c>
      <c r="T237" s="197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288</v>
      </c>
      <c r="AT237" s="198" t="s">
        <v>359</v>
      </c>
      <c r="AU237" s="198" t="s">
        <v>81</v>
      </c>
      <c r="AY237" s="17" t="s">
        <v>120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7" t="s">
        <v>79</v>
      </c>
      <c r="BK237" s="199">
        <f>ROUND(I237*H237,2)</f>
        <v>0</v>
      </c>
      <c r="BL237" s="17" t="s">
        <v>199</v>
      </c>
      <c r="BM237" s="198" t="s">
        <v>566</v>
      </c>
    </row>
    <row r="238" spans="1:47" s="2" customFormat="1" ht="29.25">
      <c r="A238" s="34"/>
      <c r="B238" s="35"/>
      <c r="C238" s="36"/>
      <c r="D238" s="202" t="s">
        <v>135</v>
      </c>
      <c r="E238" s="36"/>
      <c r="F238" s="212" t="s">
        <v>567</v>
      </c>
      <c r="G238" s="36"/>
      <c r="H238" s="36"/>
      <c r="I238" s="108"/>
      <c r="J238" s="36"/>
      <c r="K238" s="36"/>
      <c r="L238" s="39"/>
      <c r="M238" s="213"/>
      <c r="N238" s="214"/>
      <c r="O238" s="64"/>
      <c r="P238" s="64"/>
      <c r="Q238" s="64"/>
      <c r="R238" s="64"/>
      <c r="S238" s="64"/>
      <c r="T238" s="65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135</v>
      </c>
      <c r="AU238" s="17" t="s">
        <v>81</v>
      </c>
    </row>
    <row r="239" spans="1:65" s="2" customFormat="1" ht="44.25" customHeight="1">
      <c r="A239" s="34"/>
      <c r="B239" s="35"/>
      <c r="C239" s="187" t="s">
        <v>568</v>
      </c>
      <c r="D239" s="187" t="s">
        <v>123</v>
      </c>
      <c r="E239" s="188" t="s">
        <v>569</v>
      </c>
      <c r="F239" s="189" t="s">
        <v>570</v>
      </c>
      <c r="G239" s="190" t="s">
        <v>178</v>
      </c>
      <c r="H239" s="191">
        <v>2.248</v>
      </c>
      <c r="I239" s="192"/>
      <c r="J239" s="193">
        <f>ROUND(I239*H239,2)</f>
        <v>0</v>
      </c>
      <c r="K239" s="189" t="s">
        <v>127</v>
      </c>
      <c r="L239" s="39"/>
      <c r="M239" s="250" t="s">
        <v>19</v>
      </c>
      <c r="N239" s="251" t="s">
        <v>42</v>
      </c>
      <c r="O239" s="238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199</v>
      </c>
      <c r="AT239" s="198" t="s">
        <v>123</v>
      </c>
      <c r="AU239" s="198" t="s">
        <v>81</v>
      </c>
      <c r="AY239" s="17" t="s">
        <v>120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7" t="s">
        <v>79</v>
      </c>
      <c r="BK239" s="199">
        <f>ROUND(I239*H239,2)</f>
        <v>0</v>
      </c>
      <c r="BL239" s="17" t="s">
        <v>199</v>
      </c>
      <c r="BM239" s="198" t="s">
        <v>571</v>
      </c>
    </row>
    <row r="240" spans="1:31" s="2" customFormat="1" ht="6.95" customHeight="1">
      <c r="A240" s="34"/>
      <c r="B240" s="47"/>
      <c r="C240" s="48"/>
      <c r="D240" s="48"/>
      <c r="E240" s="48"/>
      <c r="F240" s="48"/>
      <c r="G240" s="48"/>
      <c r="H240" s="48"/>
      <c r="I240" s="136"/>
      <c r="J240" s="48"/>
      <c r="K240" s="48"/>
      <c r="L240" s="39"/>
      <c r="M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</row>
  </sheetData>
  <sheetProtection algorithmName="SHA-512" hashValue="j6HUAVZ1Amjh96CgevisQp8neNeIDeqAA2r0Tnq4lJKDXqFHRH0QS3QI+gAh6m9dVf5f4OXavbabJ/04kxUG0Q==" saltValue="gCW9LiP9wl2KfJz1VaV7707dLk0CZBQYdPu7p0vutS9XlOnNxoJUml80LlDZkOdWtETa5g3s6t+G5P2mIUyD4Q==" spinCount="100000" sheet="1" objects="1" scenarios="1" formatColumns="0" formatRows="0" autoFilter="0"/>
  <autoFilter ref="C88:K23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1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87</v>
      </c>
    </row>
    <row r="3" spans="2:46" s="1" customFormat="1" ht="6.95" customHeight="1" hidden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81</v>
      </c>
    </row>
    <row r="4" spans="2:46" s="1" customFormat="1" ht="24.95" customHeight="1" hidden="1">
      <c r="B4" s="20"/>
      <c r="D4" s="105" t="s">
        <v>88</v>
      </c>
      <c r="I4" s="101"/>
      <c r="L4" s="20"/>
      <c r="M4" s="106" t="s">
        <v>10</v>
      </c>
      <c r="AT4" s="17" t="s">
        <v>4</v>
      </c>
    </row>
    <row r="5" spans="2:12" s="1" customFormat="1" ht="6.95" customHeight="1" hidden="1">
      <c r="B5" s="20"/>
      <c r="I5" s="101"/>
      <c r="L5" s="20"/>
    </row>
    <row r="6" spans="2:12" s="1" customFormat="1" ht="12" customHeight="1" hidden="1">
      <c r="B6" s="20"/>
      <c r="D6" s="107" t="s">
        <v>16</v>
      </c>
      <c r="I6" s="101"/>
      <c r="L6" s="20"/>
    </row>
    <row r="7" spans="2:12" s="1" customFormat="1" ht="16.5" customHeight="1" hidden="1">
      <c r="B7" s="20"/>
      <c r="E7" s="294" t="str">
        <f>'Rekapitulace stavby'!K6</f>
        <v>Výměna střešní krytiny na objektu č. p. 1, Nový Jičín</v>
      </c>
      <c r="F7" s="295"/>
      <c r="G7" s="295"/>
      <c r="H7" s="295"/>
      <c r="I7" s="101"/>
      <c r="L7" s="20"/>
    </row>
    <row r="8" spans="1:31" s="2" customFormat="1" ht="12" customHeight="1" hidden="1">
      <c r="A8" s="34"/>
      <c r="B8" s="39"/>
      <c r="C8" s="34"/>
      <c r="D8" s="107" t="s">
        <v>89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96" t="s">
        <v>572</v>
      </c>
      <c r="F9" s="297"/>
      <c r="G9" s="297"/>
      <c r="H9" s="297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22. 10. 2020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19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0" t="s">
        <v>27</v>
      </c>
      <c r="F15" s="34"/>
      <c r="G15" s="34"/>
      <c r="H15" s="34"/>
      <c r="I15" s="111" t="s">
        <v>28</v>
      </c>
      <c r="J15" s="110" t="s">
        <v>19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7" t="s">
        <v>29</v>
      </c>
      <c r="E17" s="34"/>
      <c r="F17" s="34"/>
      <c r="G17" s="34"/>
      <c r="H17" s="34"/>
      <c r="I17" s="111" t="s">
        <v>26</v>
      </c>
      <c r="J17" s="30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1" t="s">
        <v>28</v>
      </c>
      <c r="J18" s="30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7" t="s">
        <v>31</v>
      </c>
      <c r="E20" s="34"/>
      <c r="F20" s="34"/>
      <c r="G20" s="34"/>
      <c r="H20" s="34"/>
      <c r="I20" s="111" t="s">
        <v>26</v>
      </c>
      <c r="J20" s="110" t="s">
        <v>19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0" t="s">
        <v>32</v>
      </c>
      <c r="F21" s="34"/>
      <c r="G21" s="34"/>
      <c r="H21" s="34"/>
      <c r="I21" s="111" t="s">
        <v>28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7" t="s">
        <v>34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0" t="s">
        <v>32</v>
      </c>
      <c r="F24" s="34"/>
      <c r="G24" s="34"/>
      <c r="H24" s="34"/>
      <c r="I24" s="111" t="s">
        <v>28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7" t="s">
        <v>35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3"/>
      <c r="B27" s="114"/>
      <c r="C27" s="113"/>
      <c r="D27" s="113"/>
      <c r="E27" s="300" t="s">
        <v>19</v>
      </c>
      <c r="F27" s="300"/>
      <c r="G27" s="300"/>
      <c r="H27" s="300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37</v>
      </c>
      <c r="E30" s="34"/>
      <c r="F30" s="34"/>
      <c r="G30" s="34"/>
      <c r="H30" s="34"/>
      <c r="I30" s="108"/>
      <c r="J30" s="120">
        <f>ROUND(J84,2)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39</v>
      </c>
      <c r="G32" s="34"/>
      <c r="H32" s="34"/>
      <c r="I32" s="122" t="s">
        <v>38</v>
      </c>
      <c r="J32" s="121" t="s">
        <v>40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3" t="s">
        <v>41</v>
      </c>
      <c r="E33" s="107" t="s">
        <v>42</v>
      </c>
      <c r="F33" s="124">
        <f>ROUND((SUM(BE84:BE96)),2)</f>
        <v>0</v>
      </c>
      <c r="G33" s="34"/>
      <c r="H33" s="34"/>
      <c r="I33" s="125">
        <v>0.21</v>
      </c>
      <c r="J33" s="124">
        <f>ROUND(((SUM(BE84:BE96))*I33),2)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7" t="s">
        <v>43</v>
      </c>
      <c r="F34" s="124">
        <f>ROUND((SUM(BF84:BF96)),2)</f>
        <v>0</v>
      </c>
      <c r="G34" s="34"/>
      <c r="H34" s="34"/>
      <c r="I34" s="125">
        <v>0.15</v>
      </c>
      <c r="J34" s="124">
        <f>ROUND(((SUM(BF84:BF96))*I34),2)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44</v>
      </c>
      <c r="F35" s="124">
        <f>ROUND((SUM(BG84:BG96)),2)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7" t="s">
        <v>45</v>
      </c>
      <c r="F36" s="124">
        <f>ROUND((SUM(BH84:BH96)),2)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7" t="s">
        <v>46</v>
      </c>
      <c r="F37" s="124">
        <f>ROUND((SUM(BI84:BI96)),2)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31"/>
      <c r="J39" s="132">
        <f>SUM(J30:J37)</f>
        <v>0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91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01" t="str">
        <f>E7</f>
        <v>Výměna střešní krytiny na objektu č. p. 1, Nový Jičín</v>
      </c>
      <c r="F48" s="302"/>
      <c r="G48" s="302"/>
      <c r="H48" s="302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89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73" t="str">
        <f>E9</f>
        <v>VRN - Vedlejší rozpočtové náklady</v>
      </c>
      <c r="F50" s="303"/>
      <c r="G50" s="303"/>
      <c r="H50" s="303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Budova s číslem popisným 1 v obci Nový Jičín</v>
      </c>
      <c r="G52" s="36"/>
      <c r="H52" s="36"/>
      <c r="I52" s="111" t="s">
        <v>23</v>
      </c>
      <c r="J52" s="59" t="str">
        <f>IF(J12="","",J12)</f>
        <v>22. 10. 2020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Město Nový Jičín</v>
      </c>
      <c r="G54" s="36"/>
      <c r="H54" s="36"/>
      <c r="I54" s="111" t="s">
        <v>31</v>
      </c>
      <c r="J54" s="32" t="str">
        <f>E21</f>
        <v>BENEPRO, a.s.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111" t="s">
        <v>34</v>
      </c>
      <c r="J55" s="32" t="str">
        <f>E24</f>
        <v>BENEPRO, a.s.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40" t="s">
        <v>92</v>
      </c>
      <c r="D57" s="141"/>
      <c r="E57" s="141"/>
      <c r="F57" s="141"/>
      <c r="G57" s="141"/>
      <c r="H57" s="141"/>
      <c r="I57" s="142"/>
      <c r="J57" s="143" t="s">
        <v>93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4" t="s">
        <v>69</v>
      </c>
      <c r="D59" s="36"/>
      <c r="E59" s="36"/>
      <c r="F59" s="36"/>
      <c r="G59" s="36"/>
      <c r="H59" s="36"/>
      <c r="I59" s="108"/>
      <c r="J59" s="77">
        <f>J84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94</v>
      </c>
    </row>
    <row r="60" spans="2:12" s="9" customFormat="1" ht="24.95" customHeight="1">
      <c r="B60" s="145"/>
      <c r="C60" s="146"/>
      <c r="D60" s="147" t="s">
        <v>572</v>
      </c>
      <c r="E60" s="148"/>
      <c r="F60" s="148"/>
      <c r="G60" s="148"/>
      <c r="H60" s="148"/>
      <c r="I60" s="149"/>
      <c r="J60" s="150">
        <f>J85</f>
        <v>0</v>
      </c>
      <c r="K60" s="146"/>
      <c r="L60" s="151"/>
    </row>
    <row r="61" spans="2:12" s="10" customFormat="1" ht="19.9" customHeight="1">
      <c r="B61" s="152"/>
      <c r="C61" s="153"/>
      <c r="D61" s="154" t="s">
        <v>573</v>
      </c>
      <c r="E61" s="155"/>
      <c r="F61" s="155"/>
      <c r="G61" s="155"/>
      <c r="H61" s="155"/>
      <c r="I61" s="156"/>
      <c r="J61" s="157">
        <f>J86</f>
        <v>0</v>
      </c>
      <c r="K61" s="153"/>
      <c r="L61" s="158"/>
    </row>
    <row r="62" spans="2:12" s="10" customFormat="1" ht="19.9" customHeight="1">
      <c r="B62" s="152"/>
      <c r="C62" s="153"/>
      <c r="D62" s="154" t="s">
        <v>574</v>
      </c>
      <c r="E62" s="155"/>
      <c r="F62" s="155"/>
      <c r="G62" s="155"/>
      <c r="H62" s="155"/>
      <c r="I62" s="156"/>
      <c r="J62" s="157">
        <f>J88</f>
        <v>0</v>
      </c>
      <c r="K62" s="153"/>
      <c r="L62" s="158"/>
    </row>
    <row r="63" spans="2:12" s="10" customFormat="1" ht="19.9" customHeight="1">
      <c r="B63" s="152"/>
      <c r="C63" s="153"/>
      <c r="D63" s="154" t="s">
        <v>575</v>
      </c>
      <c r="E63" s="155"/>
      <c r="F63" s="155"/>
      <c r="G63" s="155"/>
      <c r="H63" s="155"/>
      <c r="I63" s="156"/>
      <c r="J63" s="157">
        <f>J91</f>
        <v>0</v>
      </c>
      <c r="K63" s="153"/>
      <c r="L63" s="158"/>
    </row>
    <row r="64" spans="2:12" s="10" customFormat="1" ht="19.9" customHeight="1">
      <c r="B64" s="152"/>
      <c r="C64" s="153"/>
      <c r="D64" s="154" t="s">
        <v>576</v>
      </c>
      <c r="E64" s="155"/>
      <c r="F64" s="155"/>
      <c r="G64" s="155"/>
      <c r="H64" s="155"/>
      <c r="I64" s="156"/>
      <c r="J64" s="157">
        <f>J94</f>
        <v>0</v>
      </c>
      <c r="K64" s="153"/>
      <c r="L64" s="158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108"/>
      <c r="J65" s="36"/>
      <c r="K65" s="36"/>
      <c r="L65" s="10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136"/>
      <c r="J66" s="48"/>
      <c r="K66" s="48"/>
      <c r="L66" s="109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139"/>
      <c r="J70" s="50"/>
      <c r="K70" s="50"/>
      <c r="L70" s="10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105</v>
      </c>
      <c r="D71" s="36"/>
      <c r="E71" s="36"/>
      <c r="F71" s="36"/>
      <c r="G71" s="36"/>
      <c r="H71" s="36"/>
      <c r="I71" s="108"/>
      <c r="J71" s="36"/>
      <c r="K71" s="36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108"/>
      <c r="J72" s="36"/>
      <c r="K72" s="36"/>
      <c r="L72" s="10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108"/>
      <c r="J73" s="36"/>
      <c r="K73" s="36"/>
      <c r="L73" s="10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01" t="str">
        <f>E7</f>
        <v>Výměna střešní krytiny na objektu č. p. 1, Nový Jičín</v>
      </c>
      <c r="F74" s="302"/>
      <c r="G74" s="302"/>
      <c r="H74" s="302"/>
      <c r="I74" s="108"/>
      <c r="J74" s="36"/>
      <c r="K74" s="36"/>
      <c r="L74" s="10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89</v>
      </c>
      <c r="D75" s="36"/>
      <c r="E75" s="36"/>
      <c r="F75" s="36"/>
      <c r="G75" s="36"/>
      <c r="H75" s="36"/>
      <c r="I75" s="108"/>
      <c r="J75" s="36"/>
      <c r="K75" s="36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73" t="str">
        <f>E9</f>
        <v>VRN - Vedlejší rozpočtové náklady</v>
      </c>
      <c r="F76" s="303"/>
      <c r="G76" s="303"/>
      <c r="H76" s="303"/>
      <c r="I76" s="108"/>
      <c r="J76" s="36"/>
      <c r="K76" s="36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108"/>
      <c r="J77" s="36"/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Budova s číslem popisným 1 v obci Nový Jičín</v>
      </c>
      <c r="G78" s="36"/>
      <c r="H78" s="36"/>
      <c r="I78" s="111" t="s">
        <v>23</v>
      </c>
      <c r="J78" s="59" t="str">
        <f>IF(J12="","",J12)</f>
        <v>22. 10. 2020</v>
      </c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108"/>
      <c r="J79" s="36"/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25</v>
      </c>
      <c r="D80" s="36"/>
      <c r="E80" s="36"/>
      <c r="F80" s="27" t="str">
        <f>E15</f>
        <v>Město Nový Jičín</v>
      </c>
      <c r="G80" s="36"/>
      <c r="H80" s="36"/>
      <c r="I80" s="111" t="s">
        <v>31</v>
      </c>
      <c r="J80" s="32" t="str">
        <f>E21</f>
        <v>BENEPRO, a.s.</v>
      </c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29</v>
      </c>
      <c r="D81" s="36"/>
      <c r="E81" s="36"/>
      <c r="F81" s="27" t="str">
        <f>IF(E18="","",E18)</f>
        <v>Vyplň údaj</v>
      </c>
      <c r="G81" s="36"/>
      <c r="H81" s="36"/>
      <c r="I81" s="111" t="s">
        <v>34</v>
      </c>
      <c r="J81" s="32" t="str">
        <f>E24</f>
        <v>BENEPRO, a.s.</v>
      </c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108"/>
      <c r="J82" s="36"/>
      <c r="K82" s="36"/>
      <c r="L82" s="10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59"/>
      <c r="B83" s="160"/>
      <c r="C83" s="161" t="s">
        <v>106</v>
      </c>
      <c r="D83" s="162" t="s">
        <v>56</v>
      </c>
      <c r="E83" s="162" t="s">
        <v>52</v>
      </c>
      <c r="F83" s="162" t="s">
        <v>53</v>
      </c>
      <c r="G83" s="162" t="s">
        <v>107</v>
      </c>
      <c r="H83" s="162" t="s">
        <v>108</v>
      </c>
      <c r="I83" s="163" t="s">
        <v>109</v>
      </c>
      <c r="J83" s="162" t="s">
        <v>93</v>
      </c>
      <c r="K83" s="164" t="s">
        <v>110</v>
      </c>
      <c r="L83" s="165"/>
      <c r="M83" s="68" t="s">
        <v>19</v>
      </c>
      <c r="N83" s="69" t="s">
        <v>41</v>
      </c>
      <c r="O83" s="69" t="s">
        <v>111</v>
      </c>
      <c r="P83" s="69" t="s">
        <v>112</v>
      </c>
      <c r="Q83" s="69" t="s">
        <v>113</v>
      </c>
      <c r="R83" s="69" t="s">
        <v>114</v>
      </c>
      <c r="S83" s="69" t="s">
        <v>115</v>
      </c>
      <c r="T83" s="70" t="s">
        <v>116</v>
      </c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</row>
    <row r="84" spans="1:63" s="2" customFormat="1" ht="22.9" customHeight="1">
      <c r="A84" s="34"/>
      <c r="B84" s="35"/>
      <c r="C84" s="75" t="s">
        <v>117</v>
      </c>
      <c r="D84" s="36"/>
      <c r="E84" s="36"/>
      <c r="F84" s="36"/>
      <c r="G84" s="36"/>
      <c r="H84" s="36"/>
      <c r="I84" s="108"/>
      <c r="J84" s="166">
        <f>BK84</f>
        <v>0</v>
      </c>
      <c r="K84" s="36"/>
      <c r="L84" s="39"/>
      <c r="M84" s="71"/>
      <c r="N84" s="167"/>
      <c r="O84" s="72"/>
      <c r="P84" s="168">
        <f>P85</f>
        <v>0</v>
      </c>
      <c r="Q84" s="72"/>
      <c r="R84" s="168">
        <f>R85</f>
        <v>0</v>
      </c>
      <c r="S84" s="72"/>
      <c r="T84" s="169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70</v>
      </c>
      <c r="AU84" s="17" t="s">
        <v>94</v>
      </c>
      <c r="BK84" s="170">
        <f>BK85</f>
        <v>0</v>
      </c>
    </row>
    <row r="85" spans="2:63" s="12" customFormat="1" ht="25.9" customHeight="1">
      <c r="B85" s="171"/>
      <c r="C85" s="172"/>
      <c r="D85" s="173" t="s">
        <v>70</v>
      </c>
      <c r="E85" s="174" t="s">
        <v>85</v>
      </c>
      <c r="F85" s="174" t="s">
        <v>86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P86+P88+P91+P94</f>
        <v>0</v>
      </c>
      <c r="Q85" s="179"/>
      <c r="R85" s="180">
        <f>R86+R88+R91+R94</f>
        <v>0</v>
      </c>
      <c r="S85" s="179"/>
      <c r="T85" s="181">
        <f>T86+T88+T91+T94</f>
        <v>0</v>
      </c>
      <c r="AR85" s="182" t="s">
        <v>145</v>
      </c>
      <c r="AT85" s="183" t="s">
        <v>70</v>
      </c>
      <c r="AU85" s="183" t="s">
        <v>71</v>
      </c>
      <c r="AY85" s="182" t="s">
        <v>120</v>
      </c>
      <c r="BK85" s="184">
        <f>BK86+BK88+BK91+BK94</f>
        <v>0</v>
      </c>
    </row>
    <row r="86" spans="2:63" s="12" customFormat="1" ht="22.9" customHeight="1">
      <c r="B86" s="171"/>
      <c r="C86" s="172"/>
      <c r="D86" s="173" t="s">
        <v>70</v>
      </c>
      <c r="E86" s="185" t="s">
        <v>577</v>
      </c>
      <c r="F86" s="185" t="s">
        <v>578</v>
      </c>
      <c r="G86" s="172"/>
      <c r="H86" s="172"/>
      <c r="I86" s="175"/>
      <c r="J86" s="186">
        <f>BK86</f>
        <v>0</v>
      </c>
      <c r="K86" s="172"/>
      <c r="L86" s="177"/>
      <c r="M86" s="178"/>
      <c r="N86" s="179"/>
      <c r="O86" s="179"/>
      <c r="P86" s="180">
        <f>P87</f>
        <v>0</v>
      </c>
      <c r="Q86" s="179"/>
      <c r="R86" s="180">
        <f>R87</f>
        <v>0</v>
      </c>
      <c r="S86" s="179"/>
      <c r="T86" s="181">
        <f>T87</f>
        <v>0</v>
      </c>
      <c r="AR86" s="182" t="s">
        <v>145</v>
      </c>
      <c r="AT86" s="183" t="s">
        <v>70</v>
      </c>
      <c r="AU86" s="183" t="s">
        <v>79</v>
      </c>
      <c r="AY86" s="182" t="s">
        <v>120</v>
      </c>
      <c r="BK86" s="184">
        <f>BK87</f>
        <v>0</v>
      </c>
    </row>
    <row r="87" spans="1:65" s="2" customFormat="1" ht="16.5" customHeight="1">
      <c r="A87" s="34"/>
      <c r="B87" s="35"/>
      <c r="C87" s="187" t="s">
        <v>145</v>
      </c>
      <c r="D87" s="187" t="s">
        <v>123</v>
      </c>
      <c r="E87" s="188" t="s">
        <v>579</v>
      </c>
      <c r="F87" s="189" t="s">
        <v>580</v>
      </c>
      <c r="G87" s="190" t="s">
        <v>581</v>
      </c>
      <c r="H87" s="191">
        <v>1</v>
      </c>
      <c r="I87" s="192"/>
      <c r="J87" s="193">
        <f>ROUND(I87*H87,2)</f>
        <v>0</v>
      </c>
      <c r="K87" s="189" t="s">
        <v>127</v>
      </c>
      <c r="L87" s="39"/>
      <c r="M87" s="194" t="s">
        <v>19</v>
      </c>
      <c r="N87" s="195" t="s">
        <v>42</v>
      </c>
      <c r="O87" s="64"/>
      <c r="P87" s="196">
        <f>O87*H87</f>
        <v>0</v>
      </c>
      <c r="Q87" s="196">
        <v>0</v>
      </c>
      <c r="R87" s="196">
        <f>Q87*H87</f>
        <v>0</v>
      </c>
      <c r="S87" s="196">
        <v>0</v>
      </c>
      <c r="T87" s="197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98" t="s">
        <v>582</v>
      </c>
      <c r="AT87" s="198" t="s">
        <v>123</v>
      </c>
      <c r="AU87" s="198" t="s">
        <v>81</v>
      </c>
      <c r="AY87" s="17" t="s">
        <v>120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7" t="s">
        <v>79</v>
      </c>
      <c r="BK87" s="199">
        <f>ROUND(I87*H87,2)</f>
        <v>0</v>
      </c>
      <c r="BL87" s="17" t="s">
        <v>582</v>
      </c>
      <c r="BM87" s="198" t="s">
        <v>583</v>
      </c>
    </row>
    <row r="88" spans="2:63" s="12" customFormat="1" ht="22.9" customHeight="1">
      <c r="B88" s="171"/>
      <c r="C88" s="172"/>
      <c r="D88" s="173" t="s">
        <v>70</v>
      </c>
      <c r="E88" s="185" t="s">
        <v>584</v>
      </c>
      <c r="F88" s="185" t="s">
        <v>585</v>
      </c>
      <c r="G88" s="172"/>
      <c r="H88" s="172"/>
      <c r="I88" s="175"/>
      <c r="J88" s="186">
        <f>BK88</f>
        <v>0</v>
      </c>
      <c r="K88" s="172"/>
      <c r="L88" s="177"/>
      <c r="M88" s="178"/>
      <c r="N88" s="179"/>
      <c r="O88" s="179"/>
      <c r="P88" s="180">
        <f>SUM(P89:P90)</f>
        <v>0</v>
      </c>
      <c r="Q88" s="179"/>
      <c r="R88" s="180">
        <f>SUM(R89:R90)</f>
        <v>0</v>
      </c>
      <c r="S88" s="179"/>
      <c r="T88" s="181">
        <f>SUM(T89:T90)</f>
        <v>0</v>
      </c>
      <c r="AR88" s="182" t="s">
        <v>145</v>
      </c>
      <c r="AT88" s="183" t="s">
        <v>70</v>
      </c>
      <c r="AU88" s="183" t="s">
        <v>79</v>
      </c>
      <c r="AY88" s="182" t="s">
        <v>120</v>
      </c>
      <c r="BK88" s="184">
        <f>SUM(BK89:BK90)</f>
        <v>0</v>
      </c>
    </row>
    <row r="89" spans="1:65" s="2" customFormat="1" ht="16.5" customHeight="1">
      <c r="A89" s="34"/>
      <c r="B89" s="35"/>
      <c r="C89" s="187" t="s">
        <v>79</v>
      </c>
      <c r="D89" s="187" t="s">
        <v>123</v>
      </c>
      <c r="E89" s="188" t="s">
        <v>586</v>
      </c>
      <c r="F89" s="189" t="s">
        <v>587</v>
      </c>
      <c r="G89" s="190" t="s">
        <v>588</v>
      </c>
      <c r="H89" s="191">
        <v>1</v>
      </c>
      <c r="I89" s="192"/>
      <c r="J89" s="193">
        <f>ROUND(I89*H89,2)</f>
        <v>0</v>
      </c>
      <c r="K89" s="189" t="s">
        <v>127</v>
      </c>
      <c r="L89" s="39"/>
      <c r="M89" s="194" t="s">
        <v>19</v>
      </c>
      <c r="N89" s="195" t="s">
        <v>42</v>
      </c>
      <c r="O89" s="64"/>
      <c r="P89" s="196">
        <f>O89*H89</f>
        <v>0</v>
      </c>
      <c r="Q89" s="196">
        <v>0</v>
      </c>
      <c r="R89" s="196">
        <f>Q89*H89</f>
        <v>0</v>
      </c>
      <c r="S89" s="196">
        <v>0</v>
      </c>
      <c r="T89" s="197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98" t="s">
        <v>582</v>
      </c>
      <c r="AT89" s="198" t="s">
        <v>123</v>
      </c>
      <c r="AU89" s="198" t="s">
        <v>81</v>
      </c>
      <c r="AY89" s="17" t="s">
        <v>120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7" t="s">
        <v>79</v>
      </c>
      <c r="BK89" s="199">
        <f>ROUND(I89*H89,2)</f>
        <v>0</v>
      </c>
      <c r="BL89" s="17" t="s">
        <v>582</v>
      </c>
      <c r="BM89" s="198" t="s">
        <v>589</v>
      </c>
    </row>
    <row r="90" spans="1:47" s="2" customFormat="1" ht="107.25">
      <c r="A90" s="34"/>
      <c r="B90" s="35"/>
      <c r="C90" s="36"/>
      <c r="D90" s="202" t="s">
        <v>135</v>
      </c>
      <c r="E90" s="36"/>
      <c r="F90" s="212" t="s">
        <v>590</v>
      </c>
      <c r="G90" s="36"/>
      <c r="H90" s="36"/>
      <c r="I90" s="108"/>
      <c r="J90" s="36"/>
      <c r="K90" s="36"/>
      <c r="L90" s="39"/>
      <c r="M90" s="213"/>
      <c r="N90" s="21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135</v>
      </c>
      <c r="AU90" s="17" t="s">
        <v>81</v>
      </c>
    </row>
    <row r="91" spans="2:63" s="12" customFormat="1" ht="22.9" customHeight="1">
      <c r="B91" s="171"/>
      <c r="C91" s="172"/>
      <c r="D91" s="173" t="s">
        <v>70</v>
      </c>
      <c r="E91" s="185" t="s">
        <v>591</v>
      </c>
      <c r="F91" s="185" t="s">
        <v>592</v>
      </c>
      <c r="G91" s="172"/>
      <c r="H91" s="172"/>
      <c r="I91" s="175"/>
      <c r="J91" s="186">
        <f>BK91</f>
        <v>0</v>
      </c>
      <c r="K91" s="172"/>
      <c r="L91" s="177"/>
      <c r="M91" s="178"/>
      <c r="N91" s="179"/>
      <c r="O91" s="179"/>
      <c r="P91" s="180">
        <f>SUM(P92:P93)</f>
        <v>0</v>
      </c>
      <c r="Q91" s="179"/>
      <c r="R91" s="180">
        <f>SUM(R92:R93)</f>
        <v>0</v>
      </c>
      <c r="S91" s="179"/>
      <c r="T91" s="181">
        <f>SUM(T92:T93)</f>
        <v>0</v>
      </c>
      <c r="AR91" s="182" t="s">
        <v>145</v>
      </c>
      <c r="AT91" s="183" t="s">
        <v>70</v>
      </c>
      <c r="AU91" s="183" t="s">
        <v>79</v>
      </c>
      <c r="AY91" s="182" t="s">
        <v>120</v>
      </c>
      <c r="BK91" s="184">
        <f>SUM(BK92:BK93)</f>
        <v>0</v>
      </c>
    </row>
    <row r="92" spans="1:65" s="2" customFormat="1" ht="16.5" customHeight="1">
      <c r="A92" s="34"/>
      <c r="B92" s="35"/>
      <c r="C92" s="187" t="s">
        <v>81</v>
      </c>
      <c r="D92" s="187" t="s">
        <v>123</v>
      </c>
      <c r="E92" s="188" t="s">
        <v>593</v>
      </c>
      <c r="F92" s="189" t="s">
        <v>594</v>
      </c>
      <c r="G92" s="190" t="s">
        <v>588</v>
      </c>
      <c r="H92" s="191">
        <v>1</v>
      </c>
      <c r="I92" s="192"/>
      <c r="J92" s="193">
        <f>ROUND(I92*H92,2)</f>
        <v>0</v>
      </c>
      <c r="K92" s="189" t="s">
        <v>127</v>
      </c>
      <c r="L92" s="39"/>
      <c r="M92" s="194" t="s">
        <v>19</v>
      </c>
      <c r="N92" s="195" t="s">
        <v>42</v>
      </c>
      <c r="O92" s="64"/>
      <c r="P92" s="196">
        <f>O92*H92</f>
        <v>0</v>
      </c>
      <c r="Q92" s="196">
        <v>0</v>
      </c>
      <c r="R92" s="196">
        <f>Q92*H92</f>
        <v>0</v>
      </c>
      <c r="S92" s="196">
        <v>0</v>
      </c>
      <c r="T92" s="19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8" t="s">
        <v>582</v>
      </c>
      <c r="AT92" s="198" t="s">
        <v>123</v>
      </c>
      <c r="AU92" s="198" t="s">
        <v>81</v>
      </c>
      <c r="AY92" s="17" t="s">
        <v>120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7" t="s">
        <v>79</v>
      </c>
      <c r="BK92" s="199">
        <f>ROUND(I92*H92,2)</f>
        <v>0</v>
      </c>
      <c r="BL92" s="17" t="s">
        <v>582</v>
      </c>
      <c r="BM92" s="198" t="s">
        <v>595</v>
      </c>
    </row>
    <row r="93" spans="1:65" s="2" customFormat="1" ht="16.5" customHeight="1">
      <c r="A93" s="34"/>
      <c r="B93" s="35"/>
      <c r="C93" s="187" t="s">
        <v>138</v>
      </c>
      <c r="D93" s="187" t="s">
        <v>123</v>
      </c>
      <c r="E93" s="188" t="s">
        <v>596</v>
      </c>
      <c r="F93" s="189" t="s">
        <v>597</v>
      </c>
      <c r="G93" s="190" t="s">
        <v>588</v>
      </c>
      <c r="H93" s="191">
        <v>1</v>
      </c>
      <c r="I93" s="192"/>
      <c r="J93" s="193">
        <f>ROUND(I93*H93,2)</f>
        <v>0</v>
      </c>
      <c r="K93" s="189" t="s">
        <v>127</v>
      </c>
      <c r="L93" s="39"/>
      <c r="M93" s="194" t="s">
        <v>19</v>
      </c>
      <c r="N93" s="195" t="s">
        <v>42</v>
      </c>
      <c r="O93" s="64"/>
      <c r="P93" s="196">
        <f>O93*H93</f>
        <v>0</v>
      </c>
      <c r="Q93" s="196">
        <v>0</v>
      </c>
      <c r="R93" s="196">
        <f>Q93*H93</f>
        <v>0</v>
      </c>
      <c r="S93" s="196">
        <v>0</v>
      </c>
      <c r="T93" s="19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98" t="s">
        <v>582</v>
      </c>
      <c r="AT93" s="198" t="s">
        <v>123</v>
      </c>
      <c r="AU93" s="198" t="s">
        <v>81</v>
      </c>
      <c r="AY93" s="17" t="s">
        <v>120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7" t="s">
        <v>79</v>
      </c>
      <c r="BK93" s="199">
        <f>ROUND(I93*H93,2)</f>
        <v>0</v>
      </c>
      <c r="BL93" s="17" t="s">
        <v>582</v>
      </c>
      <c r="BM93" s="198" t="s">
        <v>598</v>
      </c>
    </row>
    <row r="94" spans="2:63" s="12" customFormat="1" ht="22.9" customHeight="1">
      <c r="B94" s="171"/>
      <c r="C94" s="172"/>
      <c r="D94" s="173" t="s">
        <v>70</v>
      </c>
      <c r="E94" s="185" t="s">
        <v>599</v>
      </c>
      <c r="F94" s="185" t="s">
        <v>600</v>
      </c>
      <c r="G94" s="172"/>
      <c r="H94" s="172"/>
      <c r="I94" s="175"/>
      <c r="J94" s="186">
        <f>BK94</f>
        <v>0</v>
      </c>
      <c r="K94" s="172"/>
      <c r="L94" s="177"/>
      <c r="M94" s="178"/>
      <c r="N94" s="179"/>
      <c r="O94" s="179"/>
      <c r="P94" s="180">
        <f>SUM(P95:P96)</f>
        <v>0</v>
      </c>
      <c r="Q94" s="179"/>
      <c r="R94" s="180">
        <f>SUM(R95:R96)</f>
        <v>0</v>
      </c>
      <c r="S94" s="179"/>
      <c r="T94" s="181">
        <f>SUM(T95:T96)</f>
        <v>0</v>
      </c>
      <c r="AR94" s="182" t="s">
        <v>145</v>
      </c>
      <c r="AT94" s="183" t="s">
        <v>70</v>
      </c>
      <c r="AU94" s="183" t="s">
        <v>79</v>
      </c>
      <c r="AY94" s="182" t="s">
        <v>120</v>
      </c>
      <c r="BK94" s="184">
        <f>SUM(BK95:BK96)</f>
        <v>0</v>
      </c>
    </row>
    <row r="95" spans="1:65" s="2" customFormat="1" ht="16.5" customHeight="1">
      <c r="A95" s="34"/>
      <c r="B95" s="35"/>
      <c r="C95" s="187" t="s">
        <v>128</v>
      </c>
      <c r="D95" s="187" t="s">
        <v>123</v>
      </c>
      <c r="E95" s="188" t="s">
        <v>601</v>
      </c>
      <c r="F95" s="189" t="s">
        <v>600</v>
      </c>
      <c r="G95" s="190" t="s">
        <v>588</v>
      </c>
      <c r="H95" s="191">
        <v>1</v>
      </c>
      <c r="I95" s="192"/>
      <c r="J95" s="193">
        <f>ROUND(I95*H95,2)</f>
        <v>0</v>
      </c>
      <c r="K95" s="189" t="s">
        <v>127</v>
      </c>
      <c r="L95" s="39"/>
      <c r="M95" s="194" t="s">
        <v>19</v>
      </c>
      <c r="N95" s="195" t="s">
        <v>42</v>
      </c>
      <c r="O95" s="64"/>
      <c r="P95" s="196">
        <f>O95*H95</f>
        <v>0</v>
      </c>
      <c r="Q95" s="196">
        <v>0</v>
      </c>
      <c r="R95" s="196">
        <f>Q95*H95</f>
        <v>0</v>
      </c>
      <c r="S95" s="196">
        <v>0</v>
      </c>
      <c r="T95" s="197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98" t="s">
        <v>582</v>
      </c>
      <c r="AT95" s="198" t="s">
        <v>123</v>
      </c>
      <c r="AU95" s="198" t="s">
        <v>81</v>
      </c>
      <c r="AY95" s="17" t="s">
        <v>120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7" t="s">
        <v>79</v>
      </c>
      <c r="BK95" s="199">
        <f>ROUND(I95*H95,2)</f>
        <v>0</v>
      </c>
      <c r="BL95" s="17" t="s">
        <v>582</v>
      </c>
      <c r="BM95" s="198" t="s">
        <v>602</v>
      </c>
    </row>
    <row r="96" spans="1:47" s="2" customFormat="1" ht="117">
      <c r="A96" s="34"/>
      <c r="B96" s="35"/>
      <c r="C96" s="36"/>
      <c r="D96" s="202" t="s">
        <v>135</v>
      </c>
      <c r="E96" s="36"/>
      <c r="F96" s="212" t="s">
        <v>603</v>
      </c>
      <c r="G96" s="36"/>
      <c r="H96" s="36"/>
      <c r="I96" s="108"/>
      <c r="J96" s="36"/>
      <c r="K96" s="36"/>
      <c r="L96" s="39"/>
      <c r="M96" s="236"/>
      <c r="N96" s="237"/>
      <c r="O96" s="238"/>
      <c r="P96" s="238"/>
      <c r="Q96" s="238"/>
      <c r="R96" s="238"/>
      <c r="S96" s="238"/>
      <c r="T96" s="239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135</v>
      </c>
      <c r="AU96" s="17" t="s">
        <v>81</v>
      </c>
    </row>
    <row r="97" spans="1:31" s="2" customFormat="1" ht="6.95" customHeight="1">
      <c r="A97" s="34"/>
      <c r="B97" s="47"/>
      <c r="C97" s="48"/>
      <c r="D97" s="48"/>
      <c r="E97" s="48"/>
      <c r="F97" s="48"/>
      <c r="G97" s="48"/>
      <c r="H97" s="48"/>
      <c r="I97" s="136"/>
      <c r="J97" s="48"/>
      <c r="K97" s="48"/>
      <c r="L97" s="39"/>
      <c r="M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</sheetData>
  <sheetProtection algorithmName="SHA-512" hashValue="I+It3oj2OUzSxlU5IUM2769tAw8/o51OQnAhPxdcSUi3dLSUUl6x14hib0MkTXCDGBAQV3QdvTTnOXDwGEpeOA==" saltValue="sls/2fQS4z1kmiqZlvvaGGkdMlWUWzT52tiVLiaYHwrM9FPQgJv1Zx8tCoPDNUx8uiQ5q+Od2LCprDE1Q32iYw==" spinCount="100000" sheet="1" objects="1" scenarios="1" formatColumns="0" formatRows="0" autoFilter="0"/>
  <autoFilter ref="C83:K9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Hanáček Jan</dc:creator>
  <cp:keywords/>
  <dc:description/>
  <cp:lastModifiedBy>Josef Kuběna</cp:lastModifiedBy>
  <dcterms:created xsi:type="dcterms:W3CDTF">2020-11-03T12:35:21Z</dcterms:created>
  <dcterms:modified xsi:type="dcterms:W3CDTF">2022-02-10T09:23:08Z</dcterms:modified>
  <cp:category/>
  <cp:version/>
  <cp:contentType/>
  <cp:contentStatus/>
</cp:coreProperties>
</file>