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E:\Rozpočty 0122\87-RSE\"/>
    </mc:Choice>
  </mc:AlternateContent>
  <xr:revisionPtr revIDLastSave="0" documentId="8_{8D4CB19A-2F7F-4B9F-A9D2-F15DBF332873}" xr6:coauthVersionLast="45" xr6:coauthVersionMax="45" xr10:uidLastSave="{00000000-0000-0000-0000-000000000000}"/>
  <bookViews>
    <workbookView xWindow="-25308" yWindow="408" windowWidth="25416" windowHeight="15372" activeTab="1" xr2:uid="{00000000-000D-0000-FFFF-FFFF00000000}"/>
  </bookViews>
  <sheets>
    <sheet name="Pokyny pro vyplnění" sheetId="11" r:id="rId1"/>
    <sheet name="Stavba" sheetId="1" r:id="rId2"/>
    <sheet name="VzorPolozky" sheetId="10" state="hidden" r:id="rId3"/>
    <sheet name="00 87200700 Naklady" sheetId="12" r:id="rId4"/>
    <sheet name="101 872007101 Pol" sheetId="13" r:id="rId5"/>
    <sheet name="301 872007301 Pol" sheetId="14" r:id="rId6"/>
    <sheet name="401 872007401 Pol" sheetId="15" r:id="rId7"/>
    <sheet name="402 872007402 Pol" sheetId="16" r:id="rId8"/>
    <sheet name="501 872007501 Pol" sheetId="17" r:id="rId9"/>
  </sheets>
  <externalReferences>
    <externalReference r:id="rId10"/>
  </externalReferences>
  <definedNames>
    <definedName name="CelkemDPHVypocet" localSheetId="1">Stavba!$H$53</definedName>
    <definedName name="CenaCelkem">Stavba!$G$29</definedName>
    <definedName name="CenaCelkemBezDPH">Stavba!$G$28</definedName>
    <definedName name="CenaCelkemVypocet" localSheetId="1">Stavba!$I$53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87200700 Naklady'!$1:$7</definedName>
    <definedName name="_xlnm.Print_Titles" localSheetId="4">'101 872007101 Pol'!$1:$7</definedName>
    <definedName name="_xlnm.Print_Titles" localSheetId="5">'301 872007301 Pol'!$1:$7</definedName>
    <definedName name="_xlnm.Print_Titles" localSheetId="6">'401 872007401 Pol'!$1:$7</definedName>
    <definedName name="_xlnm.Print_Titles" localSheetId="7">'402 872007402 Pol'!$1:$7</definedName>
    <definedName name="_xlnm.Print_Titles" localSheetId="8">'501 872007501 Pol'!$1:$7</definedName>
    <definedName name="oadresa">Stavba!$D$6</definedName>
    <definedName name="Objednatel" localSheetId="1">Stavba!$D$5</definedName>
    <definedName name="Objekt" localSheetId="1">Stavba!$B$38</definedName>
    <definedName name="_xlnm.Print_Area" localSheetId="3">'00 87200700 Naklady'!$A$1:$X$37</definedName>
    <definedName name="_xlnm.Print_Area" localSheetId="4">'101 872007101 Pol'!$A$1:$X$331</definedName>
    <definedName name="_xlnm.Print_Area" localSheetId="5">'301 872007301 Pol'!$A$1:$X$13</definedName>
    <definedName name="_xlnm.Print_Area" localSheetId="6">'401 872007401 Pol'!$A$1:$X$14</definedName>
    <definedName name="_xlnm.Print_Area" localSheetId="7">'402 872007402 Pol'!$A$1:$X$14</definedName>
    <definedName name="_xlnm.Print_Area" localSheetId="8">'501 872007501 Pol'!$A$1:$X$12</definedName>
    <definedName name="_xlnm.Print_Area" localSheetId="1">Stavba!$A$1:$J$164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Stavba!$F$53</definedName>
    <definedName name="ZakladDPHZakl">Stavba!$G$25</definedName>
    <definedName name="ZakladDPHZaklVypocet" localSheetId="1">Stavba!$G$53</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63" i="1" l="1"/>
  <c r="I162" i="1"/>
  <c r="I161" i="1"/>
  <c r="I160" i="1"/>
  <c r="I159" i="1"/>
  <c r="I158" i="1"/>
  <c r="I157" i="1"/>
  <c r="I156" i="1"/>
  <c r="I155" i="1"/>
  <c r="I154" i="1"/>
  <c r="I153" i="1"/>
  <c r="I152" i="1"/>
  <c r="I151" i="1"/>
  <c r="I150" i="1"/>
  <c r="I149" i="1"/>
  <c r="I148" i="1"/>
  <c r="I147" i="1"/>
  <c r="I146" i="1"/>
  <c r="I145" i="1"/>
  <c r="I144" i="1"/>
  <c r="G52" i="1"/>
  <c r="F52" i="1"/>
  <c r="G51" i="1"/>
  <c r="F51" i="1"/>
  <c r="G50" i="1"/>
  <c r="F50" i="1"/>
  <c r="G49" i="1"/>
  <c r="F49" i="1"/>
  <c r="G48" i="1"/>
  <c r="F48" i="1"/>
  <c r="H48" i="1" s="1"/>
  <c r="I48" i="1" s="1"/>
  <c r="G47" i="1"/>
  <c r="F47" i="1"/>
  <c r="G46" i="1"/>
  <c r="F46" i="1"/>
  <c r="G45" i="1"/>
  <c r="F45" i="1"/>
  <c r="G44" i="1"/>
  <c r="H44" i="1" s="1"/>
  <c r="I44" i="1" s="1"/>
  <c r="F44" i="1"/>
  <c r="G43" i="1"/>
  <c r="F43" i="1"/>
  <c r="G41" i="1"/>
  <c r="F41" i="1"/>
  <c r="G40" i="1"/>
  <c r="F40" i="1"/>
  <c r="G39" i="1"/>
  <c r="H39" i="1" s="1"/>
  <c r="H53" i="1" s="1"/>
  <c r="F39" i="1"/>
  <c r="F53" i="1" s="1"/>
  <c r="G11" i="17"/>
  <c r="G8" i="17"/>
  <c r="O8" i="17"/>
  <c r="V8" i="17"/>
  <c r="G9" i="17"/>
  <c r="I9" i="17"/>
  <c r="I8" i="17" s="1"/>
  <c r="K9" i="17"/>
  <c r="K8" i="17" s="1"/>
  <c r="M9" i="17"/>
  <c r="M8" i="17" s="1"/>
  <c r="O9" i="17"/>
  <c r="Q9" i="17"/>
  <c r="Q8" i="17" s="1"/>
  <c r="V9" i="17"/>
  <c r="AE11" i="17"/>
  <c r="AF11" i="17"/>
  <c r="G13" i="16"/>
  <c r="O8" i="16"/>
  <c r="G9" i="16"/>
  <c r="G8" i="16" s="1"/>
  <c r="I9" i="16"/>
  <c r="I8" i="16" s="1"/>
  <c r="K9" i="16"/>
  <c r="K8" i="16" s="1"/>
  <c r="M9" i="16"/>
  <c r="M8" i="16" s="1"/>
  <c r="O9" i="16"/>
  <c r="Q9" i="16"/>
  <c r="Q8" i="16" s="1"/>
  <c r="V9" i="16"/>
  <c r="V8" i="16" s="1"/>
  <c r="AE13" i="16"/>
  <c r="AF13" i="16"/>
  <c r="G13" i="15"/>
  <c r="G8" i="15"/>
  <c r="K8" i="15"/>
  <c r="O8" i="15"/>
  <c r="V8" i="15"/>
  <c r="G9" i="15"/>
  <c r="I9" i="15"/>
  <c r="I8" i="15" s="1"/>
  <c r="K9" i="15"/>
  <c r="M9" i="15"/>
  <c r="M8" i="15" s="1"/>
  <c r="O9" i="15"/>
  <c r="Q9" i="15"/>
  <c r="Q8" i="15" s="1"/>
  <c r="V9" i="15"/>
  <c r="AE13" i="15"/>
  <c r="AF13" i="15"/>
  <c r="G12" i="14"/>
  <c r="O8" i="14"/>
  <c r="G9" i="14"/>
  <c r="G8" i="14" s="1"/>
  <c r="I9" i="14"/>
  <c r="I8" i="14" s="1"/>
  <c r="K9" i="14"/>
  <c r="K8" i="14" s="1"/>
  <c r="M9" i="14"/>
  <c r="M8" i="14" s="1"/>
  <c r="O9" i="14"/>
  <c r="Q9" i="14"/>
  <c r="Q8" i="14" s="1"/>
  <c r="V9" i="14"/>
  <c r="V8" i="14" s="1"/>
  <c r="AE12" i="14"/>
  <c r="AF12" i="14"/>
  <c r="G330" i="13"/>
  <c r="BA204" i="13"/>
  <c r="BA200" i="13"/>
  <c r="BA194" i="13"/>
  <c r="BA187" i="13"/>
  <c r="BA184" i="13"/>
  <c r="BA177" i="13"/>
  <c r="BA174" i="13"/>
  <c r="BA161" i="13"/>
  <c r="BA158" i="13"/>
  <c r="BA146" i="13"/>
  <c r="BA114" i="13"/>
  <c r="BA110" i="13"/>
  <c r="BA97" i="13"/>
  <c r="BA56" i="13"/>
  <c r="BA45" i="13"/>
  <c r="BA35" i="13"/>
  <c r="BA29" i="13"/>
  <c r="BA25" i="13"/>
  <c r="BA17" i="13"/>
  <c r="BA10" i="13"/>
  <c r="G9" i="13"/>
  <c r="M9" i="13" s="1"/>
  <c r="I9" i="13"/>
  <c r="I8" i="13" s="1"/>
  <c r="K9" i="13"/>
  <c r="O9" i="13"/>
  <c r="O8" i="13" s="1"/>
  <c r="Q9" i="13"/>
  <c r="Q8" i="13" s="1"/>
  <c r="V9" i="13"/>
  <c r="G13" i="13"/>
  <c r="M13" i="13" s="1"/>
  <c r="I13" i="13"/>
  <c r="K13" i="13"/>
  <c r="O13" i="13"/>
  <c r="Q13" i="13"/>
  <c r="V13" i="13"/>
  <c r="G16" i="13"/>
  <c r="I16" i="13"/>
  <c r="K16" i="13"/>
  <c r="K8" i="13" s="1"/>
  <c r="M16" i="13"/>
  <c r="O16" i="13"/>
  <c r="Q16" i="13"/>
  <c r="V16" i="13"/>
  <c r="G24" i="13"/>
  <c r="I24" i="13"/>
  <c r="K24" i="13"/>
  <c r="M24" i="13"/>
  <c r="O24" i="13"/>
  <c r="Q24" i="13"/>
  <c r="V24" i="13"/>
  <c r="G28" i="13"/>
  <c r="I28" i="13"/>
  <c r="K28" i="13"/>
  <c r="M28" i="13"/>
  <c r="O28" i="13"/>
  <c r="Q28" i="13"/>
  <c r="V28" i="13"/>
  <c r="G34" i="13"/>
  <c r="G8" i="13" s="1"/>
  <c r="I34" i="13"/>
  <c r="K34" i="13"/>
  <c r="O34" i="13"/>
  <c r="Q34" i="13"/>
  <c r="V34" i="13"/>
  <c r="V8" i="13" s="1"/>
  <c r="G37" i="13"/>
  <c r="M37" i="13" s="1"/>
  <c r="I37" i="13"/>
  <c r="K37" i="13"/>
  <c r="O37" i="13"/>
  <c r="Q37" i="13"/>
  <c r="V37" i="13"/>
  <c r="G41" i="13"/>
  <c r="M41" i="13" s="1"/>
  <c r="I41" i="13"/>
  <c r="K41" i="13"/>
  <c r="O41" i="13"/>
  <c r="Q41" i="13"/>
  <c r="V41" i="13"/>
  <c r="G44" i="13"/>
  <c r="I44" i="13"/>
  <c r="K44" i="13"/>
  <c r="M44" i="13"/>
  <c r="O44" i="13"/>
  <c r="Q44" i="13"/>
  <c r="V44" i="13"/>
  <c r="G49" i="13"/>
  <c r="I49" i="13"/>
  <c r="K49" i="13"/>
  <c r="M49" i="13"/>
  <c r="O49" i="13"/>
  <c r="Q49" i="13"/>
  <c r="V49" i="13"/>
  <c r="G55" i="13"/>
  <c r="I55" i="13"/>
  <c r="K55" i="13"/>
  <c r="M55" i="13"/>
  <c r="O55" i="13"/>
  <c r="Q55" i="13"/>
  <c r="V55" i="13"/>
  <c r="G66" i="13"/>
  <c r="M66" i="13" s="1"/>
  <c r="I66" i="13"/>
  <c r="K66" i="13"/>
  <c r="O66" i="13"/>
  <c r="Q66" i="13"/>
  <c r="V66" i="13"/>
  <c r="G68" i="13"/>
  <c r="M68" i="13" s="1"/>
  <c r="I68" i="13"/>
  <c r="K68" i="13"/>
  <c r="O68" i="13"/>
  <c r="Q68" i="13"/>
  <c r="V68" i="13"/>
  <c r="G70" i="13"/>
  <c r="M70" i="13" s="1"/>
  <c r="I70" i="13"/>
  <c r="K70" i="13"/>
  <c r="O70" i="13"/>
  <c r="Q70" i="13"/>
  <c r="V70" i="13"/>
  <c r="G78" i="13"/>
  <c r="I78" i="13"/>
  <c r="K78" i="13"/>
  <c r="M78" i="13"/>
  <c r="O78" i="13"/>
  <c r="Q78" i="13"/>
  <c r="V78" i="13"/>
  <c r="G81" i="13"/>
  <c r="I81" i="13"/>
  <c r="K81" i="13"/>
  <c r="M81" i="13"/>
  <c r="O81" i="13"/>
  <c r="Q81" i="13"/>
  <c r="V81" i="13"/>
  <c r="G84" i="13"/>
  <c r="I84" i="13"/>
  <c r="K84" i="13"/>
  <c r="M84" i="13"/>
  <c r="O84" i="13"/>
  <c r="Q84" i="13"/>
  <c r="V84" i="13"/>
  <c r="G86" i="13"/>
  <c r="M86" i="13" s="1"/>
  <c r="I86" i="13"/>
  <c r="K86" i="13"/>
  <c r="O86" i="13"/>
  <c r="Q86" i="13"/>
  <c r="V86" i="13"/>
  <c r="G96" i="13"/>
  <c r="M96" i="13" s="1"/>
  <c r="I96" i="13"/>
  <c r="K96" i="13"/>
  <c r="O96" i="13"/>
  <c r="Q96" i="13"/>
  <c r="V96" i="13"/>
  <c r="G99" i="13"/>
  <c r="M99" i="13" s="1"/>
  <c r="I99" i="13"/>
  <c r="K99" i="13"/>
  <c r="O99" i="13"/>
  <c r="Q99" i="13"/>
  <c r="V99" i="13"/>
  <c r="G102" i="13"/>
  <c r="I102" i="13"/>
  <c r="K102" i="13"/>
  <c r="M102" i="13"/>
  <c r="O102" i="13"/>
  <c r="Q102" i="13"/>
  <c r="V102" i="13"/>
  <c r="G106" i="13"/>
  <c r="I106" i="13"/>
  <c r="K106" i="13"/>
  <c r="M106" i="13"/>
  <c r="O106" i="13"/>
  <c r="Q106" i="13"/>
  <c r="V106" i="13"/>
  <c r="I108" i="13"/>
  <c r="G109" i="13"/>
  <c r="G108" i="13" s="1"/>
  <c r="I109" i="13"/>
  <c r="K109" i="13"/>
  <c r="O109" i="13"/>
  <c r="O108" i="13" s="1"/>
  <c r="Q109" i="13"/>
  <c r="Q108" i="13" s="1"/>
  <c r="V109" i="13"/>
  <c r="V108" i="13" s="1"/>
  <c r="G113" i="13"/>
  <c r="M113" i="13" s="1"/>
  <c r="I113" i="13"/>
  <c r="K113" i="13"/>
  <c r="O113" i="13"/>
  <c r="Q113" i="13"/>
  <c r="V113" i="13"/>
  <c r="G116" i="13"/>
  <c r="I116" i="13"/>
  <c r="K116" i="13"/>
  <c r="M116" i="13"/>
  <c r="O116" i="13"/>
  <c r="Q116" i="13"/>
  <c r="V116" i="13"/>
  <c r="G120" i="13"/>
  <c r="I120" i="13"/>
  <c r="K120" i="13"/>
  <c r="K108" i="13" s="1"/>
  <c r="M120" i="13"/>
  <c r="O120" i="13"/>
  <c r="Q120" i="13"/>
  <c r="V120" i="13"/>
  <c r="G124" i="13"/>
  <c r="I124" i="13"/>
  <c r="K124" i="13"/>
  <c r="M124" i="13"/>
  <c r="O124" i="13"/>
  <c r="Q124" i="13"/>
  <c r="V124" i="13"/>
  <c r="I128" i="13"/>
  <c r="G129" i="13"/>
  <c r="G128" i="13" s="1"/>
  <c r="I129" i="13"/>
  <c r="K129" i="13"/>
  <c r="O129" i="13"/>
  <c r="O128" i="13" s="1"/>
  <c r="Q129" i="13"/>
  <c r="Q128" i="13" s="1"/>
  <c r="V129" i="13"/>
  <c r="V128" i="13" s="1"/>
  <c r="G132" i="13"/>
  <c r="M132" i="13" s="1"/>
  <c r="I132" i="13"/>
  <c r="K132" i="13"/>
  <c r="O132" i="13"/>
  <c r="Q132" i="13"/>
  <c r="V132" i="13"/>
  <c r="G136" i="13"/>
  <c r="I136" i="13"/>
  <c r="K136" i="13"/>
  <c r="M136" i="13"/>
  <c r="O136" i="13"/>
  <c r="Q136" i="13"/>
  <c r="V136" i="13"/>
  <c r="G140" i="13"/>
  <c r="I140" i="13"/>
  <c r="K140" i="13"/>
  <c r="K128" i="13" s="1"/>
  <c r="M140" i="13"/>
  <c r="O140" i="13"/>
  <c r="Q140" i="13"/>
  <c r="V140" i="13"/>
  <c r="K144" i="13"/>
  <c r="O144" i="13"/>
  <c r="G145" i="13"/>
  <c r="G144" i="13" s="1"/>
  <c r="I145" i="13"/>
  <c r="I144" i="13" s="1"/>
  <c r="K145" i="13"/>
  <c r="O145" i="13"/>
  <c r="Q145" i="13"/>
  <c r="Q144" i="13" s="1"/>
  <c r="V145" i="13"/>
  <c r="V144" i="13" s="1"/>
  <c r="G148" i="13"/>
  <c r="M148" i="13" s="1"/>
  <c r="I148" i="13"/>
  <c r="K148" i="13"/>
  <c r="O148" i="13"/>
  <c r="Q148" i="13"/>
  <c r="V148" i="13"/>
  <c r="G151" i="13"/>
  <c r="I151" i="13"/>
  <c r="K151" i="13"/>
  <c r="K150" i="13" s="1"/>
  <c r="M151" i="13"/>
  <c r="O151" i="13"/>
  <c r="O150" i="13" s="1"/>
  <c r="Q151" i="13"/>
  <c r="V151" i="13"/>
  <c r="G154" i="13"/>
  <c r="I154" i="13"/>
  <c r="K154" i="13"/>
  <c r="M154" i="13"/>
  <c r="O154" i="13"/>
  <c r="Q154" i="13"/>
  <c r="V154" i="13"/>
  <c r="G157" i="13"/>
  <c r="I157" i="13"/>
  <c r="I150" i="13" s="1"/>
  <c r="K157" i="13"/>
  <c r="M157" i="13"/>
  <c r="O157" i="13"/>
  <c r="Q157" i="13"/>
  <c r="V157" i="13"/>
  <c r="G160" i="13"/>
  <c r="M160" i="13" s="1"/>
  <c r="I160" i="13"/>
  <c r="K160" i="13"/>
  <c r="O160" i="13"/>
  <c r="Q160" i="13"/>
  <c r="V160" i="13"/>
  <c r="G163" i="13"/>
  <c r="G150" i="13" s="1"/>
  <c r="I163" i="13"/>
  <c r="K163" i="13"/>
  <c r="O163" i="13"/>
  <c r="Q163" i="13"/>
  <c r="V163" i="13"/>
  <c r="V150" i="13" s="1"/>
  <c r="G166" i="13"/>
  <c r="M166" i="13" s="1"/>
  <c r="I166" i="13"/>
  <c r="K166" i="13"/>
  <c r="O166" i="13"/>
  <c r="Q166" i="13"/>
  <c r="Q150" i="13" s="1"/>
  <c r="V166" i="13"/>
  <c r="G169" i="13"/>
  <c r="I169" i="13"/>
  <c r="K169" i="13"/>
  <c r="M169" i="13"/>
  <c r="O169" i="13"/>
  <c r="Q169" i="13"/>
  <c r="V169" i="13"/>
  <c r="G173" i="13"/>
  <c r="I173" i="13"/>
  <c r="K173" i="13"/>
  <c r="M173" i="13"/>
  <c r="O173" i="13"/>
  <c r="Q173" i="13"/>
  <c r="V173" i="13"/>
  <c r="G176" i="13"/>
  <c r="I176" i="13"/>
  <c r="K176" i="13"/>
  <c r="M176" i="13"/>
  <c r="O176" i="13"/>
  <c r="Q176" i="13"/>
  <c r="V176" i="13"/>
  <c r="G179" i="13"/>
  <c r="M179" i="13" s="1"/>
  <c r="I179" i="13"/>
  <c r="K179" i="13"/>
  <c r="O179" i="13"/>
  <c r="Q179" i="13"/>
  <c r="V179" i="13"/>
  <c r="G181" i="13"/>
  <c r="M181" i="13" s="1"/>
  <c r="I181" i="13"/>
  <c r="K181" i="13"/>
  <c r="O181" i="13"/>
  <c r="Q181" i="13"/>
  <c r="V181" i="13"/>
  <c r="G183" i="13"/>
  <c r="M183" i="13" s="1"/>
  <c r="I183" i="13"/>
  <c r="K183" i="13"/>
  <c r="O183" i="13"/>
  <c r="Q183" i="13"/>
  <c r="V183" i="13"/>
  <c r="G186" i="13"/>
  <c r="I186" i="13"/>
  <c r="K186" i="13"/>
  <c r="M186" i="13"/>
  <c r="O186" i="13"/>
  <c r="Q186" i="13"/>
  <c r="V186" i="13"/>
  <c r="G189" i="13"/>
  <c r="I189" i="13"/>
  <c r="K189" i="13"/>
  <c r="M189" i="13"/>
  <c r="O189" i="13"/>
  <c r="Q189" i="13"/>
  <c r="V189" i="13"/>
  <c r="G193" i="13"/>
  <c r="G192" i="13" s="1"/>
  <c r="I193" i="13"/>
  <c r="I192" i="13" s="1"/>
  <c r="K193" i="13"/>
  <c r="O193" i="13"/>
  <c r="Q193" i="13"/>
  <c r="Q192" i="13" s="1"/>
  <c r="V193" i="13"/>
  <c r="V192" i="13" s="1"/>
  <c r="G199" i="13"/>
  <c r="M199" i="13" s="1"/>
  <c r="I199" i="13"/>
  <c r="K199" i="13"/>
  <c r="O199" i="13"/>
  <c r="Q199" i="13"/>
  <c r="V199" i="13"/>
  <c r="G203" i="13"/>
  <c r="M203" i="13" s="1"/>
  <c r="I203" i="13"/>
  <c r="K203" i="13"/>
  <c r="O203" i="13"/>
  <c r="O192" i="13" s="1"/>
  <c r="Q203" i="13"/>
  <c r="V203" i="13"/>
  <c r="G206" i="13"/>
  <c r="I206" i="13"/>
  <c r="K206" i="13"/>
  <c r="M206" i="13"/>
  <c r="O206" i="13"/>
  <c r="Q206" i="13"/>
  <c r="V206" i="13"/>
  <c r="G209" i="13"/>
  <c r="I209" i="13"/>
  <c r="K209" i="13"/>
  <c r="M209" i="13"/>
  <c r="O209" i="13"/>
  <c r="Q209" i="13"/>
  <c r="V209" i="13"/>
  <c r="G212" i="13"/>
  <c r="I212" i="13"/>
  <c r="K212" i="13"/>
  <c r="K192" i="13" s="1"/>
  <c r="M212" i="13"/>
  <c r="O212" i="13"/>
  <c r="Q212" i="13"/>
  <c r="V212" i="13"/>
  <c r="G216" i="13"/>
  <c r="M216" i="13" s="1"/>
  <c r="I216" i="13"/>
  <c r="K216" i="13"/>
  <c r="O216" i="13"/>
  <c r="Q216" i="13"/>
  <c r="V216" i="13"/>
  <c r="G219" i="13"/>
  <c r="M219" i="13" s="1"/>
  <c r="I219" i="13"/>
  <c r="K219" i="13"/>
  <c r="O219" i="13"/>
  <c r="Q219" i="13"/>
  <c r="V219" i="13"/>
  <c r="G221" i="13"/>
  <c r="M221" i="13" s="1"/>
  <c r="I221" i="13"/>
  <c r="K221" i="13"/>
  <c r="O221" i="13"/>
  <c r="Q221" i="13"/>
  <c r="V221" i="13"/>
  <c r="G223" i="13"/>
  <c r="I223" i="13"/>
  <c r="K223" i="13"/>
  <c r="M223" i="13"/>
  <c r="O223" i="13"/>
  <c r="Q223" i="13"/>
  <c r="V223" i="13"/>
  <c r="O225" i="13"/>
  <c r="Q225" i="13"/>
  <c r="G226" i="13"/>
  <c r="G225" i="13" s="1"/>
  <c r="I226" i="13"/>
  <c r="I225" i="13" s="1"/>
  <c r="K226" i="13"/>
  <c r="K225" i="13" s="1"/>
  <c r="M226" i="13"/>
  <c r="O226" i="13"/>
  <c r="Q226" i="13"/>
  <c r="V226" i="13"/>
  <c r="V225" i="13" s="1"/>
  <c r="G228" i="13"/>
  <c r="M228" i="13" s="1"/>
  <c r="M225" i="13" s="1"/>
  <c r="I228" i="13"/>
  <c r="K228" i="13"/>
  <c r="O228" i="13"/>
  <c r="Q228" i="13"/>
  <c r="V228" i="13"/>
  <c r="G231" i="13"/>
  <c r="I231" i="13"/>
  <c r="V231" i="13"/>
  <c r="G232" i="13"/>
  <c r="M232" i="13" s="1"/>
  <c r="M231" i="13" s="1"/>
  <c r="I232" i="13"/>
  <c r="K232" i="13"/>
  <c r="O232" i="13"/>
  <c r="O231" i="13" s="1"/>
  <c r="Q232" i="13"/>
  <c r="Q231" i="13" s="1"/>
  <c r="V232" i="13"/>
  <c r="G235" i="13"/>
  <c r="I235" i="13"/>
  <c r="K235" i="13"/>
  <c r="M235" i="13"/>
  <c r="O235" i="13"/>
  <c r="Q235" i="13"/>
  <c r="V235" i="13"/>
  <c r="G238" i="13"/>
  <c r="I238" i="13"/>
  <c r="K238" i="13"/>
  <c r="K231" i="13" s="1"/>
  <c r="M238" i="13"/>
  <c r="O238" i="13"/>
  <c r="Q238" i="13"/>
  <c r="V238" i="13"/>
  <c r="K241" i="13"/>
  <c r="G242" i="13"/>
  <c r="G241" i="13" s="1"/>
  <c r="I242" i="13"/>
  <c r="I241" i="13" s="1"/>
  <c r="K242" i="13"/>
  <c r="O242" i="13"/>
  <c r="Q242" i="13"/>
  <c r="Q241" i="13" s="1"/>
  <c r="V242" i="13"/>
  <c r="V241" i="13" s="1"/>
  <c r="G246" i="13"/>
  <c r="M246" i="13" s="1"/>
  <c r="I246" i="13"/>
  <c r="K246" i="13"/>
  <c r="O246" i="13"/>
  <c r="Q246" i="13"/>
  <c r="V246" i="13"/>
  <c r="G249" i="13"/>
  <c r="M249" i="13" s="1"/>
  <c r="I249" i="13"/>
  <c r="K249" i="13"/>
  <c r="O249" i="13"/>
  <c r="O241" i="13" s="1"/>
  <c r="Q249" i="13"/>
  <c r="V249" i="13"/>
  <c r="G253" i="13"/>
  <c r="O253" i="13"/>
  <c r="Q253" i="13"/>
  <c r="V253" i="13"/>
  <c r="G254" i="13"/>
  <c r="I254" i="13"/>
  <c r="I253" i="13" s="1"/>
  <c r="K254" i="13"/>
  <c r="K253" i="13" s="1"/>
  <c r="M254" i="13"/>
  <c r="M253" i="13" s="1"/>
  <c r="O254" i="13"/>
  <c r="Q254" i="13"/>
  <c r="V254" i="13"/>
  <c r="G256" i="13"/>
  <c r="I256" i="13"/>
  <c r="K256" i="13"/>
  <c r="M256" i="13"/>
  <c r="O256" i="13"/>
  <c r="Q256" i="13"/>
  <c r="V256" i="13"/>
  <c r="I258" i="13"/>
  <c r="K258" i="13"/>
  <c r="G259" i="13"/>
  <c r="G258" i="13" s="1"/>
  <c r="I259" i="13"/>
  <c r="K259" i="13"/>
  <c r="O259" i="13"/>
  <c r="O258" i="13" s="1"/>
  <c r="Q259" i="13"/>
  <c r="Q258" i="13" s="1"/>
  <c r="V259" i="13"/>
  <c r="V258" i="13" s="1"/>
  <c r="G262" i="13"/>
  <c r="M262" i="13" s="1"/>
  <c r="I262" i="13"/>
  <c r="K262" i="13"/>
  <c r="O262" i="13"/>
  <c r="Q262" i="13"/>
  <c r="V262" i="13"/>
  <c r="G265" i="13"/>
  <c r="I265" i="13"/>
  <c r="K265" i="13"/>
  <c r="M265" i="13"/>
  <c r="O265" i="13"/>
  <c r="Q265" i="13"/>
  <c r="V265" i="13"/>
  <c r="G268" i="13"/>
  <c r="I268" i="13"/>
  <c r="K268" i="13"/>
  <c r="M268" i="13"/>
  <c r="O268" i="13"/>
  <c r="Q268" i="13"/>
  <c r="V268" i="13"/>
  <c r="K272" i="13"/>
  <c r="G273" i="13"/>
  <c r="G272" i="13" s="1"/>
  <c r="I273" i="13"/>
  <c r="I272" i="13" s="1"/>
  <c r="K273" i="13"/>
  <c r="O273" i="13"/>
  <c r="Q273" i="13"/>
  <c r="Q272" i="13" s="1"/>
  <c r="V273" i="13"/>
  <c r="V272" i="13" s="1"/>
  <c r="G275" i="13"/>
  <c r="M275" i="13" s="1"/>
  <c r="I275" i="13"/>
  <c r="K275" i="13"/>
  <c r="O275" i="13"/>
  <c r="Q275" i="13"/>
  <c r="V275" i="13"/>
  <c r="G277" i="13"/>
  <c r="M277" i="13" s="1"/>
  <c r="I277" i="13"/>
  <c r="K277" i="13"/>
  <c r="O277" i="13"/>
  <c r="O272" i="13" s="1"/>
  <c r="Q277" i="13"/>
  <c r="V277" i="13"/>
  <c r="O279" i="13"/>
  <c r="G280" i="13"/>
  <c r="I280" i="13"/>
  <c r="I279" i="13" s="1"/>
  <c r="K280" i="13"/>
  <c r="K279" i="13" s="1"/>
  <c r="M280" i="13"/>
  <c r="O280" i="13"/>
  <c r="Q280" i="13"/>
  <c r="Q279" i="13" s="1"/>
  <c r="V280" i="13"/>
  <c r="G282" i="13"/>
  <c r="I282" i="13"/>
  <c r="K282" i="13"/>
  <c r="M282" i="13"/>
  <c r="O282" i="13"/>
  <c r="Q282" i="13"/>
  <c r="V282" i="13"/>
  <c r="G284" i="13"/>
  <c r="I284" i="13"/>
  <c r="K284" i="13"/>
  <c r="M284" i="13"/>
  <c r="O284" i="13"/>
  <c r="Q284" i="13"/>
  <c r="V284" i="13"/>
  <c r="G289" i="13"/>
  <c r="G279" i="13" s="1"/>
  <c r="I289" i="13"/>
  <c r="K289" i="13"/>
  <c r="O289" i="13"/>
  <c r="Q289" i="13"/>
  <c r="V289" i="13"/>
  <c r="V279" i="13" s="1"/>
  <c r="G293" i="13"/>
  <c r="M293" i="13" s="1"/>
  <c r="I293" i="13"/>
  <c r="K293" i="13"/>
  <c r="O293" i="13"/>
  <c r="Q293" i="13"/>
  <c r="V293" i="13"/>
  <c r="G297" i="13"/>
  <c r="O297" i="13"/>
  <c r="V297" i="13"/>
  <c r="G298" i="13"/>
  <c r="I298" i="13"/>
  <c r="I297" i="13" s="1"/>
  <c r="K298" i="13"/>
  <c r="K297" i="13" s="1"/>
  <c r="M298" i="13"/>
  <c r="M297" i="13" s="1"/>
  <c r="O298" i="13"/>
  <c r="Q298" i="13"/>
  <c r="Q297" i="13" s="1"/>
  <c r="V298" i="13"/>
  <c r="G304" i="13"/>
  <c r="G303" i="13" s="1"/>
  <c r="I304" i="13"/>
  <c r="I303" i="13" s="1"/>
  <c r="K304" i="13"/>
  <c r="M304" i="13"/>
  <c r="O304" i="13"/>
  <c r="Q304" i="13"/>
  <c r="Q303" i="13" s="1"/>
  <c r="V304" i="13"/>
  <c r="V303" i="13" s="1"/>
  <c r="G309" i="13"/>
  <c r="M309" i="13" s="1"/>
  <c r="I309" i="13"/>
  <c r="K309" i="13"/>
  <c r="O309" i="13"/>
  <c r="Q309" i="13"/>
  <c r="V309" i="13"/>
  <c r="G311" i="13"/>
  <c r="M311" i="13" s="1"/>
  <c r="I311" i="13"/>
  <c r="K311" i="13"/>
  <c r="O311" i="13"/>
  <c r="Q311" i="13"/>
  <c r="V311" i="13"/>
  <c r="G316" i="13"/>
  <c r="M316" i="13" s="1"/>
  <c r="I316" i="13"/>
  <c r="K316" i="13"/>
  <c r="O316" i="13"/>
  <c r="O303" i="13" s="1"/>
  <c r="Q316" i="13"/>
  <c r="V316" i="13"/>
  <c r="G318" i="13"/>
  <c r="I318" i="13"/>
  <c r="K318" i="13"/>
  <c r="M318" i="13"/>
  <c r="O318" i="13"/>
  <c r="Q318" i="13"/>
  <c r="V318" i="13"/>
  <c r="G320" i="13"/>
  <c r="I320" i="13"/>
  <c r="K320" i="13"/>
  <c r="K303" i="13" s="1"/>
  <c r="M320" i="13"/>
  <c r="O320" i="13"/>
  <c r="Q320" i="13"/>
  <c r="V320" i="13"/>
  <c r="I321" i="13"/>
  <c r="G322" i="13"/>
  <c r="G321" i="13" s="1"/>
  <c r="I322" i="13"/>
  <c r="K322" i="13"/>
  <c r="K321" i="13" s="1"/>
  <c r="O322" i="13"/>
  <c r="O321" i="13" s="1"/>
  <c r="Q322" i="13"/>
  <c r="Q321" i="13" s="1"/>
  <c r="V322" i="13"/>
  <c r="V321" i="13" s="1"/>
  <c r="G326" i="13"/>
  <c r="M326" i="13" s="1"/>
  <c r="I326" i="13"/>
  <c r="K326" i="13"/>
  <c r="O326" i="13"/>
  <c r="Q326" i="13"/>
  <c r="V326" i="13"/>
  <c r="AE330" i="13"/>
  <c r="G36" i="12"/>
  <c r="BA33" i="12"/>
  <c r="BA29" i="12"/>
  <c r="BA26" i="12"/>
  <c r="BA24" i="12"/>
  <c r="BA19" i="12"/>
  <c r="G9" i="12"/>
  <c r="AF36" i="12" s="1"/>
  <c r="I9" i="12"/>
  <c r="I8" i="12" s="1"/>
  <c r="K9" i="12"/>
  <c r="O9" i="12"/>
  <c r="O8" i="12" s="1"/>
  <c r="Q9" i="12"/>
  <c r="V9" i="12"/>
  <c r="V8" i="12" s="1"/>
  <c r="G11" i="12"/>
  <c r="M11" i="12" s="1"/>
  <c r="I11" i="12"/>
  <c r="K11" i="12"/>
  <c r="O11" i="12"/>
  <c r="Q11" i="12"/>
  <c r="V11" i="12"/>
  <c r="G13" i="12"/>
  <c r="I13" i="12"/>
  <c r="K13" i="12"/>
  <c r="M13" i="12"/>
  <c r="O13" i="12"/>
  <c r="Q13" i="12"/>
  <c r="Q8" i="12" s="1"/>
  <c r="V13" i="12"/>
  <c r="G15" i="12"/>
  <c r="I15" i="12"/>
  <c r="K15" i="12"/>
  <c r="M15" i="12"/>
  <c r="O15" i="12"/>
  <c r="Q15" i="12"/>
  <c r="V15" i="12"/>
  <c r="G17" i="12"/>
  <c r="I17" i="12"/>
  <c r="K17" i="12"/>
  <c r="M17" i="12"/>
  <c r="O17" i="12"/>
  <c r="Q17" i="12"/>
  <c r="V17" i="12"/>
  <c r="G20" i="12"/>
  <c r="M20" i="12" s="1"/>
  <c r="I20" i="12"/>
  <c r="K20" i="12"/>
  <c r="K8" i="12" s="1"/>
  <c r="O20" i="12"/>
  <c r="Q20" i="12"/>
  <c r="V20" i="12"/>
  <c r="G23" i="12"/>
  <c r="G22" i="12" s="1"/>
  <c r="I23" i="12"/>
  <c r="K23" i="12"/>
  <c r="K22" i="12" s="1"/>
  <c r="O23" i="12"/>
  <c r="Q23" i="12"/>
  <c r="Q22" i="12" s="1"/>
  <c r="V23" i="12"/>
  <c r="V22" i="12" s="1"/>
  <c r="G25" i="12"/>
  <c r="I25" i="12"/>
  <c r="K25" i="12"/>
  <c r="M25" i="12"/>
  <c r="O25" i="12"/>
  <c r="Q25" i="12"/>
  <c r="V25" i="12"/>
  <c r="G28" i="12"/>
  <c r="I28" i="12"/>
  <c r="K28" i="12"/>
  <c r="M28" i="12"/>
  <c r="O28" i="12"/>
  <c r="O22" i="12" s="1"/>
  <c r="Q28" i="12"/>
  <c r="V28" i="12"/>
  <c r="G31" i="12"/>
  <c r="I31" i="12"/>
  <c r="K31" i="12"/>
  <c r="M31" i="12"/>
  <c r="O31" i="12"/>
  <c r="Q31" i="12"/>
  <c r="V31" i="12"/>
  <c r="G32" i="12"/>
  <c r="M32" i="12" s="1"/>
  <c r="I32" i="12"/>
  <c r="K32" i="12"/>
  <c r="O32" i="12"/>
  <c r="Q32" i="12"/>
  <c r="V32" i="12"/>
  <c r="G34" i="12"/>
  <c r="M34" i="12" s="1"/>
  <c r="I34" i="12"/>
  <c r="I22" i="12" s="1"/>
  <c r="K34" i="12"/>
  <c r="O34" i="12"/>
  <c r="Q34" i="12"/>
  <c r="V34" i="12"/>
  <c r="AE36" i="12"/>
  <c r="I20" i="1"/>
  <c r="I19" i="1"/>
  <c r="I18" i="1"/>
  <c r="I17" i="1"/>
  <c r="AZ126" i="1"/>
  <c r="AZ125" i="1"/>
  <c r="AZ123" i="1"/>
  <c r="AZ122" i="1"/>
  <c r="AZ120" i="1"/>
  <c r="AZ119" i="1"/>
  <c r="AZ117" i="1"/>
  <c r="AZ115" i="1"/>
  <c r="AZ114" i="1"/>
  <c r="AZ113" i="1"/>
  <c r="AZ111" i="1"/>
  <c r="AZ108" i="1"/>
  <c r="AZ106" i="1"/>
  <c r="AZ102" i="1"/>
  <c r="AZ101" i="1"/>
  <c r="AZ99" i="1"/>
  <c r="AZ98" i="1"/>
  <c r="AZ96" i="1"/>
  <c r="AZ95" i="1"/>
  <c r="AZ94" i="1"/>
  <c r="AZ92" i="1"/>
  <c r="AZ91" i="1"/>
  <c r="AZ89" i="1"/>
  <c r="AZ87" i="1"/>
  <c r="AZ86" i="1"/>
  <c r="AZ84" i="1"/>
  <c r="AZ82" i="1"/>
  <c r="AZ81" i="1"/>
  <c r="AZ79" i="1"/>
  <c r="AZ78" i="1"/>
  <c r="AZ76" i="1"/>
  <c r="AZ75" i="1"/>
  <c r="AZ73" i="1"/>
  <c r="AZ71" i="1"/>
  <c r="AZ70" i="1"/>
  <c r="AZ69" i="1"/>
  <c r="AZ68" i="1"/>
  <c r="AZ67" i="1"/>
  <c r="AZ66" i="1"/>
  <c r="AZ63" i="1"/>
  <c r="AZ61" i="1"/>
  <c r="AZ60" i="1"/>
  <c r="AZ58" i="1"/>
  <c r="AZ56" i="1"/>
  <c r="G53" i="1"/>
  <c r="G25" i="1" s="1"/>
  <c r="A25" i="1" s="1"/>
  <c r="H52" i="1"/>
  <c r="I52" i="1" s="1"/>
  <c r="H50" i="1"/>
  <c r="I50" i="1" s="1"/>
  <c r="H47" i="1"/>
  <c r="I47" i="1" s="1"/>
  <c r="H46" i="1"/>
  <c r="I46" i="1" s="1"/>
  <c r="H45" i="1"/>
  <c r="I45" i="1" s="1"/>
  <c r="H43" i="1"/>
  <c r="I43" i="1" s="1"/>
  <c r="H42" i="1"/>
  <c r="H41" i="1"/>
  <c r="I41" i="1" s="1"/>
  <c r="H40" i="1"/>
  <c r="I40" i="1" s="1"/>
  <c r="I164" i="1" l="1"/>
  <c r="J159" i="1" s="1"/>
  <c r="I16" i="1"/>
  <c r="I21" i="1" s="1"/>
  <c r="H51" i="1"/>
  <c r="I51" i="1" s="1"/>
  <c r="H49" i="1"/>
  <c r="I49" i="1" s="1"/>
  <c r="A26" i="1"/>
  <c r="G26" i="1"/>
  <c r="G23" i="1"/>
  <c r="G28" i="1"/>
  <c r="M303" i="13"/>
  <c r="M279" i="13"/>
  <c r="M150" i="13"/>
  <c r="AF330" i="13"/>
  <c r="M322" i="13"/>
  <c r="M321" i="13" s="1"/>
  <c r="M289" i="13"/>
  <c r="M259" i="13"/>
  <c r="M258" i="13" s="1"/>
  <c r="M163" i="13"/>
  <c r="M129" i="13"/>
  <c r="M128" i="13" s="1"/>
  <c r="M109" i="13"/>
  <c r="M108" i="13" s="1"/>
  <c r="M34" i="13"/>
  <c r="M8" i="13" s="1"/>
  <c r="M273" i="13"/>
  <c r="M272" i="13" s="1"/>
  <c r="M242" i="13"/>
  <c r="M241" i="13" s="1"/>
  <c r="M193" i="13"/>
  <c r="M192" i="13" s="1"/>
  <c r="M145" i="13"/>
  <c r="M144" i="13" s="1"/>
  <c r="G8" i="12"/>
  <c r="M23" i="12"/>
  <c r="M22" i="12" s="1"/>
  <c r="M9" i="12"/>
  <c r="M8" i="12" s="1"/>
  <c r="I39" i="1"/>
  <c r="I53" i="1" s="1"/>
  <c r="J28" i="1"/>
  <c r="J26" i="1"/>
  <c r="G38" i="1"/>
  <c r="F38" i="1"/>
  <c r="J23" i="1"/>
  <c r="J24" i="1"/>
  <c r="J25" i="1"/>
  <c r="J27" i="1"/>
  <c r="E24" i="1"/>
  <c r="E26" i="1"/>
  <c r="J153" i="1" l="1"/>
  <c r="J145" i="1"/>
  <c r="J161" i="1"/>
  <c r="J162" i="1"/>
  <c r="J155" i="1"/>
  <c r="J154" i="1"/>
  <c r="J152" i="1"/>
  <c r="J150" i="1"/>
  <c r="J149" i="1"/>
  <c r="J157" i="1"/>
  <c r="J156" i="1"/>
  <c r="J144" i="1"/>
  <c r="J146" i="1"/>
  <c r="J148" i="1"/>
  <c r="J160" i="1"/>
  <c r="J147" i="1"/>
  <c r="J158" i="1"/>
  <c r="J163" i="1"/>
  <c r="J151" i="1"/>
  <c r="A23" i="1"/>
  <c r="J52" i="1"/>
  <c r="J50" i="1"/>
  <c r="J48" i="1"/>
  <c r="J46" i="1"/>
  <c r="J44" i="1"/>
  <c r="J41" i="1"/>
  <c r="J39" i="1"/>
  <c r="J53" i="1" s="1"/>
  <c r="J51" i="1"/>
  <c r="J49" i="1"/>
  <c r="J47" i="1"/>
  <c r="J45" i="1"/>
  <c r="J43" i="1"/>
  <c r="J40" i="1"/>
  <c r="J164" i="1" l="1"/>
  <c r="G24" i="1"/>
  <c r="A27" i="1" s="1"/>
  <c r="A24" i="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6F6858F9-C7C4-49EB-AB16-B6E502653048}">
      <text>
        <r>
          <rPr>
            <sz val="9"/>
            <color indexed="81"/>
            <rFont val="Tahoma"/>
            <family val="2"/>
            <charset val="238"/>
          </rPr>
          <t>Jedná se o informaci, zda se jedná o položku, která je do rozpočtu zadána z cenové soustavy RTS, nebo vlastní.</t>
        </r>
      </text>
    </comment>
    <comment ref="T6" authorId="0" shapeId="0" xr:uid="{27F81DA6-23B6-4035-92D5-2B5E3EE7E142}">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27E0F741-F1C5-48EA-A09E-CDFD13CC9884}">
      <text>
        <r>
          <rPr>
            <sz val="9"/>
            <color indexed="81"/>
            <rFont val="Tahoma"/>
            <family val="2"/>
            <charset val="238"/>
          </rPr>
          <t>Jedná se o informaci, zda se jedná o položku, která je do rozpočtu zadána z cenové soustavy RTS, nebo vlastní.</t>
        </r>
      </text>
    </comment>
    <comment ref="T6" authorId="0" shapeId="0" xr:uid="{CFBA0FA6-685B-4C4C-9505-D935944016B2}">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F6C90A88-48CB-4525-B605-7BA5909CBFB7}">
      <text>
        <r>
          <rPr>
            <sz val="9"/>
            <color indexed="81"/>
            <rFont val="Tahoma"/>
            <family val="2"/>
            <charset val="238"/>
          </rPr>
          <t>Jedná se o informaci, zda se jedná o položku, která je do rozpočtu zadána z cenové soustavy RTS, nebo vlastní.</t>
        </r>
      </text>
    </comment>
    <comment ref="T6" authorId="0" shapeId="0" xr:uid="{AA1F3BB8-E64E-4895-AC39-C37660E2094B}">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F41C2D87-F1CF-4009-94CB-281695B1037F}">
      <text>
        <r>
          <rPr>
            <sz val="9"/>
            <color indexed="81"/>
            <rFont val="Tahoma"/>
            <family val="2"/>
            <charset val="238"/>
          </rPr>
          <t>Jedná se o informaci, zda se jedná o položku, která je do rozpočtu zadána z cenové soustavy RTS, nebo vlastní.</t>
        </r>
      </text>
    </comment>
    <comment ref="T6" authorId="0" shapeId="0" xr:uid="{DD7FD54F-1408-4EDD-917C-966B947076E4}">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EEA02019-E387-4B54-B017-B3BA56C0CEE3}">
      <text>
        <r>
          <rPr>
            <sz val="9"/>
            <color indexed="81"/>
            <rFont val="Tahoma"/>
            <family val="2"/>
            <charset val="238"/>
          </rPr>
          <t>Jedná se o informaci, zda se jedná o položku, která je do rozpočtu zadána z cenové soustavy RTS, nebo vlastní.</t>
        </r>
      </text>
    </comment>
    <comment ref="T6" authorId="0" shapeId="0" xr:uid="{0AE06300-8B76-48F5-934A-9D56945878D6}">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BAAFBEEE-F3FC-493C-9681-146CAB497642}">
      <text>
        <r>
          <rPr>
            <sz val="9"/>
            <color indexed="81"/>
            <rFont val="Tahoma"/>
            <family val="2"/>
            <charset val="238"/>
          </rPr>
          <t>Jedná se o informaci, zda se jedná o položku, která je do rozpočtu zadána z cenové soustavy RTS, nebo vlastní.</t>
        </r>
      </text>
    </comment>
    <comment ref="T6" authorId="0" shapeId="0" xr:uid="{6D8FE79F-1DB8-4447-9262-ECC55AA44D41}">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<sst xmlns="http://schemas.openxmlformats.org/spreadsheetml/2006/main" count="1833" uniqueCount="627">
  <si>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</si>
  <si>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</si>
  <si>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</si>
  <si>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</si>
  <si>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</si>
  <si>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</si>
  <si>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</si>
  <si>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</si>
  <si>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</si>
  <si>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</si>
  <si>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</si>
  <si>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</si>
  <si>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</si>
  <si>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</si>
  <si>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</si>
  <si>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</si>
  <si>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</si>
  <si>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</si>
  <si>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</si>
  <si>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</si>
  <si>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</si>
  <si>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</si>
  <si>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</si>
  <si>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</si>
  <si>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</si>
  <si>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</si>
  <si>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</si>
  <si>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</si>
  <si>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</si>
  <si>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</si>
  <si>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</si>
  <si>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</si>
  <si>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</si>
  <si>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</si>
  <si>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</si>
  <si>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</si>
  <si>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</si>
  <si>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</si>
  <si>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</si>
  <si>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</si>
  <si>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</si>
  <si>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</si>
  <si>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</si>
  <si>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872007A</t>
  </si>
  <si>
    <t>Propustek u domu č.p. 86, k.ú. Straník</t>
  </si>
  <si>
    <t>Město Nový Jičín</t>
  </si>
  <si>
    <t>Masarykovo nám. 1/1</t>
  </si>
  <si>
    <t>Nový Jičín</t>
  </si>
  <si>
    <t>74101</t>
  </si>
  <si>
    <t>00298212</t>
  </si>
  <si>
    <t>CZ00298212</t>
  </si>
  <si>
    <t>RSE Project s.r.o.</t>
  </si>
  <si>
    <t>Ruská 83/24</t>
  </si>
  <si>
    <t>Ostrava-Vítkovice</t>
  </si>
  <si>
    <t>70300</t>
  </si>
  <si>
    <t>29398266</t>
  </si>
  <si>
    <t>CZ29398266</t>
  </si>
  <si>
    <t>Stavba</t>
  </si>
  <si>
    <t>Ostatní a vedlejší náklady</t>
  </si>
  <si>
    <t>87200700</t>
  </si>
  <si>
    <t>Vedlejší a ostatní náklady</t>
  </si>
  <si>
    <t>Stavební objekt</t>
  </si>
  <si>
    <t>101</t>
  </si>
  <si>
    <t>Propustek</t>
  </si>
  <si>
    <t>872007101</t>
  </si>
  <si>
    <t>301</t>
  </si>
  <si>
    <t>Ochrana vodovodního potrubí</t>
  </si>
  <si>
    <t>872007301</t>
  </si>
  <si>
    <t>401</t>
  </si>
  <si>
    <t>Ochrana kabelu Cetin</t>
  </si>
  <si>
    <t>872007401</t>
  </si>
  <si>
    <t>402</t>
  </si>
  <si>
    <t>Ochrana kabelu 4M Rožnov</t>
  </si>
  <si>
    <t>872007402</t>
  </si>
  <si>
    <t>501</t>
  </si>
  <si>
    <t>Přeložka STL plynovodu</t>
  </si>
  <si>
    <t>872007501</t>
  </si>
  <si>
    <t>Celkem za stavbu</t>
  </si>
  <si>
    <t>CZK</t>
  </si>
  <si>
    <t>#POPS</t>
  </si>
  <si>
    <t>Popis stavby: 872007A - Propustek u domu č.p. 86, k.ú. Straník</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</si>
  <si>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</si>
  <si>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</si>
  <si>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</si>
  <si>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</si>
  <si>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</si>
  <si>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</si>
  <si>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</si>
  <si>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</si>
  <si>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</si>
  <si>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</si>
  <si>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</si>
  <si>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</si>
  <si>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</si>
  <si>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</si>
  <si>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</si>
  <si>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</si>
  <si>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</si>
  <si>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</si>
  <si>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</si>
  <si>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</si>
  <si>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</si>
  <si>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</si>
  <si>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</si>
  <si>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</si>
  <si>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</si>
  <si>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</si>
  <si>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</si>
  <si>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</si>
  <si>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</si>
  <si>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</si>
  <si>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</si>
  <si>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</si>
  <si>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</si>
  <si>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</si>
  <si>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</si>
  <si>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</si>
  <si>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</si>
  <si>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</si>
  <si>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</si>
  <si>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</si>
  <si>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</si>
  <si>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</si>
  <si>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</si>
  <si>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</si>
  <si>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</si>
  <si>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00 - Vedlejší a ostatní náklady</t>
  </si>
  <si>
    <t>#POPR</t>
  </si>
  <si>
    <t>Popis rozpočtu: 87200700 - Vedlejší a ostatní náklady</t>
  </si>
  <si>
    <t>Popis objektu: 101 - Propustek</t>
  </si>
  <si>
    <t>Popis rozpočtu: 872007101 - Propustek</t>
  </si>
  <si>
    <t>Popis objektu: 301 - Ochrana vodovodního potrubí</t>
  </si>
  <si>
    <t>Popis rozpočtu: 872007301 - Ochrana vodovodního potrubí</t>
  </si>
  <si>
    <t>Popis objektu: 401 - Ochrana kabelu Cetin</t>
  </si>
  <si>
    <t>Popis rozpočtu: 872007401 - Ochrana kabelu Cetin</t>
  </si>
  <si>
    <t>Popis objektu: 402 - Ochrana kabelu 4M Rožnov</t>
  </si>
  <si>
    <t>Popis rozpočtu: 872007402 - Ochrana kabelu 4M Rožnov</t>
  </si>
  <si>
    <t>Popis objektu: 501 - Přeložka STL plynovodu</t>
  </si>
  <si>
    <t>Popis rozpočtu: 872007501 - Přeložka STL plynovodu</t>
  </si>
  <si>
    <t>Rekapitulace dílů</t>
  </si>
  <si>
    <t>Typ dílu</t>
  </si>
  <si>
    <t>1</t>
  </si>
  <si>
    <t>Zemní práce</t>
  </si>
  <si>
    <t>11a</t>
  </si>
  <si>
    <t>Přípravné a přidružené práce</t>
  </si>
  <si>
    <t>11b</t>
  </si>
  <si>
    <t>18</t>
  </si>
  <si>
    <t>Povrchové úpravy terénu</t>
  </si>
  <si>
    <t>27</t>
  </si>
  <si>
    <t>Základy</t>
  </si>
  <si>
    <t>3</t>
  </si>
  <si>
    <t>Svislé a kompletní konstrukce</t>
  </si>
  <si>
    <t>45</t>
  </si>
  <si>
    <t>Podkladní a vedlejší konstrukce</t>
  </si>
  <si>
    <t>56</t>
  </si>
  <si>
    <t>Podkladní vrstvy komunikací a zpevněných ploch</t>
  </si>
  <si>
    <t>57</t>
  </si>
  <si>
    <t>Kryty štěrkových a živičných komunikací</t>
  </si>
  <si>
    <t>59</t>
  </si>
  <si>
    <t>Dlažby a předlažby komunikací</t>
  </si>
  <si>
    <t>91</t>
  </si>
  <si>
    <t>Doplňující práce na komunikaci</t>
  </si>
  <si>
    <t>93</t>
  </si>
  <si>
    <t>Dokončovací práce inženýrských staveb</t>
  </si>
  <si>
    <t>96</t>
  </si>
  <si>
    <t>Bourání konstrukcí</t>
  </si>
  <si>
    <t>99</t>
  </si>
  <si>
    <t>Staveništní přesun hmot</t>
  </si>
  <si>
    <t>711</t>
  </si>
  <si>
    <t>Izolace proti vodě</t>
  </si>
  <si>
    <t>783</t>
  </si>
  <si>
    <t>Nátěry</t>
  </si>
  <si>
    <t>M23</t>
  </si>
  <si>
    <t>Montáže potrubí</t>
  </si>
  <si>
    <t>M46</t>
  </si>
  <si>
    <t>Zemní práce při montážích</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</si>
  <si>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</si>
  <si>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</si>
  <si>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</si>
  <si>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</si>
  <si>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</si>
  <si>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</si>
  <si>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</si>
  <si>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</si>
  <si>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</si>
  <si>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</si>
  <si>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</si>
  <si>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</si>
  <si>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</si>
  <si>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</si>
  <si>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</si>
  <si>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</si>
  <si>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</si>
  <si>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</si>
  <si>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</si>
  <si>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</si>
  <si>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</si>
  <si>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</si>
  <si>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</si>
  <si>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</si>
  <si>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</si>
  <si>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</si>
  <si>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</si>
  <si>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</si>
  <si>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</si>
  <si>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</si>
  <si>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</si>
  <si>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</si>
  <si>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004111010R</t>
  </si>
  <si>
    <t xml:space="preserve">Průzkumné práce </t>
  </si>
  <si>
    <t>Soubor</t>
  </si>
  <si>
    <t>RTS 22/ I</t>
  </si>
  <si>
    <t>Indiv</t>
  </si>
  <si>
    <t>VRN</t>
  </si>
  <si>
    <t>POL99_8</t>
  </si>
  <si>
    <t>Pasport stávajících komunikací vč. fotodokumentace</t>
  </si>
  <si>
    <t>POP</t>
  </si>
  <si>
    <t>004111020R</t>
  </si>
  <si>
    <t xml:space="preserve">Vypracování projektové dokumentace </t>
  </si>
  <si>
    <t>Zpracování realizační dokumentace stavby zahrnující dílenskou dokumentaci ŽB konstrukcí.</t>
  </si>
  <si>
    <t>00511 R</t>
  </si>
  <si>
    <t xml:space="preserve">Geodetické práce </t>
  </si>
  <si>
    <t>Vytyčení stavby, vytyčení skutečného provedení stavby, vytyčení stávajících inženýrských sítí.</t>
  </si>
  <si>
    <t>00511R1</t>
  </si>
  <si>
    <t>Geodetické práce</t>
  </si>
  <si>
    <t>Vlastní</t>
  </si>
  <si>
    <t>Vypracování geometrických plánů dle SoD. Dělení pozemků, břemena.</t>
  </si>
  <si>
    <t>005121 R</t>
  </si>
  <si>
    <t>Zařízení staveniště</t>
  </si>
  <si>
    <t>Veškeré náklady spojené s vybudováním, provozem a odstraněním zařízení staveniště.</t>
  </si>
  <si>
    <t>Stavební buňka (4,0 x 2,0 m), TOI TOI + oplocení + označení stavby, čištění komunikací, případné poplatky za zábory pro ZS, informační tabule, zřízení provizorní lávky pro pěší (šířka výkopu 5,2 m).</t>
  </si>
  <si>
    <t>005122 R1</t>
  </si>
  <si>
    <t>Provizorní dopravní značení</t>
  </si>
  <si>
    <t>Provozní dopravní značení včetně projednání a schválení na DI před výstavbou.</t>
  </si>
  <si>
    <t>115001105R00</t>
  </si>
  <si>
    <t>Převedení vody při průměru potrubí DN přes 300 do 600 mm</t>
  </si>
  <si>
    <t>m</t>
  </si>
  <si>
    <t>800-1</t>
  </si>
  <si>
    <t>Práce</t>
  </si>
  <si>
    <t>POL1_</t>
  </si>
  <si>
    <t>získané při čerpání, potrubím nebo žlaby. Montáž, demontáž a opotřebení potrubí nebo žlabu a jeho utěsnění po dobu provozu. Včetně nutné podpěrné konstrukce.</t>
  </si>
  <si>
    <t>SPI</t>
  </si>
  <si>
    <t>115101202R00</t>
  </si>
  <si>
    <t>Čerpání vody na dopravní výšku do 10 m_x000D_
 s uvažovaným průměrným přítokem přes 500 do 1 000 l/min</t>
  </si>
  <si>
    <t>h</t>
  </si>
  <si>
    <t>na vzdálenost od hladiny vody v jímce po výšku roviny proložené osou nejvyššího bodu výtlačného potrubí. Včetně odpadní potrubí v délce do 20 m.</t>
  </si>
  <si>
    <t>24*30*3</t>
  </si>
  <si>
    <t>VV</t>
  </si>
  <si>
    <t>115101302R00</t>
  </si>
  <si>
    <t>Pohotovost záložní čerpací soupravy na dopravní výšku do 10 m_x000D_
 s uvažovaným průměrným přítokem přes 500 do 1 000 l/min</t>
  </si>
  <si>
    <t>den</t>
  </si>
  <si>
    <t>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t>
  </si>
  <si>
    <t>30*3</t>
  </si>
  <si>
    <t>172102101R01</t>
  </si>
  <si>
    <t>Zahrazení toku</t>
  </si>
  <si>
    <t>m3</t>
  </si>
  <si>
    <t>005241010R</t>
  </si>
  <si>
    <t xml:space="preserve">Dokumentace skutečného provedení </t>
  </si>
  <si>
    <t>Náklady na vyhotovení dokumentace skutečného provedení stavby a její předání objednateli v požadované formě a požadovaném počtu.</t>
  </si>
  <si>
    <t>005124010R1</t>
  </si>
  <si>
    <t>Inženýrská činnost pro kolaudaci stavby</t>
  </si>
  <si>
    <t>SUM</t>
  </si>
  <si>
    <t>END</t>
  </si>
  <si>
    <t>Položkový soupis prací a dodávek</t>
  </si>
  <si>
    <t>111201101R00</t>
  </si>
  <si>
    <t>Odstranění křovin a stromů o průměru do 10 cm při celkové ploše do 1 000 m2</t>
  </si>
  <si>
    <t>m2</t>
  </si>
  <si>
    <t>s odstraněním kořenů a s případným nutným odklizením křovin a stromů na hromady na vzdálenost do 50 m nebo s naložením na dopravní prostředek, do sklonu terénu 1 : 5,</t>
  </si>
  <si>
    <t>kácení okrasných keřů u vtoku : 8,4</t>
  </si>
  <si>
    <t>stromy průměr kmene do 100mm : 10,0</t>
  </si>
  <si>
    <t>111201401R01</t>
  </si>
  <si>
    <t>Likvidace křovin a stromů o průměru do 100 mm</t>
  </si>
  <si>
    <t>Včetně nákladů na přihrnování křovin, očištění spáleniště, uložení popela a zbytků na hromadu.</t>
  </si>
  <si>
    <t>Odkaz na mn. položky pořadí 1 : 18,40000</t>
  </si>
  <si>
    <t>131201202R00</t>
  </si>
  <si>
    <t>Hloubení zapažených jam a zářezů do 1000 m3, v hornině 3, strojně, s ručním dočištěním</t>
  </si>
  <si>
    <t>s urovnáním dna do předepsaného profilu a spádu, s případně nutným přemístěním výkopku ve výkopišti a dále buď s přemístěním výkopku na přilehlém terénu na vzdálenost do 3 m od kraje jámy nebo s naložením na dopravní prostředek</t>
  </si>
  <si>
    <t xml:space="preserve">výkop pro propustek = (hl. 2,4* š. 5,2*dl. stávajícího propustku 6,3 m) - stávající púropustek  : </t>
  </si>
  <si>
    <t xml:space="preserve">výkop pro žb základy = objem základu (pl. 11,021 m2 * h 0,75 m) + (pl. 9,255 m2 * h 0,75 m) + výkop 1:2 (2,319 m2 * 4,09 m ) + (1,556 m2 * 4,09 m) : </t>
  </si>
  <si>
    <t xml:space="preserve">výkop pro základovou desku pl. 0,845 m2 * š 3,09 m : </t>
  </si>
  <si>
    <t xml:space="preserve">výkop pro polštář = pl. 4,7 * dl. 3,6 m : </t>
  </si>
  <si>
    <t xml:space="preserve">výkop pro dlažbu z lomového kamene - mimo propustek ((celková pl. (položka 27) 52,7 m2 - dlažba v propustku 2,37*6,749 m2)* 0,3 m) : </t>
  </si>
  <si>
    <t>odečteno z výkresu propustku : 121,5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</si>
  <si>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</si>
  <si>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</si>
  <si>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</si>
  <si>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 xml:space="preserve">odečteno z výkresu propustku : </t>
  </si>
  <si>
    <t>výkop pro stabilizační prahy : 2,0</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</si>
  <si>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</si>
  <si>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</si>
  <si>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</si>
  <si>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 xml:space="preserve">výkop pro demontáž stávajícího potrubí (pouze mimo výkop propustku) - pl. 3,545 m2 * š. 1,2 m + pl. 3,406 m2 * š. 1,2 m : </t>
  </si>
  <si>
    <t xml:space="preserve">montážní jámy v místech napojení na stávající potrubí = hl. 1,3*dl.2,5*š. 1,5 * 2 : </t>
  </si>
  <si>
    <t xml:space="preserve">rýha pro pokládku nového potrubí (od stávajícího potrubí, mimo výkop propustku) pl. 10,825 m2* 1,2 : </t>
  </si>
  <si>
    <t>výkop pro přeložku plynového potrubí : 31,1</t>
  </si>
  <si>
    <t>133201101R00</t>
  </si>
  <si>
    <t>Hloubení šachet v hornině 3_x000D_
 do 100 m3</t>
  </si>
  <si>
    <t>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t>
  </si>
  <si>
    <t>základy pro zábradlí : 0,5*0,5*0,85*3</t>
  </si>
  <si>
    <t>151101102R00</t>
  </si>
  <si>
    <t>Zřízení pažení a rozepření stěn rýh příložné  pro jakoukoliv mezerovitost, hloubky do 4 m</t>
  </si>
  <si>
    <t>pro podzemní vedení pro všechny šířky rýhy,</t>
  </si>
  <si>
    <t>pažení výkopu propustku : 66,7</t>
  </si>
  <si>
    <t>pažení výkopu pro přeložku plynového potrubí : 48,8</t>
  </si>
  <si>
    <t>151101112R00</t>
  </si>
  <si>
    <t>Odstranění pažení a rozepření rýh příložné , hloubky do 4 m</t>
  </si>
  <si>
    <t>pro podzemní vedení s uložením materiálu na vzdálenost do 3 m od kraje výkopu,</t>
  </si>
  <si>
    <t>Odkaz na mn. položky pořadí 7 : 115,50000</t>
  </si>
  <si>
    <t>161101101R00</t>
  </si>
  <si>
    <t>Svislé přemístění výkopku z horniny 1 až 4, při hloubce výkopu přes 1 do 2,5 m</t>
  </si>
  <si>
    <t>bez naložení do dopravní nádoby, ale s vyprázdněním dopravní nádoby na hromadu nebo na dopravní prostředek,</t>
  </si>
  <si>
    <t>Odkaz na mn. položky pořadí 3 : 121,50000*0,08</t>
  </si>
  <si>
    <t>Odkaz na mn. položky pořadí 4 : 2,00000</t>
  </si>
  <si>
    <t>Odkaz na mn. položky pořadí 5 : 31,10000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</si>
  <si>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</si>
  <si>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</si>
  <si>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</si>
  <si>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</si>
  <si>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zásyp výkopu zeminou nebo podmínečně vhodnou do násypu : 48,4</t>
  </si>
  <si>
    <t>zpětný zásyp zeminou z výkopů : 15,8</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</si>
  <si>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</si>
  <si>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</si>
  <si>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</si>
  <si>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 xml:space="preserve">PE: : </t>
  </si>
  <si>
    <t xml:space="preserve">písek max. pr. 16 mm, hutněno po stranách, ne nad potrubím 2,977 m2 * š. 1,2 m  - potrubí (11,8*?*0,0552) : </t>
  </si>
  <si>
    <t xml:space="preserve">ŠD fr. 0/63 mm, hutněno po stranách, ne nad potrubím - pl. 5,058 m2 * š 1,2 m + pl. 4,759 m2 * š 1,2 m : </t>
  </si>
  <si>
    <t xml:space="preserve">montážní jáma: 2x : </t>
  </si>
  <si>
    <t xml:space="preserve">písek max. pr. 16 mm, hutněno po stranách, ne nad potrubím 1,1 m2 * š. 1,5 m  - potrubí (2,5*?*0,055) : </t>
  </si>
  <si>
    <t xml:space="preserve">ŠD fr. 0/63 mm, hutněno po stranách, ne nad potrubím - pl. 2,0 m2 * š 1,5 m : </t>
  </si>
  <si>
    <t xml:space="preserve">PE-O: : </t>
  </si>
  <si>
    <t xml:space="preserve">ŠD fr. 0/63 mm, hutněno po stranách, ne nad potrubím - pl. 2,039 m2 * š 1,2 m + 1,747  m2* 1,2 m : </t>
  </si>
  <si>
    <t>zásyp výkopu pro uložení plynového potrubí : 29,0</t>
  </si>
  <si>
    <t>58337304R</t>
  </si>
  <si>
    <t>štěrkopísek frakce 0,0 až 16,0 mm; třída B</t>
  </si>
  <si>
    <t>t</t>
  </si>
  <si>
    <t>SPCM</t>
  </si>
  <si>
    <t>Specifikace</t>
  </si>
  <si>
    <t>POL3_</t>
  </si>
  <si>
    <t>zásyp výkopu pro uložení plynového potrubí : (3,46+3,25)*1,7</t>
  </si>
  <si>
    <t>58344198R</t>
  </si>
  <si>
    <t>štěrkodrť frakce 0,0 až 63,0 mm; třída B</t>
  </si>
  <si>
    <t>zásyp výkopu pro uložení plynového potrubí : (11,78+6,0+4,54)*1,9</t>
  </si>
  <si>
    <t>167101101R00</t>
  </si>
  <si>
    <t>Nakládání, skládání, překládání neulehlého výkopku nakládání výkopku_x000D_
 do 100 m3, z horniny 1 až 4</t>
  </si>
  <si>
    <t xml:space="preserve">výkopy : </t>
  </si>
  <si>
    <t>Odkaz na mn. položky pořadí 3 : 121,50000</t>
  </si>
  <si>
    <t>Odkaz na mn. položky pořadí 6 : 0,63750</t>
  </si>
  <si>
    <t xml:space="preserve">odpočet zásypů : </t>
  </si>
  <si>
    <t>Odkaz na mn. položky pořadí 10 : 64,20000*-1</t>
  </si>
  <si>
    <t>162701105R00</t>
  </si>
  <si>
    <t>Vodorovné přemístění výkopku z horniny 1 až 4, na vzdálenost přes 9 000  do 10 000 m</t>
  </si>
  <si>
    <t>po suchu, bez naložení výkopku, avšak se složením bez rozhrnutí, zpáteční cesta vozidla.</t>
  </si>
  <si>
    <t>Odkaz na mn. položky pořadí 14 : 91,03750</t>
  </si>
  <si>
    <t>162701109R00</t>
  </si>
  <si>
    <t>Vodorovné přemístění výkopku příplatek k ceně za každých dalších i započatých 1 000 m přes 10 000 m_x000D_
 z horniny 1 až 4</t>
  </si>
  <si>
    <t>Odkaz na mn. položky pořadí 15 : 91,03750*20</t>
  </si>
  <si>
    <t>199000005R00</t>
  </si>
  <si>
    <t>Poplatky za skládku zeminy 1- 4, skupina 17 05 04 z Katalogu odpadů</t>
  </si>
  <si>
    <t>Odkaz na mn. položky pořadí 15 : 91,03750*1,6</t>
  </si>
  <si>
    <t>130901121RT3</t>
  </si>
  <si>
    <t>Bourání konstrukcí v hloubených vykopávkách z betonu, prostého, těžkou technikou</t>
  </si>
  <si>
    <t>s přemístěním suti na hromady na vzdálenost do 20 m nebo s uložením na dopravní prostředek,</t>
  </si>
  <si>
    <t xml:space="preserve">demolice stávajících konstrukcí - odhad : </t>
  </si>
  <si>
    <t>betonový propustek a čelo propustku : 10,45</t>
  </si>
  <si>
    <t>základ pod stěnami : 4,68</t>
  </si>
  <si>
    <t>základ čela propustku : 3,46</t>
  </si>
  <si>
    <t>římsa : 0,16</t>
  </si>
  <si>
    <t>betonová zeď u výtoku : 1,875</t>
  </si>
  <si>
    <t>základy oplocení : 6*0,2</t>
  </si>
  <si>
    <t>schody : 0,2</t>
  </si>
  <si>
    <t>161101151R00</t>
  </si>
  <si>
    <t>Svislé přemístění výkopku z horniny 5 až 7, při hloubce výkopu přes 1 do 2,5 m</t>
  </si>
  <si>
    <t>Odkaz na mn. položky pořadí 18 : 22,02500</t>
  </si>
  <si>
    <t>162701155R00</t>
  </si>
  <si>
    <t>Vodorovné přemístění výkopku z horniny 5 až 7, na vzdálenost přes 9 000  do 10 000 m</t>
  </si>
  <si>
    <t>Odkaz na mn. položky pořadí 19 : 22,02500</t>
  </si>
  <si>
    <t>162701159R00</t>
  </si>
  <si>
    <t>Vodorovné přemístění výkopku příplatek k ceně za každých dalších i započatých 1 000 m přes 10 000 m_x000D_
 z horniny 5 až 7</t>
  </si>
  <si>
    <t xml:space="preserve">celkem 30 km : </t>
  </si>
  <si>
    <t>Odkaz na mn. položky pořadí 20 : 22,02500*20</t>
  </si>
  <si>
    <t>979990103R00</t>
  </si>
  <si>
    <t>Poplatek za skládku beton do 30x30 cm, skupina 17 01 01 z Katalogu odpadů</t>
  </si>
  <si>
    <t>801-3</t>
  </si>
  <si>
    <t>Odkaz na mn. položky pořadí 19 : 22,02500*2,2</t>
  </si>
  <si>
    <t>113151113R00</t>
  </si>
  <si>
    <t>Odstranění podkladu, krytu frézováním povrch živičný, plochy do 500 m2 na jednom objektu nebo při provádění pruhu šířky do  750 mm, tloušťky 40 mm</t>
  </si>
  <si>
    <t>822-1</t>
  </si>
  <si>
    <t>s naložením na dopravní prostředek, očištění povrchu od frézované plochy, opotřebování frézovacích nástrojů (nožů, upínacích kroužků, držáků) nutné ruční odstranění (vybourání) živičného krytu kolem překážek,</t>
  </si>
  <si>
    <t xml:space="preserve">odečteno ze situace stavby : </t>
  </si>
  <si>
    <t>zbylá plocha komunikace bez plné konstrukce vozovky - pouze obrusná vrstva : 24,78</t>
  </si>
  <si>
    <t>113151119R00</t>
  </si>
  <si>
    <t>Odstranění podkladu, krytu frézováním povrch živičný, plochy do 500 m2 na jednom objektu nebo při provádění pruhu šířky do  750 mm, tloušťky 100 mm</t>
  </si>
  <si>
    <t>odečteno ze situace stavby : 78,653-11,574-13,201</t>
  </si>
  <si>
    <t>979082213R00</t>
  </si>
  <si>
    <t>Vodorovná doprava suti po suchu bez naložení, ale se složením a hrubým urovnáním na vzdálenost do 1 km</t>
  </si>
  <si>
    <t>Přesun suti</t>
  </si>
  <si>
    <t>POL8_</t>
  </si>
  <si>
    <t xml:space="preserve">Demontážní hmotnosti z položek s pořadovými čísly: : </t>
  </si>
  <si>
    <t xml:space="preserve">23,24, : </t>
  </si>
  <si>
    <t>Součet: : 14,03380</t>
  </si>
  <si>
    <t>979082219R00</t>
  </si>
  <si>
    <t>Vodorovná doprava suti po suchu příplatek k ceně za každý další i započatý 1 km přes 1 km</t>
  </si>
  <si>
    <t>Součet: : 406,98020</t>
  </si>
  <si>
    <t>979990112R00</t>
  </si>
  <si>
    <t>Poplatek za skládku obalované kamenivo, asfalt, kusovost do 300 x 300 mm, skupina 17 03 02 z Katalogu odpadů</t>
  </si>
  <si>
    <t>113107630R00</t>
  </si>
  <si>
    <t>Odstranění podkladů nebo krytů z kameniva hrubého drceného, v ploše jednotlivě nad 50 m2, tloušťka vrstvy 300 mm</t>
  </si>
  <si>
    <t>podkladní vrstvy konstrukce vozovky 1. a 2. vrstvy : 52,58</t>
  </si>
  <si>
    <t xml:space="preserve">28, : </t>
  </si>
  <si>
    <t>Součet: : 34,70280</t>
  </si>
  <si>
    <t>Součet: : 1006,38120</t>
  </si>
  <si>
    <t>121101100R00</t>
  </si>
  <si>
    <t>Sejmutí ornice s přemístěním na vzdálenost do 50 m</t>
  </si>
  <si>
    <t>nebo lesní půdy, s vodorovným přemístěním na hromady v místě upotřebení nebo na dočasné či trvalé skládky se složením</t>
  </si>
  <si>
    <t>viz souhrná TZ : 10,0</t>
  </si>
  <si>
    <t>182300012RAF</t>
  </si>
  <si>
    <t>Výšková úprava terénu, navázání na stávající terén, ohumusování, ozelenění</t>
  </si>
  <si>
    <t>Agregovaná položka</t>
  </si>
  <si>
    <t>POL2_</t>
  </si>
  <si>
    <t>odečteno z koordinační situace : 23,4</t>
  </si>
  <si>
    <t>271531111R00</t>
  </si>
  <si>
    <t>Polštáře zhutněné pod základy kamenivo hrubé, drcené, frakce 16 - 63 mm</t>
  </si>
  <si>
    <t>800-2</t>
  </si>
  <si>
    <t>základový polštář ze ŠD 0-32, tl. 0,5 m : 16,9</t>
  </si>
  <si>
    <t>273321611R00</t>
  </si>
  <si>
    <t>Beton základových desek železový třídy C 30/37</t>
  </si>
  <si>
    <t>801-1</t>
  </si>
  <si>
    <t>bez dodávky a uložení výztuže</t>
  </si>
  <si>
    <t>3,09*4,8*0,2</t>
  </si>
  <si>
    <t>273351215R00</t>
  </si>
  <si>
    <t>Bednění stěn základových desek zřízení</t>
  </si>
  <si>
    <t>svislé nebo šikmé (odkloněné) , půdorysně přímé nebo zalomené, stěn základových desek ve volných nebo zapažených jámách, rýhách, šachtách, včetně případných vzpěr,</t>
  </si>
  <si>
    <t>4,8*0,1*2</t>
  </si>
  <si>
    <t>273351216R00</t>
  </si>
  <si>
    <t>Bednění stěn základových desek odstranění</t>
  </si>
  <si>
    <t>Odkaz na mn. položky pořadí 36 : 0,96000</t>
  </si>
  <si>
    <t>273361921RT8</t>
  </si>
  <si>
    <t>Výztuž základových desek ze svařovaných sítí průměr drátu 8 mm, velikost oka 100/100 mm</t>
  </si>
  <si>
    <t>včetně distančních prvků</t>
  </si>
  <si>
    <t>(3,09*4,8)*2*1,15*7,9*0,001</t>
  </si>
  <si>
    <t>274313711R00</t>
  </si>
  <si>
    <t>Beton základových pasů prostý třídy C 25/30</t>
  </si>
  <si>
    <t xml:space="preserve">stabilizační prahy - základ pro dlažbu : </t>
  </si>
  <si>
    <t>odečteno z výkresu propustku : 2,0*1,035</t>
  </si>
  <si>
    <t>274321611R00</t>
  </si>
  <si>
    <t>Beton základových pasů železový třídy C 30/37</t>
  </si>
  <si>
    <t>včetně dodávky a uložení betonu, bez výztuže</t>
  </si>
  <si>
    <t>(6,0+5,0)*1,35*0,75</t>
  </si>
  <si>
    <t>(1,45+2,5+3,25)*0,8*0,75</t>
  </si>
  <si>
    <t>274351215R00</t>
  </si>
  <si>
    <t>Bednění stěn základových pasů zřízení</t>
  </si>
  <si>
    <t>svislé nebo šikmé (odkloněné), půdorysně přímé nebo zalomené, stěn základových pasů ve volných nebo zapažených jámách, rýhách, šachtách, včetně případných vzpěr,</t>
  </si>
  <si>
    <t>(22,9+19,5)*0,75</t>
  </si>
  <si>
    <t>274351216R00</t>
  </si>
  <si>
    <t>Bednění stěn základových pasů odstranění</t>
  </si>
  <si>
    <t>Odkaz na mn. položky pořadí 41 : 31,80000</t>
  </si>
  <si>
    <t>274361821R00</t>
  </si>
  <si>
    <t>Výztuž základových pasů z betonářské oceli 10 505 (R)</t>
  </si>
  <si>
    <t>Odkaz na mn. položky pořadí 40 : 15,45750*0,1</t>
  </si>
  <si>
    <t>275313711R00</t>
  </si>
  <si>
    <t>Beton základových patek prostý třídy C 25/30</t>
  </si>
  <si>
    <t>základy pro zábradlí : (0,5*0,5*0,85*3)*1,035</t>
  </si>
  <si>
    <t>274354033R00</t>
  </si>
  <si>
    <t>Bednění stěn základových pasů Bednění prostupu základy průřezu do 0,05 m2, délky prostupu do 1,0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</si>
  <si>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</si>
  <si>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</si>
  <si>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prostup základem pro vodovodní potrubí DN 80 : 1</t>
  </si>
  <si>
    <t>274354032R00</t>
  </si>
  <si>
    <t>Bednění stěn základových pasů Bednění prostupu základy průřezu do 0,05 m2, délky prostupu do 0,5 m</t>
  </si>
  <si>
    <t>prostup opěrnou stěnou pro výustní objekt DN 200 : 1</t>
  </si>
  <si>
    <t>289970111R00</t>
  </si>
  <si>
    <t>Geotextílie separační, filtrační, zpevňující polypropylén, 300 g/m2</t>
  </si>
  <si>
    <t>separační geotextilie : 43,1</t>
  </si>
  <si>
    <t>311321412R00</t>
  </si>
  <si>
    <t>Beton nadzákladových zdí železový třídy C 30/37</t>
  </si>
  <si>
    <t>nosných, výplňových, obkladových, půdních, štítových, poprsních apod. (bez výztuže), s pomocným lešením o výšce podlahy do 1900 mm a pro zatížení 1,5 kPa,</t>
  </si>
  <si>
    <t>5,0*0,9*2,402-2,55*2,0*0,9</t>
  </si>
  <si>
    <t>3,8*0,3*((1,75+2,25)*0,5)</t>
  </si>
  <si>
    <t>6,0*0,9*2,402-2,55*2,0*0,9</t>
  </si>
  <si>
    <t>4,5*0,3*2,02</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</si>
  <si>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</si>
  <si>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</si>
  <si>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</si>
  <si>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11,5*2,402-2,55*2,0+9,1*0,9+7,9*2,0</t>
  </si>
  <si>
    <t>13,5*2,402-2,55*2,0+9,1*0,9+9,3*2,02</t>
  </si>
  <si>
    <t>311351106R00</t>
  </si>
  <si>
    <t>Bednění nadzákladových zdí oboustranné za každou stranu odstranění</t>
  </si>
  <si>
    <t>Odkaz na mn. položky pořadí 49 : 100,81600</t>
  </si>
  <si>
    <t>311361821R00</t>
  </si>
  <si>
    <t>Výztuž nadzákladových zdí z betonářské oceli 10 505(R)</t>
  </si>
  <si>
    <t>Odkaz na mn. položky pořadí 48 : 19,60680*0,1</t>
  </si>
  <si>
    <t>317321118R00</t>
  </si>
  <si>
    <t>Římsy ze železového betonu beton C 30/37</t>
  </si>
  <si>
    <t>821-1</t>
  </si>
  <si>
    <t>(4,7+5,7)*0,87*0,5</t>
  </si>
  <si>
    <t>(3,8+2,0+2,5)*0,4*0,15</t>
  </si>
  <si>
    <t>317353121R00</t>
  </si>
  <si>
    <t>Bednění mostních říms zřízení bednění</t>
  </si>
  <si>
    <t>jakéhokoliv tvaru, přímých, zalomených nebo jinak zakřivených,</t>
  </si>
  <si>
    <t>(4,7+5,7)*1,03</t>
  </si>
  <si>
    <t>(3,8+2,0+2,5)*0,4</t>
  </si>
  <si>
    <t>317353221R00</t>
  </si>
  <si>
    <t>Bednění mostních říms odstranění bednění</t>
  </si>
  <si>
    <t>Odkaz na mn. položky pořadí 53 : 14,03200</t>
  </si>
  <si>
    <t>317361214R00</t>
  </si>
  <si>
    <t>Výztuž říms ze železobetonu ocel 10 505</t>
  </si>
  <si>
    <t>Odkaz na mn. položky pořadí 52 : 5,02200*0,1</t>
  </si>
  <si>
    <t>59383457R1</t>
  </si>
  <si>
    <t>Propustek rámový 2400 x 2000 mm</t>
  </si>
  <si>
    <t>Odkaz na mn. položky pořadí 57 : 6,20000*1,01</t>
  </si>
  <si>
    <t>388129330R01</t>
  </si>
  <si>
    <t>Montáž prefa.kanálů ze ŽB uzavřený profil</t>
  </si>
  <si>
    <t>prefabrikovaný rámový propustek z rámu velikosti 2,4 x 2,0 m, na délku 6,2 m : 6,2</t>
  </si>
  <si>
    <t>451572111R00</t>
  </si>
  <si>
    <t>z kameniva drobného těženého 0÷4 mm</t>
  </si>
  <si>
    <t>podsyp plynového potrubí - vyrovnávací vrstva tl. 100 mm : 20,5*1,2*0,1</t>
  </si>
  <si>
    <t>451317777R01</t>
  </si>
  <si>
    <t>Podklad pod dlažbu z beton. C 20/25 tl.do 10cm</t>
  </si>
  <si>
    <t>podklad pod dlažbu z lomového kamene : 52,7</t>
  </si>
  <si>
    <t>564851111RT2</t>
  </si>
  <si>
    <t>frakce 0-32 mm, tloušťka po zhutnění 150 mm</t>
  </si>
  <si>
    <t>nová konstrukce vozovky : 50,42</t>
  </si>
  <si>
    <t>564851111RT4</t>
  </si>
  <si>
    <t>frakce 0-63 mm, tloušťka po zhutnění 150 mm</t>
  </si>
  <si>
    <t>nová konstrukce vozovky : 52,58</t>
  </si>
  <si>
    <t>565141111RT3</t>
  </si>
  <si>
    <t>ACP 16+ až ACP 22+, v pruhu šířky do 3 m, třídy 1, tloušťka po zhutnění 60 mm</t>
  </si>
  <si>
    <t>nová konstrukce vozovky : 53,88</t>
  </si>
  <si>
    <t>573231110R00</t>
  </si>
  <si>
    <t>z emulze, v množství od 0,3 do 0,5 kg/m2</t>
  </si>
  <si>
    <t>573231111R00</t>
  </si>
  <si>
    <t>ze silniční emulze, v množství od 0,5 do 0,7 kg/m2</t>
  </si>
  <si>
    <t>577131211RT3</t>
  </si>
  <si>
    <t>v pruhu šířky do 3 m, ACO 8 nebo ACO 11 nebo ACO 16, tloušťky 40 mm, plochy do 200 m2</t>
  </si>
  <si>
    <t>594511111RT9</t>
  </si>
  <si>
    <t>Dlažba z lomového kamene, tloušťky 150 mm,  včetně dodávky kamene</t>
  </si>
  <si>
    <t>odečteno z výkresu propustku : 52,7</t>
  </si>
  <si>
    <t>599632111R00</t>
  </si>
  <si>
    <t>cementovou maltou</t>
  </si>
  <si>
    <t>Odkaz na mn. položky pořadí 66 : 52,70000</t>
  </si>
  <si>
    <t>919735112R00</t>
  </si>
  <si>
    <t>živičných, hloubky přes 50 do 100 mm</t>
  </si>
  <si>
    <t>zářez živice mezi novou konstrukcí vozovky a stávajícím asfaltem : 3,13+3,27</t>
  </si>
  <si>
    <t>zářez živice mezi novou konstrukcí vozovky a novými ŽB římsami : 6,3+5,0</t>
  </si>
  <si>
    <t>919721211R01</t>
  </si>
  <si>
    <t>Asfaltová zálivka</t>
  </si>
  <si>
    <t>zálivka mezi novou konstrukcí vozovky a stávajícím asfaltem : 3,13+3,27</t>
  </si>
  <si>
    <t>zálivka mezi novou konstrukcí vozovky a novými ŽB římsami : 6,3+5,0</t>
  </si>
  <si>
    <t>900100001RAB</t>
  </si>
  <si>
    <t>Oplocení z drátěného pletiva v. 1,6m, sloupky včetně základů</t>
  </si>
  <si>
    <t>doplnění oplocení dle stávajícího stavu : 8,6</t>
  </si>
  <si>
    <t>9112B1OA0</t>
  </si>
  <si>
    <t>ZÁBRADLÍ MOSTNÍ SE SVISLOU VÝPLNÍ - DODÁVKA A MONTÁŽ</t>
  </si>
  <si>
    <t>M</t>
  </si>
  <si>
    <t xml:space="preserve">planimetrováno z výkresu nového propustku + ze situace : </t>
  </si>
  <si>
    <t xml:space="preserve">včetně dílenských výkresů, patních desek, kotevních a spojovacích prvků : </t>
  </si>
  <si>
    <t>ocelové pozinkované mostní zábradlí se svislou výplní, h = 1,15m : 19,5</t>
  </si>
  <si>
    <t>935112111T02</t>
  </si>
  <si>
    <t>Osazení přík.žlabu do C25/30 tl.10cm, včetně dodávky žlabu</t>
  </si>
  <si>
    <t>vtok : 6,0</t>
  </si>
  <si>
    <t>9350101</t>
  </si>
  <si>
    <t>Úprava a seříznutí stávajícího vyústění potrubí PVC DN200</t>
  </si>
  <si>
    <t>výtok : 1</t>
  </si>
  <si>
    <t>9350102</t>
  </si>
  <si>
    <t>Úprava a seříznutí stávajícího vyústění potrubí betonového DN200</t>
  </si>
  <si>
    <t>966005211R00</t>
  </si>
  <si>
    <t>silničního zábradlí se sloupky osazenými do říms nebo krycích desek</t>
  </si>
  <si>
    <t>stávající zábradlí : 6,0</t>
  </si>
  <si>
    <t>966067111R00</t>
  </si>
  <si>
    <t>tyčového laťového prkenného, drátěného, plechového</t>
  </si>
  <si>
    <t>stávající oplocení : 8,8</t>
  </si>
  <si>
    <t>979081111R00</t>
  </si>
  <si>
    <t>do 1 km</t>
  </si>
  <si>
    <t>Včetně naložení na dopravní prostředek a složení na skládku, bez poplatku za skládku.</t>
  </si>
  <si>
    <t xml:space="preserve">75,76, : </t>
  </si>
  <si>
    <t>Součet: : 0,23800</t>
  </si>
  <si>
    <t>979081121R00</t>
  </si>
  <si>
    <t>příplatek za každý další 1 km</t>
  </si>
  <si>
    <t>Součet: : 6,90200</t>
  </si>
  <si>
    <t>979082111R00</t>
  </si>
  <si>
    <t>do 10 m</t>
  </si>
  <si>
    <t>998214111R00</t>
  </si>
  <si>
    <t xml:space="preserve">výška do 20 m,  </t>
  </si>
  <si>
    <t>Přesun hmot</t>
  </si>
  <si>
    <t>POL7_</t>
  </si>
  <si>
    <t xml:space="preserve">Hmotnosti z položek s pořadovými čísly: : </t>
  </si>
  <si>
    <t xml:space="preserve">2,7,12,13,34,35,36,38,39,40,41,43,44,45,46,47,48,49,51,52,53,55,56,57,58,59,60,61,62,63,64,65,66,67, : </t>
  </si>
  <si>
    <t xml:space="preserve">69,72, : </t>
  </si>
  <si>
    <t>Součet: : 357,37956</t>
  </si>
  <si>
    <t>711112001RZ2</t>
  </si>
  <si>
    <t>Izolace proti vlhkosti nátěr ALP, za studena, 1x nátěr - včetně dodávky asfaltového laku</t>
  </si>
  <si>
    <t>nátěr uvnitř propustku : 18,0</t>
  </si>
  <si>
    <t>nátěr na čele propustku u vtoku : 4,6</t>
  </si>
  <si>
    <t>nátěr na čele propustku u výtoku : 4,0</t>
  </si>
  <si>
    <t>711112002RZ2</t>
  </si>
  <si>
    <t>Izolace proti vlhkosti NA, 2x nátěr - včetně dodávky nátěru</t>
  </si>
  <si>
    <t>Odkaz na mn. položky pořadí 81 : 26,60000</t>
  </si>
  <si>
    <t>711412001R01</t>
  </si>
  <si>
    <t>Izolace, tlak. voda, za stud. nátěr ALP, 1x nátěr - včetně dodávky asfaltového laku</t>
  </si>
  <si>
    <t>obvod propustku : 9,1*6,2</t>
  </si>
  <si>
    <t>izolace základu u vtoku : 1,43*8,43+1,088+0,8*0,75+0,55*6+5,475*0,75+0,25*8,43+0,062*2</t>
  </si>
  <si>
    <t>izolace základu u výtoku : 1,43*7,084+1,088+0,8*0,75+0,55*5+4,775*0,75+0,25*7,084+0,099+0,075</t>
  </si>
  <si>
    <t>711442559R00</t>
  </si>
  <si>
    <t xml:space="preserve">na ploše svislé, NAIP </t>
  </si>
  <si>
    <t>Odkaz na mn. položky pořadí 83 : 99,89502</t>
  </si>
  <si>
    <t>711491272RT4</t>
  </si>
  <si>
    <t>Izolace tlaková, ochranná textilie svislá, včetně dodávky geotextilie PP; funkce separační, ochranná, filtrační; plošná hmotnost 1000 g/m2</t>
  </si>
  <si>
    <t>998711201R00</t>
  </si>
  <si>
    <t>svisle do 6 m</t>
  </si>
  <si>
    <t>783890001</t>
  </si>
  <si>
    <t>Nátěr betonových povrchů</t>
  </si>
  <si>
    <t xml:space="preserve">penetrační nátěr S4 dle TKP 31, tab. 5b : </t>
  </si>
  <si>
    <t>nátěr římsy u vtoku : 13,97</t>
  </si>
  <si>
    <t>nátěr římsy u výtoku : 12,09</t>
  </si>
  <si>
    <t>783890002</t>
  </si>
  <si>
    <t xml:space="preserve">penetrační nátěr S2 dle TKP 31, tab 5b : </t>
  </si>
  <si>
    <t>na styku čela s římsou : 9,2</t>
  </si>
  <si>
    <t>460510321R01</t>
  </si>
  <si>
    <t>Chránička, DN 110 mm</t>
  </si>
  <si>
    <t>2,9+2*0,8</t>
  </si>
  <si>
    <t>460510321R02</t>
  </si>
  <si>
    <t>Chránička kabelová dělená, DN 110 mm</t>
  </si>
  <si>
    <t>uložení v chráničce : 6,0</t>
  </si>
  <si>
    <t>rezerva : 6,0</t>
  </si>
  <si>
    <t>230001</t>
  </si>
  <si>
    <t>Přeložka STL plynovodu - samostatný rozpočet</t>
  </si>
  <si>
    <t>soubor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</si>
</sst>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5">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3" fontId="3" fillId="0" borderId="33" xfId="0" applyNumberFormat="1" applyFont="1" applyBorder="1" applyAlignment="1">
      <alignment vertical="center"/>
    </xf>
    <xf numFmtId="3" fontId="3" fillId="3" borderId="37" xfId="0" applyNumberFormat="1" applyFont="1" applyFill="1" applyBorder="1" applyAlignment="1">
      <alignment vertical="center"/>
    </xf>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18" fillId="0" borderId="18" xfId="0" applyNumberFormat="1" applyFont="1" applyBorder="1" applyAlignment="1">
      <alignment vertical="top" wrapText="1"/>
    </xf>
    <xf numFmtId="0" fontId="20" fillId="0" borderId="0" xfId="0" applyNumberFormat="1" applyFont="1" applyAlignment="1">
      <alignment wrapText="1"/>
    </xf>
    <xf numFmtId="0" fontId="18" fillId="0" borderId="0" xfId="0" applyNumberFormat="1" applyFont="1" applyBorder="1" applyAlignment="1">
      <alignment vertical="top" wrapText="1"/>
    </xf>
    <xf numFmtId="0" fontId="17"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7"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2" t="s">
        <v>39</v>
      </c>
      <c r="B2" s="72"/>
      <c r="C2" s="72"/>
      <c r="D2" s="72"/>
      <c r="E2" s="72"/>
      <c r="F2" s="72"/>
      <c r="G2" s="72"/>
    </row>
  </sheetData>
  <sheetProtection algorithmName="SHA-512" hashValue="HjehnPg/quCCzO0/z+fcPyKWBzwh6tKLdL8LaFPJYRl3vquMGXl7Ab+/gYskJg+9vqSJr2RyusFX6jw2dkLR7Q==" saltValue="WZ1NJhk6d3UcqBhHIsB5u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67"/>
  <sheetViews>
    <sheetView showGridLines="0" tabSelected="1" topLeftCell="B1"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6" t="s">
        <v>36</v>
      </c>
      <c r="B1" s="73" t="s">
        <v>41</v>
      </c>
      <c r="C1" s="74"/>
      <c r="D1" s="74"/>
      <c r="E1" s="74"/>
      <c r="F1" s="74"/>
      <c r="G1" s="74"/>
      <c r="H1" s="74"/>
      <c r="I1" s="74"/>
      <c r="J1" s="75"/>
    </row>
    <row r="2" spans="1:15" ht="36" customHeight="1" x14ac:dyDescent="0.25">
      <c r="A2" s="2"/>
      <c r="B2" s="104" t="s">
        <v>22</v>
      </c>
      <c r="C2" s="105"/>
      <c r="D2" s="106" t="s">
        <v>43</v>
      </c>
      <c r="E2" s="107" t="s">
        <v>44</v>
      </c>
      <c r="F2" s="108"/>
      <c r="G2" s="108"/>
      <c r="H2" s="108"/>
      <c r="I2" s="108"/>
      <c r="J2" s="109"/>
      <c r="O2" s="1"/>
    </row>
    <row r="3" spans="1:15" ht="27" hidden="1" customHeight="1" x14ac:dyDescent="0.25">
      <c r="A3" s="2"/>
      <c r="B3" s="110"/>
      <c r="C3" s="105"/>
      <c r="D3" s="111"/>
      <c r="E3" s="112"/>
      <c r="F3" s="113"/>
      <c r="G3" s="113"/>
      <c r="H3" s="113"/>
      <c r="I3" s="113"/>
      <c r="J3" s="114"/>
    </row>
    <row r="4" spans="1:15" ht="23.25" customHeight="1" x14ac:dyDescent="0.25">
      <c r="A4" s="2"/>
      <c r="B4" s="115"/>
      <c r="C4" s="116"/>
      <c r="D4" s="117"/>
      <c r="E4" s="118"/>
      <c r="F4" s="118"/>
      <c r="G4" s="118"/>
      <c r="H4" s="118"/>
      <c r="I4" s="118"/>
      <c r="J4" s="119"/>
    </row>
    <row r="5" spans="1:15" ht="24" customHeight="1" x14ac:dyDescent="0.25">
      <c r="A5" s="2"/>
      <c r="B5" s="30" t="s">
        <v>42</v>
      </c>
      <c r="D5" s="120" t="s">
        <v>45</v>
      </c>
      <c r="E5" s="87"/>
      <c r="F5" s="87"/>
      <c r="G5" s="87"/>
      <c r="H5" s="18" t="s">
        <v>40</v>
      </c>
      <c r="I5" s="124" t="s">
        <v>49</v>
      </c>
      <c r="J5" s="8"/>
    </row>
    <row r="6" spans="1:15" ht="15.75" customHeight="1" x14ac:dyDescent="0.25">
      <c r="A6" s="2"/>
      <c r="B6" s="27"/>
      <c r="C6" s="52"/>
      <c r="D6" s="121" t="s">
        <v>46</v>
      </c>
      <c r="E6" s="88"/>
      <c r="F6" s="88"/>
      <c r="G6" s="88"/>
      <c r="H6" s="18" t="s">
        <v>34</v>
      </c>
      <c r="I6" s="124" t="s">
        <v>50</v>
      </c>
      <c r="J6" s="8"/>
    </row>
    <row r="7" spans="1:15" ht="15.75" customHeight="1" x14ac:dyDescent="0.25">
      <c r="A7" s="2"/>
      <c r="B7" s="28"/>
      <c r="C7" s="53"/>
      <c r="D7" s="123" t="s">
        <v>48</v>
      </c>
      <c r="E7" s="122" t="s">
        <v>47</v>
      </c>
      <c r="F7" s="89"/>
      <c r="G7" s="89"/>
      <c r="H7" s="23"/>
      <c r="I7" s="22"/>
      <c r="J7" s="33"/>
    </row>
    <row r="8" spans="1:15" ht="24" hidden="1" customHeight="1" x14ac:dyDescent="0.25">
      <c r="A8" s="2"/>
      <c r="B8" s="30" t="s">
        <v>20</v>
      </c>
      <c r="D8" s="125" t="s">
        <v>51</v>
      </c>
      <c r="H8" s="18" t="s">
        <v>40</v>
      </c>
      <c r="I8" s="124" t="s">
        <v>55</v>
      </c>
      <c r="J8" s="8"/>
    </row>
    <row r="9" spans="1:15" ht="15.75" hidden="1" customHeight="1" x14ac:dyDescent="0.25">
      <c r="A9" s="2"/>
      <c r="B9" s="2"/>
      <c r="D9" s="125" t="s">
        <v>52</v>
      </c>
      <c r="H9" s="18" t="s">
        <v>34</v>
      </c>
      <c r="I9" s="124" t="s">
        <v>56</v>
      </c>
      <c r="J9" s="8"/>
    </row>
    <row r="10" spans="1:15" ht="15.75" hidden="1" customHeight="1" x14ac:dyDescent="0.25">
      <c r="A10" s="2"/>
      <c r="B10" s="34"/>
      <c r="C10" s="53"/>
      <c r="D10" s="123" t="s">
        <v>54</v>
      </c>
      <c r="E10" s="126" t="s">
        <v>53</v>
      </c>
      <c r="F10" s="23"/>
      <c r="G10" s="14"/>
      <c r="H10" s="14"/>
      <c r="I10" s="35"/>
      <c r="J10" s="33"/>
    </row>
    <row r="11" spans="1:15" ht="24" customHeight="1" x14ac:dyDescent="0.25">
      <c r="A11" s="2"/>
      <c r="B11" s="30" t="s">
        <v>19</v>
      </c>
      <c r="D11" s="127"/>
      <c r="E11" s="127"/>
      <c r="F11" s="127"/>
      <c r="G11" s="127"/>
      <c r="H11" s="18" t="s">
        <v>40</v>
      </c>
      <c r="I11" s="132"/>
      <c r="J11" s="8"/>
    </row>
    <row r="12" spans="1:15" ht="15.75" customHeight="1" x14ac:dyDescent="0.25">
      <c r="A12" s="2"/>
      <c r="B12" s="27"/>
      <c r="C12" s="52"/>
      <c r="D12" s="128"/>
      <c r="E12" s="128"/>
      <c r="F12" s="128"/>
      <c r="G12" s="128"/>
      <c r="H12" s="18" t="s">
        <v>34</v>
      </c>
      <c r="I12" s="132"/>
      <c r="J12" s="8"/>
    </row>
    <row r="13" spans="1:15" ht="15.75" customHeight="1" x14ac:dyDescent="0.25">
      <c r="A13" s="2"/>
      <c r="B13" s="28"/>
      <c r="C13" s="53"/>
      <c r="D13" s="131"/>
      <c r="E13" s="129"/>
      <c r="F13" s="130"/>
      <c r="G13" s="130"/>
      <c r="H13" s="19"/>
      <c r="I13" s="22"/>
      <c r="J13" s="33"/>
    </row>
    <row r="14" spans="1:15" ht="24" customHeight="1" x14ac:dyDescent="0.25">
      <c r="A14" s="2"/>
      <c r="B14" s="42" t="s">
        <v>21</v>
      </c>
      <c r="C14" s="54"/>
      <c r="D14" s="55"/>
      <c r="E14" s="56"/>
      <c r="F14" s="43"/>
      <c r="G14" s="43"/>
      <c r="H14" s="44"/>
      <c r="I14" s="43"/>
      <c r="J14" s="45"/>
    </row>
    <row r="15" spans="1:15" ht="32.25" customHeight="1" x14ac:dyDescent="0.25">
      <c r="A15" s="2"/>
      <c r="B15" s="34" t="s">
        <v>32</v>
      </c>
      <c r="C15" s="57"/>
      <c r="D15" s="51"/>
      <c r="E15" s="82"/>
      <c r="F15" s="82"/>
      <c r="G15" s="83"/>
      <c r="H15" s="83"/>
      <c r="I15" s="83" t="s">
        <v>29</v>
      </c>
      <c r="J15" s="84"/>
    </row>
    <row r="16" spans="1:15" ht="23.25" customHeight="1" x14ac:dyDescent="0.25">
      <c r="A16" s="196" t="s">
        <v>24</v>
      </c>
      <c r="B16" s="37" t="s">
        <v>24</v>
      </c>
      <c r="C16" s="58"/>
      <c r="D16" s="59"/>
      <c r="E16" s="79"/>
      <c r="F16" s="80"/>
      <c r="G16" s="79"/>
      <c r="H16" s="80"/>
      <c r="I16" s="79">
        <f>SUMIF(F144:F163,A16,I144:I163)+SUMIF(F144:F163,"PSU",I144:I163)</f>
        <v>0</v>
      </c>
      <c r="J16" s="81"/>
    </row>
    <row r="17" spans="1:10" ht="23.25" customHeight="1" x14ac:dyDescent="0.25">
      <c r="A17" s="196" t="s">
        <v>25</v>
      </c>
      <c r="B17" s="37" t="s">
        <v>25</v>
      </c>
      <c r="C17" s="58"/>
      <c r="D17" s="59"/>
      <c r="E17" s="79"/>
      <c r="F17" s="80"/>
      <c r="G17" s="79"/>
      <c r="H17" s="80"/>
      <c r="I17" s="79">
        <f>SUMIF(F144:F163,A17,I144:I163)</f>
        <v>0</v>
      </c>
      <c r="J17" s="81"/>
    </row>
    <row r="18" spans="1:10" ht="23.25" customHeight="1" x14ac:dyDescent="0.25">
      <c r="A18" s="196" t="s">
        <v>26</v>
      </c>
      <c r="B18" s="37" t="s">
        <v>26</v>
      </c>
      <c r="C18" s="58"/>
      <c r="D18" s="59"/>
      <c r="E18" s="79"/>
      <c r="F18" s="80"/>
      <c r="G18" s="79"/>
      <c r="H18" s="80"/>
      <c r="I18" s="79">
        <f>SUMIF(F144:F163,A18,I144:I163)</f>
        <v>0</v>
      </c>
      <c r="J18" s="81"/>
    </row>
    <row r="19" spans="1:10" ht="23.25" customHeight="1" x14ac:dyDescent="0.25">
      <c r="A19" s="196" t="s">
        <v>176</v>
      </c>
      <c r="B19" s="37" t="s">
        <v>27</v>
      </c>
      <c r="C19" s="58"/>
      <c r="D19" s="59"/>
      <c r="E19" s="79"/>
      <c r="F19" s="80"/>
      <c r="G19" s="79"/>
      <c r="H19" s="80"/>
      <c r="I19" s="79">
        <f>SUMIF(F144:F163,A19,I144:I163)</f>
        <v>0</v>
      </c>
      <c r="J19" s="81"/>
    </row>
    <row r="20" spans="1:10" ht="23.25" customHeight="1" x14ac:dyDescent="0.25">
      <c r="A20" s="196" t="s">
        <v>177</v>
      </c>
      <c r="B20" s="37" t="s">
        <v>28</v>
      </c>
      <c r="C20" s="58"/>
      <c r="D20" s="59"/>
      <c r="E20" s="79"/>
      <c r="F20" s="80"/>
      <c r="G20" s="79"/>
      <c r="H20" s="80"/>
      <c r="I20" s="79">
        <f>SUMIF(F144:F163,A20,I144:I163)</f>
        <v>0</v>
      </c>
      <c r="J20" s="81"/>
    </row>
    <row r="21" spans="1:10" ht="23.25" customHeight="1" x14ac:dyDescent="0.25">
      <c r="A21" s="2"/>
      <c r="B21" s="47" t="s">
        <v>29</v>
      </c>
      <c r="C21" s="60"/>
      <c r="D21" s="61"/>
      <c r="E21" s="85"/>
      <c r="F21" s="86"/>
      <c r="G21" s="85"/>
      <c r="H21" s="86"/>
      <c r="I21" s="85">
        <f>SUM(I16:J20)</f>
        <v>0</v>
      </c>
      <c r="J21" s="95"/>
    </row>
    <row r="22" spans="1:10" ht="33" customHeight="1" x14ac:dyDescent="0.25">
      <c r="A22" s="2"/>
      <c r="B22" s="41" t="s">
        <v>33</v>
      </c>
      <c r="C22" s="58"/>
      <c r="D22" s="59"/>
      <c r="E22" s="62"/>
      <c r="F22" s="38"/>
      <c r="G22" s="32"/>
      <c r="H22" s="32"/>
      <c r="I22" s="32"/>
      <c r="J22" s="39"/>
    </row>
    <row r="23" spans="1:10" ht="23.25" customHeight="1" x14ac:dyDescent="0.25">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5">
      <c r="A24" s="2">
        <f>(A23-INT(A23))*100</f>
        <v>0</v>
      </c>
      <c r="B24" s="37" t="s">
        <v>13</v>
      </c>
      <c r="C24" s="58"/>
      <c r="D24" s="59"/>
      <c r="E24" s="63">
        <f>SazbaDPH1</f>
        <v>15</v>
      </c>
      <c r="F24" s="38" t="s">
        <v>0</v>
      </c>
      <c r="G24" s="91">
        <f>A23</f>
        <v>0</v>
      </c>
      <c r="H24" s="92"/>
      <c r="I24" s="92"/>
      <c r="J24" s="39" t="str">
        <f t="shared" si="0"/>
        <v>CZK</v>
      </c>
    </row>
    <row r="25" spans="1:10" ht="23.25" customHeight="1" x14ac:dyDescent="0.25">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5">
      <c r="A26" s="2">
        <f>(A25-INT(A25))*100</f>
        <v>0</v>
      </c>
      <c r="B26" s="31" t="s">
        <v>15</v>
      </c>
      <c r="C26" s="64"/>
      <c r="D26" s="51"/>
      <c r="E26" s="65">
        <f>SazbaDPH2</f>
        <v>21</v>
      </c>
      <c r="F26" s="29" t="s">
        <v>0</v>
      </c>
      <c r="G26" s="76">
        <f>A25</f>
        <v>0</v>
      </c>
      <c r="H26" s="77"/>
      <c r="I26" s="77"/>
      <c r="J26" s="36" t="str">
        <f t="shared" si="0"/>
        <v>CZK</v>
      </c>
    </row>
    <row r="27" spans="1:10" ht="23.25" customHeight="1" thickBot="1" x14ac:dyDescent="0.3">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3">
      <c r="A28" s="2"/>
      <c r="B28" s="164" t="s">
        <v>23</v>
      </c>
      <c r="C28" s="165"/>
      <c r="D28" s="165"/>
      <c r="E28" s="166"/>
      <c r="F28" s="167"/>
      <c r="G28" s="168">
        <f>ZakladDPHSniVypocet+ZakladDPHZaklVypocet</f>
        <v>0</v>
      </c>
      <c r="H28" s="168"/>
      <c r="I28" s="168"/>
      <c r="J28" s="169" t="str">
        <f t="shared" si="0"/>
        <v>CZK</v>
      </c>
    </row>
    <row r="29" spans="1:10" ht="27.75" customHeight="1" thickBot="1" x14ac:dyDescent="0.3">
      <c r="A29" s="2">
        <f>(A27-INT(A27))*100</f>
        <v>0</v>
      </c>
      <c r="B29" s="164" t="s">
        <v>35</v>
      </c>
      <c r="C29" s="170"/>
      <c r="D29" s="170"/>
      <c r="E29" s="170"/>
      <c r="F29" s="171"/>
      <c r="G29" s="172">
        <f>A27</f>
        <v>0</v>
      </c>
      <c r="H29" s="172"/>
      <c r="I29" s="172"/>
      <c r="J29" s="173" t="s">
        <v>78</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10" ht="47.25" customHeight="1" x14ac:dyDescent="0.25">
      <c r="A33" s="2"/>
      <c r="B33" s="2"/>
      <c r="J33" s="9"/>
    </row>
    <row r="34" spans="1:10" s="21" customFormat="1" ht="18.75" customHeight="1" x14ac:dyDescent="0.25">
      <c r="A34" s="20"/>
      <c r="B34" s="20"/>
      <c r="C34" s="70"/>
      <c r="D34" s="96"/>
      <c r="E34" s="97"/>
      <c r="G34" s="98"/>
      <c r="H34" s="99"/>
      <c r="I34" s="99"/>
      <c r="J34" s="24"/>
    </row>
    <row r="35" spans="1:10" ht="12.75" customHeight="1" x14ac:dyDescent="0.25">
      <c r="A35" s="2"/>
      <c r="B35" s="2"/>
      <c r="D35" s="90" t="s">
        <v>2</v>
      </c>
      <c r="E35" s="90"/>
      <c r="H35" s="10" t="s">
        <v>3</v>
      </c>
      <c r="J35" s="9"/>
    </row>
    <row r="36" spans="1:10" ht="13.5" customHeight="1" thickBot="1" x14ac:dyDescent="0.3">
      <c r="A36" s="11"/>
      <c r="B36" s="11"/>
      <c r="C36" s="71"/>
      <c r="D36" s="71"/>
      <c r="E36" s="71"/>
      <c r="F36" s="12"/>
      <c r="G36" s="12"/>
      <c r="H36" s="12"/>
      <c r="I36" s="12"/>
      <c r="J36" s="13"/>
    </row>
    <row r="37" spans="1:10" ht="27" customHeight="1" x14ac:dyDescent="0.25">
      <c r="B37" s="136" t="s">
        <v>16</v>
      </c>
      <c r="C37" s="137"/>
      <c r="D37" s="137"/>
      <c r="E37" s="137"/>
      <c r="F37" s="138"/>
      <c r="G37" s="138"/>
      <c r="H37" s="138"/>
      <c r="I37" s="138"/>
      <c r="J37" s="139"/>
    </row>
    <row r="38" spans="1:10" ht="25.5" customHeight="1" x14ac:dyDescent="0.25">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5">
      <c r="A39" s="135">
        <v>1</v>
      </c>
      <c r="B39" s="145" t="s">
        <v>57</v>
      </c>
      <c r="C39" s="146"/>
      <c r="D39" s="146"/>
      <c r="E39" s="146"/>
      <c r="F39" s="147">
        <f>'00 87200700 Naklady'!AE36+'101 872007101 Pol'!AE330+'301 872007301 Pol'!AE12+'401 872007401 Pol'!AE13+'402 872007402 Pol'!AE13+'501 872007501 Pol'!AE11</f>
        <v>0</v>
      </c>
      <c r="G39" s="148">
        <f>'00 87200700 Naklady'!AF36+'101 872007101 Pol'!AF330+'301 872007301 Pol'!AF12+'401 872007401 Pol'!AF13+'402 872007402 Pol'!AF13+'501 872007501 Pol'!AF11</f>
        <v>0</v>
      </c>
      <c r="H39" s="149">
        <f>(F39*SazbaDPH1/100)+(G39*SazbaDPH2/100)</f>
        <v>0</v>
      </c>
      <c r="I39" s="149">
        <f>F39+G39+H39</f>
        <v>0</v>
      </c>
      <c r="J39" s="150" t="str">
        <f>IF(CenaCelkemVypocet=0,"",I39/CenaCelkemVypocet*100)</f>
        <v/>
      </c>
    </row>
    <row r="40" spans="1:10" ht="25.5" customHeight="1" x14ac:dyDescent="0.25">
      <c r="A40" s="135">
        <v>2</v>
      </c>
      <c r="B40" s="151"/>
      <c r="C40" s="152" t="s">
        <v>58</v>
      </c>
      <c r="D40" s="152"/>
      <c r="E40" s="152"/>
      <c r="F40" s="153">
        <f>'00 87200700 Naklady'!AE36</f>
        <v>0</v>
      </c>
      <c r="G40" s="154">
        <f>'00 87200700 Naklady'!AF36</f>
        <v>0</v>
      </c>
      <c r="H40" s="154">
        <f>(F40*SazbaDPH1/100)+(G40*SazbaDPH2/100)</f>
        <v>0</v>
      </c>
      <c r="I40" s="154">
        <f>F40+G40+H40</f>
        <v>0</v>
      </c>
      <c r="J40" s="155" t="str">
        <f>IF(CenaCelkemVypocet=0,"",I40/CenaCelkemVypocet*100)</f>
        <v/>
      </c>
    </row>
    <row r="41" spans="1:10" ht="25.5" customHeight="1" x14ac:dyDescent="0.25">
      <c r="A41" s="135">
        <v>3</v>
      </c>
      <c r="B41" s="156" t="s">
        <v>59</v>
      </c>
      <c r="C41" s="146" t="s">
        <v>60</v>
      </c>
      <c r="D41" s="146"/>
      <c r="E41" s="146"/>
      <c r="F41" s="157">
        <f>'00 87200700 Naklady'!AE36</f>
        <v>0</v>
      </c>
      <c r="G41" s="149">
        <f>'00 87200700 Naklady'!AF36</f>
        <v>0</v>
      </c>
      <c r="H41" s="149">
        <f>(F41*SazbaDPH1/100)+(G41*SazbaDPH2/100)</f>
        <v>0</v>
      </c>
      <c r="I41" s="149">
        <f>F41+G41+H41</f>
        <v>0</v>
      </c>
      <c r="J41" s="150" t="str">
        <f>IF(CenaCelkemVypocet=0,"",I41/CenaCelkemVypocet*100)</f>
        <v/>
      </c>
    </row>
    <row r="42" spans="1:10" ht="25.5" customHeight="1" x14ac:dyDescent="0.25">
      <c r="A42" s="135">
        <v>2</v>
      </c>
      <c r="B42" s="151"/>
      <c r="C42" s="152" t="s">
        <v>61</v>
      </c>
      <c r="D42" s="152"/>
      <c r="E42" s="152"/>
      <c r="F42" s="153"/>
      <c r="G42" s="154"/>
      <c r="H42" s="154">
        <f>(F42*SazbaDPH1/100)+(G42*SazbaDPH2/100)</f>
        <v>0</v>
      </c>
      <c r="I42" s="154"/>
      <c r="J42" s="155"/>
    </row>
    <row r="43" spans="1:10" ht="25.5" customHeight="1" x14ac:dyDescent="0.25">
      <c r="A43" s="135">
        <v>2</v>
      </c>
      <c r="B43" s="151" t="s">
        <v>62</v>
      </c>
      <c r="C43" s="152" t="s">
        <v>63</v>
      </c>
      <c r="D43" s="152"/>
      <c r="E43" s="152"/>
      <c r="F43" s="153">
        <f>'101 872007101 Pol'!AE330</f>
        <v>0</v>
      </c>
      <c r="G43" s="154">
        <f>'101 872007101 Pol'!AF330</f>
        <v>0</v>
      </c>
      <c r="H43" s="154">
        <f>(F43*SazbaDPH1/100)+(G43*SazbaDPH2/100)</f>
        <v>0</v>
      </c>
      <c r="I43" s="154">
        <f>F43+G43+H43</f>
        <v>0</v>
      </c>
      <c r="J43" s="155" t="str">
        <f>IF(CenaCelkemVypocet=0,"",I43/CenaCelkemVypocet*100)</f>
        <v/>
      </c>
    </row>
    <row r="44" spans="1:10" ht="25.5" customHeight="1" x14ac:dyDescent="0.25">
      <c r="A44" s="135">
        <v>3</v>
      </c>
      <c r="B44" s="156" t="s">
        <v>64</v>
      </c>
      <c r="C44" s="146" t="s">
        <v>63</v>
      </c>
      <c r="D44" s="146"/>
      <c r="E44" s="146"/>
      <c r="F44" s="157">
        <f>'101 872007101 Pol'!AE330</f>
        <v>0</v>
      </c>
      <c r="G44" s="149">
        <f>'101 872007101 Pol'!AF330</f>
        <v>0</v>
      </c>
      <c r="H44" s="149">
        <f>(F44*SazbaDPH1/100)+(G44*SazbaDPH2/100)</f>
        <v>0</v>
      </c>
      <c r="I44" s="149">
        <f>F44+G44+H44</f>
        <v>0</v>
      </c>
      <c r="J44" s="150" t="str">
        <f>IF(CenaCelkemVypocet=0,"",I44/CenaCelkemVypocet*100)</f>
        <v/>
      </c>
    </row>
    <row r="45" spans="1:10" ht="25.5" customHeight="1" x14ac:dyDescent="0.25">
      <c r="A45" s="135">
        <v>2</v>
      </c>
      <c r="B45" s="151" t="s">
        <v>65</v>
      </c>
      <c r="C45" s="152" t="s">
        <v>66</v>
      </c>
      <c r="D45" s="152"/>
      <c r="E45" s="152"/>
      <c r="F45" s="153">
        <f>'301 872007301 Pol'!AE12</f>
        <v>0</v>
      </c>
      <c r="G45" s="154">
        <f>'301 872007301 Pol'!AF12</f>
        <v>0</v>
      </c>
      <c r="H45" s="154">
        <f>(F45*SazbaDPH1/100)+(G45*SazbaDPH2/100)</f>
        <v>0</v>
      </c>
      <c r="I45" s="154">
        <f>F45+G45+H45</f>
        <v>0</v>
      </c>
      <c r="J45" s="155" t="str">
        <f>IF(CenaCelkemVypocet=0,"",I45/CenaCelkemVypocet*100)</f>
        <v/>
      </c>
    </row>
    <row r="46" spans="1:10" ht="25.5" customHeight="1" x14ac:dyDescent="0.25">
      <c r="A46" s="135">
        <v>3</v>
      </c>
      <c r="B46" s="156" t="s">
        <v>67</v>
      </c>
      <c r="C46" s="146" t="s">
        <v>66</v>
      </c>
      <c r="D46" s="146"/>
      <c r="E46" s="146"/>
      <c r="F46" s="157">
        <f>'301 872007301 Pol'!AE12</f>
        <v>0</v>
      </c>
      <c r="G46" s="149">
        <f>'301 872007301 Pol'!AF12</f>
        <v>0</v>
      </c>
      <c r="H46" s="149">
        <f>(F46*SazbaDPH1/100)+(G46*SazbaDPH2/100)</f>
        <v>0</v>
      </c>
      <c r="I46" s="149">
        <f>F46+G46+H46</f>
        <v>0</v>
      </c>
      <c r="J46" s="150" t="str">
        <f>IF(CenaCelkemVypocet=0,"",I46/CenaCelkemVypocet*100)</f>
        <v/>
      </c>
    </row>
    <row r="47" spans="1:10" ht="25.5" customHeight="1" x14ac:dyDescent="0.25">
      <c r="A47" s="135">
        <v>2</v>
      </c>
      <c r="B47" s="151" t="s">
        <v>68</v>
      </c>
      <c r="C47" s="152" t="s">
        <v>69</v>
      </c>
      <c r="D47" s="152"/>
      <c r="E47" s="152"/>
      <c r="F47" s="153">
        <f>'401 872007401 Pol'!AE13</f>
        <v>0</v>
      </c>
      <c r="G47" s="154">
        <f>'401 872007401 Pol'!AF13</f>
        <v>0</v>
      </c>
      <c r="H47" s="154">
        <f>(F47*SazbaDPH1/100)+(G47*SazbaDPH2/100)</f>
        <v>0</v>
      </c>
      <c r="I47" s="154">
        <f>F47+G47+H47</f>
        <v>0</v>
      </c>
      <c r="J47" s="155" t="str">
        <f>IF(CenaCelkemVypocet=0,"",I47/CenaCelkemVypocet*100)</f>
        <v/>
      </c>
    </row>
    <row r="48" spans="1:10" ht="25.5" customHeight="1" x14ac:dyDescent="0.25">
      <c r="A48" s="135">
        <v>3</v>
      </c>
      <c r="B48" s="156" t="s">
        <v>70</v>
      </c>
      <c r="C48" s="146" t="s">
        <v>69</v>
      </c>
      <c r="D48" s="146"/>
      <c r="E48" s="146"/>
      <c r="F48" s="157">
        <f>'401 872007401 Pol'!AE13</f>
        <v>0</v>
      </c>
      <c r="G48" s="149">
        <f>'401 872007401 Pol'!AF13</f>
        <v>0</v>
      </c>
      <c r="H48" s="149">
        <f>(F48*SazbaDPH1/100)+(G48*SazbaDPH2/100)</f>
        <v>0</v>
      </c>
      <c r="I48" s="149">
        <f>F48+G48+H48</f>
        <v>0</v>
      </c>
      <c r="J48" s="150" t="str">
        <f>IF(CenaCelkemVypocet=0,"",I48/CenaCelkemVypocet*100)</f>
        <v/>
      </c>
    </row>
    <row r="49" spans="1:52" ht="25.5" customHeight="1" x14ac:dyDescent="0.25">
      <c r="A49" s="135">
        <v>2</v>
      </c>
      <c r="B49" s="151" t="s">
        <v>71</v>
      </c>
      <c r="C49" s="152" t="s">
        <v>72</v>
      </c>
      <c r="D49" s="152"/>
      <c r="E49" s="152"/>
      <c r="F49" s="153">
        <f>'402 872007402 Pol'!AE13</f>
        <v>0</v>
      </c>
      <c r="G49" s="154">
        <f>'402 872007402 Pol'!AF13</f>
        <v>0</v>
      </c>
      <c r="H49" s="154">
        <f>(F49*SazbaDPH1/100)+(G49*SazbaDPH2/100)</f>
        <v>0</v>
      </c>
      <c r="I49" s="154">
        <f>F49+G49+H49</f>
        <v>0</v>
      </c>
      <c r="J49" s="155" t="str">
        <f>IF(CenaCelkemVypocet=0,"",I49/CenaCelkemVypocet*100)</f>
        <v/>
      </c>
    </row>
    <row r="50" spans="1:52" ht="25.5" customHeight="1" x14ac:dyDescent="0.25">
      <c r="A50" s="135">
        <v>3</v>
      </c>
      <c r="B50" s="156" t="s">
        <v>73</v>
      </c>
      <c r="C50" s="146" t="s">
        <v>72</v>
      </c>
      <c r="D50" s="146"/>
      <c r="E50" s="146"/>
      <c r="F50" s="157">
        <f>'402 872007402 Pol'!AE13</f>
        <v>0</v>
      </c>
      <c r="G50" s="149">
        <f>'402 872007402 Pol'!AF13</f>
        <v>0</v>
      </c>
      <c r="H50" s="149">
        <f>(F50*SazbaDPH1/100)+(G50*SazbaDPH2/100)</f>
        <v>0</v>
      </c>
      <c r="I50" s="149">
        <f>F50+G50+H50</f>
        <v>0</v>
      </c>
      <c r="J50" s="150" t="str">
        <f>IF(CenaCelkemVypocet=0,"",I50/CenaCelkemVypocet*100)</f>
        <v/>
      </c>
    </row>
    <row r="51" spans="1:52" ht="25.5" customHeight="1" x14ac:dyDescent="0.25">
      <c r="A51" s="135">
        <v>2</v>
      </c>
      <c r="B51" s="151" t="s">
        <v>74</v>
      </c>
      <c r="C51" s="152" t="s">
        <v>75</v>
      </c>
      <c r="D51" s="152"/>
      <c r="E51" s="152"/>
      <c r="F51" s="153">
        <f>'501 872007501 Pol'!AE11</f>
        <v>0</v>
      </c>
      <c r="G51" s="154">
        <f>'501 872007501 Pol'!AF11</f>
        <v>0</v>
      </c>
      <c r="H51" s="154">
        <f>(F51*SazbaDPH1/100)+(G51*SazbaDPH2/100)</f>
        <v>0</v>
      </c>
      <c r="I51" s="154">
        <f>F51+G51+H51</f>
        <v>0</v>
      </c>
      <c r="J51" s="155" t="str">
        <f>IF(CenaCelkemVypocet=0,"",I51/CenaCelkemVypocet*100)</f>
        <v/>
      </c>
    </row>
    <row r="52" spans="1:52" ht="25.5" customHeight="1" x14ac:dyDescent="0.25">
      <c r="A52" s="135">
        <v>3</v>
      </c>
      <c r="B52" s="156" t="s">
        <v>76</v>
      </c>
      <c r="C52" s="146" t="s">
        <v>75</v>
      </c>
      <c r="D52" s="146"/>
      <c r="E52" s="146"/>
      <c r="F52" s="157">
        <f>'501 872007501 Pol'!AE11</f>
        <v>0</v>
      </c>
      <c r="G52" s="149">
        <f>'501 872007501 Pol'!AF11</f>
        <v>0</v>
      </c>
      <c r="H52" s="149">
        <f>(F52*SazbaDPH1/100)+(G52*SazbaDPH2/100)</f>
        <v>0</v>
      </c>
      <c r="I52" s="149">
        <f>F52+G52+H52</f>
        <v>0</v>
      </c>
      <c r="J52" s="150" t="str">
        <f>IF(CenaCelkemVypocet=0,"",I52/CenaCelkemVypocet*100)</f>
        <v/>
      </c>
    </row>
    <row r="53" spans="1:52" ht="25.5" customHeight="1" x14ac:dyDescent="0.25">
      <c r="A53" s="135"/>
      <c r="B53" s="158" t="s">
        <v>77</v>
      </c>
      <c r="C53" s="159"/>
      <c r="D53" s="159"/>
      <c r="E53" s="160"/>
      <c r="F53" s="161">
        <f>SUMIF(A39:A52,"=1",F39:F52)</f>
        <v>0</v>
      </c>
      <c r="G53" s="162">
        <f>SUMIF(A39:A52,"=1",G39:G52)</f>
        <v>0</v>
      </c>
      <c r="H53" s="162">
        <f>SUMIF(A39:A52,"=1",H39:H52)</f>
        <v>0</v>
      </c>
      <c r="I53" s="162">
        <f>SUMIF(A39:A52,"=1",I39:I52)</f>
        <v>0</v>
      </c>
      <c r="J53" s="163">
        <f>SUMIF(A39:A52,"=1",J39:J52)</f>
        <v>0</v>
      </c>
    </row>
    <row r="55" spans="1:52" x14ac:dyDescent="0.25">
      <c r="A55" t="s">
        <v>79</v>
      </c>
      <c r="B55" t="s">
        <v>80</v>
      </c>
    </row>
    <row r="56" spans="1:52" x14ac:dyDescent="0.25">
      <c r="B56" s="175" t="s">
        <v>81</v>
      </c>
      <c r="C56" s="175"/>
      <c r="D56" s="175"/>
      <c r="E56" s="175"/>
      <c r="F56" s="175"/>
      <c r="G56" s="175"/>
      <c r="H56" s="175"/>
      <c r="I56" s="175"/>
      <c r="J56" s="175"/>
      <c r="AZ56" s="174" t="str">
        <f>B56</f>
        <v>1. PODMÍNKY PRO ZPRACOVÁNÍ NABÍDKOVÉ CENY</v>
      </c>
    </row>
    <row r="58" spans="1:52" x14ac:dyDescent="0.25">
      <c r="B58" s="175" t="s">
        <v>82</v>
      </c>
      <c r="C58" s="175"/>
      <c r="D58" s="175"/>
      <c r="E58" s="175"/>
      <c r="F58" s="175"/>
      <c r="G58" s="175"/>
      <c r="H58" s="175"/>
      <c r="I58" s="175"/>
      <c r="J58" s="175"/>
      <c r="AZ58" s="174" t="str">
        <f>B58</f>
        <v xml:space="preserve">        Preambule</v>
      </c>
    </row>
    <row r="60" spans="1:52" ht="52.8" x14ac:dyDescent="0.25">
      <c r="B60" s="175" t="s">
        <v>83</v>
      </c>
      <c r="C60" s="175"/>
      <c r="D60" s="175"/>
      <c r="E60" s="175"/>
      <c r="F60" s="175"/>
      <c r="G60" s="175"/>
      <c r="H60" s="175"/>
      <c r="I60" s="175"/>
      <c r="J60" s="175"/>
      <c r="AZ60" s="174" t="str">
        <f>B60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61" spans="1:52" ht="52.8" x14ac:dyDescent="0.25">
      <c r="B61" s="175" t="s">
        <v>84</v>
      </c>
      <c r="C61" s="175"/>
      <c r="D61" s="175"/>
      <c r="E61" s="175"/>
      <c r="F61" s="175"/>
      <c r="G61" s="175"/>
      <c r="H61" s="175"/>
      <c r="I61" s="175"/>
      <c r="J61" s="175"/>
      <c r="AZ61" s="174" t="str">
        <f>B61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63" spans="1:52" x14ac:dyDescent="0.25">
      <c r="B63" s="175" t="s">
        <v>85</v>
      </c>
      <c r="C63" s="175"/>
      <c r="D63" s="175"/>
      <c r="E63" s="175"/>
      <c r="F63" s="175"/>
      <c r="G63" s="175"/>
      <c r="H63" s="175"/>
      <c r="I63" s="175"/>
      <c r="J63" s="175"/>
      <c r="AZ63" s="174" t="str">
        <f>B63</f>
        <v xml:space="preserve">        Vymezení některých pojmů</v>
      </c>
    </row>
    <row r="66" spans="2:52" x14ac:dyDescent="0.25">
      <c r="B66" s="175" t="s">
        <v>86</v>
      </c>
      <c r="C66" s="175"/>
      <c r="D66" s="175"/>
      <c r="E66" s="175"/>
      <c r="F66" s="175"/>
      <c r="G66" s="175"/>
      <c r="H66" s="175"/>
      <c r="I66" s="175"/>
      <c r="J66" s="175"/>
      <c r="AZ66" s="174" t="str">
        <f>B66</f>
        <v>Pro účely zpracování nabídkové ceny se jsou použity některé pojmy, pod kterými se rozumí:</v>
      </c>
    </row>
    <row r="67" spans="2:52" ht="39.6" x14ac:dyDescent="0.25">
      <c r="B67" s="175" t="s">
        <v>87</v>
      </c>
      <c r="C67" s="175"/>
      <c r="D67" s="175"/>
      <c r="E67" s="175"/>
      <c r="F67" s="175"/>
      <c r="G67" s="175"/>
      <c r="H67" s="175"/>
      <c r="I67" s="175"/>
      <c r="J67" s="175"/>
      <c r="AZ67" s="174" t="str">
        <f>B67</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8" spans="2:52" ht="39.6" x14ac:dyDescent="0.25">
      <c r="B68" s="175" t="s">
        <v>88</v>
      </c>
      <c r="C68" s="175"/>
      <c r="D68" s="175"/>
      <c r="E68" s="175"/>
      <c r="F68" s="175"/>
      <c r="G68" s="175"/>
      <c r="H68" s="175"/>
      <c r="I68" s="175"/>
      <c r="J68" s="175"/>
      <c r="AZ68" s="174" t="str">
        <f>B68</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9" spans="2:52" ht="52.8" x14ac:dyDescent="0.25">
      <c r="B69" s="175" t="s">
        <v>89</v>
      </c>
      <c r="C69" s="175"/>
      <c r="D69" s="175"/>
      <c r="E69" s="175"/>
      <c r="F69" s="175"/>
      <c r="G69" s="175"/>
      <c r="H69" s="175"/>
      <c r="I69" s="175"/>
      <c r="J69" s="175"/>
      <c r="AZ69" s="174" t="str">
        <f>B69</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70" spans="2:52" ht="79.2" x14ac:dyDescent="0.25">
      <c r="B70" s="175" t="s">
        <v>90</v>
      </c>
      <c r="C70" s="175"/>
      <c r="D70" s="175"/>
      <c r="E70" s="175"/>
      <c r="F70" s="175"/>
      <c r="G70" s="175"/>
      <c r="H70" s="175"/>
      <c r="I70" s="175"/>
      <c r="J70" s="175"/>
      <c r="AZ70" s="174" t="str">
        <f>B70</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71" spans="2:52" ht="52.8" x14ac:dyDescent="0.25">
      <c r="B71" s="175" t="s">
        <v>91</v>
      </c>
      <c r="C71" s="175"/>
      <c r="D71" s="175"/>
      <c r="E71" s="175"/>
      <c r="F71" s="175"/>
      <c r="G71" s="175"/>
      <c r="H71" s="175"/>
      <c r="I71" s="175"/>
      <c r="J71" s="175"/>
      <c r="AZ71" s="174" t="str">
        <f>B71</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73" spans="2:52" x14ac:dyDescent="0.25">
      <c r="B73" s="175" t="s">
        <v>92</v>
      </c>
      <c r="C73" s="175"/>
      <c r="D73" s="175"/>
      <c r="E73" s="175"/>
      <c r="F73" s="175"/>
      <c r="G73" s="175"/>
      <c r="H73" s="175"/>
      <c r="I73" s="175"/>
      <c r="J73" s="175"/>
      <c r="AZ73" s="174" t="str">
        <f>B73</f>
        <v xml:space="preserve">        Cenová soustava</v>
      </c>
    </row>
    <row r="75" spans="2:52" x14ac:dyDescent="0.25">
      <c r="B75" s="175" t="s">
        <v>93</v>
      </c>
      <c r="C75" s="175"/>
      <c r="D75" s="175"/>
      <c r="E75" s="175"/>
      <c r="F75" s="175"/>
      <c r="G75" s="175"/>
      <c r="H75" s="175"/>
      <c r="I75" s="175"/>
      <c r="J75" s="175"/>
      <c r="AZ75" s="174" t="str">
        <f>B75</f>
        <v xml:space="preserve">        Použitá cenová soustava</v>
      </c>
    </row>
    <row r="76" spans="2:52" ht="39.6" x14ac:dyDescent="0.25">
      <c r="B76" s="175" t="s">
        <v>94</v>
      </c>
      <c r="C76" s="175"/>
      <c r="D76" s="175"/>
      <c r="E76" s="175"/>
      <c r="F76" s="175"/>
      <c r="G76" s="175"/>
      <c r="H76" s="175"/>
      <c r="I76" s="175"/>
      <c r="J76" s="175"/>
      <c r="AZ76" s="174" t="str">
        <f>B76</f>
        <v>Soupisy stavebních prací, dodávek a služeb jsou zpracovány s použitím cenové soustavy zpracované společností RTS, a.s.. Položky z cenové soustavy mají uveden odkaz na cenovou soustavu včetně označení příslušného ceníku.</v>
      </c>
    </row>
    <row r="78" spans="2:52" x14ac:dyDescent="0.25">
      <c r="B78" s="175" t="s">
        <v>95</v>
      </c>
      <c r="C78" s="175"/>
      <c r="D78" s="175"/>
      <c r="E78" s="175"/>
      <c r="F78" s="175"/>
      <c r="G78" s="175"/>
      <c r="H78" s="175"/>
      <c r="I78" s="175"/>
      <c r="J78" s="175"/>
      <c r="AZ78" s="174" t="str">
        <f>B78</f>
        <v xml:space="preserve">        Technické podmínky</v>
      </c>
    </row>
    <row r="79" spans="2:52" ht="39.6" x14ac:dyDescent="0.25">
      <c r="B79" s="175" t="s">
        <v>96</v>
      </c>
      <c r="C79" s="175"/>
      <c r="D79" s="175"/>
      <c r="E79" s="175"/>
      <c r="F79" s="175"/>
      <c r="G79" s="175"/>
      <c r="H79" s="175"/>
      <c r="I79" s="175"/>
      <c r="J79" s="175"/>
      <c r="AZ79" s="174" t="str">
        <f>B79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81" spans="2:52" x14ac:dyDescent="0.25">
      <c r="B81" s="175" t="s">
        <v>97</v>
      </c>
      <c r="C81" s="175"/>
      <c r="D81" s="175"/>
      <c r="E81" s="175"/>
      <c r="F81" s="175"/>
      <c r="G81" s="175"/>
      <c r="H81" s="175"/>
      <c r="I81" s="175"/>
      <c r="J81" s="175"/>
      <c r="AZ81" s="174" t="str">
        <f>B81</f>
        <v>Individuální položky</v>
      </c>
    </row>
    <row r="82" spans="2:52" ht="39.6" x14ac:dyDescent="0.25">
      <c r="B82" s="175" t="s">
        <v>98</v>
      </c>
      <c r="C82" s="175"/>
      <c r="D82" s="175"/>
      <c r="E82" s="175"/>
      <c r="F82" s="175"/>
      <c r="G82" s="175"/>
      <c r="H82" s="175"/>
      <c r="I82" s="175"/>
      <c r="J82" s="175"/>
      <c r="AZ82" s="174" t="str">
        <f>B82</f>
        <v>Položky soupisu prací, které cenová soustava neobsahuje, jsou označeny popisem „vlastní“. Pro tyto položky jsou cenové a technické podmínky definovány jejich popisem, případně odkazem na konkrétní část příslušné dokumentace.</v>
      </c>
    </row>
    <row r="84" spans="2:52" x14ac:dyDescent="0.25">
      <c r="B84" s="175" t="s">
        <v>99</v>
      </c>
      <c r="C84" s="175"/>
      <c r="D84" s="175"/>
      <c r="E84" s="175"/>
      <c r="F84" s="175"/>
      <c r="G84" s="175"/>
      <c r="H84" s="175"/>
      <c r="I84" s="175"/>
      <c r="J84" s="175"/>
      <c r="AZ84" s="174" t="str">
        <f>B84</f>
        <v xml:space="preserve">        Závaznost a změna soupisu</v>
      </c>
    </row>
    <row r="86" spans="2:52" x14ac:dyDescent="0.25">
      <c r="B86" s="175" t="s">
        <v>100</v>
      </c>
      <c r="C86" s="175"/>
      <c r="D86" s="175"/>
      <c r="E86" s="175"/>
      <c r="F86" s="175"/>
      <c r="G86" s="175"/>
      <c r="H86" s="175"/>
      <c r="I86" s="175"/>
      <c r="J86" s="175"/>
      <c r="AZ86" s="174" t="str">
        <f>B86</f>
        <v xml:space="preserve">        Závaznost soupisu</v>
      </c>
    </row>
    <row r="87" spans="2:52" ht="39.6" x14ac:dyDescent="0.25">
      <c r="B87" s="175" t="s">
        <v>101</v>
      </c>
      <c r="C87" s="175"/>
      <c r="D87" s="175"/>
      <c r="E87" s="175"/>
      <c r="F87" s="175"/>
      <c r="G87" s="175"/>
      <c r="H87" s="175"/>
      <c r="I87" s="175"/>
      <c r="J87" s="175"/>
      <c r="AZ87" s="174" t="str">
        <f>B87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9" spans="2:52" x14ac:dyDescent="0.25">
      <c r="B89" s="175" t="s">
        <v>102</v>
      </c>
      <c r="C89" s="175"/>
      <c r="D89" s="175"/>
      <c r="E89" s="175"/>
      <c r="F89" s="175"/>
      <c r="G89" s="175"/>
      <c r="H89" s="175"/>
      <c r="I89" s="175"/>
      <c r="J89" s="175"/>
      <c r="AZ89" s="174" t="str">
        <f>B89</f>
        <v xml:space="preserve">        Zvláštní podmínky pro stanovení nabídkové ceny</v>
      </c>
    </row>
    <row r="91" spans="2:52" x14ac:dyDescent="0.25">
      <c r="B91" s="175" t="s">
        <v>103</v>
      </c>
      <c r="C91" s="175"/>
      <c r="D91" s="175"/>
      <c r="E91" s="175"/>
      <c r="F91" s="175"/>
      <c r="G91" s="175"/>
      <c r="H91" s="175"/>
      <c r="I91" s="175"/>
      <c r="J91" s="175"/>
      <c r="AZ91" s="174" t="str">
        <f>B91</f>
        <v xml:space="preserve">        Přeprava vybouraných hmot, suti a vytěžené zeminy</v>
      </c>
    </row>
    <row r="92" spans="2:52" ht="79.2" x14ac:dyDescent="0.25">
      <c r="B92" s="175" t="s">
        <v>104</v>
      </c>
      <c r="C92" s="175"/>
      <c r="D92" s="175"/>
      <c r="E92" s="175"/>
      <c r="F92" s="175"/>
      <c r="G92" s="175"/>
      <c r="H92" s="175"/>
      <c r="I92" s="175"/>
      <c r="J92" s="175"/>
      <c r="AZ92" s="174" t="str">
        <f>B92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94" spans="2:52" x14ac:dyDescent="0.25">
      <c r="B94" s="175" t="s">
        <v>105</v>
      </c>
      <c r="C94" s="175"/>
      <c r="D94" s="175"/>
      <c r="E94" s="175"/>
      <c r="F94" s="175"/>
      <c r="G94" s="175"/>
      <c r="H94" s="175"/>
      <c r="I94" s="175"/>
      <c r="J94" s="175"/>
      <c r="AZ94" s="174" t="str">
        <f>B94</f>
        <v xml:space="preserve">        Vnitrostaveništní přesun stavebního materiálu</v>
      </c>
    </row>
    <row r="95" spans="2:52" ht="52.8" x14ac:dyDescent="0.25">
      <c r="B95" s="175" t="s">
        <v>106</v>
      </c>
      <c r="C95" s="175"/>
      <c r="D95" s="175"/>
      <c r="E95" s="175"/>
      <c r="F95" s="175"/>
      <c r="G95" s="175"/>
      <c r="H95" s="175"/>
      <c r="I95" s="175"/>
      <c r="J95" s="175"/>
      <c r="AZ95" s="174" t="str">
        <f>B95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6" spans="2:52" ht="52.8" x14ac:dyDescent="0.25">
      <c r="B96" s="175" t="s">
        <v>107</v>
      </c>
      <c r="C96" s="175"/>
      <c r="D96" s="175"/>
      <c r="E96" s="175"/>
      <c r="F96" s="175"/>
      <c r="G96" s="175"/>
      <c r="H96" s="175"/>
      <c r="I96" s="175"/>
      <c r="J96" s="175"/>
      <c r="AZ96" s="174" t="str">
        <f>B96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8" spans="2:52" x14ac:dyDescent="0.25">
      <c r="B98" s="175" t="s">
        <v>108</v>
      </c>
      <c r="C98" s="175"/>
      <c r="D98" s="175"/>
      <c r="E98" s="175"/>
      <c r="F98" s="175"/>
      <c r="G98" s="175"/>
      <c r="H98" s="175"/>
      <c r="I98" s="175"/>
      <c r="J98" s="175"/>
      <c r="AZ98" s="174" t="str">
        <f>B98</f>
        <v xml:space="preserve">        Příplatky za ztížené podmínky prací</v>
      </c>
    </row>
    <row r="99" spans="2:52" ht="26.4" x14ac:dyDescent="0.25">
      <c r="B99" s="175" t="s">
        <v>109</v>
      </c>
      <c r="C99" s="175"/>
      <c r="D99" s="175"/>
      <c r="E99" s="175"/>
      <c r="F99" s="175"/>
      <c r="G99" s="175"/>
      <c r="H99" s="175"/>
      <c r="I99" s="175"/>
      <c r="J99" s="175"/>
      <c r="AZ99" s="174" t="str">
        <f>B99</f>
        <v>Pokud soupis položku příplatku za ztížené podmínky obsahuje, je dodavatel povinen ji ocenit bez ohledu na to, že tento příplatek dodavatel standardně neuplatňuje.</v>
      </c>
    </row>
    <row r="101" spans="2:52" x14ac:dyDescent="0.25">
      <c r="B101" s="175" t="s">
        <v>110</v>
      </c>
      <c r="C101" s="175"/>
      <c r="D101" s="175"/>
      <c r="E101" s="175"/>
      <c r="F101" s="175"/>
      <c r="G101" s="175"/>
      <c r="H101" s="175"/>
      <c r="I101" s="175"/>
      <c r="J101" s="175"/>
      <c r="AZ101" s="174" t="str">
        <f>B101</f>
        <v xml:space="preserve">        Vedlejší a ostatní náklady</v>
      </c>
    </row>
    <row r="102" spans="2:52" ht="26.4" x14ac:dyDescent="0.25">
      <c r="B102" s="175" t="s">
        <v>111</v>
      </c>
      <c r="C102" s="175"/>
      <c r="D102" s="175"/>
      <c r="E102" s="175"/>
      <c r="F102" s="175"/>
      <c r="G102" s="175"/>
      <c r="H102" s="175"/>
      <c r="I102" s="175"/>
      <c r="J102" s="175"/>
      <c r="AZ102" s="174" t="str">
        <f>B102</f>
        <v>Tyto náklady jsou popsány v samostatném soupisu stavebních prací, dodávek a služeb s tím, že dodavatel je povinen v rámci těchto nákladů ocenit všechny definované náklady souhrnně pro celou stavbu.</v>
      </c>
    </row>
    <row r="106" spans="2:52" x14ac:dyDescent="0.25">
      <c r="B106" s="175" t="s">
        <v>112</v>
      </c>
      <c r="C106" s="175"/>
      <c r="D106" s="175"/>
      <c r="E106" s="175"/>
      <c r="F106" s="175"/>
      <c r="G106" s="175"/>
      <c r="H106" s="175"/>
      <c r="I106" s="175"/>
      <c r="J106" s="175"/>
      <c r="AZ106" s="174" t="str">
        <f>B106</f>
        <v>2. SPECIFICKÉ PODMÍNKY PRO ZPRACOVÁNÍ NABÍDKOVÉ CENY</v>
      </c>
    </row>
    <row r="108" spans="2:52" x14ac:dyDescent="0.25">
      <c r="B108" s="175" t="s">
        <v>113</v>
      </c>
      <c r="C108" s="175"/>
      <c r="D108" s="175"/>
      <c r="E108" s="175"/>
      <c r="F108" s="175"/>
      <c r="G108" s="175"/>
      <c r="H108" s="175"/>
      <c r="I108" s="175"/>
      <c r="J108" s="175"/>
      <c r="AZ108" s="174" t="str">
        <f>B108</f>
        <v>Zde doplní zpracovatel soupisu  případná specifika týkající se konkrétní zakázky.</v>
      </c>
    </row>
    <row r="111" spans="2:52" x14ac:dyDescent="0.25">
      <c r="B111" s="175" t="s">
        <v>114</v>
      </c>
      <c r="C111" s="175"/>
      <c r="D111" s="175"/>
      <c r="E111" s="175"/>
      <c r="F111" s="175"/>
      <c r="G111" s="175"/>
      <c r="H111" s="175"/>
      <c r="I111" s="175"/>
      <c r="J111" s="175"/>
      <c r="AZ111" s="174" t="str">
        <f>B111</f>
        <v>3. ELEKTRONICKÁ PODOBA SOUPISU</v>
      </c>
    </row>
    <row r="113" spans="1:52" x14ac:dyDescent="0.25">
      <c r="B113" s="175" t="s">
        <v>115</v>
      </c>
      <c r="C113" s="175"/>
      <c r="D113" s="175"/>
      <c r="E113" s="175"/>
      <c r="F113" s="175"/>
      <c r="G113" s="175"/>
      <c r="H113" s="175"/>
      <c r="I113" s="175"/>
      <c r="J113" s="175"/>
      <c r="AZ113" s="174" t="str">
        <f>B113</f>
        <v xml:space="preserve">        Elektronická podoba soupisu</v>
      </c>
    </row>
    <row r="114" spans="1:52" ht="26.4" x14ac:dyDescent="0.25">
      <c r="B114" s="175" t="s">
        <v>116</v>
      </c>
      <c r="C114" s="175"/>
      <c r="D114" s="175"/>
      <c r="E114" s="175"/>
      <c r="F114" s="175"/>
      <c r="G114" s="175"/>
      <c r="H114" s="175"/>
      <c r="I114" s="175"/>
      <c r="J114" s="175"/>
      <c r="AZ114" s="174" t="str">
        <f>B114</f>
        <v>V souladu se zákonem jsou předložené soupisy zpracovány i v elektronické podobě.  Elektronickou podobou soupisu stavebních prací, dodávek a služeb je formát MS EXCEL.</v>
      </c>
    </row>
    <row r="115" spans="1:52" x14ac:dyDescent="0.25">
      <c r="B115" s="175" t="s">
        <v>117</v>
      </c>
      <c r="C115" s="175"/>
      <c r="D115" s="175"/>
      <c r="E115" s="175"/>
      <c r="F115" s="175"/>
      <c r="G115" s="175"/>
      <c r="H115" s="175"/>
      <c r="I115" s="175"/>
      <c r="J115" s="175"/>
      <c r="AZ115" s="174" t="str">
        <f>B115</f>
        <v>Popis formátu soupisu odpovídá svou strukturou vzorovému soupisu volně dostupnému na internetové adrese:</v>
      </c>
    </row>
    <row r="117" spans="1:52" x14ac:dyDescent="0.25">
      <c r="B117" s="175" t="s">
        <v>118</v>
      </c>
      <c r="C117" s="175"/>
      <c r="D117" s="175"/>
      <c r="E117" s="175"/>
      <c r="F117" s="175"/>
      <c r="G117" s="175"/>
      <c r="H117" s="175"/>
      <c r="I117" s="175"/>
      <c r="J117" s="175"/>
      <c r="AZ117" s="174" t="str">
        <f>B117</f>
        <v>www.stavebnionline.cz/soupis</v>
      </c>
    </row>
    <row r="119" spans="1:52" x14ac:dyDescent="0.25">
      <c r="B119" s="175" t="s">
        <v>119</v>
      </c>
      <c r="C119" s="175"/>
      <c r="D119" s="175"/>
      <c r="E119" s="175"/>
      <c r="F119" s="175"/>
      <c r="G119" s="175"/>
      <c r="H119" s="175"/>
      <c r="I119" s="175"/>
      <c r="J119" s="175"/>
      <c r="AZ119" s="174" t="str">
        <f>B119</f>
        <v xml:space="preserve">        Zpracování elektronické podoby soupisu</v>
      </c>
    </row>
    <row r="120" spans="1:52" ht="52.8" x14ac:dyDescent="0.25">
      <c r="B120" s="175" t="s">
        <v>120</v>
      </c>
      <c r="C120" s="175"/>
      <c r="D120" s="175"/>
      <c r="E120" s="175"/>
      <c r="F120" s="175"/>
      <c r="G120" s="175"/>
      <c r="H120" s="175"/>
      <c r="I120" s="175"/>
      <c r="J120" s="175"/>
      <c r="AZ120" s="174" t="str">
        <f>B120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22" spans="1:52" x14ac:dyDescent="0.25">
      <c r="B122" s="175" t="s">
        <v>121</v>
      </c>
      <c r="C122" s="175"/>
      <c r="D122" s="175"/>
      <c r="E122" s="175"/>
      <c r="F122" s="175"/>
      <c r="G122" s="175"/>
      <c r="H122" s="175"/>
      <c r="I122" s="175"/>
      <c r="J122" s="175"/>
      <c r="AZ122" s="174" t="str">
        <f>B122</f>
        <v xml:space="preserve">        Jiný formát soupisu</v>
      </c>
    </row>
    <row r="123" spans="1:52" ht="39.6" x14ac:dyDescent="0.25">
      <c r="B123" s="175" t="s">
        <v>122</v>
      </c>
      <c r="C123" s="175"/>
      <c r="D123" s="175"/>
      <c r="E123" s="175"/>
      <c r="F123" s="175"/>
      <c r="G123" s="175"/>
      <c r="H123" s="175"/>
      <c r="I123" s="175"/>
      <c r="J123" s="175"/>
      <c r="AZ123" s="174" t="str">
        <f>B123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25" spans="1:52" x14ac:dyDescent="0.25">
      <c r="B125" s="175" t="s">
        <v>123</v>
      </c>
      <c r="C125" s="175"/>
      <c r="D125" s="175"/>
      <c r="E125" s="175"/>
      <c r="F125" s="175"/>
      <c r="G125" s="175"/>
      <c r="H125" s="175"/>
      <c r="I125" s="175"/>
      <c r="J125" s="175"/>
      <c r="AZ125" s="174" t="str">
        <f>B125</f>
        <v xml:space="preserve">        Závěrečné ustanovení</v>
      </c>
    </row>
    <row r="126" spans="1:52" x14ac:dyDescent="0.25">
      <c r="B126" s="175" t="s">
        <v>124</v>
      </c>
      <c r="C126" s="175"/>
      <c r="D126" s="175"/>
      <c r="E126" s="175"/>
      <c r="F126" s="175"/>
      <c r="G126" s="175"/>
      <c r="H126" s="175"/>
      <c r="I126" s="175"/>
      <c r="J126" s="175"/>
      <c r="AZ126" s="174" t="str">
        <f>B126</f>
        <v>Ostatní podmínky vztahující se ke zpracování nabídkové ceny jsou uvedeny v zadávací dokumentaci.</v>
      </c>
    </row>
    <row r="127" spans="1:52" x14ac:dyDescent="0.25">
      <c r="A127" t="s">
        <v>125</v>
      </c>
      <c r="B127" t="s">
        <v>126</v>
      </c>
    </row>
    <row r="128" spans="1:52" x14ac:dyDescent="0.25">
      <c r="A128" t="s">
        <v>127</v>
      </c>
      <c r="B128" t="s">
        <v>128</v>
      </c>
    </row>
    <row r="129" spans="1:10" x14ac:dyDescent="0.25">
      <c r="A129" t="s">
        <v>125</v>
      </c>
      <c r="B129" t="s">
        <v>129</v>
      </c>
    </row>
    <row r="130" spans="1:10" x14ac:dyDescent="0.25">
      <c r="A130" t="s">
        <v>127</v>
      </c>
      <c r="B130" t="s">
        <v>130</v>
      </c>
    </row>
    <row r="131" spans="1:10" x14ac:dyDescent="0.25">
      <c r="A131" t="s">
        <v>125</v>
      </c>
      <c r="B131" t="s">
        <v>131</v>
      </c>
    </row>
    <row r="132" spans="1:10" x14ac:dyDescent="0.25">
      <c r="A132" t="s">
        <v>127</v>
      </c>
      <c r="B132" t="s">
        <v>132</v>
      </c>
    </row>
    <row r="133" spans="1:10" x14ac:dyDescent="0.25">
      <c r="A133" t="s">
        <v>125</v>
      </c>
      <c r="B133" t="s">
        <v>133</v>
      </c>
    </row>
    <row r="134" spans="1:10" x14ac:dyDescent="0.25">
      <c r="A134" t="s">
        <v>127</v>
      </c>
      <c r="B134" t="s">
        <v>134</v>
      </c>
    </row>
    <row r="135" spans="1:10" x14ac:dyDescent="0.25">
      <c r="A135" t="s">
        <v>125</v>
      </c>
      <c r="B135" t="s">
        <v>135</v>
      </c>
    </row>
    <row r="136" spans="1:10" x14ac:dyDescent="0.25">
      <c r="A136" t="s">
        <v>127</v>
      </c>
      <c r="B136" t="s">
        <v>136</v>
      </c>
    </row>
    <row r="137" spans="1:10" x14ac:dyDescent="0.25">
      <c r="A137" t="s">
        <v>125</v>
      </c>
      <c r="B137" t="s">
        <v>137</v>
      </c>
    </row>
    <row r="138" spans="1:10" x14ac:dyDescent="0.25">
      <c r="A138" t="s">
        <v>127</v>
      </c>
      <c r="B138" t="s">
        <v>138</v>
      </c>
    </row>
    <row r="141" spans="1:10" ht="15.6" x14ac:dyDescent="0.3">
      <c r="B141" s="176" t="s">
        <v>139</v>
      </c>
    </row>
    <row r="143" spans="1:10" ht="25.5" customHeight="1" x14ac:dyDescent="0.25">
      <c r="A143" s="178"/>
      <c r="B143" s="181" t="s">
        <v>17</v>
      </c>
      <c r="C143" s="181" t="s">
        <v>5</v>
      </c>
      <c r="D143" s="182"/>
      <c r="E143" s="182"/>
      <c r="F143" s="183" t="s">
        <v>140</v>
      </c>
      <c r="G143" s="183"/>
      <c r="H143" s="183"/>
      <c r="I143" s="183" t="s">
        <v>29</v>
      </c>
      <c r="J143" s="183" t="s">
        <v>0</v>
      </c>
    </row>
    <row r="144" spans="1:10" ht="36.75" customHeight="1" x14ac:dyDescent="0.25">
      <c r="A144" s="179"/>
      <c r="B144" s="184" t="s">
        <v>141</v>
      </c>
      <c r="C144" s="185" t="s">
        <v>142</v>
      </c>
      <c r="D144" s="186"/>
      <c r="E144" s="186"/>
      <c r="F144" s="192" t="s">
        <v>24</v>
      </c>
      <c r="G144" s="193"/>
      <c r="H144" s="193"/>
      <c r="I144" s="193">
        <f>'101 872007101 Pol'!G8</f>
        <v>0</v>
      </c>
      <c r="J144" s="190" t="str">
        <f>IF(I164=0,"",I144/I164*100)</f>
        <v/>
      </c>
    </row>
    <row r="145" spans="1:10" ht="36.75" customHeight="1" x14ac:dyDescent="0.25">
      <c r="A145" s="179"/>
      <c r="B145" s="184" t="s">
        <v>143</v>
      </c>
      <c r="C145" s="185" t="s">
        <v>144</v>
      </c>
      <c r="D145" s="186"/>
      <c r="E145" s="186"/>
      <c r="F145" s="192" t="s">
        <v>24</v>
      </c>
      <c r="G145" s="193"/>
      <c r="H145" s="193"/>
      <c r="I145" s="193">
        <f>'101 872007101 Pol'!G108</f>
        <v>0</v>
      </c>
      <c r="J145" s="190" t="str">
        <f>IF(I164=0,"",I145/I164*100)</f>
        <v/>
      </c>
    </row>
    <row r="146" spans="1:10" ht="36.75" customHeight="1" x14ac:dyDescent="0.25">
      <c r="A146" s="179"/>
      <c r="B146" s="184" t="s">
        <v>145</v>
      </c>
      <c r="C146" s="185" t="s">
        <v>144</v>
      </c>
      <c r="D146" s="186"/>
      <c r="E146" s="186"/>
      <c r="F146" s="192" t="s">
        <v>24</v>
      </c>
      <c r="G146" s="193"/>
      <c r="H146" s="193"/>
      <c r="I146" s="193">
        <f>'101 872007101 Pol'!G128</f>
        <v>0</v>
      </c>
      <c r="J146" s="190" t="str">
        <f>IF(I164=0,"",I146/I164*100)</f>
        <v/>
      </c>
    </row>
    <row r="147" spans="1:10" ht="36.75" customHeight="1" x14ac:dyDescent="0.25">
      <c r="A147" s="179"/>
      <c r="B147" s="184" t="s">
        <v>146</v>
      </c>
      <c r="C147" s="185" t="s">
        <v>147</v>
      </c>
      <c r="D147" s="186"/>
      <c r="E147" s="186"/>
      <c r="F147" s="192" t="s">
        <v>24</v>
      </c>
      <c r="G147" s="193"/>
      <c r="H147" s="193"/>
      <c r="I147" s="193">
        <f>'101 872007101 Pol'!G144</f>
        <v>0</v>
      </c>
      <c r="J147" s="190" t="str">
        <f>IF(I164=0,"",I147/I164*100)</f>
        <v/>
      </c>
    </row>
    <row r="148" spans="1:10" ht="36.75" customHeight="1" x14ac:dyDescent="0.25">
      <c r="A148" s="179"/>
      <c r="B148" s="184" t="s">
        <v>148</v>
      </c>
      <c r="C148" s="185" t="s">
        <v>149</v>
      </c>
      <c r="D148" s="186"/>
      <c r="E148" s="186"/>
      <c r="F148" s="192" t="s">
        <v>24</v>
      </c>
      <c r="G148" s="193"/>
      <c r="H148" s="193"/>
      <c r="I148" s="193">
        <f>'101 872007101 Pol'!G150</f>
        <v>0</v>
      </c>
      <c r="J148" s="190" t="str">
        <f>IF(I164=0,"",I148/I164*100)</f>
        <v/>
      </c>
    </row>
    <row r="149" spans="1:10" ht="36.75" customHeight="1" x14ac:dyDescent="0.25">
      <c r="A149" s="179"/>
      <c r="B149" s="184" t="s">
        <v>150</v>
      </c>
      <c r="C149" s="185" t="s">
        <v>151</v>
      </c>
      <c r="D149" s="186"/>
      <c r="E149" s="186"/>
      <c r="F149" s="192" t="s">
        <v>24</v>
      </c>
      <c r="G149" s="193"/>
      <c r="H149" s="193"/>
      <c r="I149" s="193">
        <f>'101 872007101 Pol'!G192</f>
        <v>0</v>
      </c>
      <c r="J149" s="190" t="str">
        <f>IF(I164=0,"",I149/I164*100)</f>
        <v/>
      </c>
    </row>
    <row r="150" spans="1:10" ht="36.75" customHeight="1" x14ac:dyDescent="0.25">
      <c r="A150" s="179"/>
      <c r="B150" s="184" t="s">
        <v>152</v>
      </c>
      <c r="C150" s="185" t="s">
        <v>153</v>
      </c>
      <c r="D150" s="186"/>
      <c r="E150" s="186"/>
      <c r="F150" s="192" t="s">
        <v>24</v>
      </c>
      <c r="G150" s="193"/>
      <c r="H150" s="193"/>
      <c r="I150" s="193">
        <f>'101 872007101 Pol'!G225</f>
        <v>0</v>
      </c>
      <c r="J150" s="190" t="str">
        <f>IF(I164=0,"",I150/I164*100)</f>
        <v/>
      </c>
    </row>
    <row r="151" spans="1:10" ht="36.75" customHeight="1" x14ac:dyDescent="0.25">
      <c r="A151" s="179"/>
      <c r="B151" s="184" t="s">
        <v>154</v>
      </c>
      <c r="C151" s="185" t="s">
        <v>155</v>
      </c>
      <c r="D151" s="186"/>
      <c r="E151" s="186"/>
      <c r="F151" s="192" t="s">
        <v>24</v>
      </c>
      <c r="G151" s="193"/>
      <c r="H151" s="193"/>
      <c r="I151" s="193">
        <f>'101 872007101 Pol'!G231</f>
        <v>0</v>
      </c>
      <c r="J151" s="190" t="str">
        <f>IF(I164=0,"",I151/I164*100)</f>
        <v/>
      </c>
    </row>
    <row r="152" spans="1:10" ht="36.75" customHeight="1" x14ac:dyDescent="0.25">
      <c r="A152" s="179"/>
      <c r="B152" s="184" t="s">
        <v>156</v>
      </c>
      <c r="C152" s="185" t="s">
        <v>157</v>
      </c>
      <c r="D152" s="186"/>
      <c r="E152" s="186"/>
      <c r="F152" s="192" t="s">
        <v>24</v>
      </c>
      <c r="G152" s="193"/>
      <c r="H152" s="193"/>
      <c r="I152" s="193">
        <f>'101 872007101 Pol'!G241</f>
        <v>0</v>
      </c>
      <c r="J152" s="190" t="str">
        <f>IF(I164=0,"",I152/I164*100)</f>
        <v/>
      </c>
    </row>
    <row r="153" spans="1:10" ht="36.75" customHeight="1" x14ac:dyDescent="0.25">
      <c r="A153" s="179"/>
      <c r="B153" s="184" t="s">
        <v>158</v>
      </c>
      <c r="C153" s="185" t="s">
        <v>159</v>
      </c>
      <c r="D153" s="186"/>
      <c r="E153" s="186"/>
      <c r="F153" s="192" t="s">
        <v>24</v>
      </c>
      <c r="G153" s="193"/>
      <c r="H153" s="193"/>
      <c r="I153" s="193">
        <f>'101 872007101 Pol'!G253</f>
        <v>0</v>
      </c>
      <c r="J153" s="190" t="str">
        <f>IF(I164=0,"",I153/I164*100)</f>
        <v/>
      </c>
    </row>
    <row r="154" spans="1:10" ht="36.75" customHeight="1" x14ac:dyDescent="0.25">
      <c r="A154" s="179"/>
      <c r="B154" s="184" t="s">
        <v>160</v>
      </c>
      <c r="C154" s="185" t="s">
        <v>161</v>
      </c>
      <c r="D154" s="186"/>
      <c r="E154" s="186"/>
      <c r="F154" s="192" t="s">
        <v>24</v>
      </c>
      <c r="G154" s="193"/>
      <c r="H154" s="193"/>
      <c r="I154" s="193">
        <f>'101 872007101 Pol'!G258</f>
        <v>0</v>
      </c>
      <c r="J154" s="190" t="str">
        <f>IF(I164=0,"",I154/I164*100)</f>
        <v/>
      </c>
    </row>
    <row r="155" spans="1:10" ht="36.75" customHeight="1" x14ac:dyDescent="0.25">
      <c r="A155" s="179"/>
      <c r="B155" s="184" t="s">
        <v>162</v>
      </c>
      <c r="C155" s="185" t="s">
        <v>163</v>
      </c>
      <c r="D155" s="186"/>
      <c r="E155" s="186"/>
      <c r="F155" s="192" t="s">
        <v>24</v>
      </c>
      <c r="G155" s="193"/>
      <c r="H155" s="193"/>
      <c r="I155" s="193">
        <f>'101 872007101 Pol'!G272</f>
        <v>0</v>
      </c>
      <c r="J155" s="190" t="str">
        <f>IF(I164=0,"",I155/I164*100)</f>
        <v/>
      </c>
    </row>
    <row r="156" spans="1:10" ht="36.75" customHeight="1" x14ac:dyDescent="0.25">
      <c r="A156" s="179"/>
      <c r="B156" s="184" t="s">
        <v>164</v>
      </c>
      <c r="C156" s="185" t="s">
        <v>165</v>
      </c>
      <c r="D156" s="186"/>
      <c r="E156" s="186"/>
      <c r="F156" s="192" t="s">
        <v>24</v>
      </c>
      <c r="G156" s="193"/>
      <c r="H156" s="193"/>
      <c r="I156" s="193">
        <f>'101 872007101 Pol'!G279</f>
        <v>0</v>
      </c>
      <c r="J156" s="190" t="str">
        <f>IF(I164=0,"",I156/I164*100)</f>
        <v/>
      </c>
    </row>
    <row r="157" spans="1:10" ht="36.75" customHeight="1" x14ac:dyDescent="0.25">
      <c r="A157" s="179"/>
      <c r="B157" s="184" t="s">
        <v>166</v>
      </c>
      <c r="C157" s="185" t="s">
        <v>167</v>
      </c>
      <c r="D157" s="186"/>
      <c r="E157" s="186"/>
      <c r="F157" s="192" t="s">
        <v>24</v>
      </c>
      <c r="G157" s="193"/>
      <c r="H157" s="193"/>
      <c r="I157" s="193">
        <f>'101 872007101 Pol'!G297</f>
        <v>0</v>
      </c>
      <c r="J157" s="190" t="str">
        <f>IF(I164=0,"",I157/I164*100)</f>
        <v/>
      </c>
    </row>
    <row r="158" spans="1:10" ht="36.75" customHeight="1" x14ac:dyDescent="0.25">
      <c r="A158" s="179"/>
      <c r="B158" s="184" t="s">
        <v>168</v>
      </c>
      <c r="C158" s="185" t="s">
        <v>169</v>
      </c>
      <c r="D158" s="186"/>
      <c r="E158" s="186"/>
      <c r="F158" s="192" t="s">
        <v>25</v>
      </c>
      <c r="G158" s="193"/>
      <c r="H158" s="193"/>
      <c r="I158" s="193">
        <f>'101 872007101 Pol'!G303</f>
        <v>0</v>
      </c>
      <c r="J158" s="190" t="str">
        <f>IF(I164=0,"",I158/I164*100)</f>
        <v/>
      </c>
    </row>
    <row r="159" spans="1:10" ht="36.75" customHeight="1" x14ac:dyDescent="0.25">
      <c r="A159" s="179"/>
      <c r="B159" s="184" t="s">
        <v>170</v>
      </c>
      <c r="C159" s="185" t="s">
        <v>171</v>
      </c>
      <c r="D159" s="186"/>
      <c r="E159" s="186"/>
      <c r="F159" s="192" t="s">
        <v>25</v>
      </c>
      <c r="G159" s="193"/>
      <c r="H159" s="193"/>
      <c r="I159" s="193">
        <f>'101 872007101 Pol'!G321</f>
        <v>0</v>
      </c>
      <c r="J159" s="190" t="str">
        <f>IF(I164=0,"",I159/I164*100)</f>
        <v/>
      </c>
    </row>
    <row r="160" spans="1:10" ht="36.75" customHeight="1" x14ac:dyDescent="0.25">
      <c r="A160" s="179"/>
      <c r="B160" s="184" t="s">
        <v>172</v>
      </c>
      <c r="C160" s="185" t="s">
        <v>173</v>
      </c>
      <c r="D160" s="186"/>
      <c r="E160" s="186"/>
      <c r="F160" s="192" t="s">
        <v>26</v>
      </c>
      <c r="G160" s="193"/>
      <c r="H160" s="193"/>
      <c r="I160" s="193">
        <f>'501 872007501 Pol'!G8</f>
        <v>0</v>
      </c>
      <c r="J160" s="190" t="str">
        <f>IF(I164=0,"",I160/I164*100)</f>
        <v/>
      </c>
    </row>
    <row r="161" spans="1:10" ht="36.75" customHeight="1" x14ac:dyDescent="0.25">
      <c r="A161" s="179"/>
      <c r="B161" s="184" t="s">
        <v>174</v>
      </c>
      <c r="C161" s="185" t="s">
        <v>175</v>
      </c>
      <c r="D161" s="186"/>
      <c r="E161" s="186"/>
      <c r="F161" s="192" t="s">
        <v>26</v>
      </c>
      <c r="G161" s="193"/>
      <c r="H161" s="193"/>
      <c r="I161" s="193">
        <f>'301 872007301 Pol'!G8+'401 872007401 Pol'!G8+'402 872007402 Pol'!G8</f>
        <v>0</v>
      </c>
      <c r="J161" s="190" t="str">
        <f>IF(I164=0,"",I161/I164*100)</f>
        <v/>
      </c>
    </row>
    <row r="162" spans="1:10" ht="36.75" customHeight="1" x14ac:dyDescent="0.25">
      <c r="A162" s="179"/>
      <c r="B162" s="184" t="s">
        <v>176</v>
      </c>
      <c r="C162" s="185" t="s">
        <v>27</v>
      </c>
      <c r="D162" s="186"/>
      <c r="E162" s="186"/>
      <c r="F162" s="192" t="s">
        <v>176</v>
      </c>
      <c r="G162" s="193"/>
      <c r="H162" s="193"/>
      <c r="I162" s="193">
        <f>'00 87200700 Naklady'!G8</f>
        <v>0</v>
      </c>
      <c r="J162" s="190" t="str">
        <f>IF(I164=0,"",I162/I164*100)</f>
        <v/>
      </c>
    </row>
    <row r="163" spans="1:10" ht="36.75" customHeight="1" x14ac:dyDescent="0.25">
      <c r="A163" s="179"/>
      <c r="B163" s="184" t="s">
        <v>177</v>
      </c>
      <c r="C163" s="185" t="s">
        <v>28</v>
      </c>
      <c r="D163" s="186"/>
      <c r="E163" s="186"/>
      <c r="F163" s="192" t="s">
        <v>177</v>
      </c>
      <c r="G163" s="193"/>
      <c r="H163" s="193"/>
      <c r="I163" s="193">
        <f>'00 87200700 Naklady'!G22</f>
        <v>0</v>
      </c>
      <c r="J163" s="190" t="str">
        <f>IF(I164=0,"",I163/I164*100)</f>
        <v/>
      </c>
    </row>
    <row r="164" spans="1:10" ht="25.5" customHeight="1" x14ac:dyDescent="0.25">
      <c r="A164" s="180"/>
      <c r="B164" s="187" t="s">
        <v>1</v>
      </c>
      <c r="C164" s="188"/>
      <c r="D164" s="189"/>
      <c r="E164" s="189"/>
      <c r="F164" s="194"/>
      <c r="G164" s="195"/>
      <c r="H164" s="195"/>
      <c r="I164" s="195">
        <f>SUM(I144:I163)</f>
        <v>0</v>
      </c>
      <c r="J164" s="191">
        <f>SUM(J144:J163)</f>
        <v>0</v>
      </c>
    </row>
    <row r="165" spans="1:10" x14ac:dyDescent="0.25">
      <c r="F165" s="133"/>
      <c r="G165" s="133"/>
      <c r="H165" s="133"/>
      <c r="I165" s="133"/>
      <c r="J165" s="134"/>
    </row>
    <row r="166" spans="1:10" x14ac:dyDescent="0.25">
      <c r="F166" s="133"/>
      <c r="G166" s="133"/>
      <c r="H166" s="133"/>
      <c r="I166" s="133"/>
      <c r="J166" s="134"/>
    </row>
    <row r="167" spans="1:10" x14ac:dyDescent="0.25">
      <c r="F167" s="133"/>
      <c r="G167" s="133"/>
      <c r="H167" s="133"/>
      <c r="I167" s="133"/>
      <c r="J167" s="134"/>
    </row>
  </sheetData>
  <sheetProtection algorithmName="SHA-512" hashValue="EVCxDsvVT8ArSC5u1hE/usuuUnauR71Hci1hHyBWC7hzRXgYWixJBxnPlcQHFCLuYlhEh4e2wthJnRQr6nZqgA==" saltValue="rUfSNENk86VAHPYkS/gn1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0">
    <mergeCell ref="C160:E160"/>
    <mergeCell ref="C161:E161"/>
    <mergeCell ref="C162:E162"/>
    <mergeCell ref="C163:E163"/>
    <mergeCell ref="C155:E155"/>
    <mergeCell ref="C156:E156"/>
    <mergeCell ref="C157:E157"/>
    <mergeCell ref="C158:E158"/>
    <mergeCell ref="C159:E159"/>
    <mergeCell ref="C150:E150"/>
    <mergeCell ref="C151:E151"/>
    <mergeCell ref="C152:E152"/>
    <mergeCell ref="C153:E153"/>
    <mergeCell ref="C154:E154"/>
    <mergeCell ref="C145:E145"/>
    <mergeCell ref="C146:E146"/>
    <mergeCell ref="C147:E147"/>
    <mergeCell ref="C148:E148"/>
    <mergeCell ref="C149:E149"/>
    <mergeCell ref="B122:J122"/>
    <mergeCell ref="B123:J123"/>
    <mergeCell ref="B125:J125"/>
    <mergeCell ref="B126:J126"/>
    <mergeCell ref="C144:E144"/>
    <mergeCell ref="B114:J114"/>
    <mergeCell ref="B115:J115"/>
    <mergeCell ref="B117:J117"/>
    <mergeCell ref="B119:J119"/>
    <mergeCell ref="B120:J120"/>
    <mergeCell ref="B102:J102"/>
    <mergeCell ref="B106:J106"/>
    <mergeCell ref="B108:J108"/>
    <mergeCell ref="B111:J111"/>
    <mergeCell ref="B113:J113"/>
    <mergeCell ref="B95:J95"/>
    <mergeCell ref="B96:J96"/>
    <mergeCell ref="B98:J98"/>
    <mergeCell ref="B99:J99"/>
    <mergeCell ref="B101:J101"/>
    <mergeCell ref="B87:J87"/>
    <mergeCell ref="B89:J89"/>
    <mergeCell ref="B91:J91"/>
    <mergeCell ref="B92:J92"/>
    <mergeCell ref="B94:J94"/>
    <mergeCell ref="B79:J79"/>
    <mergeCell ref="B81:J81"/>
    <mergeCell ref="B82:J82"/>
    <mergeCell ref="B84:J84"/>
    <mergeCell ref="B86:J86"/>
    <mergeCell ref="B71:J71"/>
    <mergeCell ref="B73:J73"/>
    <mergeCell ref="B75:J75"/>
    <mergeCell ref="B76:J76"/>
    <mergeCell ref="B78:J78"/>
    <mergeCell ref="B66:J66"/>
    <mergeCell ref="B67:J67"/>
    <mergeCell ref="B68:J68"/>
    <mergeCell ref="B69:J69"/>
    <mergeCell ref="B70:J70"/>
    <mergeCell ref="B56:J56"/>
    <mergeCell ref="B58:J58"/>
    <mergeCell ref="B60:J60"/>
    <mergeCell ref="B61:J61"/>
    <mergeCell ref="B63:J63"/>
    <mergeCell ref="C49:E49"/>
    <mergeCell ref="C50:E50"/>
    <mergeCell ref="C51:E51"/>
    <mergeCell ref="C52:E52"/>
    <mergeCell ref="B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3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0" t="s">
        <v>6</v>
      </c>
      <c r="B1" s="100"/>
      <c r="C1" s="101"/>
      <c r="D1" s="100"/>
      <c r="E1" s="100"/>
      <c r="F1" s="100"/>
      <c r="G1" s="100"/>
    </row>
    <row r="2" spans="1:7" ht="24.9" customHeight="1" x14ac:dyDescent="0.25">
      <c r="A2" s="49" t="s">
        <v>7</v>
      </c>
      <c r="B2" s="48"/>
      <c r="C2" s="102"/>
      <c r="D2" s="102"/>
      <c r="E2" s="102"/>
      <c r="F2" s="102"/>
      <c r="G2" s="103"/>
    </row>
    <row r="3" spans="1:7" ht="24.9" customHeight="1" x14ac:dyDescent="0.25">
      <c r="A3" s="49" t="s">
        <v>8</v>
      </c>
      <c r="B3" s="48"/>
      <c r="C3" s="102"/>
      <c r="D3" s="102"/>
      <c r="E3" s="102"/>
      <c r="F3" s="102"/>
      <c r="G3" s="103"/>
    </row>
    <row r="4" spans="1:7" ht="24.9" customHeight="1" x14ac:dyDescent="0.25">
      <c r="A4" s="49" t="s">
        <v>9</v>
      </c>
      <c r="B4" s="48"/>
      <c r="C4" s="102"/>
      <c r="D4" s="102"/>
      <c r="E4" s="102"/>
      <c r="F4" s="102"/>
      <c r="G4" s="103"/>
    </row>
    <row r="5" spans="1:7" x14ac:dyDescent="0.25">
      <c r="B5" s="4"/>
      <c r="C5" s="5"/>
      <c r="D5" s="6"/>
    </row>
  </sheetData>
  <sheetProtection algorithmName="SHA-512" hashValue="jmX+iS/tT/59N2KuVmFcJQhyIFrS8QsZ/LGuSjOcUfAepFWOLBM4zYmLo2pESUC5Bb4BStfls2tDfhGvW9l7KA==" saltValue="nOtfTDm7yocYMD8bJgK3gg=="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B89AB-9DE5-4CEE-93A4-376F131C932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178</v>
      </c>
      <c r="B1" s="197"/>
      <c r="C1" s="197"/>
      <c r="D1" s="197"/>
      <c r="E1" s="197"/>
      <c r="F1" s="197"/>
      <c r="G1" s="197"/>
      <c r="AG1" t="s">
        <v>179</v>
      </c>
    </row>
    <row r="2" spans="1:60" ht="25.05" customHeight="1" x14ac:dyDescent="0.25">
      <c r="A2" s="198" t="s">
        <v>7</v>
      </c>
      <c r="B2" s="48" t="s">
        <v>43</v>
      </c>
      <c r="C2" s="201" t="s">
        <v>44</v>
      </c>
      <c r="D2" s="199"/>
      <c r="E2" s="199"/>
      <c r="F2" s="199"/>
      <c r="G2" s="200"/>
      <c r="AG2" t="s">
        <v>180</v>
      </c>
    </row>
    <row r="3" spans="1:60" ht="25.05" customHeight="1" x14ac:dyDescent="0.25">
      <c r="A3" s="198" t="s">
        <v>8</v>
      </c>
      <c r="B3" s="48" t="s">
        <v>181</v>
      </c>
      <c r="C3" s="201" t="s">
        <v>60</v>
      </c>
      <c r="D3" s="199"/>
      <c r="E3" s="199"/>
      <c r="F3" s="199"/>
      <c r="G3" s="200"/>
      <c r="AC3" s="177" t="s">
        <v>182</v>
      </c>
      <c r="AG3" t="s">
        <v>183</v>
      </c>
    </row>
    <row r="4" spans="1:60" ht="25.05" customHeight="1" x14ac:dyDescent="0.25">
      <c r="A4" s="202" t="s">
        <v>9</v>
      </c>
      <c r="B4" s="203" t="s">
        <v>59</v>
      </c>
      <c r="C4" s="204" t="s">
        <v>60</v>
      </c>
      <c r="D4" s="205"/>
      <c r="E4" s="205"/>
      <c r="F4" s="205"/>
      <c r="G4" s="206"/>
      <c r="AG4" t="s">
        <v>184</v>
      </c>
    </row>
    <row r="5" spans="1:60" x14ac:dyDescent="0.25">
      <c r="D5" s="10"/>
    </row>
    <row r="6" spans="1:60" ht="39.6" x14ac:dyDescent="0.25">
      <c r="A6" s="208" t="s">
        <v>185</v>
      </c>
      <c r="B6" s="210" t="s">
        <v>186</v>
      </c>
      <c r="C6" s="210" t="s">
        <v>187</v>
      </c>
      <c r="D6" s="209" t="s">
        <v>188</v>
      </c>
      <c r="E6" s="208" t="s">
        <v>189</v>
      </c>
      <c r="F6" s="207" t="s">
        <v>190</v>
      </c>
      <c r="G6" s="208" t="s">
        <v>29</v>
      </c>
      <c r="H6" s="211" t="s">
        <v>30</v>
      </c>
      <c r="I6" s="211" t="s">
        <v>191</v>
      </c>
      <c r="J6" s="211" t="s">
        <v>31</v>
      </c>
      <c r="K6" s="211" t="s">
        <v>192</v>
      </c>
      <c r="L6" s="211" t="s">
        <v>193</v>
      </c>
      <c r="M6" s="211" t="s">
        <v>194</v>
      </c>
      <c r="N6" s="211" t="s">
        <v>195</v>
      </c>
      <c r="O6" s="211" t="s">
        <v>196</v>
      </c>
      <c r="P6" s="211" t="s">
        <v>197</v>
      </c>
      <c r="Q6" s="211" t="s">
        <v>198</v>
      </c>
      <c r="R6" s="211" t="s">
        <v>199</v>
      </c>
      <c r="S6" s="211" t="s">
        <v>200</v>
      </c>
      <c r="T6" s="211" t="s">
        <v>201</v>
      </c>
      <c r="U6" s="211" t="s">
        <v>202</v>
      </c>
      <c r="V6" s="211" t="s">
        <v>203</v>
      </c>
      <c r="W6" s="211" t="s">
        <v>204</v>
      </c>
      <c r="X6" s="211" t="s">
        <v>205</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5">
      <c r="A8" s="228" t="s">
        <v>206</v>
      </c>
      <c r="B8" s="229" t="s">
        <v>176</v>
      </c>
      <c r="C8" s="253" t="s">
        <v>27</v>
      </c>
      <c r="D8" s="230"/>
      <c r="E8" s="231"/>
      <c r="F8" s="232"/>
      <c r="G8" s="232">
        <f>SUMIF(AG9:AG21,"&lt;&gt;NOR",G9:G21)</f>
        <v>0</v>
      </c>
      <c r="H8" s="232"/>
      <c r="I8" s="232">
        <f>SUM(I9:I21)</f>
        <v>0</v>
      </c>
      <c r="J8" s="232"/>
      <c r="K8" s="232">
        <f>SUM(K9:K21)</f>
        <v>0</v>
      </c>
      <c r="L8" s="232"/>
      <c r="M8" s="232">
        <f>SUM(M9:M21)</f>
        <v>0</v>
      </c>
      <c r="N8" s="231"/>
      <c r="O8" s="231">
        <f>SUM(O9:O21)</f>
        <v>0</v>
      </c>
      <c r="P8" s="231"/>
      <c r="Q8" s="231">
        <f>SUM(Q9:Q21)</f>
        <v>0</v>
      </c>
      <c r="R8" s="232"/>
      <c r="S8" s="232"/>
      <c r="T8" s="233"/>
      <c r="U8" s="227"/>
      <c r="V8" s="227">
        <f>SUM(V9:V21)</f>
        <v>0</v>
      </c>
      <c r="W8" s="227"/>
      <c r="X8" s="227"/>
      <c r="AG8" t="s">
        <v>207</v>
      </c>
    </row>
    <row r="9" spans="1:60" outlineLevel="1" x14ac:dyDescent="0.25">
      <c r="A9" s="234">
        <v>1</v>
      </c>
      <c r="B9" s="235" t="s">
        <v>208</v>
      </c>
      <c r="C9" s="254" t="s">
        <v>209</v>
      </c>
      <c r="D9" s="236" t="s">
        <v>210</v>
      </c>
      <c r="E9" s="237">
        <v>1</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211</v>
      </c>
      <c r="T9" s="240" t="s">
        <v>212</v>
      </c>
      <c r="U9" s="223">
        <v>0</v>
      </c>
      <c r="V9" s="223">
        <f>ROUND(E9*U9,2)</f>
        <v>0</v>
      </c>
      <c r="W9" s="223"/>
      <c r="X9" s="223" t="s">
        <v>213</v>
      </c>
      <c r="Y9" s="212"/>
      <c r="Z9" s="212"/>
      <c r="AA9" s="212"/>
      <c r="AB9" s="212"/>
      <c r="AC9" s="212"/>
      <c r="AD9" s="212"/>
      <c r="AE9" s="212"/>
      <c r="AF9" s="212"/>
      <c r="AG9" s="212" t="s">
        <v>214</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55" t="s">
        <v>215</v>
      </c>
      <c r="D10" s="241"/>
      <c r="E10" s="241"/>
      <c r="F10" s="241"/>
      <c r="G10" s="241"/>
      <c r="H10" s="223"/>
      <c r="I10" s="223"/>
      <c r="J10" s="223"/>
      <c r="K10" s="223"/>
      <c r="L10" s="223"/>
      <c r="M10" s="223"/>
      <c r="N10" s="222"/>
      <c r="O10" s="222"/>
      <c r="P10" s="222"/>
      <c r="Q10" s="222"/>
      <c r="R10" s="223"/>
      <c r="S10" s="223"/>
      <c r="T10" s="223"/>
      <c r="U10" s="223"/>
      <c r="V10" s="223"/>
      <c r="W10" s="223"/>
      <c r="X10" s="223"/>
      <c r="Y10" s="212"/>
      <c r="Z10" s="212"/>
      <c r="AA10" s="212"/>
      <c r="AB10" s="212"/>
      <c r="AC10" s="212"/>
      <c r="AD10" s="212"/>
      <c r="AE10" s="212"/>
      <c r="AF10" s="212"/>
      <c r="AG10" s="212" t="s">
        <v>216</v>
      </c>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34">
        <v>2</v>
      </c>
      <c r="B11" s="235" t="s">
        <v>217</v>
      </c>
      <c r="C11" s="254" t="s">
        <v>218</v>
      </c>
      <c r="D11" s="236" t="s">
        <v>210</v>
      </c>
      <c r="E11" s="237">
        <v>1</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211</v>
      </c>
      <c r="T11" s="240" t="s">
        <v>212</v>
      </c>
      <c r="U11" s="223">
        <v>0</v>
      </c>
      <c r="V11" s="223">
        <f>ROUND(E11*U11,2)</f>
        <v>0</v>
      </c>
      <c r="W11" s="223"/>
      <c r="X11" s="223" t="s">
        <v>213</v>
      </c>
      <c r="Y11" s="212"/>
      <c r="Z11" s="212"/>
      <c r="AA11" s="212"/>
      <c r="AB11" s="212"/>
      <c r="AC11" s="212"/>
      <c r="AD11" s="212"/>
      <c r="AE11" s="212"/>
      <c r="AF11" s="212"/>
      <c r="AG11" s="212" t="s">
        <v>214</v>
      </c>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55" t="s">
        <v>219</v>
      </c>
      <c r="D12" s="241"/>
      <c r="E12" s="241"/>
      <c r="F12" s="241"/>
      <c r="G12" s="241"/>
      <c r="H12" s="223"/>
      <c r="I12" s="223"/>
      <c r="J12" s="223"/>
      <c r="K12" s="223"/>
      <c r="L12" s="223"/>
      <c r="M12" s="223"/>
      <c r="N12" s="222"/>
      <c r="O12" s="222"/>
      <c r="P12" s="222"/>
      <c r="Q12" s="222"/>
      <c r="R12" s="223"/>
      <c r="S12" s="223"/>
      <c r="T12" s="223"/>
      <c r="U12" s="223"/>
      <c r="V12" s="223"/>
      <c r="W12" s="223"/>
      <c r="X12" s="223"/>
      <c r="Y12" s="212"/>
      <c r="Z12" s="212"/>
      <c r="AA12" s="212"/>
      <c r="AB12" s="212"/>
      <c r="AC12" s="212"/>
      <c r="AD12" s="212"/>
      <c r="AE12" s="212"/>
      <c r="AF12" s="212"/>
      <c r="AG12" s="212" t="s">
        <v>216</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34">
        <v>3</v>
      </c>
      <c r="B13" s="235" t="s">
        <v>220</v>
      </c>
      <c r="C13" s="254" t="s">
        <v>221</v>
      </c>
      <c r="D13" s="236" t="s">
        <v>210</v>
      </c>
      <c r="E13" s="237">
        <v>1</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211</v>
      </c>
      <c r="T13" s="240" t="s">
        <v>212</v>
      </c>
      <c r="U13" s="223">
        <v>0</v>
      </c>
      <c r="V13" s="223">
        <f>ROUND(E13*U13,2)</f>
        <v>0</v>
      </c>
      <c r="W13" s="223"/>
      <c r="X13" s="223" t="s">
        <v>213</v>
      </c>
      <c r="Y13" s="212"/>
      <c r="Z13" s="212"/>
      <c r="AA13" s="212"/>
      <c r="AB13" s="212"/>
      <c r="AC13" s="212"/>
      <c r="AD13" s="212"/>
      <c r="AE13" s="212"/>
      <c r="AF13" s="212"/>
      <c r="AG13" s="212" t="s">
        <v>214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55" t="s">
        <v>222</v>
      </c>
      <c r="D14" s="241"/>
      <c r="E14" s="241"/>
      <c r="F14" s="241"/>
      <c r="G14" s="241"/>
      <c r="H14" s="223"/>
      <c r="I14" s="223"/>
      <c r="J14" s="223"/>
      <c r="K14" s="223"/>
      <c r="L14" s="223"/>
      <c r="M14" s="223"/>
      <c r="N14" s="222"/>
      <c r="O14" s="222"/>
      <c r="P14" s="222"/>
      <c r="Q14" s="222"/>
      <c r="R14" s="223"/>
      <c r="S14" s="223"/>
      <c r="T14" s="223"/>
      <c r="U14" s="223"/>
      <c r="V14" s="223"/>
      <c r="W14" s="223"/>
      <c r="X14" s="223"/>
      <c r="Y14" s="212"/>
      <c r="Z14" s="212"/>
      <c r="AA14" s="212"/>
      <c r="AB14" s="212"/>
      <c r="AC14" s="212"/>
      <c r="AD14" s="212"/>
      <c r="AE14" s="212"/>
      <c r="AF14" s="212"/>
      <c r="AG14" s="212" t="s">
        <v>216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34">
        <v>4</v>
      </c>
      <c r="B15" s="235" t="s">
        <v>223</v>
      </c>
      <c r="C15" s="254" t="s">
        <v>224</v>
      </c>
      <c r="D15" s="236" t="s">
        <v>210</v>
      </c>
      <c r="E15" s="237">
        <v>1</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225</v>
      </c>
      <c r="T15" s="240" t="s">
        <v>212</v>
      </c>
      <c r="U15" s="223">
        <v>0</v>
      </c>
      <c r="V15" s="223">
        <f>ROUND(E15*U15,2)</f>
        <v>0</v>
      </c>
      <c r="W15" s="223"/>
      <c r="X15" s="223" t="s">
        <v>213</v>
      </c>
      <c r="Y15" s="212"/>
      <c r="Z15" s="212"/>
      <c r="AA15" s="212"/>
      <c r="AB15" s="212"/>
      <c r="AC15" s="212"/>
      <c r="AD15" s="212"/>
      <c r="AE15" s="212"/>
      <c r="AF15" s="212"/>
      <c r="AG15" s="212" t="s">
        <v>214</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55" t="s">
        <v>226</v>
      </c>
      <c r="D16" s="241"/>
      <c r="E16" s="241"/>
      <c r="F16" s="241"/>
      <c r="G16" s="241"/>
      <c r="H16" s="223"/>
      <c r="I16" s="223"/>
      <c r="J16" s="223"/>
      <c r="K16" s="223"/>
      <c r="L16" s="223"/>
      <c r="M16" s="223"/>
      <c r="N16" s="222"/>
      <c r="O16" s="222"/>
      <c r="P16" s="222"/>
      <c r="Q16" s="222"/>
      <c r="R16" s="223"/>
      <c r="S16" s="223"/>
      <c r="T16" s="223"/>
      <c r="U16" s="223"/>
      <c r="V16" s="223"/>
      <c r="W16" s="223"/>
      <c r="X16" s="223"/>
      <c r="Y16" s="212"/>
      <c r="Z16" s="212"/>
      <c r="AA16" s="212"/>
      <c r="AB16" s="212"/>
      <c r="AC16" s="212"/>
      <c r="AD16" s="212"/>
      <c r="AE16" s="212"/>
      <c r="AF16" s="212"/>
      <c r="AG16" s="212" t="s">
        <v>216</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34">
        <v>5</v>
      </c>
      <c r="B17" s="235" t="s">
        <v>227</v>
      </c>
      <c r="C17" s="254" t="s">
        <v>228</v>
      </c>
      <c r="D17" s="236" t="s">
        <v>210</v>
      </c>
      <c r="E17" s="237">
        <v>1</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c r="S17" s="239" t="s">
        <v>211</v>
      </c>
      <c r="T17" s="240" t="s">
        <v>212</v>
      </c>
      <c r="U17" s="223">
        <v>0</v>
      </c>
      <c r="V17" s="223">
        <f>ROUND(E17*U17,2)</f>
        <v>0</v>
      </c>
      <c r="W17" s="223"/>
      <c r="X17" s="223" t="s">
        <v>213</v>
      </c>
      <c r="Y17" s="212"/>
      <c r="Z17" s="212"/>
      <c r="AA17" s="212"/>
      <c r="AB17" s="212"/>
      <c r="AC17" s="212"/>
      <c r="AD17" s="212"/>
      <c r="AE17" s="212"/>
      <c r="AF17" s="212"/>
      <c r="AG17" s="212" t="s">
        <v>214</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55" t="s">
        <v>229</v>
      </c>
      <c r="D18" s="241"/>
      <c r="E18" s="241"/>
      <c r="F18" s="241"/>
      <c r="G18" s="241"/>
      <c r="H18" s="223"/>
      <c r="I18" s="223"/>
      <c r="J18" s="223"/>
      <c r="K18" s="223"/>
      <c r="L18" s="223"/>
      <c r="M18" s="223"/>
      <c r="N18" s="222"/>
      <c r="O18" s="222"/>
      <c r="P18" s="222"/>
      <c r="Q18" s="222"/>
      <c r="R18" s="223"/>
      <c r="S18" s="223"/>
      <c r="T18" s="223"/>
      <c r="U18" s="223"/>
      <c r="V18" s="223"/>
      <c r="W18" s="223"/>
      <c r="X18" s="223"/>
      <c r="Y18" s="212"/>
      <c r="Z18" s="212"/>
      <c r="AA18" s="212"/>
      <c r="AB18" s="212"/>
      <c r="AC18" s="212"/>
      <c r="AD18" s="212"/>
      <c r="AE18" s="212"/>
      <c r="AF18" s="212"/>
      <c r="AG18" s="212" t="s">
        <v>216</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1" outlineLevel="1" x14ac:dyDescent="0.25">
      <c r="A19" s="219"/>
      <c r="B19" s="220"/>
      <c r="C19" s="256" t="s">
        <v>230</v>
      </c>
      <c r="D19" s="243"/>
      <c r="E19" s="243"/>
      <c r="F19" s="243"/>
      <c r="G19" s="243"/>
      <c r="H19" s="223"/>
      <c r="I19" s="223"/>
      <c r="J19" s="223"/>
      <c r="K19" s="223"/>
      <c r="L19" s="223"/>
      <c r="M19" s="223"/>
      <c r="N19" s="222"/>
      <c r="O19" s="222"/>
      <c r="P19" s="222"/>
      <c r="Q19" s="222"/>
      <c r="R19" s="223"/>
      <c r="S19" s="223"/>
      <c r="T19" s="223"/>
      <c r="U19" s="223"/>
      <c r="V19" s="223"/>
      <c r="W19" s="223"/>
      <c r="X19" s="223"/>
      <c r="Y19" s="212"/>
      <c r="Z19" s="212"/>
      <c r="AA19" s="212"/>
      <c r="AB19" s="212"/>
      <c r="AC19" s="212"/>
      <c r="AD19" s="212"/>
      <c r="AE19" s="212"/>
      <c r="AF19" s="212"/>
      <c r="AG19" s="212" t="s">
        <v>216</v>
      </c>
      <c r="AH19" s="212"/>
      <c r="AI19" s="212"/>
      <c r="AJ19" s="212"/>
      <c r="AK19" s="212"/>
      <c r="AL19" s="212"/>
      <c r="AM19" s="212"/>
      <c r="AN19" s="212"/>
      <c r="AO19" s="212"/>
      <c r="AP19" s="212"/>
      <c r="AQ19" s="212"/>
      <c r="AR19" s="212"/>
      <c r="AS19" s="212"/>
      <c r="AT19" s="212"/>
      <c r="AU19" s="212"/>
      <c r="AV19" s="212"/>
      <c r="AW19" s="212"/>
      <c r="AX19" s="212"/>
      <c r="AY19" s="212"/>
      <c r="AZ19" s="212"/>
      <c r="BA19" s="242" t="str">
        <f>C19</f>
        <v>Stavební buňka (4,0 x 2,0 m), TOI TOI + oplocení + označení stavby, čištění komunikací, případné poplatky za zábory pro ZS, informační tabule, zřízení provizorní lávky pro pěší (šířka výkopu 5,2 m).</v>
      </c>
      <c r="BB19" s="212"/>
      <c r="BC19" s="212"/>
      <c r="BD19" s="212"/>
      <c r="BE19" s="212"/>
      <c r="BF19" s="212"/>
      <c r="BG19" s="212"/>
      <c r="BH19" s="212"/>
    </row>
    <row r="20" spans="1:60" outlineLevel="1" x14ac:dyDescent="0.25">
      <c r="A20" s="234">
        <v>6</v>
      </c>
      <c r="B20" s="235" t="s">
        <v>231</v>
      </c>
      <c r="C20" s="254" t="s">
        <v>232</v>
      </c>
      <c r="D20" s="236" t="s">
        <v>210</v>
      </c>
      <c r="E20" s="237">
        <v>1</v>
      </c>
      <c r="F20" s="238"/>
      <c r="G20" s="239">
        <f>ROUND(E20*F20,2)</f>
        <v>0</v>
      </c>
      <c r="H20" s="238"/>
      <c r="I20" s="239">
        <f>ROUND(E20*H20,2)</f>
        <v>0</v>
      </c>
      <c r="J20" s="238"/>
      <c r="K20" s="239">
        <f>ROUND(E20*J20,2)</f>
        <v>0</v>
      </c>
      <c r="L20" s="239">
        <v>21</v>
      </c>
      <c r="M20" s="239">
        <f>G20*(1+L20/100)</f>
        <v>0</v>
      </c>
      <c r="N20" s="237">
        <v>0</v>
      </c>
      <c r="O20" s="237">
        <f>ROUND(E20*N20,2)</f>
        <v>0</v>
      </c>
      <c r="P20" s="237">
        <v>0</v>
      </c>
      <c r="Q20" s="237">
        <f>ROUND(E20*P20,2)</f>
        <v>0</v>
      </c>
      <c r="R20" s="239"/>
      <c r="S20" s="239" t="s">
        <v>225</v>
      </c>
      <c r="T20" s="240" t="s">
        <v>212</v>
      </c>
      <c r="U20" s="223">
        <v>0</v>
      </c>
      <c r="V20" s="223">
        <f>ROUND(E20*U20,2)</f>
        <v>0</v>
      </c>
      <c r="W20" s="223"/>
      <c r="X20" s="223" t="s">
        <v>213</v>
      </c>
      <c r="Y20" s="212"/>
      <c r="Z20" s="212"/>
      <c r="AA20" s="212"/>
      <c r="AB20" s="212"/>
      <c r="AC20" s="212"/>
      <c r="AD20" s="212"/>
      <c r="AE20" s="212"/>
      <c r="AF20" s="212"/>
      <c r="AG20" s="212" t="s">
        <v>214</v>
      </c>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55" t="s">
        <v>233</v>
      </c>
      <c r="D21" s="241"/>
      <c r="E21" s="241"/>
      <c r="F21" s="241"/>
      <c r="G21" s="241"/>
      <c r="H21" s="223"/>
      <c r="I21" s="223"/>
      <c r="J21" s="223"/>
      <c r="K21" s="223"/>
      <c r="L21" s="223"/>
      <c r="M21" s="223"/>
      <c r="N21" s="222"/>
      <c r="O21" s="222"/>
      <c r="P21" s="222"/>
      <c r="Q21" s="222"/>
      <c r="R21" s="223"/>
      <c r="S21" s="223"/>
      <c r="T21" s="223"/>
      <c r="U21" s="223"/>
      <c r="V21" s="223"/>
      <c r="W21" s="223"/>
      <c r="X21" s="223"/>
      <c r="Y21" s="212"/>
      <c r="Z21" s="212"/>
      <c r="AA21" s="212"/>
      <c r="AB21" s="212"/>
      <c r="AC21" s="212"/>
      <c r="AD21" s="212"/>
      <c r="AE21" s="212"/>
      <c r="AF21" s="212"/>
      <c r="AG21" s="212" t="s">
        <v>216</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x14ac:dyDescent="0.25">
      <c r="A22" s="228" t="s">
        <v>206</v>
      </c>
      <c r="B22" s="229" t="s">
        <v>177</v>
      </c>
      <c r="C22" s="253" t="s">
        <v>28</v>
      </c>
      <c r="D22" s="230"/>
      <c r="E22" s="231"/>
      <c r="F22" s="232"/>
      <c r="G22" s="232">
        <f>SUMIF(AG23:AG34,"&lt;&gt;NOR",G23:G34)</f>
        <v>0</v>
      </c>
      <c r="H22" s="232"/>
      <c r="I22" s="232">
        <f>SUM(I23:I34)</f>
        <v>0</v>
      </c>
      <c r="J22" s="232"/>
      <c r="K22" s="232">
        <f>SUM(K23:K34)</f>
        <v>0</v>
      </c>
      <c r="L22" s="232"/>
      <c r="M22" s="232">
        <f>SUM(M23:M34)</f>
        <v>0</v>
      </c>
      <c r="N22" s="231"/>
      <c r="O22" s="231">
        <f>SUM(O23:O34)</f>
        <v>0.49</v>
      </c>
      <c r="P22" s="231"/>
      <c r="Q22" s="231">
        <f>SUM(Q23:Q34)</f>
        <v>0</v>
      </c>
      <c r="R22" s="232"/>
      <c r="S22" s="232"/>
      <c r="T22" s="233"/>
      <c r="U22" s="227"/>
      <c r="V22" s="227">
        <f>SUM(V23:V34)</f>
        <v>689.3900000000001</v>
      </c>
      <c r="W22" s="227"/>
      <c r="X22" s="227"/>
      <c r="AG22" t="s">
        <v>207</v>
      </c>
    </row>
    <row r="23" spans="1:60" outlineLevel="1" x14ac:dyDescent="0.25">
      <c r="A23" s="234">
        <v>7</v>
      </c>
      <c r="B23" s="235" t="s">
        <v>234</v>
      </c>
      <c r="C23" s="254" t="s">
        <v>235</v>
      </c>
      <c r="D23" s="236" t="s">
        <v>236</v>
      </c>
      <c r="E23" s="237">
        <v>23</v>
      </c>
      <c r="F23" s="238"/>
      <c r="G23" s="239">
        <f>ROUND(E23*F23,2)</f>
        <v>0</v>
      </c>
      <c r="H23" s="238"/>
      <c r="I23" s="239">
        <f>ROUND(E23*H23,2)</f>
        <v>0</v>
      </c>
      <c r="J23" s="238"/>
      <c r="K23" s="239">
        <f>ROUND(E23*J23,2)</f>
        <v>0</v>
      </c>
      <c r="L23" s="239">
        <v>21</v>
      </c>
      <c r="M23" s="239">
        <f>G23*(1+L23/100)</f>
        <v>0</v>
      </c>
      <c r="N23" s="237">
        <v>1.721E-2</v>
      </c>
      <c r="O23" s="237">
        <f>ROUND(E23*N23,2)</f>
        <v>0.4</v>
      </c>
      <c r="P23" s="237">
        <v>0</v>
      </c>
      <c r="Q23" s="237">
        <f>ROUND(E23*P23,2)</f>
        <v>0</v>
      </c>
      <c r="R23" s="239" t="s">
        <v>237</v>
      </c>
      <c r="S23" s="239" t="s">
        <v>211</v>
      </c>
      <c r="T23" s="240" t="s">
        <v>211</v>
      </c>
      <c r="U23" s="223">
        <v>0.98699999999999999</v>
      </c>
      <c r="V23" s="223">
        <f>ROUND(E23*U23,2)</f>
        <v>22.7</v>
      </c>
      <c r="W23" s="223"/>
      <c r="X23" s="223" t="s">
        <v>238</v>
      </c>
      <c r="Y23" s="212"/>
      <c r="Z23" s="212"/>
      <c r="AA23" s="212"/>
      <c r="AB23" s="212"/>
      <c r="AC23" s="212"/>
      <c r="AD23" s="212"/>
      <c r="AE23" s="212"/>
      <c r="AF23" s="212"/>
      <c r="AG23" s="212" t="s">
        <v>239</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ht="21" outlineLevel="1" x14ac:dyDescent="0.25">
      <c r="A24" s="219"/>
      <c r="B24" s="220"/>
      <c r="C24" s="257" t="s">
        <v>240</v>
      </c>
      <c r="D24" s="244"/>
      <c r="E24" s="244"/>
      <c r="F24" s="244"/>
      <c r="G24" s="244"/>
      <c r="H24" s="223"/>
      <c r="I24" s="223"/>
      <c r="J24" s="223"/>
      <c r="K24" s="223"/>
      <c r="L24" s="223"/>
      <c r="M24" s="223"/>
      <c r="N24" s="222"/>
      <c r="O24" s="222"/>
      <c r="P24" s="222"/>
      <c r="Q24" s="222"/>
      <c r="R24" s="223"/>
      <c r="S24" s="223"/>
      <c r="T24" s="223"/>
      <c r="U24" s="223"/>
      <c r="V24" s="223"/>
      <c r="W24" s="223"/>
      <c r="X24" s="223"/>
      <c r="Y24" s="212"/>
      <c r="Z24" s="212"/>
      <c r="AA24" s="212"/>
      <c r="AB24" s="212"/>
      <c r="AC24" s="212"/>
      <c r="AD24" s="212"/>
      <c r="AE24" s="212"/>
      <c r="AF24" s="212"/>
      <c r="AG24" s="212" t="s">
        <v>241</v>
      </c>
      <c r="AH24" s="212"/>
      <c r="AI24" s="212"/>
      <c r="AJ24" s="212"/>
      <c r="AK24" s="212"/>
      <c r="AL24" s="212"/>
      <c r="AM24" s="212"/>
      <c r="AN24" s="212"/>
      <c r="AO24" s="212"/>
      <c r="AP24" s="212"/>
      <c r="AQ24" s="212"/>
      <c r="AR24" s="212"/>
      <c r="AS24" s="212"/>
      <c r="AT24" s="212"/>
      <c r="AU24" s="212"/>
      <c r="AV24" s="212"/>
      <c r="AW24" s="212"/>
      <c r="AX24" s="212"/>
      <c r="AY24" s="212"/>
      <c r="AZ24" s="212"/>
      <c r="BA24" s="242" t="str">
        <f>C24</f>
        <v>získané při čerpání, potrubím nebo žlaby. Montáž, demontáž a opotřebení potrubí nebo žlabu a jeho utěsnění po dobu provozu. Včetně nutné podpěrné konstrukce.</v>
      </c>
      <c r="BB24" s="212"/>
      <c r="BC24" s="212"/>
      <c r="BD24" s="212"/>
      <c r="BE24" s="212"/>
      <c r="BF24" s="212"/>
      <c r="BG24" s="212"/>
      <c r="BH24" s="212"/>
    </row>
    <row r="25" spans="1:60" ht="20.399999999999999" outlineLevel="1" x14ac:dyDescent="0.25">
      <c r="A25" s="234">
        <v>8</v>
      </c>
      <c r="B25" s="235" t="s">
        <v>242</v>
      </c>
      <c r="C25" s="254" t="s">
        <v>243</v>
      </c>
      <c r="D25" s="236" t="s">
        <v>244</v>
      </c>
      <c r="E25" s="237">
        <v>2160</v>
      </c>
      <c r="F25" s="238"/>
      <c r="G25" s="239">
        <f>ROUND(E25*F25,2)</f>
        <v>0</v>
      </c>
      <c r="H25" s="238"/>
      <c r="I25" s="239">
        <f>ROUND(E25*H25,2)</f>
        <v>0</v>
      </c>
      <c r="J25" s="238"/>
      <c r="K25" s="239">
        <f>ROUND(E25*J25,2)</f>
        <v>0</v>
      </c>
      <c r="L25" s="239">
        <v>21</v>
      </c>
      <c r="M25" s="239">
        <f>G25*(1+L25/100)</f>
        <v>0</v>
      </c>
      <c r="N25" s="237">
        <v>4.0000000000000003E-5</v>
      </c>
      <c r="O25" s="237">
        <f>ROUND(E25*N25,2)</f>
        <v>0.09</v>
      </c>
      <c r="P25" s="237">
        <v>0</v>
      </c>
      <c r="Q25" s="237">
        <f>ROUND(E25*P25,2)</f>
        <v>0</v>
      </c>
      <c r="R25" s="239" t="s">
        <v>237</v>
      </c>
      <c r="S25" s="239" t="s">
        <v>211</v>
      </c>
      <c r="T25" s="240" t="s">
        <v>211</v>
      </c>
      <c r="U25" s="223">
        <v>0.30299999999999999</v>
      </c>
      <c r="V25" s="223">
        <f>ROUND(E25*U25,2)</f>
        <v>654.48</v>
      </c>
      <c r="W25" s="223"/>
      <c r="X25" s="223" t="s">
        <v>238</v>
      </c>
      <c r="Y25" s="212"/>
      <c r="Z25" s="212"/>
      <c r="AA25" s="212"/>
      <c r="AB25" s="212"/>
      <c r="AC25" s="212"/>
      <c r="AD25" s="212"/>
      <c r="AE25" s="212"/>
      <c r="AF25" s="212"/>
      <c r="AG25" s="212" t="s">
        <v>239</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outlineLevel="1" x14ac:dyDescent="0.25">
      <c r="A26" s="219"/>
      <c r="B26" s="220"/>
      <c r="C26" s="257" t="s">
        <v>245</v>
      </c>
      <c r="D26" s="244"/>
      <c r="E26" s="244"/>
      <c r="F26" s="244"/>
      <c r="G26" s="244"/>
      <c r="H26" s="223"/>
      <c r="I26" s="223"/>
      <c r="J26" s="223"/>
      <c r="K26" s="223"/>
      <c r="L26" s="223"/>
      <c r="M26" s="223"/>
      <c r="N26" s="222"/>
      <c r="O26" s="222"/>
      <c r="P26" s="222"/>
      <c r="Q26" s="222"/>
      <c r="R26" s="223"/>
      <c r="S26" s="223"/>
      <c r="T26" s="223"/>
      <c r="U26" s="223"/>
      <c r="V26" s="223"/>
      <c r="W26" s="223"/>
      <c r="X26" s="223"/>
      <c r="Y26" s="212"/>
      <c r="Z26" s="212"/>
      <c r="AA26" s="212"/>
      <c r="AB26" s="212"/>
      <c r="AC26" s="212"/>
      <c r="AD26" s="212"/>
      <c r="AE26" s="212"/>
      <c r="AF26" s="212"/>
      <c r="AG26" s="212" t="s">
        <v>241</v>
      </c>
      <c r="AH26" s="212"/>
      <c r="AI26" s="212"/>
      <c r="AJ26" s="212"/>
      <c r="AK26" s="212"/>
      <c r="AL26" s="212"/>
      <c r="AM26" s="212"/>
      <c r="AN26" s="212"/>
      <c r="AO26" s="212"/>
      <c r="AP26" s="212"/>
      <c r="AQ26" s="212"/>
      <c r="AR26" s="212"/>
      <c r="AS26" s="212"/>
      <c r="AT26" s="212"/>
      <c r="AU26" s="212"/>
      <c r="AV26" s="212"/>
      <c r="AW26" s="212"/>
      <c r="AX26" s="212"/>
      <c r="AY26" s="212"/>
      <c r="AZ26" s="212"/>
      <c r="BA26" s="242" t="str">
        <f>C26</f>
        <v>na vzdálenost od hladiny vody v jímce po výšku roviny proložené osou nejvyššího bodu výtlačného potrubí. Včetně odpadní potrubí v délce do 20 m.</v>
      </c>
      <c r="BB26" s="212"/>
      <c r="BC26" s="212"/>
      <c r="BD26" s="212"/>
      <c r="BE26" s="212"/>
      <c r="BF26" s="212"/>
      <c r="BG26" s="212"/>
      <c r="BH26" s="212"/>
    </row>
    <row r="27" spans="1:60" outlineLevel="1" x14ac:dyDescent="0.25">
      <c r="A27" s="219"/>
      <c r="B27" s="220"/>
      <c r="C27" s="258" t="s">
        <v>246</v>
      </c>
      <c r="D27" s="225"/>
      <c r="E27" s="226">
        <v>2160</v>
      </c>
      <c r="F27" s="223"/>
      <c r="G27" s="223"/>
      <c r="H27" s="223"/>
      <c r="I27" s="223"/>
      <c r="J27" s="223"/>
      <c r="K27" s="223"/>
      <c r="L27" s="223"/>
      <c r="M27" s="223"/>
      <c r="N27" s="222"/>
      <c r="O27" s="222"/>
      <c r="P27" s="222"/>
      <c r="Q27" s="222"/>
      <c r="R27" s="223"/>
      <c r="S27" s="223"/>
      <c r="T27" s="223"/>
      <c r="U27" s="223"/>
      <c r="V27" s="223"/>
      <c r="W27" s="223"/>
      <c r="X27" s="223"/>
      <c r="Y27" s="212"/>
      <c r="Z27" s="212"/>
      <c r="AA27" s="212"/>
      <c r="AB27" s="212"/>
      <c r="AC27" s="212"/>
      <c r="AD27" s="212"/>
      <c r="AE27" s="212"/>
      <c r="AF27" s="212"/>
      <c r="AG27" s="212" t="s">
        <v>247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0.399999999999999" outlineLevel="1" x14ac:dyDescent="0.25">
      <c r="A28" s="234">
        <v>9</v>
      </c>
      <c r="B28" s="235" t="s">
        <v>248</v>
      </c>
      <c r="C28" s="254" t="s">
        <v>249</v>
      </c>
      <c r="D28" s="236" t="s">
        <v>250</v>
      </c>
      <c r="E28" s="237">
        <v>90</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t="s">
        <v>237</v>
      </c>
      <c r="S28" s="239" t="s">
        <v>211</v>
      </c>
      <c r="T28" s="240" t="s">
        <v>211</v>
      </c>
      <c r="U28" s="223">
        <v>0</v>
      </c>
      <c r="V28" s="223">
        <f>ROUND(E28*U28,2)</f>
        <v>0</v>
      </c>
      <c r="W28" s="223"/>
      <c r="X28" s="223" t="s">
        <v>238</v>
      </c>
      <c r="Y28" s="212"/>
      <c r="Z28" s="212"/>
      <c r="AA28" s="212"/>
      <c r="AB28" s="212"/>
      <c r="AC28" s="212"/>
      <c r="AD28" s="212"/>
      <c r="AE28" s="212"/>
      <c r="AF28" s="212"/>
      <c r="AG28" s="212" t="s">
        <v>239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1" outlineLevel="1" x14ac:dyDescent="0.25">
      <c r="A29" s="219"/>
      <c r="B29" s="220"/>
      <c r="C29" s="257" t="s">
        <v>251</v>
      </c>
      <c r="D29" s="244"/>
      <c r="E29" s="244"/>
      <c r="F29" s="244"/>
      <c r="G29" s="244"/>
      <c r="H29" s="223"/>
      <c r="I29" s="223"/>
      <c r="J29" s="223"/>
      <c r="K29" s="223"/>
      <c r="L29" s="223"/>
      <c r="M29" s="223"/>
      <c r="N29" s="222"/>
      <c r="O29" s="222"/>
      <c r="P29" s="222"/>
      <c r="Q29" s="222"/>
      <c r="R29" s="223"/>
      <c r="S29" s="223"/>
      <c r="T29" s="223"/>
      <c r="U29" s="223"/>
      <c r="V29" s="223"/>
      <c r="W29" s="223"/>
      <c r="X29" s="223"/>
      <c r="Y29" s="212"/>
      <c r="Z29" s="212"/>
      <c r="AA29" s="212"/>
      <c r="AB29" s="212"/>
      <c r="AC29" s="212"/>
      <c r="AD29" s="212"/>
      <c r="AE29" s="212"/>
      <c r="AF29" s="212"/>
      <c r="AG29" s="212" t="s">
        <v>241</v>
      </c>
      <c r="AH29" s="212"/>
      <c r="AI29" s="212"/>
      <c r="AJ29" s="212"/>
      <c r="AK29" s="212"/>
      <c r="AL29" s="212"/>
      <c r="AM29" s="212"/>
      <c r="AN29" s="212"/>
      <c r="AO29" s="212"/>
      <c r="AP29" s="212"/>
      <c r="AQ29" s="212"/>
      <c r="AR29" s="212"/>
      <c r="AS29" s="212"/>
      <c r="AT29" s="212"/>
      <c r="AU29" s="212"/>
      <c r="AV29" s="212"/>
      <c r="AW29" s="212"/>
      <c r="AX29" s="212"/>
      <c r="AY29" s="212"/>
      <c r="AZ29" s="212"/>
      <c r="BA29" s="242" t="str">
        <f>C29</f>
        <v>na vzdálenost (výšku) od hladiny vody v jímce po výšku roviny proložené osou nejvyššího bodu výtlačného potrubí. Včetně sacího a výtlačného potrubí, příp. odpadních žlabů, lešení pod čerpadlo a pod potrubí nebo pod odpadní žlaby a záložního zdroje energie.</v>
      </c>
      <c r="BB29" s="212"/>
      <c r="BC29" s="212"/>
      <c r="BD29" s="212"/>
      <c r="BE29" s="212"/>
      <c r="BF29" s="212"/>
      <c r="BG29" s="212"/>
      <c r="BH29" s="212"/>
    </row>
    <row r="30" spans="1:60" outlineLevel="1" x14ac:dyDescent="0.25">
      <c r="A30" s="219"/>
      <c r="B30" s="220"/>
      <c r="C30" s="258" t="s">
        <v>252</v>
      </c>
      <c r="D30" s="225"/>
      <c r="E30" s="226">
        <v>90</v>
      </c>
      <c r="F30" s="223"/>
      <c r="G30" s="223"/>
      <c r="H30" s="223"/>
      <c r="I30" s="223"/>
      <c r="J30" s="223"/>
      <c r="K30" s="223"/>
      <c r="L30" s="223"/>
      <c r="M30" s="223"/>
      <c r="N30" s="222"/>
      <c r="O30" s="222"/>
      <c r="P30" s="222"/>
      <c r="Q30" s="222"/>
      <c r="R30" s="223"/>
      <c r="S30" s="223"/>
      <c r="T30" s="223"/>
      <c r="U30" s="223"/>
      <c r="V30" s="223"/>
      <c r="W30" s="223"/>
      <c r="X30" s="223"/>
      <c r="Y30" s="212"/>
      <c r="Z30" s="212"/>
      <c r="AA30" s="212"/>
      <c r="AB30" s="212"/>
      <c r="AC30" s="212"/>
      <c r="AD30" s="212"/>
      <c r="AE30" s="212"/>
      <c r="AF30" s="212"/>
      <c r="AG30" s="212" t="s">
        <v>247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45">
        <v>10</v>
      </c>
      <c r="B31" s="246" t="s">
        <v>253</v>
      </c>
      <c r="C31" s="259" t="s">
        <v>254</v>
      </c>
      <c r="D31" s="247" t="s">
        <v>255</v>
      </c>
      <c r="E31" s="248">
        <v>8</v>
      </c>
      <c r="F31" s="249"/>
      <c r="G31" s="250">
        <f>ROUND(E31*F31,2)</f>
        <v>0</v>
      </c>
      <c r="H31" s="249"/>
      <c r="I31" s="250">
        <f>ROUND(E31*H31,2)</f>
        <v>0</v>
      </c>
      <c r="J31" s="249"/>
      <c r="K31" s="250">
        <f>ROUND(E31*J31,2)</f>
        <v>0</v>
      </c>
      <c r="L31" s="250">
        <v>21</v>
      </c>
      <c r="M31" s="250">
        <f>G31*(1+L31/100)</f>
        <v>0</v>
      </c>
      <c r="N31" s="248">
        <v>0</v>
      </c>
      <c r="O31" s="248">
        <f>ROUND(E31*N31,2)</f>
        <v>0</v>
      </c>
      <c r="P31" s="248">
        <v>0</v>
      </c>
      <c r="Q31" s="248">
        <f>ROUND(E31*P31,2)</f>
        <v>0</v>
      </c>
      <c r="R31" s="250"/>
      <c r="S31" s="250" t="s">
        <v>225</v>
      </c>
      <c r="T31" s="251" t="s">
        <v>212</v>
      </c>
      <c r="U31" s="223">
        <v>1.526</v>
      </c>
      <c r="V31" s="223">
        <f>ROUND(E31*U31,2)</f>
        <v>12.21</v>
      </c>
      <c r="W31" s="223"/>
      <c r="X31" s="223" t="s">
        <v>238</v>
      </c>
      <c r="Y31" s="212"/>
      <c r="Z31" s="212"/>
      <c r="AA31" s="212"/>
      <c r="AB31" s="212"/>
      <c r="AC31" s="212"/>
      <c r="AD31" s="212"/>
      <c r="AE31" s="212"/>
      <c r="AF31" s="212"/>
      <c r="AG31" s="212" t="s">
        <v>239</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34">
        <v>11</v>
      </c>
      <c r="B32" s="235" t="s">
        <v>256</v>
      </c>
      <c r="C32" s="254" t="s">
        <v>257</v>
      </c>
      <c r="D32" s="236" t="s">
        <v>210</v>
      </c>
      <c r="E32" s="237">
        <v>1</v>
      </c>
      <c r="F32" s="238"/>
      <c r="G32" s="239">
        <f>ROUND(E32*F32,2)</f>
        <v>0</v>
      </c>
      <c r="H32" s="238"/>
      <c r="I32" s="239">
        <f>ROUND(E32*H32,2)</f>
        <v>0</v>
      </c>
      <c r="J32" s="238"/>
      <c r="K32" s="239">
        <f>ROUND(E32*J32,2)</f>
        <v>0</v>
      </c>
      <c r="L32" s="239">
        <v>21</v>
      </c>
      <c r="M32" s="239">
        <f>G32*(1+L32/100)</f>
        <v>0</v>
      </c>
      <c r="N32" s="237">
        <v>0</v>
      </c>
      <c r="O32" s="237">
        <f>ROUND(E32*N32,2)</f>
        <v>0</v>
      </c>
      <c r="P32" s="237">
        <v>0</v>
      </c>
      <c r="Q32" s="237">
        <f>ROUND(E32*P32,2)</f>
        <v>0</v>
      </c>
      <c r="R32" s="239"/>
      <c r="S32" s="239" t="s">
        <v>211</v>
      </c>
      <c r="T32" s="240" t="s">
        <v>212</v>
      </c>
      <c r="U32" s="223">
        <v>0</v>
      </c>
      <c r="V32" s="223">
        <f>ROUND(E32*U32,2)</f>
        <v>0</v>
      </c>
      <c r="W32" s="223"/>
      <c r="X32" s="223" t="s">
        <v>213</v>
      </c>
      <c r="Y32" s="212"/>
      <c r="Z32" s="212"/>
      <c r="AA32" s="212"/>
      <c r="AB32" s="212"/>
      <c r="AC32" s="212"/>
      <c r="AD32" s="212"/>
      <c r="AE32" s="212"/>
      <c r="AF32" s="212"/>
      <c r="AG32" s="212" t="s">
        <v>214</v>
      </c>
      <c r="AH32" s="212"/>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55" t="s">
        <v>258</v>
      </c>
      <c r="D33" s="241"/>
      <c r="E33" s="241"/>
      <c r="F33" s="241"/>
      <c r="G33" s="241"/>
      <c r="H33" s="223"/>
      <c r="I33" s="223"/>
      <c r="J33" s="223"/>
      <c r="K33" s="223"/>
      <c r="L33" s="223"/>
      <c r="M33" s="223"/>
      <c r="N33" s="222"/>
      <c r="O33" s="222"/>
      <c r="P33" s="222"/>
      <c r="Q33" s="222"/>
      <c r="R33" s="223"/>
      <c r="S33" s="223"/>
      <c r="T33" s="223"/>
      <c r="U33" s="223"/>
      <c r="V33" s="223"/>
      <c r="W33" s="223"/>
      <c r="X33" s="223"/>
      <c r="Y33" s="212"/>
      <c r="Z33" s="212"/>
      <c r="AA33" s="212"/>
      <c r="AB33" s="212"/>
      <c r="AC33" s="212"/>
      <c r="AD33" s="212"/>
      <c r="AE33" s="212"/>
      <c r="AF33" s="212"/>
      <c r="AG33" s="212" t="s">
        <v>216</v>
      </c>
      <c r="AH33" s="212"/>
      <c r="AI33" s="212"/>
      <c r="AJ33" s="212"/>
      <c r="AK33" s="212"/>
      <c r="AL33" s="212"/>
      <c r="AM33" s="212"/>
      <c r="AN33" s="212"/>
      <c r="AO33" s="212"/>
      <c r="AP33" s="212"/>
      <c r="AQ33" s="212"/>
      <c r="AR33" s="212"/>
      <c r="AS33" s="212"/>
      <c r="AT33" s="212"/>
      <c r="AU33" s="212"/>
      <c r="AV33" s="212"/>
      <c r="AW33" s="212"/>
      <c r="AX33" s="212"/>
      <c r="AY33" s="212"/>
      <c r="AZ33" s="212"/>
      <c r="BA33" s="242" t="str">
        <f>C33</f>
        <v>Náklady na vyhotovení dokumentace skutečného provedení stavby a její předání objednateli v požadované formě a požadovaném počtu.</v>
      </c>
      <c r="BB33" s="212"/>
      <c r="BC33" s="212"/>
      <c r="BD33" s="212"/>
      <c r="BE33" s="212"/>
      <c r="BF33" s="212"/>
      <c r="BG33" s="212"/>
      <c r="BH33" s="212"/>
    </row>
    <row r="34" spans="1:60" outlineLevel="1" x14ac:dyDescent="0.25">
      <c r="A34" s="234">
        <v>12</v>
      </c>
      <c r="B34" s="235" t="s">
        <v>259</v>
      </c>
      <c r="C34" s="254" t="s">
        <v>260</v>
      </c>
      <c r="D34" s="236" t="s">
        <v>210</v>
      </c>
      <c r="E34" s="237">
        <v>1</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c r="S34" s="239" t="s">
        <v>225</v>
      </c>
      <c r="T34" s="240" t="s">
        <v>212</v>
      </c>
      <c r="U34" s="223">
        <v>0</v>
      </c>
      <c r="V34" s="223">
        <f>ROUND(E34*U34,2)</f>
        <v>0</v>
      </c>
      <c r="W34" s="223"/>
      <c r="X34" s="223" t="s">
        <v>213</v>
      </c>
      <c r="Y34" s="212"/>
      <c r="Z34" s="212"/>
      <c r="AA34" s="212"/>
      <c r="AB34" s="212"/>
      <c r="AC34" s="212"/>
      <c r="AD34" s="212"/>
      <c r="AE34" s="212"/>
      <c r="AF34" s="212"/>
      <c r="AG34" s="212" t="s">
        <v>214</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x14ac:dyDescent="0.25">
      <c r="A35" s="3"/>
      <c r="B35" s="4"/>
      <c r="C35" s="260"/>
      <c r="D35" s="6"/>
      <c r="E35" s="3"/>
      <c r="F35" s="3"/>
      <c r="G35" s="3"/>
      <c r="H35" s="3"/>
      <c r="I35" s="3"/>
      <c r="J35" s="3"/>
      <c r="K35" s="3"/>
      <c r="L35" s="3"/>
      <c r="M35" s="3"/>
      <c r="N35" s="3"/>
      <c r="O35" s="3"/>
      <c r="P35" s="3"/>
      <c r="Q35" s="3"/>
      <c r="R35" s="3"/>
      <c r="S35" s="3"/>
      <c r="T35" s="3"/>
      <c r="U35" s="3"/>
      <c r="V35" s="3"/>
      <c r="W35" s="3"/>
      <c r="X35" s="3"/>
      <c r="AE35">
        <v>15</v>
      </c>
      <c r="AF35">
        <v>21</v>
      </c>
      <c r="AG35" t="s">
        <v>193</v>
      </c>
    </row>
    <row r="36" spans="1:60" x14ac:dyDescent="0.25">
      <c r="A36" s="215"/>
      <c r="B36" s="216" t="s">
        <v>29</v>
      </c>
      <c r="C36" s="261"/>
      <c r="D36" s="217"/>
      <c r="E36" s="218"/>
      <c r="F36" s="218"/>
      <c r="G36" s="252">
        <f>G8+G22</f>
        <v>0</v>
      </c>
      <c r="H36" s="3"/>
      <c r="I36" s="3"/>
      <c r="J36" s="3"/>
      <c r="K36" s="3"/>
      <c r="L36" s="3"/>
      <c r="M36" s="3"/>
      <c r="N36" s="3"/>
      <c r="O36" s="3"/>
      <c r="P36" s="3"/>
      <c r="Q36" s="3"/>
      <c r="R36" s="3"/>
      <c r="S36" s="3"/>
      <c r="T36" s="3"/>
      <c r="U36" s="3"/>
      <c r="V36" s="3"/>
      <c r="W36" s="3"/>
      <c r="X36" s="3"/>
      <c r="AE36">
        <f>SUMIF(L7:L34,AE35,G7:G34)</f>
        <v>0</v>
      </c>
      <c r="AF36">
        <f>SUMIF(L7:L34,AF35,G7:G34)</f>
        <v>0</v>
      </c>
      <c r="AG36" t="s">
        <v>261</v>
      </c>
    </row>
    <row r="37" spans="1:60" x14ac:dyDescent="0.25">
      <c r="C37" s="262"/>
      <c r="D37" s="10"/>
      <c r="AG37" t="s">
        <v>262</v>
      </c>
    </row>
    <row r="38" spans="1:60" x14ac:dyDescent="0.25">
      <c r="D38" s="10"/>
    </row>
    <row r="39" spans="1:60" x14ac:dyDescent="0.25">
      <c r="D39" s="10"/>
    </row>
    <row r="40" spans="1:60" x14ac:dyDescent="0.25">
      <c r="D40" s="10"/>
    </row>
    <row r="41" spans="1:60" x14ac:dyDescent="0.25">
      <c r="D41" s="10"/>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fC0VKQDmcXZUbWngQE6CMvImObpzuiLcXtnHuGm/VlMdq0UVoGITrzD2rRL5gn/hOjq2x/qfFO6uCtMPqQVM8g==" saltValue="NUhrZUOWoLBmREm/9joMLg==" spinCount="100000" sheet="1"/>
  <mergeCells count="15">
    <mergeCell ref="C26:G26"/>
    <mergeCell ref="C29:G29"/>
    <mergeCell ref="C33:G33"/>
    <mergeCell ref="C14:G14"/>
    <mergeCell ref="C16:G16"/>
    <mergeCell ref="C18:G18"/>
    <mergeCell ref="C19:G19"/>
    <mergeCell ref="C21:G21"/>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D7BD5-6941-404E-BC82-140A9E014BE0}">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263</v>
      </c>
      <c r="B1" s="197"/>
      <c r="C1" s="197"/>
      <c r="D1" s="197"/>
      <c r="E1" s="197"/>
      <c r="F1" s="197"/>
      <c r="G1" s="197"/>
      <c r="AG1" t="s">
        <v>179</v>
      </c>
    </row>
    <row r="2" spans="1:60" ht="25.05" customHeight="1" x14ac:dyDescent="0.25">
      <c r="A2" s="198" t="s">
        <v>7</v>
      </c>
      <c r="B2" s="48" t="s">
        <v>43</v>
      </c>
      <c r="C2" s="201" t="s">
        <v>44</v>
      </c>
      <c r="D2" s="199"/>
      <c r="E2" s="199"/>
      <c r="F2" s="199"/>
      <c r="G2" s="200"/>
      <c r="AG2" t="s">
        <v>180</v>
      </c>
    </row>
    <row r="3" spans="1:60" ht="25.05" customHeight="1" x14ac:dyDescent="0.25">
      <c r="A3" s="198" t="s">
        <v>8</v>
      </c>
      <c r="B3" s="48" t="s">
        <v>62</v>
      </c>
      <c r="C3" s="201" t="s">
        <v>63</v>
      </c>
      <c r="D3" s="199"/>
      <c r="E3" s="199"/>
      <c r="F3" s="199"/>
      <c r="G3" s="200"/>
      <c r="AC3" s="177" t="s">
        <v>180</v>
      </c>
      <c r="AG3" t="s">
        <v>183</v>
      </c>
    </row>
    <row r="4" spans="1:60" ht="25.05" customHeight="1" x14ac:dyDescent="0.25">
      <c r="A4" s="202" t="s">
        <v>9</v>
      </c>
      <c r="B4" s="203" t="s">
        <v>64</v>
      </c>
      <c r="C4" s="204" t="s">
        <v>63</v>
      </c>
      <c r="D4" s="205"/>
      <c r="E4" s="205"/>
      <c r="F4" s="205"/>
      <c r="G4" s="206"/>
      <c r="AG4" t="s">
        <v>184</v>
      </c>
    </row>
    <row r="5" spans="1:60" x14ac:dyDescent="0.25">
      <c r="D5" s="10"/>
    </row>
    <row r="6" spans="1:60" ht="39.6" x14ac:dyDescent="0.25">
      <c r="A6" s="208" t="s">
        <v>185</v>
      </c>
      <c r="B6" s="210" t="s">
        <v>186</v>
      </c>
      <c r="C6" s="210" t="s">
        <v>187</v>
      </c>
      <c r="D6" s="209" t="s">
        <v>188</v>
      </c>
      <c r="E6" s="208" t="s">
        <v>189</v>
      </c>
      <c r="F6" s="207" t="s">
        <v>190</v>
      </c>
      <c r="G6" s="208" t="s">
        <v>29</v>
      </c>
      <c r="H6" s="211" t="s">
        <v>30</v>
      </c>
      <c r="I6" s="211" t="s">
        <v>191</v>
      </c>
      <c r="J6" s="211" t="s">
        <v>31</v>
      </c>
      <c r="K6" s="211" t="s">
        <v>192</v>
      </c>
      <c r="L6" s="211" t="s">
        <v>193</v>
      </c>
      <c r="M6" s="211" t="s">
        <v>194</v>
      </c>
      <c r="N6" s="211" t="s">
        <v>195</v>
      </c>
      <c r="O6" s="211" t="s">
        <v>196</v>
      </c>
      <c r="P6" s="211" t="s">
        <v>197</v>
      </c>
      <c r="Q6" s="211" t="s">
        <v>198</v>
      </c>
      <c r="R6" s="211" t="s">
        <v>199</v>
      </c>
      <c r="S6" s="211" t="s">
        <v>200</v>
      </c>
      <c r="T6" s="211" t="s">
        <v>201</v>
      </c>
      <c r="U6" s="211" t="s">
        <v>202</v>
      </c>
      <c r="V6" s="211" t="s">
        <v>203</v>
      </c>
      <c r="W6" s="211" t="s">
        <v>204</v>
      </c>
      <c r="X6" s="211" t="s">
        <v>205</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5">
      <c r="A8" s="228" t="s">
        <v>206</v>
      </c>
      <c r="B8" s="229" t="s">
        <v>141</v>
      </c>
      <c r="C8" s="253" t="s">
        <v>142</v>
      </c>
      <c r="D8" s="230"/>
      <c r="E8" s="231"/>
      <c r="F8" s="232"/>
      <c r="G8" s="232">
        <f>SUMIF(AG9:AG107,"&lt;&gt;NOR",G9:G107)</f>
        <v>0</v>
      </c>
      <c r="H8" s="232"/>
      <c r="I8" s="232">
        <f>SUM(I9:I107)</f>
        <v>0</v>
      </c>
      <c r="J8" s="232"/>
      <c r="K8" s="232">
        <f>SUM(K9:K107)</f>
        <v>0</v>
      </c>
      <c r="L8" s="232"/>
      <c r="M8" s="232">
        <f>SUM(M9:M107)</f>
        <v>0</v>
      </c>
      <c r="N8" s="231"/>
      <c r="O8" s="231">
        <f>SUM(O9:O107)</f>
        <v>53.919999999999995</v>
      </c>
      <c r="P8" s="231"/>
      <c r="Q8" s="231">
        <f>SUM(Q9:Q107)</f>
        <v>0</v>
      </c>
      <c r="R8" s="232"/>
      <c r="S8" s="232"/>
      <c r="T8" s="233"/>
      <c r="U8" s="227"/>
      <c r="V8" s="227">
        <f>SUM(V9:V107)</f>
        <v>462.15000000000003</v>
      </c>
      <c r="W8" s="227"/>
      <c r="X8" s="227"/>
      <c r="AG8" t="s">
        <v>207</v>
      </c>
    </row>
    <row r="9" spans="1:60" outlineLevel="1" x14ac:dyDescent="0.25">
      <c r="A9" s="234">
        <v>1</v>
      </c>
      <c r="B9" s="235" t="s">
        <v>264</v>
      </c>
      <c r="C9" s="254" t="s">
        <v>265</v>
      </c>
      <c r="D9" s="236" t="s">
        <v>266</v>
      </c>
      <c r="E9" s="237">
        <v>18.399999999999999</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237</v>
      </c>
      <c r="S9" s="239" t="s">
        <v>211</v>
      </c>
      <c r="T9" s="240" t="s">
        <v>211</v>
      </c>
      <c r="U9" s="223">
        <v>0.17199999999999999</v>
      </c>
      <c r="V9" s="223">
        <f>ROUND(E9*U9,2)</f>
        <v>3.16</v>
      </c>
      <c r="W9" s="223"/>
      <c r="X9" s="223" t="s">
        <v>238</v>
      </c>
      <c r="Y9" s="212"/>
      <c r="Z9" s="212"/>
      <c r="AA9" s="212"/>
      <c r="AB9" s="212"/>
      <c r="AC9" s="212"/>
      <c r="AD9" s="212"/>
      <c r="AE9" s="212"/>
      <c r="AF9" s="212"/>
      <c r="AG9" s="212" t="s">
        <v>239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1" outlineLevel="1" x14ac:dyDescent="0.25">
      <c r="A10" s="219"/>
      <c r="B10" s="220"/>
      <c r="C10" s="257" t="s">
        <v>267</v>
      </c>
      <c r="D10" s="244"/>
      <c r="E10" s="244"/>
      <c r="F10" s="244"/>
      <c r="G10" s="244"/>
      <c r="H10" s="223"/>
      <c r="I10" s="223"/>
      <c r="J10" s="223"/>
      <c r="K10" s="223"/>
      <c r="L10" s="223"/>
      <c r="M10" s="223"/>
      <c r="N10" s="222"/>
      <c r="O10" s="222"/>
      <c r="P10" s="222"/>
      <c r="Q10" s="222"/>
      <c r="R10" s="223"/>
      <c r="S10" s="223"/>
      <c r="T10" s="223"/>
      <c r="U10" s="223"/>
      <c r="V10" s="223"/>
      <c r="W10" s="223"/>
      <c r="X10" s="223"/>
      <c r="Y10" s="212"/>
      <c r="Z10" s="212"/>
      <c r="AA10" s="212"/>
      <c r="AB10" s="212"/>
      <c r="AC10" s="212"/>
      <c r="AD10" s="212"/>
      <c r="AE10" s="212"/>
      <c r="AF10" s="212"/>
      <c r="AG10" s="212" t="s">
        <v>241</v>
      </c>
      <c r="AH10" s="212"/>
      <c r="AI10" s="212"/>
      <c r="AJ10" s="212"/>
      <c r="AK10" s="212"/>
      <c r="AL10" s="212"/>
      <c r="AM10" s="212"/>
      <c r="AN10" s="212"/>
      <c r="AO10" s="212"/>
      <c r="AP10" s="212"/>
      <c r="AQ10" s="212"/>
      <c r="AR10" s="212"/>
      <c r="AS10" s="212"/>
      <c r="AT10" s="212"/>
      <c r="AU10" s="212"/>
      <c r="AV10" s="212"/>
      <c r="AW10" s="212"/>
      <c r="AX10" s="212"/>
      <c r="AY10" s="212"/>
      <c r="AZ10" s="212"/>
      <c r="BA10" s="242" t="str">
        <f>C10</f>
        <v>s odstraněním kořenů a s případným nutným odklizením křovin a stromů na hromady na vzdálenost do 50 m nebo s naložením na dopravní prostředek, do sklonu terénu 1 : 5,</v>
      </c>
      <c r="BB10" s="212"/>
      <c r="BC10" s="212"/>
      <c r="BD10" s="212"/>
      <c r="BE10" s="212"/>
      <c r="BF10" s="212"/>
      <c r="BG10" s="212"/>
      <c r="BH10" s="212"/>
    </row>
    <row r="11" spans="1:60" outlineLevel="1" x14ac:dyDescent="0.25">
      <c r="A11" s="219"/>
      <c r="B11" s="220"/>
      <c r="C11" s="258" t="s">
        <v>268</v>
      </c>
      <c r="D11" s="225"/>
      <c r="E11" s="226">
        <v>8.4</v>
      </c>
      <c r="F11" s="223"/>
      <c r="G11" s="223"/>
      <c r="H11" s="223"/>
      <c r="I11" s="223"/>
      <c r="J11" s="223"/>
      <c r="K11" s="223"/>
      <c r="L11" s="223"/>
      <c r="M11" s="223"/>
      <c r="N11" s="222"/>
      <c r="O11" s="222"/>
      <c r="P11" s="222"/>
      <c r="Q11" s="222"/>
      <c r="R11" s="223"/>
      <c r="S11" s="223"/>
      <c r="T11" s="223"/>
      <c r="U11" s="223"/>
      <c r="V11" s="223"/>
      <c r="W11" s="223"/>
      <c r="X11" s="223"/>
      <c r="Y11" s="212"/>
      <c r="Z11" s="212"/>
      <c r="AA11" s="212"/>
      <c r="AB11" s="212"/>
      <c r="AC11" s="212"/>
      <c r="AD11" s="212"/>
      <c r="AE11" s="212"/>
      <c r="AF11" s="212"/>
      <c r="AG11" s="212" t="s">
        <v>247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19"/>
      <c r="B12" s="220"/>
      <c r="C12" s="258" t="s">
        <v>269</v>
      </c>
      <c r="D12" s="225"/>
      <c r="E12" s="226">
        <v>10</v>
      </c>
      <c r="F12" s="223"/>
      <c r="G12" s="223"/>
      <c r="H12" s="223"/>
      <c r="I12" s="223"/>
      <c r="J12" s="223"/>
      <c r="K12" s="223"/>
      <c r="L12" s="223"/>
      <c r="M12" s="223"/>
      <c r="N12" s="222"/>
      <c r="O12" s="222"/>
      <c r="P12" s="222"/>
      <c r="Q12" s="222"/>
      <c r="R12" s="223"/>
      <c r="S12" s="223"/>
      <c r="T12" s="223"/>
      <c r="U12" s="223"/>
      <c r="V12" s="223"/>
      <c r="W12" s="223"/>
      <c r="X12" s="223"/>
      <c r="Y12" s="212"/>
      <c r="Z12" s="212"/>
      <c r="AA12" s="212"/>
      <c r="AB12" s="212"/>
      <c r="AC12" s="212"/>
      <c r="AD12" s="212"/>
      <c r="AE12" s="212"/>
      <c r="AF12" s="212"/>
      <c r="AG12" s="212" t="s">
        <v>247</v>
      </c>
      <c r="AH12" s="212">
        <v>0</v>
      </c>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34">
        <v>2</v>
      </c>
      <c r="B13" s="235" t="s">
        <v>270</v>
      </c>
      <c r="C13" s="254" t="s">
        <v>271</v>
      </c>
      <c r="D13" s="236" t="s">
        <v>266</v>
      </c>
      <c r="E13" s="237">
        <v>18.399999999999999</v>
      </c>
      <c r="F13" s="238"/>
      <c r="G13" s="239">
        <f>ROUND(E13*F13,2)</f>
        <v>0</v>
      </c>
      <c r="H13" s="238"/>
      <c r="I13" s="239">
        <f>ROUND(E13*H13,2)</f>
        <v>0</v>
      </c>
      <c r="J13" s="238"/>
      <c r="K13" s="239">
        <f>ROUND(E13*J13,2)</f>
        <v>0</v>
      </c>
      <c r="L13" s="239">
        <v>21</v>
      </c>
      <c r="M13" s="239">
        <f>G13*(1+L13/100)</f>
        <v>0</v>
      </c>
      <c r="N13" s="237">
        <v>5.0000000000000002E-5</v>
      </c>
      <c r="O13" s="237">
        <f>ROUND(E13*N13,2)</f>
        <v>0</v>
      </c>
      <c r="P13" s="237">
        <v>0</v>
      </c>
      <c r="Q13" s="237">
        <f>ROUND(E13*P13,2)</f>
        <v>0</v>
      </c>
      <c r="R13" s="239"/>
      <c r="S13" s="239" t="s">
        <v>225</v>
      </c>
      <c r="T13" s="240" t="s">
        <v>211</v>
      </c>
      <c r="U13" s="223">
        <v>0.03</v>
      </c>
      <c r="V13" s="223">
        <f>ROUND(E13*U13,2)</f>
        <v>0.55000000000000004</v>
      </c>
      <c r="W13" s="223"/>
      <c r="X13" s="223" t="s">
        <v>238</v>
      </c>
      <c r="Y13" s="212"/>
      <c r="Z13" s="212"/>
      <c r="AA13" s="212"/>
      <c r="AB13" s="212"/>
      <c r="AC13" s="212"/>
      <c r="AD13" s="212"/>
      <c r="AE13" s="212"/>
      <c r="AF13" s="212"/>
      <c r="AG13" s="212" t="s">
        <v>239</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55" t="s">
        <v>272</v>
      </c>
      <c r="D14" s="241"/>
      <c r="E14" s="241"/>
      <c r="F14" s="241"/>
      <c r="G14" s="241"/>
      <c r="H14" s="223"/>
      <c r="I14" s="223"/>
      <c r="J14" s="223"/>
      <c r="K14" s="223"/>
      <c r="L14" s="223"/>
      <c r="M14" s="223"/>
      <c r="N14" s="222"/>
      <c r="O14" s="222"/>
      <c r="P14" s="222"/>
      <c r="Q14" s="222"/>
      <c r="R14" s="223"/>
      <c r="S14" s="223"/>
      <c r="T14" s="223"/>
      <c r="U14" s="223"/>
      <c r="V14" s="223"/>
      <c r="W14" s="223"/>
      <c r="X14" s="223"/>
      <c r="Y14" s="212"/>
      <c r="Z14" s="212"/>
      <c r="AA14" s="212"/>
      <c r="AB14" s="212"/>
      <c r="AC14" s="212"/>
      <c r="AD14" s="212"/>
      <c r="AE14" s="212"/>
      <c r="AF14" s="212"/>
      <c r="AG14" s="212" t="s">
        <v>216</v>
      </c>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19"/>
      <c r="B15" s="220"/>
      <c r="C15" s="258" t="s">
        <v>273</v>
      </c>
      <c r="D15" s="225"/>
      <c r="E15" s="226">
        <v>18.399999999999999</v>
      </c>
      <c r="F15" s="223"/>
      <c r="G15" s="223"/>
      <c r="H15" s="223"/>
      <c r="I15" s="223"/>
      <c r="J15" s="223"/>
      <c r="K15" s="223"/>
      <c r="L15" s="223"/>
      <c r="M15" s="223"/>
      <c r="N15" s="222"/>
      <c r="O15" s="222"/>
      <c r="P15" s="222"/>
      <c r="Q15" s="222"/>
      <c r="R15" s="223"/>
      <c r="S15" s="223"/>
      <c r="T15" s="223"/>
      <c r="U15" s="223"/>
      <c r="V15" s="223"/>
      <c r="W15" s="223"/>
      <c r="X15" s="223"/>
      <c r="Y15" s="212"/>
      <c r="Z15" s="212"/>
      <c r="AA15" s="212"/>
      <c r="AB15" s="212"/>
      <c r="AC15" s="212"/>
      <c r="AD15" s="212"/>
      <c r="AE15" s="212"/>
      <c r="AF15" s="212"/>
      <c r="AG15" s="212" t="s">
        <v>247</v>
      </c>
      <c r="AH15" s="212">
        <v>5</v>
      </c>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34">
        <v>3</v>
      </c>
      <c r="B16" s="235" t="s">
        <v>274</v>
      </c>
      <c r="C16" s="254" t="s">
        <v>275</v>
      </c>
      <c r="D16" s="236" t="s">
        <v>255</v>
      </c>
      <c r="E16" s="237">
        <v>121.5</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t="s">
        <v>237</v>
      </c>
      <c r="S16" s="239" t="s">
        <v>211</v>
      </c>
      <c r="T16" s="240" t="s">
        <v>211</v>
      </c>
      <c r="U16" s="223">
        <v>1.556</v>
      </c>
      <c r="V16" s="223">
        <f>ROUND(E16*U16,2)</f>
        <v>189.05</v>
      </c>
      <c r="W16" s="223"/>
      <c r="X16" s="223" t="s">
        <v>238</v>
      </c>
      <c r="Y16" s="212"/>
      <c r="Z16" s="212"/>
      <c r="AA16" s="212"/>
      <c r="AB16" s="212"/>
      <c r="AC16" s="212"/>
      <c r="AD16" s="212"/>
      <c r="AE16" s="212"/>
      <c r="AF16" s="212"/>
      <c r="AG16" s="212" t="s">
        <v>239</v>
      </c>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ht="21" outlineLevel="1" x14ac:dyDescent="0.25">
      <c r="A17" s="219"/>
      <c r="B17" s="220"/>
      <c r="C17" s="257" t="s">
        <v>276</v>
      </c>
      <c r="D17" s="244"/>
      <c r="E17" s="244"/>
      <c r="F17" s="244"/>
      <c r="G17" s="244"/>
      <c r="H17" s="223"/>
      <c r="I17" s="223"/>
      <c r="J17" s="223"/>
      <c r="K17" s="223"/>
      <c r="L17" s="223"/>
      <c r="M17" s="223"/>
      <c r="N17" s="222"/>
      <c r="O17" s="222"/>
      <c r="P17" s="222"/>
      <c r="Q17" s="222"/>
      <c r="R17" s="223"/>
      <c r="S17" s="223"/>
      <c r="T17" s="223"/>
      <c r="U17" s="223"/>
      <c r="V17" s="223"/>
      <c r="W17" s="223"/>
      <c r="X17" s="223"/>
      <c r="Y17" s="212"/>
      <c r="Z17" s="212"/>
      <c r="AA17" s="212"/>
      <c r="AB17" s="212"/>
      <c r="AC17" s="212"/>
      <c r="AD17" s="212"/>
      <c r="AE17" s="212"/>
      <c r="AF17" s="212"/>
      <c r="AG17" s="212" t="s">
        <v>241</v>
      </c>
      <c r="AH17" s="212"/>
      <c r="AI17" s="212"/>
      <c r="AJ17" s="212"/>
      <c r="AK17" s="212"/>
      <c r="AL17" s="212"/>
      <c r="AM17" s="212"/>
      <c r="AN17" s="212"/>
      <c r="AO17" s="212"/>
      <c r="AP17" s="212"/>
      <c r="AQ17" s="212"/>
      <c r="AR17" s="212"/>
      <c r="AS17" s="212"/>
      <c r="AT17" s="212"/>
      <c r="AU17" s="212"/>
      <c r="AV17" s="212"/>
      <c r="AW17" s="212"/>
      <c r="AX17" s="212"/>
      <c r="AY17" s="212"/>
      <c r="AZ17" s="212"/>
      <c r="BA17" s="242" t="str">
        <f>C17</f>
        <v>s urovnáním dna do předepsaného profilu a spádu, s případně nutným přemístěním výkopku ve výkopišti a dále buď s přemístěním výkopku na přilehlém terénu na vzdálenost do 3 m od kraje jámy nebo s naložením na dopravní prostředek</v>
      </c>
      <c r="BB17" s="212"/>
      <c r="BC17" s="212"/>
      <c r="BD17" s="212"/>
      <c r="BE17" s="212"/>
      <c r="BF17" s="212"/>
      <c r="BG17" s="212"/>
      <c r="BH17" s="212"/>
    </row>
    <row r="18" spans="1:60" outlineLevel="1" x14ac:dyDescent="0.25">
      <c r="A18" s="219"/>
      <c r="B18" s="220"/>
      <c r="C18" s="258" t="s">
        <v>277</v>
      </c>
      <c r="D18" s="225"/>
      <c r="E18" s="226"/>
      <c r="F18" s="223"/>
      <c r="G18" s="223"/>
      <c r="H18" s="223"/>
      <c r="I18" s="223"/>
      <c r="J18" s="223"/>
      <c r="K18" s="223"/>
      <c r="L18" s="223"/>
      <c r="M18" s="223"/>
      <c r="N18" s="222"/>
      <c r="O18" s="222"/>
      <c r="P18" s="222"/>
      <c r="Q18" s="222"/>
      <c r="R18" s="223"/>
      <c r="S18" s="223"/>
      <c r="T18" s="223"/>
      <c r="U18" s="223"/>
      <c r="V18" s="223"/>
      <c r="W18" s="223"/>
      <c r="X18" s="223"/>
      <c r="Y18" s="212"/>
      <c r="Z18" s="212"/>
      <c r="AA18" s="212"/>
      <c r="AB18" s="212"/>
      <c r="AC18" s="212"/>
      <c r="AD18" s="212"/>
      <c r="AE18" s="212"/>
      <c r="AF18" s="212"/>
      <c r="AG18" s="212" t="s">
        <v>247</v>
      </c>
      <c r="AH18" s="212">
        <v>0</v>
      </c>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ht="20.399999999999999" outlineLevel="1" x14ac:dyDescent="0.25">
      <c r="A19" s="219"/>
      <c r="B19" s="220"/>
      <c r="C19" s="258" t="s">
        <v>278</v>
      </c>
      <c r="D19" s="225"/>
      <c r="E19" s="226"/>
      <c r="F19" s="223"/>
      <c r="G19" s="223"/>
      <c r="H19" s="223"/>
      <c r="I19" s="223"/>
      <c r="J19" s="223"/>
      <c r="K19" s="223"/>
      <c r="L19" s="223"/>
      <c r="M19" s="223"/>
      <c r="N19" s="222"/>
      <c r="O19" s="222"/>
      <c r="P19" s="222"/>
      <c r="Q19" s="222"/>
      <c r="R19" s="223"/>
      <c r="S19" s="223"/>
      <c r="T19" s="223"/>
      <c r="U19" s="223"/>
      <c r="V19" s="223"/>
      <c r="W19" s="223"/>
      <c r="X19" s="223"/>
      <c r="Y19" s="212"/>
      <c r="Z19" s="212"/>
      <c r="AA19" s="212"/>
      <c r="AB19" s="212"/>
      <c r="AC19" s="212"/>
      <c r="AD19" s="212"/>
      <c r="AE19" s="212"/>
      <c r="AF19" s="212"/>
      <c r="AG19" s="212" t="s">
        <v>247</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outlineLevel="1" x14ac:dyDescent="0.25">
      <c r="A20" s="219"/>
      <c r="B20" s="220"/>
      <c r="C20" s="258" t="s">
        <v>279</v>
      </c>
      <c r="D20" s="225"/>
      <c r="E20" s="226"/>
      <c r="F20" s="223"/>
      <c r="G20" s="223"/>
      <c r="H20" s="223"/>
      <c r="I20" s="223"/>
      <c r="J20" s="223"/>
      <c r="K20" s="223"/>
      <c r="L20" s="223"/>
      <c r="M20" s="223"/>
      <c r="N20" s="222"/>
      <c r="O20" s="222"/>
      <c r="P20" s="222"/>
      <c r="Q20" s="222"/>
      <c r="R20" s="223"/>
      <c r="S20" s="223"/>
      <c r="T20" s="223"/>
      <c r="U20" s="223"/>
      <c r="V20" s="223"/>
      <c r="W20" s="223"/>
      <c r="X20" s="223"/>
      <c r="Y20" s="212"/>
      <c r="Z20" s="212"/>
      <c r="AA20" s="212"/>
      <c r="AB20" s="212"/>
      <c r="AC20" s="212"/>
      <c r="AD20" s="212"/>
      <c r="AE20" s="212"/>
      <c r="AF20" s="212"/>
      <c r="AG20" s="212" t="s">
        <v>247</v>
      </c>
      <c r="AH20" s="212">
        <v>0</v>
      </c>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row>
    <row r="21" spans="1:60" outlineLevel="1" x14ac:dyDescent="0.25">
      <c r="A21" s="219"/>
      <c r="B21" s="220"/>
      <c r="C21" s="258" t="s">
        <v>280</v>
      </c>
      <c r="D21" s="225"/>
      <c r="E21" s="226"/>
      <c r="F21" s="223"/>
      <c r="G21" s="223"/>
      <c r="H21" s="223"/>
      <c r="I21" s="223"/>
      <c r="J21" s="223"/>
      <c r="K21" s="223"/>
      <c r="L21" s="223"/>
      <c r="M21" s="223"/>
      <c r="N21" s="222"/>
      <c r="O21" s="222"/>
      <c r="P21" s="222"/>
      <c r="Q21" s="222"/>
      <c r="R21" s="223"/>
      <c r="S21" s="223"/>
      <c r="T21" s="223"/>
      <c r="U21" s="223"/>
      <c r="V21" s="223"/>
      <c r="W21" s="223"/>
      <c r="X21" s="223"/>
      <c r="Y21" s="212"/>
      <c r="Z21" s="212"/>
      <c r="AA21" s="212"/>
      <c r="AB21" s="212"/>
      <c r="AC21" s="212"/>
      <c r="AD21" s="212"/>
      <c r="AE21" s="212"/>
      <c r="AF21" s="212"/>
      <c r="AG21" s="212" t="s">
        <v>247</v>
      </c>
      <c r="AH21" s="212">
        <v>0</v>
      </c>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ht="20.399999999999999" outlineLevel="1" x14ac:dyDescent="0.25">
      <c r="A22" s="219"/>
      <c r="B22" s="220"/>
      <c r="C22" s="258" t="s">
        <v>281</v>
      </c>
      <c r="D22" s="225"/>
      <c r="E22" s="226"/>
      <c r="F22" s="223"/>
      <c r="G22" s="223"/>
      <c r="H22" s="223"/>
      <c r="I22" s="223"/>
      <c r="J22" s="223"/>
      <c r="K22" s="223"/>
      <c r="L22" s="223"/>
      <c r="M22" s="223"/>
      <c r="N22" s="222"/>
      <c r="O22" s="222"/>
      <c r="P22" s="222"/>
      <c r="Q22" s="222"/>
      <c r="R22" s="223"/>
      <c r="S22" s="223"/>
      <c r="T22" s="223"/>
      <c r="U22" s="223"/>
      <c r="V22" s="223"/>
      <c r="W22" s="223"/>
      <c r="X22" s="223"/>
      <c r="Y22" s="212"/>
      <c r="Z22" s="212"/>
      <c r="AA22" s="212"/>
      <c r="AB22" s="212"/>
      <c r="AC22" s="212"/>
      <c r="AD22" s="212"/>
      <c r="AE22" s="212"/>
      <c r="AF22" s="212"/>
      <c r="AG22" s="212" t="s">
        <v>247</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outlineLevel="1" x14ac:dyDescent="0.25">
      <c r="A23" s="219"/>
      <c r="B23" s="220"/>
      <c r="C23" s="258" t="s">
        <v>282</v>
      </c>
      <c r="D23" s="225"/>
      <c r="E23" s="226">
        <v>121.5</v>
      </c>
      <c r="F23" s="223"/>
      <c r="G23" s="223"/>
      <c r="H23" s="223"/>
      <c r="I23" s="223"/>
      <c r="J23" s="223"/>
      <c r="K23" s="223"/>
      <c r="L23" s="223"/>
      <c r="M23" s="223"/>
      <c r="N23" s="222"/>
      <c r="O23" s="222"/>
      <c r="P23" s="222"/>
      <c r="Q23" s="222"/>
      <c r="R23" s="223"/>
      <c r="S23" s="223"/>
      <c r="T23" s="223"/>
      <c r="U23" s="223"/>
      <c r="V23" s="223"/>
      <c r="W23" s="223"/>
      <c r="X23" s="223"/>
      <c r="Y23" s="212"/>
      <c r="Z23" s="212"/>
      <c r="AA23" s="212"/>
      <c r="AB23" s="212"/>
      <c r="AC23" s="212"/>
      <c r="AD23" s="212"/>
      <c r="AE23" s="212"/>
      <c r="AF23" s="212"/>
      <c r="AG23" s="212" t="s">
        <v>247</v>
      </c>
      <c r="AH23" s="212">
        <v>0</v>
      </c>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34">
        <v>4</v>
      </c>
      <c r="B24" s="235" t="s">
        <v>283</v>
      </c>
      <c r="C24" s="254" t="s">
        <v>284</v>
      </c>
      <c r="D24" s="236" t="s">
        <v>255</v>
      </c>
      <c r="E24" s="237">
        <v>2</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t="s">
        <v>237</v>
      </c>
      <c r="S24" s="239" t="s">
        <v>211</v>
      </c>
      <c r="T24" s="240" t="s">
        <v>211</v>
      </c>
      <c r="U24" s="223">
        <v>0.36499999999999999</v>
      </c>
      <c r="V24" s="223">
        <f>ROUND(E24*U24,2)</f>
        <v>0.73</v>
      </c>
      <c r="W24" s="223"/>
      <c r="X24" s="223" t="s">
        <v>238</v>
      </c>
      <c r="Y24" s="212"/>
      <c r="Z24" s="212"/>
      <c r="AA24" s="212"/>
      <c r="AB24" s="212"/>
      <c r="AC24" s="212"/>
      <c r="AD24" s="212"/>
      <c r="AE24" s="212"/>
      <c r="AF24" s="212"/>
      <c r="AG24" s="212" t="s">
        <v>239</v>
      </c>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1" outlineLevel="1" x14ac:dyDescent="0.25">
      <c r="A25" s="219"/>
      <c r="B25" s="220"/>
      <c r="C25" s="257" t="s">
        <v>285</v>
      </c>
      <c r="D25" s="244"/>
      <c r="E25" s="244"/>
      <c r="F25" s="244"/>
      <c r="G25" s="244"/>
      <c r="H25" s="223"/>
      <c r="I25" s="223"/>
      <c r="J25" s="223"/>
      <c r="K25" s="223"/>
      <c r="L25" s="223"/>
      <c r="M25" s="223"/>
      <c r="N25" s="222"/>
      <c r="O25" s="222"/>
      <c r="P25" s="222"/>
      <c r="Q25" s="222"/>
      <c r="R25" s="223"/>
      <c r="S25" s="223"/>
      <c r="T25" s="223"/>
      <c r="U25" s="223"/>
      <c r="V25" s="223"/>
      <c r="W25" s="223"/>
      <c r="X25" s="223"/>
      <c r="Y25" s="212"/>
      <c r="Z25" s="212"/>
      <c r="AA25" s="212"/>
      <c r="AB25" s="212"/>
      <c r="AC25" s="212"/>
      <c r="AD25" s="212"/>
      <c r="AE25" s="212"/>
      <c r="AF25" s="212"/>
      <c r="AG25" s="212" t="s">
        <v>241</v>
      </c>
      <c r="AH25" s="212"/>
      <c r="AI25" s="212"/>
      <c r="AJ25" s="212"/>
      <c r="AK25" s="212"/>
      <c r="AL25" s="212"/>
      <c r="AM25" s="212"/>
      <c r="AN25" s="212"/>
      <c r="AO25" s="212"/>
      <c r="AP25" s="212"/>
      <c r="AQ25" s="212"/>
      <c r="AR25" s="212"/>
      <c r="AS25" s="212"/>
      <c r="AT25" s="212"/>
      <c r="AU25" s="212"/>
      <c r="AV25" s="212"/>
      <c r="AW25" s="212"/>
      <c r="AX25" s="212"/>
      <c r="AY25" s="212"/>
      <c r="AZ25" s="212"/>
      <c r="BA25" s="242" t="str">
        <f>C25</f>
        <v>zapažených i nezapažených s urovnáním dna do předepsaného profilu a spádu, s přehozením výkopku na přilehlém terénu na vzdálenost do 3 m od podélné osy rýhy nebo s naložením výkopku na dopravní prostředek.</v>
      </c>
      <c r="BB25" s="212"/>
      <c r="BC25" s="212"/>
      <c r="BD25" s="212"/>
      <c r="BE25" s="212"/>
      <c r="BF25" s="212"/>
      <c r="BG25" s="212"/>
      <c r="BH25" s="212"/>
    </row>
    <row r="26" spans="1:60" outlineLevel="1" x14ac:dyDescent="0.25">
      <c r="A26" s="219"/>
      <c r="B26" s="220"/>
      <c r="C26" s="258" t="s">
        <v>286</v>
      </c>
      <c r="D26" s="225"/>
      <c r="E26" s="226"/>
      <c r="F26" s="223"/>
      <c r="G26" s="223"/>
      <c r="H26" s="223"/>
      <c r="I26" s="223"/>
      <c r="J26" s="223"/>
      <c r="K26" s="223"/>
      <c r="L26" s="223"/>
      <c r="M26" s="223"/>
      <c r="N26" s="222"/>
      <c r="O26" s="222"/>
      <c r="P26" s="222"/>
      <c r="Q26" s="222"/>
      <c r="R26" s="223"/>
      <c r="S26" s="223"/>
      <c r="T26" s="223"/>
      <c r="U26" s="223"/>
      <c r="V26" s="223"/>
      <c r="W26" s="223"/>
      <c r="X26" s="223"/>
      <c r="Y26" s="212"/>
      <c r="Z26" s="212"/>
      <c r="AA26" s="212"/>
      <c r="AB26" s="212"/>
      <c r="AC26" s="212"/>
      <c r="AD26" s="212"/>
      <c r="AE26" s="212"/>
      <c r="AF26" s="212"/>
      <c r="AG26" s="212" t="s">
        <v>247</v>
      </c>
      <c r="AH26" s="212">
        <v>0</v>
      </c>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row>
    <row r="27" spans="1:60" outlineLevel="1" x14ac:dyDescent="0.25">
      <c r="A27" s="219"/>
      <c r="B27" s="220"/>
      <c r="C27" s="258" t="s">
        <v>287</v>
      </c>
      <c r="D27" s="225"/>
      <c r="E27" s="226">
        <v>2</v>
      </c>
      <c r="F27" s="223"/>
      <c r="G27" s="223"/>
      <c r="H27" s="223"/>
      <c r="I27" s="223"/>
      <c r="J27" s="223"/>
      <c r="K27" s="223"/>
      <c r="L27" s="223"/>
      <c r="M27" s="223"/>
      <c r="N27" s="222"/>
      <c r="O27" s="222"/>
      <c r="P27" s="222"/>
      <c r="Q27" s="222"/>
      <c r="R27" s="223"/>
      <c r="S27" s="223"/>
      <c r="T27" s="223"/>
      <c r="U27" s="223"/>
      <c r="V27" s="223"/>
      <c r="W27" s="223"/>
      <c r="X27" s="223"/>
      <c r="Y27" s="212"/>
      <c r="Z27" s="212"/>
      <c r="AA27" s="212"/>
      <c r="AB27" s="212"/>
      <c r="AC27" s="212"/>
      <c r="AD27" s="212"/>
      <c r="AE27" s="212"/>
      <c r="AF27" s="212"/>
      <c r="AG27" s="212" t="s">
        <v>247</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outlineLevel="1" x14ac:dyDescent="0.25">
      <c r="A28" s="234">
        <v>5</v>
      </c>
      <c r="B28" s="235" t="s">
        <v>288</v>
      </c>
      <c r="C28" s="254" t="s">
        <v>289</v>
      </c>
      <c r="D28" s="236" t="s">
        <v>255</v>
      </c>
      <c r="E28" s="237">
        <v>31.1</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t="s">
        <v>237</v>
      </c>
      <c r="S28" s="239" t="s">
        <v>211</v>
      </c>
      <c r="T28" s="240" t="s">
        <v>211</v>
      </c>
      <c r="U28" s="223">
        <v>0.36499999999999999</v>
      </c>
      <c r="V28" s="223">
        <f>ROUND(E28*U28,2)</f>
        <v>11.35</v>
      </c>
      <c r="W28" s="223"/>
      <c r="X28" s="223" t="s">
        <v>238</v>
      </c>
      <c r="Y28" s="212"/>
      <c r="Z28" s="212"/>
      <c r="AA28" s="212"/>
      <c r="AB28" s="212"/>
      <c r="AC28" s="212"/>
      <c r="AD28" s="212"/>
      <c r="AE28" s="212"/>
      <c r="AF28" s="212"/>
      <c r="AG28" s="212" t="s">
        <v>239</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1" outlineLevel="1" x14ac:dyDescent="0.25">
      <c r="A29" s="219"/>
      <c r="B29" s="220"/>
      <c r="C29" s="257" t="s">
        <v>290</v>
      </c>
      <c r="D29" s="244"/>
      <c r="E29" s="244"/>
      <c r="F29" s="244"/>
      <c r="G29" s="244"/>
      <c r="H29" s="223"/>
      <c r="I29" s="223"/>
      <c r="J29" s="223"/>
      <c r="K29" s="223"/>
      <c r="L29" s="223"/>
      <c r="M29" s="223"/>
      <c r="N29" s="222"/>
      <c r="O29" s="222"/>
      <c r="P29" s="222"/>
      <c r="Q29" s="222"/>
      <c r="R29" s="223"/>
      <c r="S29" s="223"/>
      <c r="T29" s="223"/>
      <c r="U29" s="223"/>
      <c r="V29" s="223"/>
      <c r="W29" s="223"/>
      <c r="X29" s="223"/>
      <c r="Y29" s="212"/>
      <c r="Z29" s="212"/>
      <c r="AA29" s="212"/>
      <c r="AB29" s="212"/>
      <c r="AC29" s="212"/>
      <c r="AD29" s="212"/>
      <c r="AE29" s="212"/>
      <c r="AF29" s="212"/>
      <c r="AG29" s="212" t="s">
        <v>241</v>
      </c>
      <c r="AH29" s="212"/>
      <c r="AI29" s="212"/>
      <c r="AJ29" s="212"/>
      <c r="AK29" s="212"/>
      <c r="AL29" s="212"/>
      <c r="AM29" s="212"/>
      <c r="AN29" s="212"/>
      <c r="AO29" s="212"/>
      <c r="AP29" s="212"/>
      <c r="AQ29" s="212"/>
      <c r="AR29" s="212"/>
      <c r="AS29" s="212"/>
      <c r="AT29" s="212"/>
      <c r="AU29" s="212"/>
      <c r="AV29" s="212"/>
      <c r="AW29" s="212"/>
      <c r="AX29" s="212"/>
      <c r="AY29" s="212"/>
      <c r="AZ29" s="212"/>
      <c r="BA29" s="242" t="str">
        <f>C29</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9" s="212"/>
      <c r="BC29" s="212"/>
      <c r="BD29" s="212"/>
      <c r="BE29" s="212"/>
      <c r="BF29" s="212"/>
      <c r="BG29" s="212"/>
      <c r="BH29" s="212"/>
    </row>
    <row r="30" spans="1:60" ht="20.399999999999999" outlineLevel="1" x14ac:dyDescent="0.25">
      <c r="A30" s="219"/>
      <c r="B30" s="220"/>
      <c r="C30" s="258" t="s">
        <v>291</v>
      </c>
      <c r="D30" s="225"/>
      <c r="E30" s="226"/>
      <c r="F30" s="223"/>
      <c r="G30" s="223"/>
      <c r="H30" s="223"/>
      <c r="I30" s="223"/>
      <c r="J30" s="223"/>
      <c r="K30" s="223"/>
      <c r="L30" s="223"/>
      <c r="M30" s="223"/>
      <c r="N30" s="222"/>
      <c r="O30" s="222"/>
      <c r="P30" s="222"/>
      <c r="Q30" s="222"/>
      <c r="R30" s="223"/>
      <c r="S30" s="223"/>
      <c r="T30" s="223"/>
      <c r="U30" s="223"/>
      <c r="V30" s="223"/>
      <c r="W30" s="223"/>
      <c r="X30" s="223"/>
      <c r="Y30" s="212"/>
      <c r="Z30" s="212"/>
      <c r="AA30" s="212"/>
      <c r="AB30" s="212"/>
      <c r="AC30" s="212"/>
      <c r="AD30" s="212"/>
      <c r="AE30" s="212"/>
      <c r="AF30" s="212"/>
      <c r="AG30" s="212" t="s">
        <v>247</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outlineLevel="1" x14ac:dyDescent="0.25">
      <c r="A31" s="219"/>
      <c r="B31" s="220"/>
      <c r="C31" s="258" t="s">
        <v>292</v>
      </c>
      <c r="D31" s="225"/>
      <c r="E31" s="226"/>
      <c r="F31" s="223"/>
      <c r="G31" s="223"/>
      <c r="H31" s="223"/>
      <c r="I31" s="223"/>
      <c r="J31" s="223"/>
      <c r="K31" s="223"/>
      <c r="L31" s="223"/>
      <c r="M31" s="223"/>
      <c r="N31" s="222"/>
      <c r="O31" s="222"/>
      <c r="P31" s="222"/>
      <c r="Q31" s="222"/>
      <c r="R31" s="223"/>
      <c r="S31" s="223"/>
      <c r="T31" s="223"/>
      <c r="U31" s="223"/>
      <c r="V31" s="223"/>
      <c r="W31" s="223"/>
      <c r="X31" s="223"/>
      <c r="Y31" s="212"/>
      <c r="Z31" s="212"/>
      <c r="AA31" s="212"/>
      <c r="AB31" s="212"/>
      <c r="AC31" s="212"/>
      <c r="AD31" s="212"/>
      <c r="AE31" s="212"/>
      <c r="AF31" s="212"/>
      <c r="AG31" s="212" t="s">
        <v>247</v>
      </c>
      <c r="AH31" s="212">
        <v>0</v>
      </c>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ht="20.399999999999999" outlineLevel="1" x14ac:dyDescent="0.25">
      <c r="A32" s="219"/>
      <c r="B32" s="220"/>
      <c r="C32" s="258" t="s">
        <v>293</v>
      </c>
      <c r="D32" s="225"/>
      <c r="E32" s="226"/>
      <c r="F32" s="223"/>
      <c r="G32" s="223"/>
      <c r="H32" s="223"/>
      <c r="I32" s="223"/>
      <c r="J32" s="223"/>
      <c r="K32" s="223"/>
      <c r="L32" s="223"/>
      <c r="M32" s="223"/>
      <c r="N32" s="222"/>
      <c r="O32" s="222"/>
      <c r="P32" s="222"/>
      <c r="Q32" s="222"/>
      <c r="R32" s="223"/>
      <c r="S32" s="223"/>
      <c r="T32" s="223"/>
      <c r="U32" s="223"/>
      <c r="V32" s="223"/>
      <c r="W32" s="223"/>
      <c r="X32" s="223"/>
      <c r="Y32" s="212"/>
      <c r="Z32" s="212"/>
      <c r="AA32" s="212"/>
      <c r="AB32" s="212"/>
      <c r="AC32" s="212"/>
      <c r="AD32" s="212"/>
      <c r="AE32" s="212"/>
      <c r="AF32" s="212"/>
      <c r="AG32" s="212" t="s">
        <v>247</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58" t="s">
        <v>294</v>
      </c>
      <c r="D33" s="225"/>
      <c r="E33" s="226">
        <v>31.1</v>
      </c>
      <c r="F33" s="223"/>
      <c r="G33" s="223"/>
      <c r="H33" s="223"/>
      <c r="I33" s="223"/>
      <c r="J33" s="223"/>
      <c r="K33" s="223"/>
      <c r="L33" s="223"/>
      <c r="M33" s="223"/>
      <c r="N33" s="222"/>
      <c r="O33" s="222"/>
      <c r="P33" s="222"/>
      <c r="Q33" s="222"/>
      <c r="R33" s="223"/>
      <c r="S33" s="223"/>
      <c r="T33" s="223"/>
      <c r="U33" s="223"/>
      <c r="V33" s="223"/>
      <c r="W33" s="223"/>
      <c r="X33" s="223"/>
      <c r="Y33" s="212"/>
      <c r="Z33" s="212"/>
      <c r="AA33" s="212"/>
      <c r="AB33" s="212"/>
      <c r="AC33" s="212"/>
      <c r="AD33" s="212"/>
      <c r="AE33" s="212"/>
      <c r="AF33" s="212"/>
      <c r="AG33" s="212" t="s">
        <v>247</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ht="20.399999999999999" outlineLevel="1" x14ac:dyDescent="0.25">
      <c r="A34" s="234">
        <v>6</v>
      </c>
      <c r="B34" s="235" t="s">
        <v>295</v>
      </c>
      <c r="C34" s="254" t="s">
        <v>296</v>
      </c>
      <c r="D34" s="236" t="s">
        <v>255</v>
      </c>
      <c r="E34" s="237">
        <v>0.63749999999999996</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t="s">
        <v>237</v>
      </c>
      <c r="S34" s="239" t="s">
        <v>211</v>
      </c>
      <c r="T34" s="240" t="s">
        <v>211</v>
      </c>
      <c r="U34" s="223">
        <v>3.1309999999999998</v>
      </c>
      <c r="V34" s="223">
        <f>ROUND(E34*U34,2)</f>
        <v>2</v>
      </c>
      <c r="W34" s="223"/>
      <c r="X34" s="223" t="s">
        <v>238</v>
      </c>
      <c r="Y34" s="212"/>
      <c r="Z34" s="212"/>
      <c r="AA34" s="212"/>
      <c r="AB34" s="212"/>
      <c r="AC34" s="212"/>
      <c r="AD34" s="212"/>
      <c r="AE34" s="212"/>
      <c r="AF34" s="212"/>
      <c r="AG34" s="212" t="s">
        <v>239</v>
      </c>
      <c r="AH34" s="212"/>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ht="21" outlineLevel="1" x14ac:dyDescent="0.25">
      <c r="A35" s="219"/>
      <c r="B35" s="220"/>
      <c r="C35" s="257" t="s">
        <v>297</v>
      </c>
      <c r="D35" s="244"/>
      <c r="E35" s="244"/>
      <c r="F35" s="244"/>
      <c r="G35" s="244"/>
      <c r="H35" s="223"/>
      <c r="I35" s="223"/>
      <c r="J35" s="223"/>
      <c r="K35" s="223"/>
      <c r="L35" s="223"/>
      <c r="M35" s="223"/>
      <c r="N35" s="222"/>
      <c r="O35" s="222"/>
      <c r="P35" s="222"/>
      <c r="Q35" s="222"/>
      <c r="R35" s="223"/>
      <c r="S35" s="223"/>
      <c r="T35" s="223"/>
      <c r="U35" s="223"/>
      <c r="V35" s="223"/>
      <c r="W35" s="223"/>
      <c r="X35" s="223"/>
      <c r="Y35" s="212"/>
      <c r="Z35" s="212"/>
      <c r="AA35" s="212"/>
      <c r="AB35" s="212"/>
      <c r="AC35" s="212"/>
      <c r="AD35" s="212"/>
      <c r="AE35" s="212"/>
      <c r="AF35" s="212"/>
      <c r="AG35" s="212" t="s">
        <v>241</v>
      </c>
      <c r="AH35" s="212"/>
      <c r="AI35" s="212"/>
      <c r="AJ35" s="212"/>
      <c r="AK35" s="212"/>
      <c r="AL35" s="212"/>
      <c r="AM35" s="212"/>
      <c r="AN35" s="212"/>
      <c r="AO35" s="212"/>
      <c r="AP35" s="212"/>
      <c r="AQ35" s="212"/>
      <c r="AR35" s="212"/>
      <c r="AS35" s="212"/>
      <c r="AT35" s="212"/>
      <c r="AU35" s="212"/>
      <c r="AV35" s="212"/>
      <c r="AW35" s="212"/>
      <c r="AX35" s="212"/>
      <c r="AY35" s="212"/>
      <c r="AZ35" s="212"/>
      <c r="BA35" s="242" t="str">
        <f>C35</f>
        <v>zapažených i nezapažených se svislým přemístění výkopku a urovnáním dna do předepsaného profilu a spádu, s případným nutným přemístěním výkopku ve výkopišti, s přehozením výkopku na přilehlém terénu na vzdálenost do 5 m od hrany šachty nebo s naložením na dopravní prostředek,</v>
      </c>
      <c r="BB35" s="212"/>
      <c r="BC35" s="212"/>
      <c r="BD35" s="212"/>
      <c r="BE35" s="212"/>
      <c r="BF35" s="212"/>
      <c r="BG35" s="212"/>
      <c r="BH35" s="212"/>
    </row>
    <row r="36" spans="1:60" outlineLevel="1" x14ac:dyDescent="0.25">
      <c r="A36" s="219"/>
      <c r="B36" s="220"/>
      <c r="C36" s="258" t="s">
        <v>298</v>
      </c>
      <c r="D36" s="225"/>
      <c r="E36" s="226">
        <v>0.63749999999999996</v>
      </c>
      <c r="F36" s="223"/>
      <c r="G36" s="223"/>
      <c r="H36" s="223"/>
      <c r="I36" s="223"/>
      <c r="J36" s="223"/>
      <c r="K36" s="223"/>
      <c r="L36" s="223"/>
      <c r="M36" s="223"/>
      <c r="N36" s="222"/>
      <c r="O36" s="222"/>
      <c r="P36" s="222"/>
      <c r="Q36" s="222"/>
      <c r="R36" s="223"/>
      <c r="S36" s="223"/>
      <c r="T36" s="223"/>
      <c r="U36" s="223"/>
      <c r="V36" s="223"/>
      <c r="W36" s="223"/>
      <c r="X36" s="223"/>
      <c r="Y36" s="212"/>
      <c r="Z36" s="212"/>
      <c r="AA36" s="212"/>
      <c r="AB36" s="212"/>
      <c r="AC36" s="212"/>
      <c r="AD36" s="212"/>
      <c r="AE36" s="212"/>
      <c r="AF36" s="212"/>
      <c r="AG36" s="212" t="s">
        <v>247</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34">
        <v>7</v>
      </c>
      <c r="B37" s="235" t="s">
        <v>299</v>
      </c>
      <c r="C37" s="254" t="s">
        <v>300</v>
      </c>
      <c r="D37" s="236" t="s">
        <v>266</v>
      </c>
      <c r="E37" s="237">
        <v>115.5</v>
      </c>
      <c r="F37" s="238"/>
      <c r="G37" s="239">
        <f>ROUND(E37*F37,2)</f>
        <v>0</v>
      </c>
      <c r="H37" s="238"/>
      <c r="I37" s="239">
        <f>ROUND(E37*H37,2)</f>
        <v>0</v>
      </c>
      <c r="J37" s="238"/>
      <c r="K37" s="239">
        <f>ROUND(E37*J37,2)</f>
        <v>0</v>
      </c>
      <c r="L37" s="239">
        <v>21</v>
      </c>
      <c r="M37" s="239">
        <f>G37*(1+L37/100)</f>
        <v>0</v>
      </c>
      <c r="N37" s="237">
        <v>8.5999999999999998E-4</v>
      </c>
      <c r="O37" s="237">
        <f>ROUND(E37*N37,2)</f>
        <v>0.1</v>
      </c>
      <c r="P37" s="237">
        <v>0</v>
      </c>
      <c r="Q37" s="237">
        <f>ROUND(E37*P37,2)</f>
        <v>0</v>
      </c>
      <c r="R37" s="239" t="s">
        <v>237</v>
      </c>
      <c r="S37" s="239" t="s">
        <v>211</v>
      </c>
      <c r="T37" s="240" t="s">
        <v>211</v>
      </c>
      <c r="U37" s="223">
        <v>0.47899999999999998</v>
      </c>
      <c r="V37" s="223">
        <f>ROUND(E37*U37,2)</f>
        <v>55.32</v>
      </c>
      <c r="W37" s="223"/>
      <c r="X37" s="223" t="s">
        <v>238</v>
      </c>
      <c r="Y37" s="212"/>
      <c r="Z37" s="212"/>
      <c r="AA37" s="212"/>
      <c r="AB37" s="212"/>
      <c r="AC37" s="212"/>
      <c r="AD37" s="212"/>
      <c r="AE37" s="212"/>
      <c r="AF37" s="212"/>
      <c r="AG37" s="212" t="s">
        <v>239</v>
      </c>
      <c r="AH37" s="212"/>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19"/>
      <c r="B38" s="220"/>
      <c r="C38" s="257" t="s">
        <v>301</v>
      </c>
      <c r="D38" s="244"/>
      <c r="E38" s="244"/>
      <c r="F38" s="244"/>
      <c r="G38" s="244"/>
      <c r="H38" s="223"/>
      <c r="I38" s="223"/>
      <c r="J38" s="223"/>
      <c r="K38" s="223"/>
      <c r="L38" s="223"/>
      <c r="M38" s="223"/>
      <c r="N38" s="222"/>
      <c r="O38" s="222"/>
      <c r="P38" s="222"/>
      <c r="Q38" s="222"/>
      <c r="R38" s="223"/>
      <c r="S38" s="223"/>
      <c r="T38" s="223"/>
      <c r="U38" s="223"/>
      <c r="V38" s="223"/>
      <c r="W38" s="223"/>
      <c r="X38" s="223"/>
      <c r="Y38" s="212"/>
      <c r="Z38" s="212"/>
      <c r="AA38" s="212"/>
      <c r="AB38" s="212"/>
      <c r="AC38" s="212"/>
      <c r="AD38" s="212"/>
      <c r="AE38" s="212"/>
      <c r="AF38" s="212"/>
      <c r="AG38" s="212" t="s">
        <v>241</v>
      </c>
      <c r="AH38" s="212"/>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19"/>
      <c r="B39" s="220"/>
      <c r="C39" s="258" t="s">
        <v>302</v>
      </c>
      <c r="D39" s="225"/>
      <c r="E39" s="226">
        <v>66.7</v>
      </c>
      <c r="F39" s="223"/>
      <c r="G39" s="223"/>
      <c r="H39" s="223"/>
      <c r="I39" s="223"/>
      <c r="J39" s="223"/>
      <c r="K39" s="223"/>
      <c r="L39" s="223"/>
      <c r="M39" s="223"/>
      <c r="N39" s="222"/>
      <c r="O39" s="222"/>
      <c r="P39" s="222"/>
      <c r="Q39" s="222"/>
      <c r="R39" s="223"/>
      <c r="S39" s="223"/>
      <c r="T39" s="223"/>
      <c r="U39" s="223"/>
      <c r="V39" s="223"/>
      <c r="W39" s="223"/>
      <c r="X39" s="223"/>
      <c r="Y39" s="212"/>
      <c r="Z39" s="212"/>
      <c r="AA39" s="212"/>
      <c r="AB39" s="212"/>
      <c r="AC39" s="212"/>
      <c r="AD39" s="212"/>
      <c r="AE39" s="212"/>
      <c r="AF39" s="212"/>
      <c r="AG39" s="212" t="s">
        <v>247</v>
      </c>
      <c r="AH39" s="212">
        <v>0</v>
      </c>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58" t="s">
        <v>303</v>
      </c>
      <c r="D40" s="225"/>
      <c r="E40" s="226">
        <v>48.8</v>
      </c>
      <c r="F40" s="223"/>
      <c r="G40" s="223"/>
      <c r="H40" s="223"/>
      <c r="I40" s="223"/>
      <c r="J40" s="223"/>
      <c r="K40" s="223"/>
      <c r="L40" s="223"/>
      <c r="M40" s="223"/>
      <c r="N40" s="222"/>
      <c r="O40" s="222"/>
      <c r="P40" s="222"/>
      <c r="Q40" s="222"/>
      <c r="R40" s="223"/>
      <c r="S40" s="223"/>
      <c r="T40" s="223"/>
      <c r="U40" s="223"/>
      <c r="V40" s="223"/>
      <c r="W40" s="223"/>
      <c r="X40" s="223"/>
      <c r="Y40" s="212"/>
      <c r="Z40" s="212"/>
      <c r="AA40" s="212"/>
      <c r="AB40" s="212"/>
      <c r="AC40" s="212"/>
      <c r="AD40" s="212"/>
      <c r="AE40" s="212"/>
      <c r="AF40" s="212"/>
      <c r="AG40" s="212" t="s">
        <v>247</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34">
        <v>8</v>
      </c>
      <c r="B41" s="235" t="s">
        <v>304</v>
      </c>
      <c r="C41" s="254" t="s">
        <v>305</v>
      </c>
      <c r="D41" s="236" t="s">
        <v>266</v>
      </c>
      <c r="E41" s="237">
        <v>115.5</v>
      </c>
      <c r="F41" s="238"/>
      <c r="G41" s="239">
        <f>ROUND(E41*F41,2)</f>
        <v>0</v>
      </c>
      <c r="H41" s="238"/>
      <c r="I41" s="239">
        <f>ROUND(E41*H41,2)</f>
        <v>0</v>
      </c>
      <c r="J41" s="238"/>
      <c r="K41" s="239">
        <f>ROUND(E41*J41,2)</f>
        <v>0</v>
      </c>
      <c r="L41" s="239">
        <v>21</v>
      </c>
      <c r="M41" s="239">
        <f>G41*(1+L41/100)</f>
        <v>0</v>
      </c>
      <c r="N41" s="237">
        <v>0</v>
      </c>
      <c r="O41" s="237">
        <f>ROUND(E41*N41,2)</f>
        <v>0</v>
      </c>
      <c r="P41" s="237">
        <v>0</v>
      </c>
      <c r="Q41" s="237">
        <f>ROUND(E41*P41,2)</f>
        <v>0</v>
      </c>
      <c r="R41" s="239" t="s">
        <v>237</v>
      </c>
      <c r="S41" s="239" t="s">
        <v>211</v>
      </c>
      <c r="T41" s="240" t="s">
        <v>211</v>
      </c>
      <c r="U41" s="223">
        <v>0.32700000000000001</v>
      </c>
      <c r="V41" s="223">
        <f>ROUND(E41*U41,2)</f>
        <v>37.770000000000003</v>
      </c>
      <c r="W41" s="223"/>
      <c r="X41" s="223" t="s">
        <v>238</v>
      </c>
      <c r="Y41" s="212"/>
      <c r="Z41" s="212"/>
      <c r="AA41" s="212"/>
      <c r="AB41" s="212"/>
      <c r="AC41" s="212"/>
      <c r="AD41" s="212"/>
      <c r="AE41" s="212"/>
      <c r="AF41" s="212"/>
      <c r="AG41" s="212" t="s">
        <v>239</v>
      </c>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57" t="s">
        <v>306</v>
      </c>
      <c r="D42" s="244"/>
      <c r="E42" s="244"/>
      <c r="F42" s="244"/>
      <c r="G42" s="244"/>
      <c r="H42" s="223"/>
      <c r="I42" s="223"/>
      <c r="J42" s="223"/>
      <c r="K42" s="223"/>
      <c r="L42" s="223"/>
      <c r="M42" s="223"/>
      <c r="N42" s="222"/>
      <c r="O42" s="222"/>
      <c r="P42" s="222"/>
      <c r="Q42" s="222"/>
      <c r="R42" s="223"/>
      <c r="S42" s="223"/>
      <c r="T42" s="223"/>
      <c r="U42" s="223"/>
      <c r="V42" s="223"/>
      <c r="W42" s="223"/>
      <c r="X42" s="223"/>
      <c r="Y42" s="212"/>
      <c r="Z42" s="212"/>
      <c r="AA42" s="212"/>
      <c r="AB42" s="212"/>
      <c r="AC42" s="212"/>
      <c r="AD42" s="212"/>
      <c r="AE42" s="212"/>
      <c r="AF42" s="212"/>
      <c r="AG42" s="212" t="s">
        <v>241</v>
      </c>
      <c r="AH42" s="212"/>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outlineLevel="1" x14ac:dyDescent="0.25">
      <c r="A43" s="219"/>
      <c r="B43" s="220"/>
      <c r="C43" s="258" t="s">
        <v>307</v>
      </c>
      <c r="D43" s="225"/>
      <c r="E43" s="226">
        <v>115.5</v>
      </c>
      <c r="F43" s="223"/>
      <c r="G43" s="223"/>
      <c r="H43" s="223"/>
      <c r="I43" s="223"/>
      <c r="J43" s="223"/>
      <c r="K43" s="223"/>
      <c r="L43" s="223"/>
      <c r="M43" s="223"/>
      <c r="N43" s="222"/>
      <c r="O43" s="222"/>
      <c r="P43" s="222"/>
      <c r="Q43" s="222"/>
      <c r="R43" s="223"/>
      <c r="S43" s="223"/>
      <c r="T43" s="223"/>
      <c r="U43" s="223"/>
      <c r="V43" s="223"/>
      <c r="W43" s="223"/>
      <c r="X43" s="223"/>
      <c r="Y43" s="212"/>
      <c r="Z43" s="212"/>
      <c r="AA43" s="212"/>
      <c r="AB43" s="212"/>
      <c r="AC43" s="212"/>
      <c r="AD43" s="212"/>
      <c r="AE43" s="212"/>
      <c r="AF43" s="212"/>
      <c r="AG43" s="212" t="s">
        <v>247</v>
      </c>
      <c r="AH43" s="212">
        <v>5</v>
      </c>
      <c r="AI43" s="212"/>
      <c r="AJ43" s="212"/>
      <c r="AK43" s="212"/>
      <c r="AL43" s="212"/>
      <c r="AM43" s="212"/>
      <c r="AN43" s="212"/>
      <c r="AO43" s="212"/>
      <c r="AP43" s="212"/>
      <c r="AQ43" s="212"/>
      <c r="AR43" s="212"/>
      <c r="AS43" s="212"/>
      <c r="AT43" s="212"/>
      <c r="AU43" s="212"/>
      <c r="AV43" s="212"/>
      <c r="AW43" s="212"/>
      <c r="AX43" s="212"/>
      <c r="AY43" s="212"/>
      <c r="AZ43" s="212"/>
      <c r="BA43" s="212"/>
      <c r="BB43" s="212"/>
      <c r="BC43" s="212"/>
      <c r="BD43" s="212"/>
      <c r="BE43" s="212"/>
      <c r="BF43" s="212"/>
      <c r="BG43" s="212"/>
      <c r="BH43" s="212"/>
    </row>
    <row r="44" spans="1:60" outlineLevel="1" x14ac:dyDescent="0.25">
      <c r="A44" s="234">
        <v>9</v>
      </c>
      <c r="B44" s="235" t="s">
        <v>308</v>
      </c>
      <c r="C44" s="254" t="s">
        <v>309</v>
      </c>
      <c r="D44" s="236" t="s">
        <v>255</v>
      </c>
      <c r="E44" s="237">
        <v>42.82</v>
      </c>
      <c r="F44" s="238"/>
      <c r="G44" s="239">
        <f>ROUND(E44*F44,2)</f>
        <v>0</v>
      </c>
      <c r="H44" s="238"/>
      <c r="I44" s="239">
        <f>ROUND(E44*H44,2)</f>
        <v>0</v>
      </c>
      <c r="J44" s="238"/>
      <c r="K44" s="239">
        <f>ROUND(E44*J44,2)</f>
        <v>0</v>
      </c>
      <c r="L44" s="239">
        <v>21</v>
      </c>
      <c r="M44" s="239">
        <f>G44*(1+L44/100)</f>
        <v>0</v>
      </c>
      <c r="N44" s="237">
        <v>0</v>
      </c>
      <c r="O44" s="237">
        <f>ROUND(E44*N44,2)</f>
        <v>0</v>
      </c>
      <c r="P44" s="237">
        <v>0</v>
      </c>
      <c r="Q44" s="237">
        <f>ROUND(E44*P44,2)</f>
        <v>0</v>
      </c>
      <c r="R44" s="239" t="s">
        <v>237</v>
      </c>
      <c r="S44" s="239" t="s">
        <v>211</v>
      </c>
      <c r="T44" s="240" t="s">
        <v>211</v>
      </c>
      <c r="U44" s="223">
        <v>0.34499999999999997</v>
      </c>
      <c r="V44" s="223">
        <f>ROUND(E44*U44,2)</f>
        <v>14.77</v>
      </c>
      <c r="W44" s="223"/>
      <c r="X44" s="223" t="s">
        <v>238</v>
      </c>
      <c r="Y44" s="212"/>
      <c r="Z44" s="212"/>
      <c r="AA44" s="212"/>
      <c r="AB44" s="212"/>
      <c r="AC44" s="212"/>
      <c r="AD44" s="212"/>
      <c r="AE44" s="212"/>
      <c r="AF44" s="212"/>
      <c r="AG44" s="212" t="s">
        <v>239</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57" t="s">
        <v>310</v>
      </c>
      <c r="D45" s="244"/>
      <c r="E45" s="244"/>
      <c r="F45" s="244"/>
      <c r="G45" s="244"/>
      <c r="H45" s="223"/>
      <c r="I45" s="223"/>
      <c r="J45" s="223"/>
      <c r="K45" s="223"/>
      <c r="L45" s="223"/>
      <c r="M45" s="223"/>
      <c r="N45" s="222"/>
      <c r="O45" s="222"/>
      <c r="P45" s="222"/>
      <c r="Q45" s="222"/>
      <c r="R45" s="223"/>
      <c r="S45" s="223"/>
      <c r="T45" s="223"/>
      <c r="U45" s="223"/>
      <c r="V45" s="223"/>
      <c r="W45" s="223"/>
      <c r="X45" s="223"/>
      <c r="Y45" s="212"/>
      <c r="Z45" s="212"/>
      <c r="AA45" s="212"/>
      <c r="AB45" s="212"/>
      <c r="AC45" s="212"/>
      <c r="AD45" s="212"/>
      <c r="AE45" s="212"/>
      <c r="AF45" s="212"/>
      <c r="AG45" s="212" t="s">
        <v>241</v>
      </c>
      <c r="AH45" s="212"/>
      <c r="AI45" s="212"/>
      <c r="AJ45" s="212"/>
      <c r="AK45" s="212"/>
      <c r="AL45" s="212"/>
      <c r="AM45" s="212"/>
      <c r="AN45" s="212"/>
      <c r="AO45" s="212"/>
      <c r="AP45" s="212"/>
      <c r="AQ45" s="212"/>
      <c r="AR45" s="212"/>
      <c r="AS45" s="212"/>
      <c r="AT45" s="212"/>
      <c r="AU45" s="212"/>
      <c r="AV45" s="212"/>
      <c r="AW45" s="212"/>
      <c r="AX45" s="212"/>
      <c r="AY45" s="212"/>
      <c r="AZ45" s="212"/>
      <c r="BA45" s="242" t="str">
        <f>C45</f>
        <v>bez naložení do dopravní nádoby, ale s vyprázdněním dopravní nádoby na hromadu nebo na dopravní prostředek,</v>
      </c>
      <c r="BB45" s="212"/>
      <c r="BC45" s="212"/>
      <c r="BD45" s="212"/>
      <c r="BE45" s="212"/>
      <c r="BF45" s="212"/>
      <c r="BG45" s="212"/>
      <c r="BH45" s="212"/>
    </row>
    <row r="46" spans="1:60" outlineLevel="1" x14ac:dyDescent="0.25">
      <c r="A46" s="219"/>
      <c r="B46" s="220"/>
      <c r="C46" s="258" t="s">
        <v>311</v>
      </c>
      <c r="D46" s="225"/>
      <c r="E46" s="226">
        <v>9.7200000000000006</v>
      </c>
      <c r="F46" s="223"/>
      <c r="G46" s="223"/>
      <c r="H46" s="223"/>
      <c r="I46" s="223"/>
      <c r="J46" s="223"/>
      <c r="K46" s="223"/>
      <c r="L46" s="223"/>
      <c r="M46" s="223"/>
      <c r="N46" s="222"/>
      <c r="O46" s="222"/>
      <c r="P46" s="222"/>
      <c r="Q46" s="222"/>
      <c r="R46" s="223"/>
      <c r="S46" s="223"/>
      <c r="T46" s="223"/>
      <c r="U46" s="223"/>
      <c r="V46" s="223"/>
      <c r="W46" s="223"/>
      <c r="X46" s="223"/>
      <c r="Y46" s="212"/>
      <c r="Z46" s="212"/>
      <c r="AA46" s="212"/>
      <c r="AB46" s="212"/>
      <c r="AC46" s="212"/>
      <c r="AD46" s="212"/>
      <c r="AE46" s="212"/>
      <c r="AF46" s="212"/>
      <c r="AG46" s="212" t="s">
        <v>247</v>
      </c>
      <c r="AH46" s="212">
        <v>5</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outlineLevel="1" x14ac:dyDescent="0.25">
      <c r="A47" s="219"/>
      <c r="B47" s="220"/>
      <c r="C47" s="258" t="s">
        <v>312</v>
      </c>
      <c r="D47" s="225"/>
      <c r="E47" s="226">
        <v>2</v>
      </c>
      <c r="F47" s="223"/>
      <c r="G47" s="223"/>
      <c r="H47" s="223"/>
      <c r="I47" s="223"/>
      <c r="J47" s="223"/>
      <c r="K47" s="223"/>
      <c r="L47" s="223"/>
      <c r="M47" s="223"/>
      <c r="N47" s="222"/>
      <c r="O47" s="222"/>
      <c r="P47" s="222"/>
      <c r="Q47" s="222"/>
      <c r="R47" s="223"/>
      <c r="S47" s="223"/>
      <c r="T47" s="223"/>
      <c r="U47" s="223"/>
      <c r="V47" s="223"/>
      <c r="W47" s="223"/>
      <c r="X47" s="223"/>
      <c r="Y47" s="212"/>
      <c r="Z47" s="212"/>
      <c r="AA47" s="212"/>
      <c r="AB47" s="212"/>
      <c r="AC47" s="212"/>
      <c r="AD47" s="212"/>
      <c r="AE47" s="212"/>
      <c r="AF47" s="212"/>
      <c r="AG47" s="212" t="s">
        <v>247</v>
      </c>
      <c r="AH47" s="212">
        <v>5</v>
      </c>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58" t="s">
        <v>313</v>
      </c>
      <c r="D48" s="225"/>
      <c r="E48" s="226">
        <v>31.1</v>
      </c>
      <c r="F48" s="223"/>
      <c r="G48" s="223"/>
      <c r="H48" s="223"/>
      <c r="I48" s="223"/>
      <c r="J48" s="223"/>
      <c r="K48" s="223"/>
      <c r="L48" s="223"/>
      <c r="M48" s="223"/>
      <c r="N48" s="222"/>
      <c r="O48" s="222"/>
      <c r="P48" s="222"/>
      <c r="Q48" s="222"/>
      <c r="R48" s="223"/>
      <c r="S48" s="223"/>
      <c r="T48" s="223"/>
      <c r="U48" s="223"/>
      <c r="V48" s="223"/>
      <c r="W48" s="223"/>
      <c r="X48" s="223"/>
      <c r="Y48" s="212"/>
      <c r="Z48" s="212"/>
      <c r="AA48" s="212"/>
      <c r="AB48" s="212"/>
      <c r="AC48" s="212"/>
      <c r="AD48" s="212"/>
      <c r="AE48" s="212"/>
      <c r="AF48" s="212"/>
      <c r="AG48" s="212" t="s">
        <v>247</v>
      </c>
      <c r="AH48" s="212">
        <v>5</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34">
        <v>10</v>
      </c>
      <c r="B49" s="235" t="s">
        <v>314</v>
      </c>
      <c r="C49" s="254" t="s">
        <v>315</v>
      </c>
      <c r="D49" s="236" t="s">
        <v>255</v>
      </c>
      <c r="E49" s="237">
        <v>64.2</v>
      </c>
      <c r="F49" s="238"/>
      <c r="G49" s="239">
        <f>ROUND(E49*F49,2)</f>
        <v>0</v>
      </c>
      <c r="H49" s="238"/>
      <c r="I49" s="239">
        <f>ROUND(E49*H49,2)</f>
        <v>0</v>
      </c>
      <c r="J49" s="238"/>
      <c r="K49" s="239">
        <f>ROUND(E49*J49,2)</f>
        <v>0</v>
      </c>
      <c r="L49" s="239">
        <v>21</v>
      </c>
      <c r="M49" s="239">
        <f>G49*(1+L49/100)</f>
        <v>0</v>
      </c>
      <c r="N49" s="237">
        <v>0</v>
      </c>
      <c r="O49" s="237">
        <f>ROUND(E49*N49,2)</f>
        <v>0</v>
      </c>
      <c r="P49" s="237">
        <v>0</v>
      </c>
      <c r="Q49" s="237">
        <f>ROUND(E49*P49,2)</f>
        <v>0</v>
      </c>
      <c r="R49" s="239" t="s">
        <v>237</v>
      </c>
      <c r="S49" s="239" t="s">
        <v>211</v>
      </c>
      <c r="T49" s="240" t="s">
        <v>211</v>
      </c>
      <c r="U49" s="223">
        <v>0.20200000000000001</v>
      </c>
      <c r="V49" s="223">
        <f>ROUND(E49*U49,2)</f>
        <v>12.97</v>
      </c>
      <c r="W49" s="223"/>
      <c r="X49" s="223" t="s">
        <v>238</v>
      </c>
      <c r="Y49" s="212"/>
      <c r="Z49" s="212"/>
      <c r="AA49" s="212"/>
      <c r="AB49" s="212"/>
      <c r="AC49" s="212"/>
      <c r="AD49" s="212"/>
      <c r="AE49" s="212"/>
      <c r="AF49" s="212"/>
      <c r="AG49" s="212" t="s">
        <v>239</v>
      </c>
      <c r="AH49" s="212"/>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19"/>
      <c r="B50" s="220"/>
      <c r="C50" s="257" t="s">
        <v>316</v>
      </c>
      <c r="D50" s="244"/>
      <c r="E50" s="244"/>
      <c r="F50" s="244"/>
      <c r="G50" s="244"/>
      <c r="H50" s="223"/>
      <c r="I50" s="223"/>
      <c r="J50" s="223"/>
      <c r="K50" s="223"/>
      <c r="L50" s="223"/>
      <c r="M50" s="223"/>
      <c r="N50" s="222"/>
      <c r="O50" s="222"/>
      <c r="P50" s="222"/>
      <c r="Q50" s="222"/>
      <c r="R50" s="223"/>
      <c r="S50" s="223"/>
      <c r="T50" s="223"/>
      <c r="U50" s="223"/>
      <c r="V50" s="223"/>
      <c r="W50" s="223"/>
      <c r="X50" s="223"/>
      <c r="Y50" s="212"/>
      <c r="Z50" s="212"/>
      <c r="AA50" s="212"/>
      <c r="AB50" s="212"/>
      <c r="AC50" s="212"/>
      <c r="AD50" s="212"/>
      <c r="AE50" s="212"/>
      <c r="AF50" s="212"/>
      <c r="AG50" s="212" t="s">
        <v>241</v>
      </c>
      <c r="AH50" s="212"/>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outlineLevel="1" x14ac:dyDescent="0.25">
      <c r="A51" s="219"/>
      <c r="B51" s="220"/>
      <c r="C51" s="256" t="s">
        <v>317</v>
      </c>
      <c r="D51" s="243"/>
      <c r="E51" s="243"/>
      <c r="F51" s="243"/>
      <c r="G51" s="243"/>
      <c r="H51" s="223"/>
      <c r="I51" s="223"/>
      <c r="J51" s="223"/>
      <c r="K51" s="223"/>
      <c r="L51" s="223"/>
      <c r="M51" s="223"/>
      <c r="N51" s="222"/>
      <c r="O51" s="222"/>
      <c r="P51" s="222"/>
      <c r="Q51" s="222"/>
      <c r="R51" s="223"/>
      <c r="S51" s="223"/>
      <c r="T51" s="223"/>
      <c r="U51" s="223"/>
      <c r="V51" s="223"/>
      <c r="W51" s="223"/>
      <c r="X51" s="223"/>
      <c r="Y51" s="212"/>
      <c r="Z51" s="212"/>
      <c r="AA51" s="212"/>
      <c r="AB51" s="212"/>
      <c r="AC51" s="212"/>
      <c r="AD51" s="212"/>
      <c r="AE51" s="212"/>
      <c r="AF51" s="212"/>
      <c r="AG51" s="212" t="s">
        <v>216</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19"/>
      <c r="B52" s="220"/>
      <c r="C52" s="258" t="s">
        <v>286</v>
      </c>
      <c r="D52" s="225"/>
      <c r="E52" s="226"/>
      <c r="F52" s="223"/>
      <c r="G52" s="223"/>
      <c r="H52" s="223"/>
      <c r="I52" s="223"/>
      <c r="J52" s="223"/>
      <c r="K52" s="223"/>
      <c r="L52" s="223"/>
      <c r="M52" s="223"/>
      <c r="N52" s="222"/>
      <c r="O52" s="222"/>
      <c r="P52" s="222"/>
      <c r="Q52" s="222"/>
      <c r="R52" s="223"/>
      <c r="S52" s="223"/>
      <c r="T52" s="223"/>
      <c r="U52" s="223"/>
      <c r="V52" s="223"/>
      <c r="W52" s="223"/>
      <c r="X52" s="223"/>
      <c r="Y52" s="212"/>
      <c r="Z52" s="212"/>
      <c r="AA52" s="212"/>
      <c r="AB52" s="212"/>
      <c r="AC52" s="212"/>
      <c r="AD52" s="212"/>
      <c r="AE52" s="212"/>
      <c r="AF52" s="212"/>
      <c r="AG52" s="212" t="s">
        <v>247</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19"/>
      <c r="B53" s="220"/>
      <c r="C53" s="258" t="s">
        <v>318</v>
      </c>
      <c r="D53" s="225"/>
      <c r="E53" s="226">
        <v>48.4</v>
      </c>
      <c r="F53" s="223"/>
      <c r="G53" s="223"/>
      <c r="H53" s="223"/>
      <c r="I53" s="223"/>
      <c r="J53" s="223"/>
      <c r="K53" s="223"/>
      <c r="L53" s="223"/>
      <c r="M53" s="223"/>
      <c r="N53" s="222"/>
      <c r="O53" s="222"/>
      <c r="P53" s="222"/>
      <c r="Q53" s="222"/>
      <c r="R53" s="223"/>
      <c r="S53" s="223"/>
      <c r="T53" s="223"/>
      <c r="U53" s="223"/>
      <c r="V53" s="223"/>
      <c r="W53" s="223"/>
      <c r="X53" s="223"/>
      <c r="Y53" s="212"/>
      <c r="Z53" s="212"/>
      <c r="AA53" s="212"/>
      <c r="AB53" s="212"/>
      <c r="AC53" s="212"/>
      <c r="AD53" s="212"/>
      <c r="AE53" s="212"/>
      <c r="AF53" s="212"/>
      <c r="AG53" s="212" t="s">
        <v>247</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58" t="s">
        <v>319</v>
      </c>
      <c r="D54" s="225"/>
      <c r="E54" s="226">
        <v>15.8</v>
      </c>
      <c r="F54" s="223"/>
      <c r="G54" s="223"/>
      <c r="H54" s="223"/>
      <c r="I54" s="223"/>
      <c r="J54" s="223"/>
      <c r="K54" s="223"/>
      <c r="L54" s="223"/>
      <c r="M54" s="223"/>
      <c r="N54" s="222"/>
      <c r="O54" s="222"/>
      <c r="P54" s="222"/>
      <c r="Q54" s="222"/>
      <c r="R54" s="223"/>
      <c r="S54" s="223"/>
      <c r="T54" s="223"/>
      <c r="U54" s="223"/>
      <c r="V54" s="223"/>
      <c r="W54" s="223"/>
      <c r="X54" s="223"/>
      <c r="Y54" s="212"/>
      <c r="Z54" s="212"/>
      <c r="AA54" s="212"/>
      <c r="AB54" s="212"/>
      <c r="AC54" s="212"/>
      <c r="AD54" s="212"/>
      <c r="AE54" s="212"/>
      <c r="AF54" s="212"/>
      <c r="AG54" s="212" t="s">
        <v>247</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34">
        <v>11</v>
      </c>
      <c r="B55" s="235" t="s">
        <v>320</v>
      </c>
      <c r="C55" s="254" t="s">
        <v>321</v>
      </c>
      <c r="D55" s="236" t="s">
        <v>255</v>
      </c>
      <c r="E55" s="237">
        <v>29</v>
      </c>
      <c r="F55" s="238"/>
      <c r="G55" s="239">
        <f>ROUND(E55*F55,2)</f>
        <v>0</v>
      </c>
      <c r="H55" s="238"/>
      <c r="I55" s="239">
        <f>ROUND(E55*H55,2)</f>
        <v>0</v>
      </c>
      <c r="J55" s="238"/>
      <c r="K55" s="239">
        <f>ROUND(E55*J55,2)</f>
        <v>0</v>
      </c>
      <c r="L55" s="239">
        <v>21</v>
      </c>
      <c r="M55" s="239">
        <f>G55*(1+L55/100)</f>
        <v>0</v>
      </c>
      <c r="N55" s="237">
        <v>0</v>
      </c>
      <c r="O55" s="237">
        <f>ROUND(E55*N55,2)</f>
        <v>0</v>
      </c>
      <c r="P55" s="237">
        <v>0</v>
      </c>
      <c r="Q55" s="237">
        <f>ROUND(E55*P55,2)</f>
        <v>0</v>
      </c>
      <c r="R55" s="239" t="s">
        <v>237</v>
      </c>
      <c r="S55" s="239" t="s">
        <v>211</v>
      </c>
      <c r="T55" s="240" t="s">
        <v>211</v>
      </c>
      <c r="U55" s="223">
        <v>1.587</v>
      </c>
      <c r="V55" s="223">
        <f>ROUND(E55*U55,2)</f>
        <v>46.02</v>
      </c>
      <c r="W55" s="223"/>
      <c r="X55" s="223" t="s">
        <v>238</v>
      </c>
      <c r="Y55" s="212"/>
      <c r="Z55" s="212"/>
      <c r="AA55" s="212"/>
      <c r="AB55" s="212"/>
      <c r="AC55" s="212"/>
      <c r="AD55" s="212"/>
      <c r="AE55" s="212"/>
      <c r="AF55" s="212"/>
      <c r="AG55" s="212" t="s">
        <v>239</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ht="21" outlineLevel="1" x14ac:dyDescent="0.25">
      <c r="A56" s="219"/>
      <c r="B56" s="220"/>
      <c r="C56" s="257" t="s">
        <v>322</v>
      </c>
      <c r="D56" s="244"/>
      <c r="E56" s="244"/>
      <c r="F56" s="244"/>
      <c r="G56" s="244"/>
      <c r="H56" s="223"/>
      <c r="I56" s="223"/>
      <c r="J56" s="223"/>
      <c r="K56" s="223"/>
      <c r="L56" s="223"/>
      <c r="M56" s="223"/>
      <c r="N56" s="222"/>
      <c r="O56" s="222"/>
      <c r="P56" s="222"/>
      <c r="Q56" s="222"/>
      <c r="R56" s="223"/>
      <c r="S56" s="223"/>
      <c r="T56" s="223"/>
      <c r="U56" s="223"/>
      <c r="V56" s="223"/>
      <c r="W56" s="223"/>
      <c r="X56" s="223"/>
      <c r="Y56" s="212"/>
      <c r="Z56" s="212"/>
      <c r="AA56" s="212"/>
      <c r="AB56" s="212"/>
      <c r="AC56" s="212"/>
      <c r="AD56" s="212"/>
      <c r="AE56" s="212"/>
      <c r="AF56" s="212"/>
      <c r="AG56" s="212" t="s">
        <v>241</v>
      </c>
      <c r="AH56" s="212"/>
      <c r="AI56" s="212"/>
      <c r="AJ56" s="212"/>
      <c r="AK56" s="212"/>
      <c r="AL56" s="212"/>
      <c r="AM56" s="212"/>
      <c r="AN56" s="212"/>
      <c r="AO56" s="212"/>
      <c r="AP56" s="212"/>
      <c r="AQ56" s="212"/>
      <c r="AR56" s="212"/>
      <c r="AS56" s="212"/>
      <c r="AT56" s="212"/>
      <c r="AU56" s="212"/>
      <c r="AV56" s="212"/>
      <c r="AW56" s="212"/>
      <c r="AX56" s="212"/>
      <c r="AY56" s="212"/>
      <c r="AZ56" s="212"/>
      <c r="BA56" s="242" t="str">
        <f>C56</f>
        <v>sypaninou z vhodných hornin tř. 1 - 4 nebo materiálem připraveným podél výkopu ve vzdálenosti do 3 m od jeho kraje, pro jakoukoliv hloubku výkopu a jakoukoliv míru zhutnění,</v>
      </c>
      <c r="BB56" s="212"/>
      <c r="BC56" s="212"/>
      <c r="BD56" s="212"/>
      <c r="BE56" s="212"/>
      <c r="BF56" s="212"/>
      <c r="BG56" s="212"/>
      <c r="BH56" s="212"/>
    </row>
    <row r="57" spans="1:60" outlineLevel="1" x14ac:dyDescent="0.25">
      <c r="A57" s="219"/>
      <c r="B57" s="220"/>
      <c r="C57" s="258" t="s">
        <v>323</v>
      </c>
      <c r="D57" s="225"/>
      <c r="E57" s="226"/>
      <c r="F57" s="223"/>
      <c r="G57" s="223"/>
      <c r="H57" s="223"/>
      <c r="I57" s="223"/>
      <c r="J57" s="223"/>
      <c r="K57" s="223"/>
      <c r="L57" s="223"/>
      <c r="M57" s="223"/>
      <c r="N57" s="222"/>
      <c r="O57" s="222"/>
      <c r="P57" s="222"/>
      <c r="Q57" s="222"/>
      <c r="R57" s="223"/>
      <c r="S57" s="223"/>
      <c r="T57" s="223"/>
      <c r="U57" s="223"/>
      <c r="V57" s="223"/>
      <c r="W57" s="223"/>
      <c r="X57" s="223"/>
      <c r="Y57" s="212"/>
      <c r="Z57" s="212"/>
      <c r="AA57" s="212"/>
      <c r="AB57" s="212"/>
      <c r="AC57" s="212"/>
      <c r="AD57" s="212"/>
      <c r="AE57" s="212"/>
      <c r="AF57" s="212"/>
      <c r="AG57" s="212" t="s">
        <v>247</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ht="20.399999999999999" outlineLevel="1" x14ac:dyDescent="0.25">
      <c r="A58" s="219"/>
      <c r="B58" s="220"/>
      <c r="C58" s="258" t="s">
        <v>324</v>
      </c>
      <c r="D58" s="225"/>
      <c r="E58" s="226"/>
      <c r="F58" s="223"/>
      <c r="G58" s="223"/>
      <c r="H58" s="223"/>
      <c r="I58" s="223"/>
      <c r="J58" s="223"/>
      <c r="K58" s="223"/>
      <c r="L58" s="223"/>
      <c r="M58" s="223"/>
      <c r="N58" s="222"/>
      <c r="O58" s="222"/>
      <c r="P58" s="222"/>
      <c r="Q58" s="222"/>
      <c r="R58" s="223"/>
      <c r="S58" s="223"/>
      <c r="T58" s="223"/>
      <c r="U58" s="223"/>
      <c r="V58" s="223"/>
      <c r="W58" s="223"/>
      <c r="X58" s="223"/>
      <c r="Y58" s="212"/>
      <c r="Z58" s="212"/>
      <c r="AA58" s="212"/>
      <c r="AB58" s="212"/>
      <c r="AC58" s="212"/>
      <c r="AD58" s="212"/>
      <c r="AE58" s="212"/>
      <c r="AF58" s="212"/>
      <c r="AG58" s="212" t="s">
        <v>247</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ht="20.399999999999999" outlineLevel="1" x14ac:dyDescent="0.25">
      <c r="A59" s="219"/>
      <c r="B59" s="220"/>
      <c r="C59" s="258" t="s">
        <v>325</v>
      </c>
      <c r="D59" s="225"/>
      <c r="E59" s="226"/>
      <c r="F59" s="223"/>
      <c r="G59" s="223"/>
      <c r="H59" s="223"/>
      <c r="I59" s="223"/>
      <c r="J59" s="223"/>
      <c r="K59" s="223"/>
      <c r="L59" s="223"/>
      <c r="M59" s="223"/>
      <c r="N59" s="222"/>
      <c r="O59" s="222"/>
      <c r="P59" s="222"/>
      <c r="Q59" s="222"/>
      <c r="R59" s="223"/>
      <c r="S59" s="223"/>
      <c r="T59" s="223"/>
      <c r="U59" s="223"/>
      <c r="V59" s="223"/>
      <c r="W59" s="223"/>
      <c r="X59" s="223"/>
      <c r="Y59" s="212"/>
      <c r="Z59" s="212"/>
      <c r="AA59" s="212"/>
      <c r="AB59" s="212"/>
      <c r="AC59" s="212"/>
      <c r="AD59" s="212"/>
      <c r="AE59" s="212"/>
      <c r="AF59" s="212"/>
      <c r="AG59" s="212" t="s">
        <v>247</v>
      </c>
      <c r="AH59" s="212">
        <v>0</v>
      </c>
      <c r="AI59" s="212"/>
      <c r="AJ59" s="212"/>
      <c r="AK59" s="212"/>
      <c r="AL59" s="212"/>
      <c r="AM59" s="212"/>
      <c r="AN59" s="212"/>
      <c r="AO59" s="212"/>
      <c r="AP59" s="212"/>
      <c r="AQ59" s="212"/>
      <c r="AR59" s="212"/>
      <c r="AS59" s="212"/>
      <c r="AT59" s="212"/>
      <c r="AU59" s="212"/>
      <c r="AV59" s="212"/>
      <c r="AW59" s="212"/>
      <c r="AX59" s="212"/>
      <c r="AY59" s="212"/>
      <c r="AZ59" s="212"/>
      <c r="BA59" s="212"/>
      <c r="BB59" s="212"/>
      <c r="BC59" s="212"/>
      <c r="BD59" s="212"/>
      <c r="BE59" s="212"/>
      <c r="BF59" s="212"/>
      <c r="BG59" s="212"/>
      <c r="BH59" s="212"/>
    </row>
    <row r="60" spans="1:60" outlineLevel="1" x14ac:dyDescent="0.25">
      <c r="A60" s="219"/>
      <c r="B60" s="220"/>
      <c r="C60" s="258" t="s">
        <v>326</v>
      </c>
      <c r="D60" s="225"/>
      <c r="E60" s="226"/>
      <c r="F60" s="223"/>
      <c r="G60" s="223"/>
      <c r="H60" s="223"/>
      <c r="I60" s="223"/>
      <c r="J60" s="223"/>
      <c r="K60" s="223"/>
      <c r="L60" s="223"/>
      <c r="M60" s="223"/>
      <c r="N60" s="222"/>
      <c r="O60" s="222"/>
      <c r="P60" s="222"/>
      <c r="Q60" s="222"/>
      <c r="R60" s="223"/>
      <c r="S60" s="223"/>
      <c r="T60" s="223"/>
      <c r="U60" s="223"/>
      <c r="V60" s="223"/>
      <c r="W60" s="223"/>
      <c r="X60" s="223"/>
      <c r="Y60" s="212"/>
      <c r="Z60" s="212"/>
      <c r="AA60" s="212"/>
      <c r="AB60" s="212"/>
      <c r="AC60" s="212"/>
      <c r="AD60" s="212"/>
      <c r="AE60" s="212"/>
      <c r="AF60" s="212"/>
      <c r="AG60" s="212" t="s">
        <v>247</v>
      </c>
      <c r="AH60" s="212">
        <v>0</v>
      </c>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ht="20.399999999999999" outlineLevel="1" x14ac:dyDescent="0.25">
      <c r="A61" s="219"/>
      <c r="B61" s="220"/>
      <c r="C61" s="258" t="s">
        <v>327</v>
      </c>
      <c r="D61" s="225"/>
      <c r="E61" s="226"/>
      <c r="F61" s="223"/>
      <c r="G61" s="223"/>
      <c r="H61" s="223"/>
      <c r="I61" s="223"/>
      <c r="J61" s="223"/>
      <c r="K61" s="223"/>
      <c r="L61" s="223"/>
      <c r="M61" s="223"/>
      <c r="N61" s="222"/>
      <c r="O61" s="222"/>
      <c r="P61" s="222"/>
      <c r="Q61" s="222"/>
      <c r="R61" s="223"/>
      <c r="S61" s="223"/>
      <c r="T61" s="223"/>
      <c r="U61" s="223"/>
      <c r="V61" s="223"/>
      <c r="W61" s="223"/>
      <c r="X61" s="223"/>
      <c r="Y61" s="212"/>
      <c r="Z61" s="212"/>
      <c r="AA61" s="212"/>
      <c r="AB61" s="212"/>
      <c r="AC61" s="212"/>
      <c r="AD61" s="212"/>
      <c r="AE61" s="212"/>
      <c r="AF61" s="212"/>
      <c r="AG61" s="212" t="s">
        <v>247</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outlineLevel="1" x14ac:dyDescent="0.25">
      <c r="A62" s="219"/>
      <c r="B62" s="220"/>
      <c r="C62" s="258" t="s">
        <v>328</v>
      </c>
      <c r="D62" s="225"/>
      <c r="E62" s="226"/>
      <c r="F62" s="223"/>
      <c r="G62" s="223"/>
      <c r="H62" s="223"/>
      <c r="I62" s="223"/>
      <c r="J62" s="223"/>
      <c r="K62" s="223"/>
      <c r="L62" s="223"/>
      <c r="M62" s="223"/>
      <c r="N62" s="222"/>
      <c r="O62" s="222"/>
      <c r="P62" s="222"/>
      <c r="Q62" s="222"/>
      <c r="R62" s="223"/>
      <c r="S62" s="223"/>
      <c r="T62" s="223"/>
      <c r="U62" s="223"/>
      <c r="V62" s="223"/>
      <c r="W62" s="223"/>
      <c r="X62" s="223"/>
      <c r="Y62" s="212"/>
      <c r="Z62" s="212"/>
      <c r="AA62" s="212"/>
      <c r="AB62" s="212"/>
      <c r="AC62" s="212"/>
      <c r="AD62" s="212"/>
      <c r="AE62" s="212"/>
      <c r="AF62" s="212"/>
      <c r="AG62" s="212" t="s">
        <v>247</v>
      </c>
      <c r="AH62" s="212">
        <v>0</v>
      </c>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58" t="s">
        <v>329</v>
      </c>
      <c r="D63" s="225"/>
      <c r="E63" s="226"/>
      <c r="F63" s="223"/>
      <c r="G63" s="223"/>
      <c r="H63" s="223"/>
      <c r="I63" s="223"/>
      <c r="J63" s="223"/>
      <c r="K63" s="223"/>
      <c r="L63" s="223"/>
      <c r="M63" s="223"/>
      <c r="N63" s="222"/>
      <c r="O63" s="222"/>
      <c r="P63" s="222"/>
      <c r="Q63" s="222"/>
      <c r="R63" s="223"/>
      <c r="S63" s="223"/>
      <c r="T63" s="223"/>
      <c r="U63" s="223"/>
      <c r="V63" s="223"/>
      <c r="W63" s="223"/>
      <c r="X63" s="223"/>
      <c r="Y63" s="212"/>
      <c r="Z63" s="212"/>
      <c r="AA63" s="212"/>
      <c r="AB63" s="212"/>
      <c r="AC63" s="212"/>
      <c r="AD63" s="212"/>
      <c r="AE63" s="212"/>
      <c r="AF63" s="212"/>
      <c r="AG63" s="212" t="s">
        <v>247</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ht="20.399999999999999" outlineLevel="1" x14ac:dyDescent="0.25">
      <c r="A64" s="219"/>
      <c r="B64" s="220"/>
      <c r="C64" s="258" t="s">
        <v>330</v>
      </c>
      <c r="D64" s="225"/>
      <c r="E64" s="226"/>
      <c r="F64" s="223"/>
      <c r="G64" s="223"/>
      <c r="H64" s="223"/>
      <c r="I64" s="223"/>
      <c r="J64" s="223"/>
      <c r="K64" s="223"/>
      <c r="L64" s="223"/>
      <c r="M64" s="223"/>
      <c r="N64" s="222"/>
      <c r="O64" s="222"/>
      <c r="P64" s="222"/>
      <c r="Q64" s="222"/>
      <c r="R64" s="223"/>
      <c r="S64" s="223"/>
      <c r="T64" s="223"/>
      <c r="U64" s="223"/>
      <c r="V64" s="223"/>
      <c r="W64" s="223"/>
      <c r="X64" s="223"/>
      <c r="Y64" s="212"/>
      <c r="Z64" s="212"/>
      <c r="AA64" s="212"/>
      <c r="AB64" s="212"/>
      <c r="AC64" s="212"/>
      <c r="AD64" s="212"/>
      <c r="AE64" s="212"/>
      <c r="AF64" s="212"/>
      <c r="AG64" s="212" t="s">
        <v>247</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58" t="s">
        <v>331</v>
      </c>
      <c r="D65" s="225"/>
      <c r="E65" s="226">
        <v>29</v>
      </c>
      <c r="F65" s="223"/>
      <c r="G65" s="223"/>
      <c r="H65" s="223"/>
      <c r="I65" s="223"/>
      <c r="J65" s="223"/>
      <c r="K65" s="223"/>
      <c r="L65" s="223"/>
      <c r="M65" s="223"/>
      <c r="N65" s="222"/>
      <c r="O65" s="222"/>
      <c r="P65" s="222"/>
      <c r="Q65" s="222"/>
      <c r="R65" s="223"/>
      <c r="S65" s="223"/>
      <c r="T65" s="223"/>
      <c r="U65" s="223"/>
      <c r="V65" s="223"/>
      <c r="W65" s="223"/>
      <c r="X65" s="223"/>
      <c r="Y65" s="212"/>
      <c r="Z65" s="212"/>
      <c r="AA65" s="212"/>
      <c r="AB65" s="212"/>
      <c r="AC65" s="212"/>
      <c r="AD65" s="212"/>
      <c r="AE65" s="212"/>
      <c r="AF65" s="212"/>
      <c r="AG65" s="212" t="s">
        <v>247</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34">
        <v>12</v>
      </c>
      <c r="B66" s="235" t="s">
        <v>332</v>
      </c>
      <c r="C66" s="254" t="s">
        <v>333</v>
      </c>
      <c r="D66" s="236" t="s">
        <v>334</v>
      </c>
      <c r="E66" s="237">
        <v>11.407</v>
      </c>
      <c r="F66" s="238"/>
      <c r="G66" s="239">
        <f>ROUND(E66*F66,2)</f>
        <v>0</v>
      </c>
      <c r="H66" s="238"/>
      <c r="I66" s="239">
        <f>ROUND(E66*H66,2)</f>
        <v>0</v>
      </c>
      <c r="J66" s="238"/>
      <c r="K66" s="239">
        <f>ROUND(E66*J66,2)</f>
        <v>0</v>
      </c>
      <c r="L66" s="239">
        <v>21</v>
      </c>
      <c r="M66" s="239">
        <f>G66*(1+L66/100)</f>
        <v>0</v>
      </c>
      <c r="N66" s="237">
        <v>1</v>
      </c>
      <c r="O66" s="237">
        <f>ROUND(E66*N66,2)</f>
        <v>11.41</v>
      </c>
      <c r="P66" s="237">
        <v>0</v>
      </c>
      <c r="Q66" s="237">
        <f>ROUND(E66*P66,2)</f>
        <v>0</v>
      </c>
      <c r="R66" s="239" t="s">
        <v>335</v>
      </c>
      <c r="S66" s="239" t="s">
        <v>211</v>
      </c>
      <c r="T66" s="240" t="s">
        <v>211</v>
      </c>
      <c r="U66" s="223">
        <v>0</v>
      </c>
      <c r="V66" s="223">
        <f>ROUND(E66*U66,2)</f>
        <v>0</v>
      </c>
      <c r="W66" s="223"/>
      <c r="X66" s="223" t="s">
        <v>336</v>
      </c>
      <c r="Y66" s="212"/>
      <c r="Z66" s="212"/>
      <c r="AA66" s="212"/>
      <c r="AB66" s="212"/>
      <c r="AC66" s="212"/>
      <c r="AD66" s="212"/>
      <c r="AE66" s="212"/>
      <c r="AF66" s="212"/>
      <c r="AG66" s="212" t="s">
        <v>337</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58" t="s">
        <v>338</v>
      </c>
      <c r="D67" s="225"/>
      <c r="E67" s="226">
        <v>11.407</v>
      </c>
      <c r="F67" s="223"/>
      <c r="G67" s="223"/>
      <c r="H67" s="223"/>
      <c r="I67" s="223"/>
      <c r="J67" s="223"/>
      <c r="K67" s="223"/>
      <c r="L67" s="223"/>
      <c r="M67" s="223"/>
      <c r="N67" s="222"/>
      <c r="O67" s="222"/>
      <c r="P67" s="222"/>
      <c r="Q67" s="222"/>
      <c r="R67" s="223"/>
      <c r="S67" s="223"/>
      <c r="T67" s="223"/>
      <c r="U67" s="223"/>
      <c r="V67" s="223"/>
      <c r="W67" s="223"/>
      <c r="X67" s="223"/>
      <c r="Y67" s="212"/>
      <c r="Z67" s="212"/>
      <c r="AA67" s="212"/>
      <c r="AB67" s="212"/>
      <c r="AC67" s="212"/>
      <c r="AD67" s="212"/>
      <c r="AE67" s="212"/>
      <c r="AF67" s="212"/>
      <c r="AG67" s="212" t="s">
        <v>247</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34">
        <v>13</v>
      </c>
      <c r="B68" s="235" t="s">
        <v>339</v>
      </c>
      <c r="C68" s="254" t="s">
        <v>340</v>
      </c>
      <c r="D68" s="236" t="s">
        <v>334</v>
      </c>
      <c r="E68" s="237">
        <v>42.408000000000001</v>
      </c>
      <c r="F68" s="238"/>
      <c r="G68" s="239">
        <f>ROUND(E68*F68,2)</f>
        <v>0</v>
      </c>
      <c r="H68" s="238"/>
      <c r="I68" s="239">
        <f>ROUND(E68*H68,2)</f>
        <v>0</v>
      </c>
      <c r="J68" s="238"/>
      <c r="K68" s="239">
        <f>ROUND(E68*J68,2)</f>
        <v>0</v>
      </c>
      <c r="L68" s="239">
        <v>21</v>
      </c>
      <c r="M68" s="239">
        <f>G68*(1+L68/100)</f>
        <v>0</v>
      </c>
      <c r="N68" s="237">
        <v>1</v>
      </c>
      <c r="O68" s="237">
        <f>ROUND(E68*N68,2)</f>
        <v>42.41</v>
      </c>
      <c r="P68" s="237">
        <v>0</v>
      </c>
      <c r="Q68" s="237">
        <f>ROUND(E68*P68,2)</f>
        <v>0</v>
      </c>
      <c r="R68" s="239" t="s">
        <v>335</v>
      </c>
      <c r="S68" s="239" t="s">
        <v>211</v>
      </c>
      <c r="T68" s="240" t="s">
        <v>211</v>
      </c>
      <c r="U68" s="223">
        <v>0</v>
      </c>
      <c r="V68" s="223">
        <f>ROUND(E68*U68,2)</f>
        <v>0</v>
      </c>
      <c r="W68" s="223"/>
      <c r="X68" s="223" t="s">
        <v>336</v>
      </c>
      <c r="Y68" s="212"/>
      <c r="Z68" s="212"/>
      <c r="AA68" s="212"/>
      <c r="AB68" s="212"/>
      <c r="AC68" s="212"/>
      <c r="AD68" s="212"/>
      <c r="AE68" s="212"/>
      <c r="AF68" s="212"/>
      <c r="AG68" s="212" t="s">
        <v>337</v>
      </c>
      <c r="AH68" s="212"/>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19"/>
      <c r="B69" s="220"/>
      <c r="C69" s="258" t="s">
        <v>341</v>
      </c>
      <c r="D69" s="225"/>
      <c r="E69" s="226">
        <v>42.408000000000001</v>
      </c>
      <c r="F69" s="223"/>
      <c r="G69" s="223"/>
      <c r="H69" s="223"/>
      <c r="I69" s="223"/>
      <c r="J69" s="223"/>
      <c r="K69" s="223"/>
      <c r="L69" s="223"/>
      <c r="M69" s="223"/>
      <c r="N69" s="222"/>
      <c r="O69" s="222"/>
      <c r="P69" s="222"/>
      <c r="Q69" s="222"/>
      <c r="R69" s="223"/>
      <c r="S69" s="223"/>
      <c r="T69" s="223"/>
      <c r="U69" s="223"/>
      <c r="V69" s="223"/>
      <c r="W69" s="223"/>
      <c r="X69" s="223"/>
      <c r="Y69" s="212"/>
      <c r="Z69" s="212"/>
      <c r="AA69" s="212"/>
      <c r="AB69" s="212"/>
      <c r="AC69" s="212"/>
      <c r="AD69" s="212"/>
      <c r="AE69" s="212"/>
      <c r="AF69" s="212"/>
      <c r="AG69" s="212" t="s">
        <v>247</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ht="20.399999999999999" outlineLevel="1" x14ac:dyDescent="0.25">
      <c r="A70" s="234">
        <v>14</v>
      </c>
      <c r="B70" s="235" t="s">
        <v>342</v>
      </c>
      <c r="C70" s="254" t="s">
        <v>343</v>
      </c>
      <c r="D70" s="236" t="s">
        <v>255</v>
      </c>
      <c r="E70" s="237">
        <v>91.037499999999994</v>
      </c>
      <c r="F70" s="238"/>
      <c r="G70" s="239">
        <f>ROUND(E70*F70,2)</f>
        <v>0</v>
      </c>
      <c r="H70" s="238"/>
      <c r="I70" s="239">
        <f>ROUND(E70*H70,2)</f>
        <v>0</v>
      </c>
      <c r="J70" s="238"/>
      <c r="K70" s="239">
        <f>ROUND(E70*J70,2)</f>
        <v>0</v>
      </c>
      <c r="L70" s="239">
        <v>21</v>
      </c>
      <c r="M70" s="239">
        <f>G70*(1+L70/100)</f>
        <v>0</v>
      </c>
      <c r="N70" s="237">
        <v>0</v>
      </c>
      <c r="O70" s="237">
        <f>ROUND(E70*N70,2)</f>
        <v>0</v>
      </c>
      <c r="P70" s="237">
        <v>0</v>
      </c>
      <c r="Q70" s="237">
        <f>ROUND(E70*P70,2)</f>
        <v>0</v>
      </c>
      <c r="R70" s="239" t="s">
        <v>237</v>
      </c>
      <c r="S70" s="239" t="s">
        <v>211</v>
      </c>
      <c r="T70" s="240" t="s">
        <v>211</v>
      </c>
      <c r="U70" s="223">
        <v>0.65200000000000002</v>
      </c>
      <c r="V70" s="223">
        <f>ROUND(E70*U70,2)</f>
        <v>59.36</v>
      </c>
      <c r="W70" s="223"/>
      <c r="X70" s="223" t="s">
        <v>238</v>
      </c>
      <c r="Y70" s="212"/>
      <c r="Z70" s="212"/>
      <c r="AA70" s="212"/>
      <c r="AB70" s="212"/>
      <c r="AC70" s="212"/>
      <c r="AD70" s="212"/>
      <c r="AE70" s="212"/>
      <c r="AF70" s="212"/>
      <c r="AG70" s="212" t="s">
        <v>239</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19"/>
      <c r="B71" s="220"/>
      <c r="C71" s="258" t="s">
        <v>344</v>
      </c>
      <c r="D71" s="225"/>
      <c r="E71" s="226"/>
      <c r="F71" s="223"/>
      <c r="G71" s="223"/>
      <c r="H71" s="223"/>
      <c r="I71" s="223"/>
      <c r="J71" s="223"/>
      <c r="K71" s="223"/>
      <c r="L71" s="223"/>
      <c r="M71" s="223"/>
      <c r="N71" s="222"/>
      <c r="O71" s="222"/>
      <c r="P71" s="222"/>
      <c r="Q71" s="222"/>
      <c r="R71" s="223"/>
      <c r="S71" s="223"/>
      <c r="T71" s="223"/>
      <c r="U71" s="223"/>
      <c r="V71" s="223"/>
      <c r="W71" s="223"/>
      <c r="X71" s="223"/>
      <c r="Y71" s="212"/>
      <c r="Z71" s="212"/>
      <c r="AA71" s="212"/>
      <c r="AB71" s="212"/>
      <c r="AC71" s="212"/>
      <c r="AD71" s="212"/>
      <c r="AE71" s="212"/>
      <c r="AF71" s="212"/>
      <c r="AG71" s="212" t="s">
        <v>247</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19"/>
      <c r="B72" s="220"/>
      <c r="C72" s="258" t="s">
        <v>345</v>
      </c>
      <c r="D72" s="225"/>
      <c r="E72" s="226">
        <v>121.5</v>
      </c>
      <c r="F72" s="223"/>
      <c r="G72" s="223"/>
      <c r="H72" s="223"/>
      <c r="I72" s="223"/>
      <c r="J72" s="223"/>
      <c r="K72" s="223"/>
      <c r="L72" s="223"/>
      <c r="M72" s="223"/>
      <c r="N72" s="222"/>
      <c r="O72" s="222"/>
      <c r="P72" s="222"/>
      <c r="Q72" s="222"/>
      <c r="R72" s="223"/>
      <c r="S72" s="223"/>
      <c r="T72" s="223"/>
      <c r="U72" s="223"/>
      <c r="V72" s="223"/>
      <c r="W72" s="223"/>
      <c r="X72" s="223"/>
      <c r="Y72" s="212"/>
      <c r="Z72" s="212"/>
      <c r="AA72" s="212"/>
      <c r="AB72" s="212"/>
      <c r="AC72" s="212"/>
      <c r="AD72" s="212"/>
      <c r="AE72" s="212"/>
      <c r="AF72" s="212"/>
      <c r="AG72" s="212" t="s">
        <v>247</v>
      </c>
      <c r="AH72" s="212">
        <v>5</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19"/>
      <c r="B73" s="220"/>
      <c r="C73" s="258" t="s">
        <v>312</v>
      </c>
      <c r="D73" s="225"/>
      <c r="E73" s="226">
        <v>2</v>
      </c>
      <c r="F73" s="223"/>
      <c r="G73" s="223"/>
      <c r="H73" s="223"/>
      <c r="I73" s="223"/>
      <c r="J73" s="223"/>
      <c r="K73" s="223"/>
      <c r="L73" s="223"/>
      <c r="M73" s="223"/>
      <c r="N73" s="222"/>
      <c r="O73" s="222"/>
      <c r="P73" s="222"/>
      <c r="Q73" s="222"/>
      <c r="R73" s="223"/>
      <c r="S73" s="223"/>
      <c r="T73" s="223"/>
      <c r="U73" s="223"/>
      <c r="V73" s="223"/>
      <c r="W73" s="223"/>
      <c r="X73" s="223"/>
      <c r="Y73" s="212"/>
      <c r="Z73" s="212"/>
      <c r="AA73" s="212"/>
      <c r="AB73" s="212"/>
      <c r="AC73" s="212"/>
      <c r="AD73" s="212"/>
      <c r="AE73" s="212"/>
      <c r="AF73" s="212"/>
      <c r="AG73" s="212" t="s">
        <v>247</v>
      </c>
      <c r="AH73" s="212">
        <v>5</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outlineLevel="1" x14ac:dyDescent="0.25">
      <c r="A74" s="219"/>
      <c r="B74" s="220"/>
      <c r="C74" s="258" t="s">
        <v>313</v>
      </c>
      <c r="D74" s="225"/>
      <c r="E74" s="226">
        <v>31.1</v>
      </c>
      <c r="F74" s="223"/>
      <c r="G74" s="223"/>
      <c r="H74" s="223"/>
      <c r="I74" s="223"/>
      <c r="J74" s="223"/>
      <c r="K74" s="223"/>
      <c r="L74" s="223"/>
      <c r="M74" s="223"/>
      <c r="N74" s="222"/>
      <c r="O74" s="222"/>
      <c r="P74" s="222"/>
      <c r="Q74" s="222"/>
      <c r="R74" s="223"/>
      <c r="S74" s="223"/>
      <c r="T74" s="223"/>
      <c r="U74" s="223"/>
      <c r="V74" s="223"/>
      <c r="W74" s="223"/>
      <c r="X74" s="223"/>
      <c r="Y74" s="212"/>
      <c r="Z74" s="212"/>
      <c r="AA74" s="212"/>
      <c r="AB74" s="212"/>
      <c r="AC74" s="212"/>
      <c r="AD74" s="212"/>
      <c r="AE74" s="212"/>
      <c r="AF74" s="212"/>
      <c r="AG74" s="212" t="s">
        <v>247</v>
      </c>
      <c r="AH74" s="212">
        <v>5</v>
      </c>
      <c r="AI74" s="212"/>
      <c r="AJ74" s="212"/>
      <c r="AK74" s="212"/>
      <c r="AL74" s="212"/>
      <c r="AM74" s="212"/>
      <c r="AN74" s="212"/>
      <c r="AO74" s="212"/>
      <c r="AP74" s="212"/>
      <c r="AQ74" s="212"/>
      <c r="AR74" s="212"/>
      <c r="AS74" s="212"/>
      <c r="AT74" s="212"/>
      <c r="AU74" s="212"/>
      <c r="AV74" s="212"/>
      <c r="AW74" s="212"/>
      <c r="AX74" s="212"/>
      <c r="AY74" s="212"/>
      <c r="AZ74" s="212"/>
      <c r="BA74" s="212"/>
      <c r="BB74" s="212"/>
      <c r="BC74" s="212"/>
      <c r="BD74" s="212"/>
      <c r="BE74" s="212"/>
      <c r="BF74" s="212"/>
      <c r="BG74" s="212"/>
      <c r="BH74" s="212"/>
    </row>
    <row r="75" spans="1:60" outlineLevel="1" x14ac:dyDescent="0.25">
      <c r="A75" s="219"/>
      <c r="B75" s="220"/>
      <c r="C75" s="258" t="s">
        <v>346</v>
      </c>
      <c r="D75" s="225"/>
      <c r="E75" s="226">
        <v>0.63749999999999996</v>
      </c>
      <c r="F75" s="223"/>
      <c r="G75" s="223"/>
      <c r="H75" s="223"/>
      <c r="I75" s="223"/>
      <c r="J75" s="223"/>
      <c r="K75" s="223"/>
      <c r="L75" s="223"/>
      <c r="M75" s="223"/>
      <c r="N75" s="222"/>
      <c r="O75" s="222"/>
      <c r="P75" s="222"/>
      <c r="Q75" s="222"/>
      <c r="R75" s="223"/>
      <c r="S75" s="223"/>
      <c r="T75" s="223"/>
      <c r="U75" s="223"/>
      <c r="V75" s="223"/>
      <c r="W75" s="223"/>
      <c r="X75" s="223"/>
      <c r="Y75" s="212"/>
      <c r="Z75" s="212"/>
      <c r="AA75" s="212"/>
      <c r="AB75" s="212"/>
      <c r="AC75" s="212"/>
      <c r="AD75" s="212"/>
      <c r="AE75" s="212"/>
      <c r="AF75" s="212"/>
      <c r="AG75" s="212" t="s">
        <v>247</v>
      </c>
      <c r="AH75" s="212">
        <v>5</v>
      </c>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58" t="s">
        <v>347</v>
      </c>
      <c r="D76" s="225"/>
      <c r="E76" s="226"/>
      <c r="F76" s="223"/>
      <c r="G76" s="223"/>
      <c r="H76" s="223"/>
      <c r="I76" s="223"/>
      <c r="J76" s="223"/>
      <c r="K76" s="223"/>
      <c r="L76" s="223"/>
      <c r="M76" s="223"/>
      <c r="N76" s="222"/>
      <c r="O76" s="222"/>
      <c r="P76" s="222"/>
      <c r="Q76" s="222"/>
      <c r="R76" s="223"/>
      <c r="S76" s="223"/>
      <c r="T76" s="223"/>
      <c r="U76" s="223"/>
      <c r="V76" s="223"/>
      <c r="W76" s="223"/>
      <c r="X76" s="223"/>
      <c r="Y76" s="212"/>
      <c r="Z76" s="212"/>
      <c r="AA76" s="212"/>
      <c r="AB76" s="212"/>
      <c r="AC76" s="212"/>
      <c r="AD76" s="212"/>
      <c r="AE76" s="212"/>
      <c r="AF76" s="212"/>
      <c r="AG76" s="212" t="s">
        <v>247</v>
      </c>
      <c r="AH76" s="212">
        <v>0</v>
      </c>
      <c r="AI76" s="212"/>
      <c r="AJ76" s="212"/>
      <c r="AK76" s="212"/>
      <c r="AL76" s="212"/>
      <c r="AM76" s="212"/>
      <c r="AN76" s="212"/>
      <c r="AO76" s="212"/>
      <c r="AP76" s="212"/>
      <c r="AQ76" s="212"/>
      <c r="AR76" s="212"/>
      <c r="AS76" s="212"/>
      <c r="AT76" s="212"/>
      <c r="AU76" s="212"/>
      <c r="AV76" s="212"/>
      <c r="AW76" s="212"/>
      <c r="AX76" s="212"/>
      <c r="AY76" s="212"/>
      <c r="AZ76" s="212"/>
      <c r="BA76" s="212"/>
      <c r="BB76" s="212"/>
      <c r="BC76" s="212"/>
      <c r="BD76" s="212"/>
      <c r="BE76" s="212"/>
      <c r="BF76" s="212"/>
      <c r="BG76" s="212"/>
      <c r="BH76" s="212"/>
    </row>
    <row r="77" spans="1:60" outlineLevel="1" x14ac:dyDescent="0.25">
      <c r="A77" s="219"/>
      <c r="B77" s="220"/>
      <c r="C77" s="258" t="s">
        <v>348</v>
      </c>
      <c r="D77" s="225"/>
      <c r="E77" s="226">
        <v>-64.2</v>
      </c>
      <c r="F77" s="223"/>
      <c r="G77" s="223"/>
      <c r="H77" s="223"/>
      <c r="I77" s="223"/>
      <c r="J77" s="223"/>
      <c r="K77" s="223"/>
      <c r="L77" s="223"/>
      <c r="M77" s="223"/>
      <c r="N77" s="222"/>
      <c r="O77" s="222"/>
      <c r="P77" s="222"/>
      <c r="Q77" s="222"/>
      <c r="R77" s="223"/>
      <c r="S77" s="223"/>
      <c r="T77" s="223"/>
      <c r="U77" s="223"/>
      <c r="V77" s="223"/>
      <c r="W77" s="223"/>
      <c r="X77" s="223"/>
      <c r="Y77" s="212"/>
      <c r="Z77" s="212"/>
      <c r="AA77" s="212"/>
      <c r="AB77" s="212"/>
      <c r="AC77" s="212"/>
      <c r="AD77" s="212"/>
      <c r="AE77" s="212"/>
      <c r="AF77" s="212"/>
      <c r="AG77" s="212" t="s">
        <v>247</v>
      </c>
      <c r="AH77" s="212">
        <v>5</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outlineLevel="1" x14ac:dyDescent="0.25">
      <c r="A78" s="234">
        <v>15</v>
      </c>
      <c r="B78" s="235" t="s">
        <v>349</v>
      </c>
      <c r="C78" s="254" t="s">
        <v>350</v>
      </c>
      <c r="D78" s="236" t="s">
        <v>255</v>
      </c>
      <c r="E78" s="237">
        <v>91.037499999999994</v>
      </c>
      <c r="F78" s="238"/>
      <c r="G78" s="239">
        <f>ROUND(E78*F78,2)</f>
        <v>0</v>
      </c>
      <c r="H78" s="238"/>
      <c r="I78" s="239">
        <f>ROUND(E78*H78,2)</f>
        <v>0</v>
      </c>
      <c r="J78" s="238"/>
      <c r="K78" s="239">
        <f>ROUND(E78*J78,2)</f>
        <v>0</v>
      </c>
      <c r="L78" s="239">
        <v>21</v>
      </c>
      <c r="M78" s="239">
        <f>G78*(1+L78/100)</f>
        <v>0</v>
      </c>
      <c r="N78" s="237">
        <v>0</v>
      </c>
      <c r="O78" s="237">
        <f>ROUND(E78*N78,2)</f>
        <v>0</v>
      </c>
      <c r="P78" s="237">
        <v>0</v>
      </c>
      <c r="Q78" s="237">
        <f>ROUND(E78*P78,2)</f>
        <v>0</v>
      </c>
      <c r="R78" s="239" t="s">
        <v>237</v>
      </c>
      <c r="S78" s="239" t="s">
        <v>211</v>
      </c>
      <c r="T78" s="240" t="s">
        <v>211</v>
      </c>
      <c r="U78" s="223">
        <v>1.0999999999999999E-2</v>
      </c>
      <c r="V78" s="223">
        <f>ROUND(E78*U78,2)</f>
        <v>1</v>
      </c>
      <c r="W78" s="223"/>
      <c r="X78" s="223" t="s">
        <v>238</v>
      </c>
      <c r="Y78" s="212"/>
      <c r="Z78" s="212"/>
      <c r="AA78" s="212"/>
      <c r="AB78" s="212"/>
      <c r="AC78" s="212"/>
      <c r="AD78" s="212"/>
      <c r="AE78" s="212"/>
      <c r="AF78" s="212"/>
      <c r="AG78" s="212" t="s">
        <v>239</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19"/>
      <c r="B79" s="220"/>
      <c r="C79" s="257" t="s">
        <v>351</v>
      </c>
      <c r="D79" s="244"/>
      <c r="E79" s="244"/>
      <c r="F79" s="244"/>
      <c r="G79" s="244"/>
      <c r="H79" s="223"/>
      <c r="I79" s="223"/>
      <c r="J79" s="223"/>
      <c r="K79" s="223"/>
      <c r="L79" s="223"/>
      <c r="M79" s="223"/>
      <c r="N79" s="222"/>
      <c r="O79" s="222"/>
      <c r="P79" s="222"/>
      <c r="Q79" s="222"/>
      <c r="R79" s="223"/>
      <c r="S79" s="223"/>
      <c r="T79" s="223"/>
      <c r="U79" s="223"/>
      <c r="V79" s="223"/>
      <c r="W79" s="223"/>
      <c r="X79" s="223"/>
      <c r="Y79" s="212"/>
      <c r="Z79" s="212"/>
      <c r="AA79" s="212"/>
      <c r="AB79" s="212"/>
      <c r="AC79" s="212"/>
      <c r="AD79" s="212"/>
      <c r="AE79" s="212"/>
      <c r="AF79" s="212"/>
      <c r="AG79" s="212" t="s">
        <v>241</v>
      </c>
      <c r="AH79" s="212"/>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outlineLevel="1" x14ac:dyDescent="0.25">
      <c r="A80" s="219"/>
      <c r="B80" s="220"/>
      <c r="C80" s="258" t="s">
        <v>352</v>
      </c>
      <c r="D80" s="225"/>
      <c r="E80" s="226">
        <v>91.037499999999994</v>
      </c>
      <c r="F80" s="223"/>
      <c r="G80" s="223"/>
      <c r="H80" s="223"/>
      <c r="I80" s="223"/>
      <c r="J80" s="223"/>
      <c r="K80" s="223"/>
      <c r="L80" s="223"/>
      <c r="M80" s="223"/>
      <c r="N80" s="222"/>
      <c r="O80" s="222"/>
      <c r="P80" s="222"/>
      <c r="Q80" s="222"/>
      <c r="R80" s="223"/>
      <c r="S80" s="223"/>
      <c r="T80" s="223"/>
      <c r="U80" s="223"/>
      <c r="V80" s="223"/>
      <c r="W80" s="223"/>
      <c r="X80" s="223"/>
      <c r="Y80" s="212"/>
      <c r="Z80" s="212"/>
      <c r="AA80" s="212"/>
      <c r="AB80" s="212"/>
      <c r="AC80" s="212"/>
      <c r="AD80" s="212"/>
      <c r="AE80" s="212"/>
      <c r="AF80" s="212"/>
      <c r="AG80" s="212" t="s">
        <v>247</v>
      </c>
      <c r="AH80" s="212">
        <v>5</v>
      </c>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ht="30.6" outlineLevel="1" x14ac:dyDescent="0.25">
      <c r="A81" s="234">
        <v>16</v>
      </c>
      <c r="B81" s="235" t="s">
        <v>353</v>
      </c>
      <c r="C81" s="254" t="s">
        <v>354</v>
      </c>
      <c r="D81" s="236" t="s">
        <v>255</v>
      </c>
      <c r="E81" s="237">
        <v>1820.75</v>
      </c>
      <c r="F81" s="238"/>
      <c r="G81" s="239">
        <f>ROUND(E81*F81,2)</f>
        <v>0</v>
      </c>
      <c r="H81" s="238"/>
      <c r="I81" s="239">
        <f>ROUND(E81*H81,2)</f>
        <v>0</v>
      </c>
      <c r="J81" s="238"/>
      <c r="K81" s="239">
        <f>ROUND(E81*J81,2)</f>
        <v>0</v>
      </c>
      <c r="L81" s="239">
        <v>21</v>
      </c>
      <c r="M81" s="239">
        <f>G81*(1+L81/100)</f>
        <v>0</v>
      </c>
      <c r="N81" s="237">
        <v>0</v>
      </c>
      <c r="O81" s="237">
        <f>ROUND(E81*N81,2)</f>
        <v>0</v>
      </c>
      <c r="P81" s="237">
        <v>0</v>
      </c>
      <c r="Q81" s="237">
        <f>ROUND(E81*P81,2)</f>
        <v>0</v>
      </c>
      <c r="R81" s="239" t="s">
        <v>237</v>
      </c>
      <c r="S81" s="239" t="s">
        <v>211</v>
      </c>
      <c r="T81" s="240" t="s">
        <v>211</v>
      </c>
      <c r="U81" s="223">
        <v>0</v>
      </c>
      <c r="V81" s="223">
        <f>ROUND(E81*U81,2)</f>
        <v>0</v>
      </c>
      <c r="W81" s="223"/>
      <c r="X81" s="223" t="s">
        <v>238</v>
      </c>
      <c r="Y81" s="212"/>
      <c r="Z81" s="212"/>
      <c r="AA81" s="212"/>
      <c r="AB81" s="212"/>
      <c r="AC81" s="212"/>
      <c r="AD81" s="212"/>
      <c r="AE81" s="212"/>
      <c r="AF81" s="212"/>
      <c r="AG81" s="212" t="s">
        <v>239</v>
      </c>
      <c r="AH81" s="212"/>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19"/>
      <c r="B82" s="220"/>
      <c r="C82" s="257" t="s">
        <v>351</v>
      </c>
      <c r="D82" s="244"/>
      <c r="E82" s="244"/>
      <c r="F82" s="244"/>
      <c r="G82" s="244"/>
      <c r="H82" s="223"/>
      <c r="I82" s="223"/>
      <c r="J82" s="223"/>
      <c r="K82" s="223"/>
      <c r="L82" s="223"/>
      <c r="M82" s="223"/>
      <c r="N82" s="222"/>
      <c r="O82" s="222"/>
      <c r="P82" s="222"/>
      <c r="Q82" s="222"/>
      <c r="R82" s="223"/>
      <c r="S82" s="223"/>
      <c r="T82" s="223"/>
      <c r="U82" s="223"/>
      <c r="V82" s="223"/>
      <c r="W82" s="223"/>
      <c r="X82" s="223"/>
      <c r="Y82" s="212"/>
      <c r="Z82" s="212"/>
      <c r="AA82" s="212"/>
      <c r="AB82" s="212"/>
      <c r="AC82" s="212"/>
      <c r="AD82" s="212"/>
      <c r="AE82" s="212"/>
      <c r="AF82" s="212"/>
      <c r="AG82" s="212" t="s">
        <v>241</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58" t="s">
        <v>355</v>
      </c>
      <c r="D83" s="225"/>
      <c r="E83" s="226">
        <v>1820.75</v>
      </c>
      <c r="F83" s="223"/>
      <c r="G83" s="223"/>
      <c r="H83" s="223"/>
      <c r="I83" s="223"/>
      <c r="J83" s="223"/>
      <c r="K83" s="223"/>
      <c r="L83" s="223"/>
      <c r="M83" s="223"/>
      <c r="N83" s="222"/>
      <c r="O83" s="222"/>
      <c r="P83" s="222"/>
      <c r="Q83" s="222"/>
      <c r="R83" s="223"/>
      <c r="S83" s="223"/>
      <c r="T83" s="223"/>
      <c r="U83" s="223"/>
      <c r="V83" s="223"/>
      <c r="W83" s="223"/>
      <c r="X83" s="223"/>
      <c r="Y83" s="212"/>
      <c r="Z83" s="212"/>
      <c r="AA83" s="212"/>
      <c r="AB83" s="212"/>
      <c r="AC83" s="212"/>
      <c r="AD83" s="212"/>
      <c r="AE83" s="212"/>
      <c r="AF83" s="212"/>
      <c r="AG83" s="212" t="s">
        <v>247</v>
      </c>
      <c r="AH83" s="212">
        <v>5</v>
      </c>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34">
        <v>17</v>
      </c>
      <c r="B84" s="235" t="s">
        <v>356</v>
      </c>
      <c r="C84" s="254" t="s">
        <v>357</v>
      </c>
      <c r="D84" s="236" t="s">
        <v>334</v>
      </c>
      <c r="E84" s="237">
        <v>145.66</v>
      </c>
      <c r="F84" s="238"/>
      <c r="G84" s="239">
        <f>ROUND(E84*F84,2)</f>
        <v>0</v>
      </c>
      <c r="H84" s="238"/>
      <c r="I84" s="239">
        <f>ROUND(E84*H84,2)</f>
        <v>0</v>
      </c>
      <c r="J84" s="238"/>
      <c r="K84" s="239">
        <f>ROUND(E84*J84,2)</f>
        <v>0</v>
      </c>
      <c r="L84" s="239">
        <v>21</v>
      </c>
      <c r="M84" s="239">
        <f>G84*(1+L84/100)</f>
        <v>0</v>
      </c>
      <c r="N84" s="237">
        <v>0</v>
      </c>
      <c r="O84" s="237">
        <f>ROUND(E84*N84,2)</f>
        <v>0</v>
      </c>
      <c r="P84" s="237">
        <v>0</v>
      </c>
      <c r="Q84" s="237">
        <f>ROUND(E84*P84,2)</f>
        <v>0</v>
      </c>
      <c r="R84" s="239" t="s">
        <v>237</v>
      </c>
      <c r="S84" s="239" t="s">
        <v>211</v>
      </c>
      <c r="T84" s="240" t="s">
        <v>211</v>
      </c>
      <c r="U84" s="223">
        <v>0</v>
      </c>
      <c r="V84" s="223">
        <f>ROUND(E84*U84,2)</f>
        <v>0</v>
      </c>
      <c r="W84" s="223"/>
      <c r="X84" s="223" t="s">
        <v>238</v>
      </c>
      <c r="Y84" s="212"/>
      <c r="Z84" s="212"/>
      <c r="AA84" s="212"/>
      <c r="AB84" s="212"/>
      <c r="AC84" s="212"/>
      <c r="AD84" s="212"/>
      <c r="AE84" s="212"/>
      <c r="AF84" s="212"/>
      <c r="AG84" s="212" t="s">
        <v>239</v>
      </c>
      <c r="AH84" s="212"/>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outlineLevel="1" x14ac:dyDescent="0.25">
      <c r="A85" s="219"/>
      <c r="B85" s="220"/>
      <c r="C85" s="258" t="s">
        <v>358</v>
      </c>
      <c r="D85" s="225"/>
      <c r="E85" s="226">
        <v>145.66</v>
      </c>
      <c r="F85" s="223"/>
      <c r="G85" s="223"/>
      <c r="H85" s="223"/>
      <c r="I85" s="223"/>
      <c r="J85" s="223"/>
      <c r="K85" s="223"/>
      <c r="L85" s="223"/>
      <c r="M85" s="223"/>
      <c r="N85" s="222"/>
      <c r="O85" s="222"/>
      <c r="P85" s="222"/>
      <c r="Q85" s="222"/>
      <c r="R85" s="223"/>
      <c r="S85" s="223"/>
      <c r="T85" s="223"/>
      <c r="U85" s="223"/>
      <c r="V85" s="223"/>
      <c r="W85" s="223"/>
      <c r="X85" s="223"/>
      <c r="Y85" s="212"/>
      <c r="Z85" s="212"/>
      <c r="AA85" s="212"/>
      <c r="AB85" s="212"/>
      <c r="AC85" s="212"/>
      <c r="AD85" s="212"/>
      <c r="AE85" s="212"/>
      <c r="AF85" s="212"/>
      <c r="AG85" s="212" t="s">
        <v>247</v>
      </c>
      <c r="AH85" s="212">
        <v>5</v>
      </c>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34">
        <v>18</v>
      </c>
      <c r="B86" s="235" t="s">
        <v>359</v>
      </c>
      <c r="C86" s="254" t="s">
        <v>360</v>
      </c>
      <c r="D86" s="236" t="s">
        <v>255</v>
      </c>
      <c r="E86" s="237">
        <v>22.024999999999999</v>
      </c>
      <c r="F86" s="238"/>
      <c r="G86" s="239">
        <f>ROUND(E86*F86,2)</f>
        <v>0</v>
      </c>
      <c r="H86" s="238"/>
      <c r="I86" s="239">
        <f>ROUND(E86*H86,2)</f>
        <v>0</v>
      </c>
      <c r="J86" s="238"/>
      <c r="K86" s="239">
        <f>ROUND(E86*J86,2)</f>
        <v>0</v>
      </c>
      <c r="L86" s="239">
        <v>21</v>
      </c>
      <c r="M86" s="239">
        <f>G86*(1+L86/100)</f>
        <v>0</v>
      </c>
      <c r="N86" s="237">
        <v>0</v>
      </c>
      <c r="O86" s="237">
        <f>ROUND(E86*N86,2)</f>
        <v>0</v>
      </c>
      <c r="P86" s="237">
        <v>0</v>
      </c>
      <c r="Q86" s="237">
        <f>ROUND(E86*P86,2)</f>
        <v>0</v>
      </c>
      <c r="R86" s="239" t="s">
        <v>237</v>
      </c>
      <c r="S86" s="239" t="s">
        <v>211</v>
      </c>
      <c r="T86" s="240" t="s">
        <v>211</v>
      </c>
      <c r="U86" s="223">
        <v>0.78</v>
      </c>
      <c r="V86" s="223">
        <f>ROUND(E86*U86,2)</f>
        <v>17.18</v>
      </c>
      <c r="W86" s="223"/>
      <c r="X86" s="223" t="s">
        <v>238</v>
      </c>
      <c r="Y86" s="212"/>
      <c r="Z86" s="212"/>
      <c r="AA86" s="212"/>
      <c r="AB86" s="212"/>
      <c r="AC86" s="212"/>
      <c r="AD86" s="212"/>
      <c r="AE86" s="212"/>
      <c r="AF86" s="212"/>
      <c r="AG86" s="212" t="s">
        <v>239</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19"/>
      <c r="B87" s="220"/>
      <c r="C87" s="257" t="s">
        <v>361</v>
      </c>
      <c r="D87" s="244"/>
      <c r="E87" s="244"/>
      <c r="F87" s="244"/>
      <c r="G87" s="244"/>
      <c r="H87" s="223"/>
      <c r="I87" s="223"/>
      <c r="J87" s="223"/>
      <c r="K87" s="223"/>
      <c r="L87" s="223"/>
      <c r="M87" s="223"/>
      <c r="N87" s="222"/>
      <c r="O87" s="222"/>
      <c r="P87" s="222"/>
      <c r="Q87" s="222"/>
      <c r="R87" s="223"/>
      <c r="S87" s="223"/>
      <c r="T87" s="223"/>
      <c r="U87" s="223"/>
      <c r="V87" s="223"/>
      <c r="W87" s="223"/>
      <c r="X87" s="223"/>
      <c r="Y87" s="212"/>
      <c r="Z87" s="212"/>
      <c r="AA87" s="212"/>
      <c r="AB87" s="212"/>
      <c r="AC87" s="212"/>
      <c r="AD87" s="212"/>
      <c r="AE87" s="212"/>
      <c r="AF87" s="212"/>
      <c r="AG87" s="212" t="s">
        <v>241</v>
      </c>
      <c r="AH87" s="212"/>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19"/>
      <c r="B88" s="220"/>
      <c r="C88" s="258" t="s">
        <v>362</v>
      </c>
      <c r="D88" s="225"/>
      <c r="E88" s="226"/>
      <c r="F88" s="223"/>
      <c r="G88" s="223"/>
      <c r="H88" s="223"/>
      <c r="I88" s="223"/>
      <c r="J88" s="223"/>
      <c r="K88" s="223"/>
      <c r="L88" s="223"/>
      <c r="M88" s="223"/>
      <c r="N88" s="222"/>
      <c r="O88" s="222"/>
      <c r="P88" s="222"/>
      <c r="Q88" s="222"/>
      <c r="R88" s="223"/>
      <c r="S88" s="223"/>
      <c r="T88" s="223"/>
      <c r="U88" s="223"/>
      <c r="V88" s="223"/>
      <c r="W88" s="223"/>
      <c r="X88" s="223"/>
      <c r="Y88" s="212"/>
      <c r="Z88" s="212"/>
      <c r="AA88" s="212"/>
      <c r="AB88" s="212"/>
      <c r="AC88" s="212"/>
      <c r="AD88" s="212"/>
      <c r="AE88" s="212"/>
      <c r="AF88" s="212"/>
      <c r="AG88" s="212" t="s">
        <v>247</v>
      </c>
      <c r="AH88" s="212">
        <v>0</v>
      </c>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19"/>
      <c r="B89" s="220"/>
      <c r="C89" s="258" t="s">
        <v>363</v>
      </c>
      <c r="D89" s="225"/>
      <c r="E89" s="226">
        <v>10.45</v>
      </c>
      <c r="F89" s="223"/>
      <c r="G89" s="223"/>
      <c r="H89" s="223"/>
      <c r="I89" s="223"/>
      <c r="J89" s="223"/>
      <c r="K89" s="223"/>
      <c r="L89" s="223"/>
      <c r="M89" s="223"/>
      <c r="N89" s="222"/>
      <c r="O89" s="222"/>
      <c r="P89" s="222"/>
      <c r="Q89" s="222"/>
      <c r="R89" s="223"/>
      <c r="S89" s="223"/>
      <c r="T89" s="223"/>
      <c r="U89" s="223"/>
      <c r="V89" s="223"/>
      <c r="W89" s="223"/>
      <c r="X89" s="223"/>
      <c r="Y89" s="212"/>
      <c r="Z89" s="212"/>
      <c r="AA89" s="212"/>
      <c r="AB89" s="212"/>
      <c r="AC89" s="212"/>
      <c r="AD89" s="212"/>
      <c r="AE89" s="212"/>
      <c r="AF89" s="212"/>
      <c r="AG89" s="212" t="s">
        <v>247</v>
      </c>
      <c r="AH89" s="212">
        <v>0</v>
      </c>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19"/>
      <c r="B90" s="220"/>
      <c r="C90" s="258" t="s">
        <v>364</v>
      </c>
      <c r="D90" s="225"/>
      <c r="E90" s="226">
        <v>4.68</v>
      </c>
      <c r="F90" s="223"/>
      <c r="G90" s="223"/>
      <c r="H90" s="223"/>
      <c r="I90" s="223"/>
      <c r="J90" s="223"/>
      <c r="K90" s="223"/>
      <c r="L90" s="223"/>
      <c r="M90" s="223"/>
      <c r="N90" s="222"/>
      <c r="O90" s="222"/>
      <c r="P90" s="222"/>
      <c r="Q90" s="222"/>
      <c r="R90" s="223"/>
      <c r="S90" s="223"/>
      <c r="T90" s="223"/>
      <c r="U90" s="223"/>
      <c r="V90" s="223"/>
      <c r="W90" s="223"/>
      <c r="X90" s="223"/>
      <c r="Y90" s="212"/>
      <c r="Z90" s="212"/>
      <c r="AA90" s="212"/>
      <c r="AB90" s="212"/>
      <c r="AC90" s="212"/>
      <c r="AD90" s="212"/>
      <c r="AE90" s="212"/>
      <c r="AF90" s="212"/>
      <c r="AG90" s="212" t="s">
        <v>247</v>
      </c>
      <c r="AH90" s="212">
        <v>0</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19"/>
      <c r="B91" s="220"/>
      <c r="C91" s="258" t="s">
        <v>365</v>
      </c>
      <c r="D91" s="225"/>
      <c r="E91" s="226">
        <v>3.46</v>
      </c>
      <c r="F91" s="223"/>
      <c r="G91" s="223"/>
      <c r="H91" s="223"/>
      <c r="I91" s="223"/>
      <c r="J91" s="223"/>
      <c r="K91" s="223"/>
      <c r="L91" s="223"/>
      <c r="M91" s="223"/>
      <c r="N91" s="222"/>
      <c r="O91" s="222"/>
      <c r="P91" s="222"/>
      <c r="Q91" s="222"/>
      <c r="R91" s="223"/>
      <c r="S91" s="223"/>
      <c r="T91" s="223"/>
      <c r="U91" s="223"/>
      <c r="V91" s="223"/>
      <c r="W91" s="223"/>
      <c r="X91" s="223"/>
      <c r="Y91" s="212"/>
      <c r="Z91" s="212"/>
      <c r="AA91" s="212"/>
      <c r="AB91" s="212"/>
      <c r="AC91" s="212"/>
      <c r="AD91" s="212"/>
      <c r="AE91" s="212"/>
      <c r="AF91" s="212"/>
      <c r="AG91" s="212" t="s">
        <v>247</v>
      </c>
      <c r="AH91" s="212">
        <v>0</v>
      </c>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19"/>
      <c r="B92" s="220"/>
      <c r="C92" s="258" t="s">
        <v>366</v>
      </c>
      <c r="D92" s="225"/>
      <c r="E92" s="226">
        <v>0.16</v>
      </c>
      <c r="F92" s="223"/>
      <c r="G92" s="223"/>
      <c r="H92" s="223"/>
      <c r="I92" s="223"/>
      <c r="J92" s="223"/>
      <c r="K92" s="223"/>
      <c r="L92" s="223"/>
      <c r="M92" s="223"/>
      <c r="N92" s="222"/>
      <c r="O92" s="222"/>
      <c r="P92" s="222"/>
      <c r="Q92" s="222"/>
      <c r="R92" s="223"/>
      <c r="S92" s="223"/>
      <c r="T92" s="223"/>
      <c r="U92" s="223"/>
      <c r="V92" s="223"/>
      <c r="W92" s="223"/>
      <c r="X92" s="223"/>
      <c r="Y92" s="212"/>
      <c r="Z92" s="212"/>
      <c r="AA92" s="212"/>
      <c r="AB92" s="212"/>
      <c r="AC92" s="212"/>
      <c r="AD92" s="212"/>
      <c r="AE92" s="212"/>
      <c r="AF92" s="212"/>
      <c r="AG92" s="212" t="s">
        <v>247</v>
      </c>
      <c r="AH92" s="212">
        <v>0</v>
      </c>
      <c r="AI92" s="212"/>
      <c r="AJ92" s="212"/>
      <c r="AK92" s="212"/>
      <c r="AL92" s="212"/>
      <c r="AM92" s="212"/>
      <c r="AN92" s="212"/>
      <c r="AO92" s="212"/>
      <c r="AP92" s="212"/>
      <c r="AQ92" s="212"/>
      <c r="AR92" s="212"/>
      <c r="AS92" s="212"/>
      <c r="AT92" s="212"/>
      <c r="AU92" s="212"/>
      <c r="AV92" s="212"/>
      <c r="AW92" s="212"/>
      <c r="AX92" s="212"/>
      <c r="AY92" s="212"/>
      <c r="AZ92" s="212"/>
      <c r="BA92" s="212"/>
      <c r="BB92" s="212"/>
      <c r="BC92" s="212"/>
      <c r="BD92" s="212"/>
      <c r="BE92" s="212"/>
      <c r="BF92" s="212"/>
      <c r="BG92" s="212"/>
      <c r="BH92" s="212"/>
    </row>
    <row r="93" spans="1:60" outlineLevel="1" x14ac:dyDescent="0.25">
      <c r="A93" s="219"/>
      <c r="B93" s="220"/>
      <c r="C93" s="258" t="s">
        <v>367</v>
      </c>
      <c r="D93" s="225"/>
      <c r="E93" s="226">
        <v>1.875</v>
      </c>
      <c r="F93" s="223"/>
      <c r="G93" s="223"/>
      <c r="H93" s="223"/>
      <c r="I93" s="223"/>
      <c r="J93" s="223"/>
      <c r="K93" s="223"/>
      <c r="L93" s="223"/>
      <c r="M93" s="223"/>
      <c r="N93" s="222"/>
      <c r="O93" s="222"/>
      <c r="P93" s="222"/>
      <c r="Q93" s="222"/>
      <c r="R93" s="223"/>
      <c r="S93" s="223"/>
      <c r="T93" s="223"/>
      <c r="U93" s="223"/>
      <c r="V93" s="223"/>
      <c r="W93" s="223"/>
      <c r="X93" s="223"/>
      <c r="Y93" s="212"/>
      <c r="Z93" s="212"/>
      <c r="AA93" s="212"/>
      <c r="AB93" s="212"/>
      <c r="AC93" s="212"/>
      <c r="AD93" s="212"/>
      <c r="AE93" s="212"/>
      <c r="AF93" s="212"/>
      <c r="AG93" s="212" t="s">
        <v>247</v>
      </c>
      <c r="AH93" s="212">
        <v>0</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19"/>
      <c r="B94" s="220"/>
      <c r="C94" s="258" t="s">
        <v>368</v>
      </c>
      <c r="D94" s="225"/>
      <c r="E94" s="226">
        <v>1.2</v>
      </c>
      <c r="F94" s="223"/>
      <c r="G94" s="223"/>
      <c r="H94" s="223"/>
      <c r="I94" s="223"/>
      <c r="J94" s="223"/>
      <c r="K94" s="223"/>
      <c r="L94" s="223"/>
      <c r="M94" s="223"/>
      <c r="N94" s="222"/>
      <c r="O94" s="222"/>
      <c r="P94" s="222"/>
      <c r="Q94" s="222"/>
      <c r="R94" s="223"/>
      <c r="S94" s="223"/>
      <c r="T94" s="223"/>
      <c r="U94" s="223"/>
      <c r="V94" s="223"/>
      <c r="W94" s="223"/>
      <c r="X94" s="223"/>
      <c r="Y94" s="212"/>
      <c r="Z94" s="212"/>
      <c r="AA94" s="212"/>
      <c r="AB94" s="212"/>
      <c r="AC94" s="212"/>
      <c r="AD94" s="212"/>
      <c r="AE94" s="212"/>
      <c r="AF94" s="212"/>
      <c r="AG94" s="212" t="s">
        <v>247</v>
      </c>
      <c r="AH94" s="212">
        <v>0</v>
      </c>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58" t="s">
        <v>369</v>
      </c>
      <c r="D95" s="225"/>
      <c r="E95" s="226">
        <v>0.2</v>
      </c>
      <c r="F95" s="223"/>
      <c r="G95" s="223"/>
      <c r="H95" s="223"/>
      <c r="I95" s="223"/>
      <c r="J95" s="223"/>
      <c r="K95" s="223"/>
      <c r="L95" s="223"/>
      <c r="M95" s="223"/>
      <c r="N95" s="222"/>
      <c r="O95" s="222"/>
      <c r="P95" s="222"/>
      <c r="Q95" s="222"/>
      <c r="R95" s="223"/>
      <c r="S95" s="223"/>
      <c r="T95" s="223"/>
      <c r="U95" s="223"/>
      <c r="V95" s="223"/>
      <c r="W95" s="223"/>
      <c r="X95" s="223"/>
      <c r="Y95" s="212"/>
      <c r="Z95" s="212"/>
      <c r="AA95" s="212"/>
      <c r="AB95" s="212"/>
      <c r="AC95" s="212"/>
      <c r="AD95" s="212"/>
      <c r="AE95" s="212"/>
      <c r="AF95" s="212"/>
      <c r="AG95" s="212" t="s">
        <v>247</v>
      </c>
      <c r="AH95" s="212">
        <v>0</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34">
        <v>19</v>
      </c>
      <c r="B96" s="235" t="s">
        <v>370</v>
      </c>
      <c r="C96" s="254" t="s">
        <v>371</v>
      </c>
      <c r="D96" s="236" t="s">
        <v>255</v>
      </c>
      <c r="E96" s="237">
        <v>22.024999999999999</v>
      </c>
      <c r="F96" s="238"/>
      <c r="G96" s="239">
        <f>ROUND(E96*F96,2)</f>
        <v>0</v>
      </c>
      <c r="H96" s="238"/>
      <c r="I96" s="239">
        <f>ROUND(E96*H96,2)</f>
        <v>0</v>
      </c>
      <c r="J96" s="238"/>
      <c r="K96" s="239">
        <f>ROUND(E96*J96,2)</f>
        <v>0</v>
      </c>
      <c r="L96" s="239">
        <v>21</v>
      </c>
      <c r="M96" s="239">
        <f>G96*(1+L96/100)</f>
        <v>0</v>
      </c>
      <c r="N96" s="237">
        <v>0</v>
      </c>
      <c r="O96" s="237">
        <f>ROUND(E96*N96,2)</f>
        <v>0</v>
      </c>
      <c r="P96" s="237">
        <v>0</v>
      </c>
      <c r="Q96" s="237">
        <f>ROUND(E96*P96,2)</f>
        <v>0</v>
      </c>
      <c r="R96" s="239" t="s">
        <v>237</v>
      </c>
      <c r="S96" s="239" t="s">
        <v>211</v>
      </c>
      <c r="T96" s="240" t="s">
        <v>211</v>
      </c>
      <c r="U96" s="223">
        <v>0.48399999999999999</v>
      </c>
      <c r="V96" s="223">
        <f>ROUND(E96*U96,2)</f>
        <v>10.66</v>
      </c>
      <c r="W96" s="223"/>
      <c r="X96" s="223" t="s">
        <v>238</v>
      </c>
      <c r="Y96" s="212"/>
      <c r="Z96" s="212"/>
      <c r="AA96" s="212"/>
      <c r="AB96" s="212"/>
      <c r="AC96" s="212"/>
      <c r="AD96" s="212"/>
      <c r="AE96" s="212"/>
      <c r="AF96" s="212"/>
      <c r="AG96" s="212" t="s">
        <v>239</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57" t="s">
        <v>310</v>
      </c>
      <c r="D97" s="244"/>
      <c r="E97" s="244"/>
      <c r="F97" s="244"/>
      <c r="G97" s="244"/>
      <c r="H97" s="223"/>
      <c r="I97" s="223"/>
      <c r="J97" s="223"/>
      <c r="K97" s="223"/>
      <c r="L97" s="223"/>
      <c r="M97" s="223"/>
      <c r="N97" s="222"/>
      <c r="O97" s="222"/>
      <c r="P97" s="222"/>
      <c r="Q97" s="222"/>
      <c r="R97" s="223"/>
      <c r="S97" s="223"/>
      <c r="T97" s="223"/>
      <c r="U97" s="223"/>
      <c r="V97" s="223"/>
      <c r="W97" s="223"/>
      <c r="X97" s="223"/>
      <c r="Y97" s="212"/>
      <c r="Z97" s="212"/>
      <c r="AA97" s="212"/>
      <c r="AB97" s="212"/>
      <c r="AC97" s="212"/>
      <c r="AD97" s="212"/>
      <c r="AE97" s="212"/>
      <c r="AF97" s="212"/>
      <c r="AG97" s="212" t="s">
        <v>241</v>
      </c>
      <c r="AH97" s="212"/>
      <c r="AI97" s="212"/>
      <c r="AJ97" s="212"/>
      <c r="AK97" s="212"/>
      <c r="AL97" s="212"/>
      <c r="AM97" s="212"/>
      <c r="AN97" s="212"/>
      <c r="AO97" s="212"/>
      <c r="AP97" s="212"/>
      <c r="AQ97" s="212"/>
      <c r="AR97" s="212"/>
      <c r="AS97" s="212"/>
      <c r="AT97" s="212"/>
      <c r="AU97" s="212"/>
      <c r="AV97" s="212"/>
      <c r="AW97" s="212"/>
      <c r="AX97" s="212"/>
      <c r="AY97" s="212"/>
      <c r="AZ97" s="212"/>
      <c r="BA97" s="242" t="str">
        <f>C97</f>
        <v>bez naložení do dopravní nádoby, ale s vyprázdněním dopravní nádoby na hromadu nebo na dopravní prostředek,</v>
      </c>
      <c r="BB97" s="212"/>
      <c r="BC97" s="212"/>
      <c r="BD97" s="212"/>
      <c r="BE97" s="212"/>
      <c r="BF97" s="212"/>
      <c r="BG97" s="212"/>
      <c r="BH97" s="212"/>
    </row>
    <row r="98" spans="1:60" outlineLevel="1" x14ac:dyDescent="0.25">
      <c r="A98" s="219"/>
      <c r="B98" s="220"/>
      <c r="C98" s="258" t="s">
        <v>372</v>
      </c>
      <c r="D98" s="225"/>
      <c r="E98" s="226">
        <v>22.024999999999999</v>
      </c>
      <c r="F98" s="223"/>
      <c r="G98" s="223"/>
      <c r="H98" s="223"/>
      <c r="I98" s="223"/>
      <c r="J98" s="223"/>
      <c r="K98" s="223"/>
      <c r="L98" s="223"/>
      <c r="M98" s="223"/>
      <c r="N98" s="222"/>
      <c r="O98" s="222"/>
      <c r="P98" s="222"/>
      <c r="Q98" s="222"/>
      <c r="R98" s="223"/>
      <c r="S98" s="223"/>
      <c r="T98" s="223"/>
      <c r="U98" s="223"/>
      <c r="V98" s="223"/>
      <c r="W98" s="223"/>
      <c r="X98" s="223"/>
      <c r="Y98" s="212"/>
      <c r="Z98" s="212"/>
      <c r="AA98" s="212"/>
      <c r="AB98" s="212"/>
      <c r="AC98" s="212"/>
      <c r="AD98" s="212"/>
      <c r="AE98" s="212"/>
      <c r="AF98" s="212"/>
      <c r="AG98" s="212" t="s">
        <v>247</v>
      </c>
      <c r="AH98" s="212">
        <v>5</v>
      </c>
      <c r="AI98" s="212"/>
      <c r="AJ98" s="212"/>
      <c r="AK98" s="212"/>
      <c r="AL98" s="212"/>
      <c r="AM98" s="212"/>
      <c r="AN98" s="212"/>
      <c r="AO98" s="212"/>
      <c r="AP98" s="212"/>
      <c r="AQ98" s="212"/>
      <c r="AR98" s="212"/>
      <c r="AS98" s="212"/>
      <c r="AT98" s="212"/>
      <c r="AU98" s="212"/>
      <c r="AV98" s="212"/>
      <c r="AW98" s="212"/>
      <c r="AX98" s="212"/>
      <c r="AY98" s="212"/>
      <c r="AZ98" s="212"/>
      <c r="BA98" s="212"/>
      <c r="BB98" s="212"/>
      <c r="BC98" s="212"/>
      <c r="BD98" s="212"/>
      <c r="BE98" s="212"/>
      <c r="BF98" s="212"/>
      <c r="BG98" s="212"/>
      <c r="BH98" s="212"/>
    </row>
    <row r="99" spans="1:60" outlineLevel="1" x14ac:dyDescent="0.25">
      <c r="A99" s="234">
        <v>20</v>
      </c>
      <c r="B99" s="235" t="s">
        <v>373</v>
      </c>
      <c r="C99" s="254" t="s">
        <v>374</v>
      </c>
      <c r="D99" s="236" t="s">
        <v>255</v>
      </c>
      <c r="E99" s="237">
        <v>22.024999999999999</v>
      </c>
      <c r="F99" s="238"/>
      <c r="G99" s="239">
        <f>ROUND(E99*F99,2)</f>
        <v>0</v>
      </c>
      <c r="H99" s="238"/>
      <c r="I99" s="239">
        <f>ROUND(E99*H99,2)</f>
        <v>0</v>
      </c>
      <c r="J99" s="238"/>
      <c r="K99" s="239">
        <f>ROUND(E99*J99,2)</f>
        <v>0</v>
      </c>
      <c r="L99" s="239">
        <v>21</v>
      </c>
      <c r="M99" s="239">
        <f>G99*(1+L99/100)</f>
        <v>0</v>
      </c>
      <c r="N99" s="237">
        <v>0</v>
      </c>
      <c r="O99" s="237">
        <f>ROUND(E99*N99,2)</f>
        <v>0</v>
      </c>
      <c r="P99" s="237">
        <v>0</v>
      </c>
      <c r="Q99" s="237">
        <f>ROUND(E99*P99,2)</f>
        <v>0</v>
      </c>
      <c r="R99" s="239" t="s">
        <v>237</v>
      </c>
      <c r="S99" s="239" t="s">
        <v>211</v>
      </c>
      <c r="T99" s="240" t="s">
        <v>211</v>
      </c>
      <c r="U99" s="223">
        <v>1.2E-2</v>
      </c>
      <c r="V99" s="223">
        <f>ROUND(E99*U99,2)</f>
        <v>0.26</v>
      </c>
      <c r="W99" s="223"/>
      <c r="X99" s="223" t="s">
        <v>238</v>
      </c>
      <c r="Y99" s="212"/>
      <c r="Z99" s="212"/>
      <c r="AA99" s="212"/>
      <c r="AB99" s="212"/>
      <c r="AC99" s="212"/>
      <c r="AD99" s="212"/>
      <c r="AE99" s="212"/>
      <c r="AF99" s="212"/>
      <c r="AG99" s="212" t="s">
        <v>239</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19"/>
      <c r="B100" s="220"/>
      <c r="C100" s="257" t="s">
        <v>351</v>
      </c>
      <c r="D100" s="244"/>
      <c r="E100" s="244"/>
      <c r="F100" s="244"/>
      <c r="G100" s="244"/>
      <c r="H100" s="223"/>
      <c r="I100" s="223"/>
      <c r="J100" s="223"/>
      <c r="K100" s="223"/>
      <c r="L100" s="223"/>
      <c r="M100" s="223"/>
      <c r="N100" s="222"/>
      <c r="O100" s="222"/>
      <c r="P100" s="222"/>
      <c r="Q100" s="222"/>
      <c r="R100" s="223"/>
      <c r="S100" s="223"/>
      <c r="T100" s="223"/>
      <c r="U100" s="223"/>
      <c r="V100" s="223"/>
      <c r="W100" s="223"/>
      <c r="X100" s="223"/>
      <c r="Y100" s="212"/>
      <c r="Z100" s="212"/>
      <c r="AA100" s="212"/>
      <c r="AB100" s="212"/>
      <c r="AC100" s="212"/>
      <c r="AD100" s="212"/>
      <c r="AE100" s="212"/>
      <c r="AF100" s="212"/>
      <c r="AG100" s="212" t="s">
        <v>241</v>
      </c>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outlineLevel="1" x14ac:dyDescent="0.25">
      <c r="A101" s="219"/>
      <c r="B101" s="220"/>
      <c r="C101" s="258" t="s">
        <v>375</v>
      </c>
      <c r="D101" s="225"/>
      <c r="E101" s="226">
        <v>22.024999999999999</v>
      </c>
      <c r="F101" s="223"/>
      <c r="G101" s="223"/>
      <c r="H101" s="223"/>
      <c r="I101" s="223"/>
      <c r="J101" s="223"/>
      <c r="K101" s="223"/>
      <c r="L101" s="223"/>
      <c r="M101" s="223"/>
      <c r="N101" s="222"/>
      <c r="O101" s="222"/>
      <c r="P101" s="222"/>
      <c r="Q101" s="222"/>
      <c r="R101" s="223"/>
      <c r="S101" s="223"/>
      <c r="T101" s="223"/>
      <c r="U101" s="223"/>
      <c r="V101" s="223"/>
      <c r="W101" s="223"/>
      <c r="X101" s="223"/>
      <c r="Y101" s="212"/>
      <c r="Z101" s="212"/>
      <c r="AA101" s="212"/>
      <c r="AB101" s="212"/>
      <c r="AC101" s="212"/>
      <c r="AD101" s="212"/>
      <c r="AE101" s="212"/>
      <c r="AF101" s="212"/>
      <c r="AG101" s="212" t="s">
        <v>247</v>
      </c>
      <c r="AH101" s="212">
        <v>5</v>
      </c>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ht="30.6" outlineLevel="1" x14ac:dyDescent="0.25">
      <c r="A102" s="234">
        <v>21</v>
      </c>
      <c r="B102" s="235" t="s">
        <v>376</v>
      </c>
      <c r="C102" s="254" t="s">
        <v>377</v>
      </c>
      <c r="D102" s="236" t="s">
        <v>255</v>
      </c>
      <c r="E102" s="237">
        <v>440.5</v>
      </c>
      <c r="F102" s="238"/>
      <c r="G102" s="239">
        <f>ROUND(E102*F102,2)</f>
        <v>0</v>
      </c>
      <c r="H102" s="238"/>
      <c r="I102" s="239">
        <f>ROUND(E102*H102,2)</f>
        <v>0</v>
      </c>
      <c r="J102" s="238"/>
      <c r="K102" s="239">
        <f>ROUND(E102*J102,2)</f>
        <v>0</v>
      </c>
      <c r="L102" s="239">
        <v>21</v>
      </c>
      <c r="M102" s="239">
        <f>G102*(1+L102/100)</f>
        <v>0</v>
      </c>
      <c r="N102" s="237">
        <v>0</v>
      </c>
      <c r="O102" s="237">
        <f>ROUND(E102*N102,2)</f>
        <v>0</v>
      </c>
      <c r="P102" s="237">
        <v>0</v>
      </c>
      <c r="Q102" s="237">
        <f>ROUND(E102*P102,2)</f>
        <v>0</v>
      </c>
      <c r="R102" s="239" t="s">
        <v>237</v>
      </c>
      <c r="S102" s="239" t="s">
        <v>211</v>
      </c>
      <c r="T102" s="240" t="s">
        <v>211</v>
      </c>
      <c r="U102" s="223">
        <v>0</v>
      </c>
      <c r="V102" s="223">
        <f>ROUND(E102*U102,2)</f>
        <v>0</v>
      </c>
      <c r="W102" s="223"/>
      <c r="X102" s="223" t="s">
        <v>238</v>
      </c>
      <c r="Y102" s="212"/>
      <c r="Z102" s="212"/>
      <c r="AA102" s="212"/>
      <c r="AB102" s="212"/>
      <c r="AC102" s="212"/>
      <c r="AD102" s="212"/>
      <c r="AE102" s="212"/>
      <c r="AF102" s="212"/>
      <c r="AG102" s="212" t="s">
        <v>239</v>
      </c>
      <c r="AH102" s="212"/>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outlineLevel="1" x14ac:dyDescent="0.25">
      <c r="A103" s="219"/>
      <c r="B103" s="220"/>
      <c r="C103" s="257" t="s">
        <v>351</v>
      </c>
      <c r="D103" s="244"/>
      <c r="E103" s="244"/>
      <c r="F103" s="244"/>
      <c r="G103" s="244"/>
      <c r="H103" s="223"/>
      <c r="I103" s="223"/>
      <c r="J103" s="223"/>
      <c r="K103" s="223"/>
      <c r="L103" s="223"/>
      <c r="M103" s="223"/>
      <c r="N103" s="222"/>
      <c r="O103" s="222"/>
      <c r="P103" s="222"/>
      <c r="Q103" s="222"/>
      <c r="R103" s="223"/>
      <c r="S103" s="223"/>
      <c r="T103" s="223"/>
      <c r="U103" s="223"/>
      <c r="V103" s="223"/>
      <c r="W103" s="223"/>
      <c r="X103" s="223"/>
      <c r="Y103" s="212"/>
      <c r="Z103" s="212"/>
      <c r="AA103" s="212"/>
      <c r="AB103" s="212"/>
      <c r="AC103" s="212"/>
      <c r="AD103" s="212"/>
      <c r="AE103" s="212"/>
      <c r="AF103" s="212"/>
      <c r="AG103" s="212" t="s">
        <v>241</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19"/>
      <c r="B104" s="220"/>
      <c r="C104" s="258" t="s">
        <v>378</v>
      </c>
      <c r="D104" s="225"/>
      <c r="E104" s="226"/>
      <c r="F104" s="223"/>
      <c r="G104" s="223"/>
      <c r="H104" s="223"/>
      <c r="I104" s="223"/>
      <c r="J104" s="223"/>
      <c r="K104" s="223"/>
      <c r="L104" s="223"/>
      <c r="M104" s="223"/>
      <c r="N104" s="222"/>
      <c r="O104" s="222"/>
      <c r="P104" s="222"/>
      <c r="Q104" s="222"/>
      <c r="R104" s="223"/>
      <c r="S104" s="223"/>
      <c r="T104" s="223"/>
      <c r="U104" s="223"/>
      <c r="V104" s="223"/>
      <c r="W104" s="223"/>
      <c r="X104" s="223"/>
      <c r="Y104" s="212"/>
      <c r="Z104" s="212"/>
      <c r="AA104" s="212"/>
      <c r="AB104" s="212"/>
      <c r="AC104" s="212"/>
      <c r="AD104" s="212"/>
      <c r="AE104" s="212"/>
      <c r="AF104" s="212"/>
      <c r="AG104" s="212" t="s">
        <v>247</v>
      </c>
      <c r="AH104" s="212">
        <v>0</v>
      </c>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19"/>
      <c r="B105" s="220"/>
      <c r="C105" s="258" t="s">
        <v>379</v>
      </c>
      <c r="D105" s="225"/>
      <c r="E105" s="226">
        <v>440.5</v>
      </c>
      <c r="F105" s="223"/>
      <c r="G105" s="223"/>
      <c r="H105" s="223"/>
      <c r="I105" s="223"/>
      <c r="J105" s="223"/>
      <c r="K105" s="223"/>
      <c r="L105" s="223"/>
      <c r="M105" s="223"/>
      <c r="N105" s="222"/>
      <c r="O105" s="222"/>
      <c r="P105" s="222"/>
      <c r="Q105" s="222"/>
      <c r="R105" s="223"/>
      <c r="S105" s="223"/>
      <c r="T105" s="223"/>
      <c r="U105" s="223"/>
      <c r="V105" s="223"/>
      <c r="W105" s="223"/>
      <c r="X105" s="223"/>
      <c r="Y105" s="212"/>
      <c r="Z105" s="212"/>
      <c r="AA105" s="212"/>
      <c r="AB105" s="212"/>
      <c r="AC105" s="212"/>
      <c r="AD105" s="212"/>
      <c r="AE105" s="212"/>
      <c r="AF105" s="212"/>
      <c r="AG105" s="212" t="s">
        <v>247</v>
      </c>
      <c r="AH105" s="212">
        <v>5</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outlineLevel="1" x14ac:dyDescent="0.25">
      <c r="A106" s="234">
        <v>22</v>
      </c>
      <c r="B106" s="235" t="s">
        <v>380</v>
      </c>
      <c r="C106" s="254" t="s">
        <v>381</v>
      </c>
      <c r="D106" s="236" t="s">
        <v>334</v>
      </c>
      <c r="E106" s="237">
        <v>48.454999999999998</v>
      </c>
      <c r="F106" s="238"/>
      <c r="G106" s="239">
        <f>ROUND(E106*F106,2)</f>
        <v>0</v>
      </c>
      <c r="H106" s="238"/>
      <c r="I106" s="239">
        <f>ROUND(E106*H106,2)</f>
        <v>0</v>
      </c>
      <c r="J106" s="238"/>
      <c r="K106" s="239">
        <f>ROUND(E106*J106,2)</f>
        <v>0</v>
      </c>
      <c r="L106" s="239">
        <v>21</v>
      </c>
      <c r="M106" s="239">
        <f>G106*(1+L106/100)</f>
        <v>0</v>
      </c>
      <c r="N106" s="237">
        <v>0</v>
      </c>
      <c r="O106" s="237">
        <f>ROUND(E106*N106,2)</f>
        <v>0</v>
      </c>
      <c r="P106" s="237">
        <v>0</v>
      </c>
      <c r="Q106" s="237">
        <f>ROUND(E106*P106,2)</f>
        <v>0</v>
      </c>
      <c r="R106" s="239" t="s">
        <v>382</v>
      </c>
      <c r="S106" s="239" t="s">
        <v>211</v>
      </c>
      <c r="T106" s="240" t="s">
        <v>211</v>
      </c>
      <c r="U106" s="223">
        <v>0</v>
      </c>
      <c r="V106" s="223">
        <f>ROUND(E106*U106,2)</f>
        <v>0</v>
      </c>
      <c r="W106" s="223"/>
      <c r="X106" s="223" t="s">
        <v>238</v>
      </c>
      <c r="Y106" s="212"/>
      <c r="Z106" s="212"/>
      <c r="AA106" s="212"/>
      <c r="AB106" s="212"/>
      <c r="AC106" s="212"/>
      <c r="AD106" s="212"/>
      <c r="AE106" s="212"/>
      <c r="AF106" s="212"/>
      <c r="AG106" s="212" t="s">
        <v>239</v>
      </c>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row>
    <row r="107" spans="1:60" outlineLevel="1" x14ac:dyDescent="0.25">
      <c r="A107" s="219"/>
      <c r="B107" s="220"/>
      <c r="C107" s="258" t="s">
        <v>383</v>
      </c>
      <c r="D107" s="225"/>
      <c r="E107" s="226">
        <v>48.454999999999998</v>
      </c>
      <c r="F107" s="223"/>
      <c r="G107" s="223"/>
      <c r="H107" s="223"/>
      <c r="I107" s="223"/>
      <c r="J107" s="223"/>
      <c r="K107" s="223"/>
      <c r="L107" s="223"/>
      <c r="M107" s="223"/>
      <c r="N107" s="222"/>
      <c r="O107" s="222"/>
      <c r="P107" s="222"/>
      <c r="Q107" s="222"/>
      <c r="R107" s="223"/>
      <c r="S107" s="223"/>
      <c r="T107" s="223"/>
      <c r="U107" s="223"/>
      <c r="V107" s="223"/>
      <c r="W107" s="223"/>
      <c r="X107" s="223"/>
      <c r="Y107" s="212"/>
      <c r="Z107" s="212"/>
      <c r="AA107" s="212"/>
      <c r="AB107" s="212"/>
      <c r="AC107" s="212"/>
      <c r="AD107" s="212"/>
      <c r="AE107" s="212"/>
      <c r="AF107" s="212"/>
      <c r="AG107" s="212" t="s">
        <v>247</v>
      </c>
      <c r="AH107" s="212">
        <v>5</v>
      </c>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x14ac:dyDescent="0.25">
      <c r="A108" s="228" t="s">
        <v>206</v>
      </c>
      <c r="B108" s="229" t="s">
        <v>143</v>
      </c>
      <c r="C108" s="253" t="s">
        <v>144</v>
      </c>
      <c r="D108" s="230"/>
      <c r="E108" s="231"/>
      <c r="F108" s="232"/>
      <c r="G108" s="232">
        <f>SUMIF(AG109:AG127,"&lt;&gt;NOR",G109:G127)</f>
        <v>0</v>
      </c>
      <c r="H108" s="232"/>
      <c r="I108" s="232">
        <f>SUM(I109:I127)</f>
        <v>0</v>
      </c>
      <c r="J108" s="232"/>
      <c r="K108" s="232">
        <f>SUM(K109:K127)</f>
        <v>0</v>
      </c>
      <c r="L108" s="232"/>
      <c r="M108" s="232">
        <f>SUM(M109:M127)</f>
        <v>0</v>
      </c>
      <c r="N108" s="231"/>
      <c r="O108" s="231">
        <f>SUM(O109:O127)</f>
        <v>0</v>
      </c>
      <c r="P108" s="231"/>
      <c r="Q108" s="231">
        <f>SUM(Q109:Q127)</f>
        <v>14.03</v>
      </c>
      <c r="R108" s="232"/>
      <c r="S108" s="232"/>
      <c r="T108" s="233"/>
      <c r="U108" s="227"/>
      <c r="V108" s="227">
        <f>SUM(V109:V127)</f>
        <v>8.39</v>
      </c>
      <c r="W108" s="227"/>
      <c r="X108" s="227"/>
      <c r="AG108" t="s">
        <v>207</v>
      </c>
    </row>
    <row r="109" spans="1:60" ht="20.399999999999999" outlineLevel="1" x14ac:dyDescent="0.25">
      <c r="A109" s="234">
        <v>23</v>
      </c>
      <c r="B109" s="235" t="s">
        <v>384</v>
      </c>
      <c r="C109" s="254" t="s">
        <v>385</v>
      </c>
      <c r="D109" s="236" t="s">
        <v>266</v>
      </c>
      <c r="E109" s="237">
        <v>24.78</v>
      </c>
      <c r="F109" s="238"/>
      <c r="G109" s="239">
        <f>ROUND(E109*F109,2)</f>
        <v>0</v>
      </c>
      <c r="H109" s="238"/>
      <c r="I109" s="239">
        <f>ROUND(E109*H109,2)</f>
        <v>0</v>
      </c>
      <c r="J109" s="238"/>
      <c r="K109" s="239">
        <f>ROUND(E109*J109,2)</f>
        <v>0</v>
      </c>
      <c r="L109" s="239">
        <v>21</v>
      </c>
      <c r="M109" s="239">
        <f>G109*(1+L109/100)</f>
        <v>0</v>
      </c>
      <c r="N109" s="237">
        <v>0</v>
      </c>
      <c r="O109" s="237">
        <f>ROUND(E109*N109,2)</f>
        <v>0</v>
      </c>
      <c r="P109" s="237">
        <v>8.7999999999999995E-2</v>
      </c>
      <c r="Q109" s="237">
        <f>ROUND(E109*P109,2)</f>
        <v>2.1800000000000002</v>
      </c>
      <c r="R109" s="239" t="s">
        <v>386</v>
      </c>
      <c r="S109" s="239" t="s">
        <v>211</v>
      </c>
      <c r="T109" s="240" t="s">
        <v>211</v>
      </c>
      <c r="U109" s="223">
        <v>7.1999999999999995E-2</v>
      </c>
      <c r="V109" s="223">
        <f>ROUND(E109*U109,2)</f>
        <v>1.78</v>
      </c>
      <c r="W109" s="223"/>
      <c r="X109" s="223" t="s">
        <v>238</v>
      </c>
      <c r="Y109" s="212"/>
      <c r="Z109" s="212"/>
      <c r="AA109" s="212"/>
      <c r="AB109" s="212"/>
      <c r="AC109" s="212"/>
      <c r="AD109" s="212"/>
      <c r="AE109" s="212"/>
      <c r="AF109" s="212"/>
      <c r="AG109" s="212" t="s">
        <v>239</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ht="21" outlineLevel="1" x14ac:dyDescent="0.25">
      <c r="A110" s="219"/>
      <c r="B110" s="220"/>
      <c r="C110" s="257" t="s">
        <v>387</v>
      </c>
      <c r="D110" s="244"/>
      <c r="E110" s="244"/>
      <c r="F110" s="244"/>
      <c r="G110" s="244"/>
      <c r="H110" s="223"/>
      <c r="I110" s="223"/>
      <c r="J110" s="223"/>
      <c r="K110" s="223"/>
      <c r="L110" s="223"/>
      <c r="M110" s="223"/>
      <c r="N110" s="222"/>
      <c r="O110" s="222"/>
      <c r="P110" s="222"/>
      <c r="Q110" s="222"/>
      <c r="R110" s="223"/>
      <c r="S110" s="223"/>
      <c r="T110" s="223"/>
      <c r="U110" s="223"/>
      <c r="V110" s="223"/>
      <c r="W110" s="223"/>
      <c r="X110" s="223"/>
      <c r="Y110" s="212"/>
      <c r="Z110" s="212"/>
      <c r="AA110" s="212"/>
      <c r="AB110" s="212"/>
      <c r="AC110" s="212"/>
      <c r="AD110" s="212"/>
      <c r="AE110" s="212"/>
      <c r="AF110" s="212"/>
      <c r="AG110" s="212" t="s">
        <v>241</v>
      </c>
      <c r="AH110" s="212"/>
      <c r="AI110" s="212"/>
      <c r="AJ110" s="212"/>
      <c r="AK110" s="212"/>
      <c r="AL110" s="212"/>
      <c r="AM110" s="212"/>
      <c r="AN110" s="212"/>
      <c r="AO110" s="212"/>
      <c r="AP110" s="212"/>
      <c r="AQ110" s="212"/>
      <c r="AR110" s="212"/>
      <c r="AS110" s="212"/>
      <c r="AT110" s="212"/>
      <c r="AU110" s="212"/>
      <c r="AV110" s="212"/>
      <c r="AW110" s="212"/>
      <c r="AX110" s="212"/>
      <c r="AY110" s="212"/>
      <c r="AZ110" s="212"/>
      <c r="BA110" s="242" t="str">
        <f>C110</f>
        <v>s naložením na dopravní prostředek, očištění povrchu od frézované plochy, opotřebování frézovacích nástrojů (nožů, upínacích kroužků, držáků) nutné ruční odstranění (vybourání) živičného krytu kolem překážek,</v>
      </c>
      <c r="BB110" s="212"/>
      <c r="BC110" s="212"/>
      <c r="BD110" s="212"/>
      <c r="BE110" s="212"/>
      <c r="BF110" s="212"/>
      <c r="BG110" s="212"/>
      <c r="BH110" s="212"/>
    </row>
    <row r="111" spans="1:60" outlineLevel="1" x14ac:dyDescent="0.25">
      <c r="A111" s="219"/>
      <c r="B111" s="220"/>
      <c r="C111" s="258" t="s">
        <v>388</v>
      </c>
      <c r="D111" s="225"/>
      <c r="E111" s="226"/>
      <c r="F111" s="223"/>
      <c r="G111" s="223"/>
      <c r="H111" s="223"/>
      <c r="I111" s="223"/>
      <c r="J111" s="223"/>
      <c r="K111" s="223"/>
      <c r="L111" s="223"/>
      <c r="M111" s="223"/>
      <c r="N111" s="222"/>
      <c r="O111" s="222"/>
      <c r="P111" s="222"/>
      <c r="Q111" s="222"/>
      <c r="R111" s="223"/>
      <c r="S111" s="223"/>
      <c r="T111" s="223"/>
      <c r="U111" s="223"/>
      <c r="V111" s="223"/>
      <c r="W111" s="223"/>
      <c r="X111" s="223"/>
      <c r="Y111" s="212"/>
      <c r="Z111" s="212"/>
      <c r="AA111" s="212"/>
      <c r="AB111" s="212"/>
      <c r="AC111" s="212"/>
      <c r="AD111" s="212"/>
      <c r="AE111" s="212"/>
      <c r="AF111" s="212"/>
      <c r="AG111" s="212" t="s">
        <v>247</v>
      </c>
      <c r="AH111" s="212">
        <v>0</v>
      </c>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19"/>
      <c r="B112" s="220"/>
      <c r="C112" s="258" t="s">
        <v>389</v>
      </c>
      <c r="D112" s="225"/>
      <c r="E112" s="226">
        <v>24.78</v>
      </c>
      <c r="F112" s="223"/>
      <c r="G112" s="223"/>
      <c r="H112" s="223"/>
      <c r="I112" s="223"/>
      <c r="J112" s="223"/>
      <c r="K112" s="223"/>
      <c r="L112" s="223"/>
      <c r="M112" s="223"/>
      <c r="N112" s="222"/>
      <c r="O112" s="222"/>
      <c r="P112" s="222"/>
      <c r="Q112" s="222"/>
      <c r="R112" s="223"/>
      <c r="S112" s="223"/>
      <c r="T112" s="223"/>
      <c r="U112" s="223"/>
      <c r="V112" s="223"/>
      <c r="W112" s="223"/>
      <c r="X112" s="223"/>
      <c r="Y112" s="212"/>
      <c r="Z112" s="212"/>
      <c r="AA112" s="212"/>
      <c r="AB112" s="212"/>
      <c r="AC112" s="212"/>
      <c r="AD112" s="212"/>
      <c r="AE112" s="212"/>
      <c r="AF112" s="212"/>
      <c r="AG112" s="212" t="s">
        <v>247</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ht="20.399999999999999" outlineLevel="1" x14ac:dyDescent="0.25">
      <c r="A113" s="234">
        <v>24</v>
      </c>
      <c r="B113" s="235" t="s">
        <v>390</v>
      </c>
      <c r="C113" s="254" t="s">
        <v>391</v>
      </c>
      <c r="D113" s="236" t="s">
        <v>266</v>
      </c>
      <c r="E113" s="237">
        <v>53.878</v>
      </c>
      <c r="F113" s="238"/>
      <c r="G113" s="239">
        <f>ROUND(E113*F113,2)</f>
        <v>0</v>
      </c>
      <c r="H113" s="238"/>
      <c r="I113" s="239">
        <f>ROUND(E113*H113,2)</f>
        <v>0</v>
      </c>
      <c r="J113" s="238"/>
      <c r="K113" s="239">
        <f>ROUND(E113*J113,2)</f>
        <v>0</v>
      </c>
      <c r="L113" s="239">
        <v>21</v>
      </c>
      <c r="M113" s="239">
        <f>G113*(1+L113/100)</f>
        <v>0</v>
      </c>
      <c r="N113" s="237">
        <v>0</v>
      </c>
      <c r="O113" s="237">
        <f>ROUND(E113*N113,2)</f>
        <v>0</v>
      </c>
      <c r="P113" s="237">
        <v>0.22</v>
      </c>
      <c r="Q113" s="237">
        <f>ROUND(E113*P113,2)</f>
        <v>11.85</v>
      </c>
      <c r="R113" s="239" t="s">
        <v>386</v>
      </c>
      <c r="S113" s="239" t="s">
        <v>211</v>
      </c>
      <c r="T113" s="240" t="s">
        <v>211</v>
      </c>
      <c r="U113" s="223">
        <v>0.12</v>
      </c>
      <c r="V113" s="223">
        <f>ROUND(E113*U113,2)</f>
        <v>6.47</v>
      </c>
      <c r="W113" s="223"/>
      <c r="X113" s="223" t="s">
        <v>238</v>
      </c>
      <c r="Y113" s="212"/>
      <c r="Z113" s="212"/>
      <c r="AA113" s="212"/>
      <c r="AB113" s="212"/>
      <c r="AC113" s="212"/>
      <c r="AD113" s="212"/>
      <c r="AE113" s="212"/>
      <c r="AF113" s="212"/>
      <c r="AG113" s="212" t="s">
        <v>239</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ht="21" outlineLevel="1" x14ac:dyDescent="0.25">
      <c r="A114" s="219"/>
      <c r="B114" s="220"/>
      <c r="C114" s="257" t="s">
        <v>387</v>
      </c>
      <c r="D114" s="244"/>
      <c r="E114" s="244"/>
      <c r="F114" s="244"/>
      <c r="G114" s="244"/>
      <c r="H114" s="223"/>
      <c r="I114" s="223"/>
      <c r="J114" s="223"/>
      <c r="K114" s="223"/>
      <c r="L114" s="223"/>
      <c r="M114" s="223"/>
      <c r="N114" s="222"/>
      <c r="O114" s="222"/>
      <c r="P114" s="222"/>
      <c r="Q114" s="222"/>
      <c r="R114" s="223"/>
      <c r="S114" s="223"/>
      <c r="T114" s="223"/>
      <c r="U114" s="223"/>
      <c r="V114" s="223"/>
      <c r="W114" s="223"/>
      <c r="X114" s="223"/>
      <c r="Y114" s="212"/>
      <c r="Z114" s="212"/>
      <c r="AA114" s="212"/>
      <c r="AB114" s="212"/>
      <c r="AC114" s="212"/>
      <c r="AD114" s="212"/>
      <c r="AE114" s="212"/>
      <c r="AF114" s="212"/>
      <c r="AG114" s="212" t="s">
        <v>241</v>
      </c>
      <c r="AH114" s="212"/>
      <c r="AI114" s="212"/>
      <c r="AJ114" s="212"/>
      <c r="AK114" s="212"/>
      <c r="AL114" s="212"/>
      <c r="AM114" s="212"/>
      <c r="AN114" s="212"/>
      <c r="AO114" s="212"/>
      <c r="AP114" s="212"/>
      <c r="AQ114" s="212"/>
      <c r="AR114" s="212"/>
      <c r="AS114" s="212"/>
      <c r="AT114" s="212"/>
      <c r="AU114" s="212"/>
      <c r="AV114" s="212"/>
      <c r="AW114" s="212"/>
      <c r="AX114" s="212"/>
      <c r="AY114" s="212"/>
      <c r="AZ114" s="212"/>
      <c r="BA114" s="242" t="str">
        <f>C114</f>
        <v>s naložením na dopravní prostředek, očištění povrchu od frézované plochy, opotřebování frézovacích nástrojů (nožů, upínacích kroužků, držáků) nutné ruční odstranění (vybourání) živičného krytu kolem překážek,</v>
      </c>
      <c r="BB114" s="212"/>
      <c r="BC114" s="212"/>
      <c r="BD114" s="212"/>
      <c r="BE114" s="212"/>
      <c r="BF114" s="212"/>
      <c r="BG114" s="212"/>
      <c r="BH114" s="212"/>
    </row>
    <row r="115" spans="1:60" outlineLevel="1" x14ac:dyDescent="0.25">
      <c r="A115" s="219"/>
      <c r="B115" s="220"/>
      <c r="C115" s="258" t="s">
        <v>392</v>
      </c>
      <c r="D115" s="225"/>
      <c r="E115" s="226">
        <v>53.878</v>
      </c>
      <c r="F115" s="223"/>
      <c r="G115" s="223"/>
      <c r="H115" s="223"/>
      <c r="I115" s="223"/>
      <c r="J115" s="223"/>
      <c r="K115" s="223"/>
      <c r="L115" s="223"/>
      <c r="M115" s="223"/>
      <c r="N115" s="222"/>
      <c r="O115" s="222"/>
      <c r="P115" s="222"/>
      <c r="Q115" s="222"/>
      <c r="R115" s="223"/>
      <c r="S115" s="223"/>
      <c r="T115" s="223"/>
      <c r="U115" s="223"/>
      <c r="V115" s="223"/>
      <c r="W115" s="223"/>
      <c r="X115" s="223"/>
      <c r="Y115" s="212"/>
      <c r="Z115" s="212"/>
      <c r="AA115" s="212"/>
      <c r="AB115" s="212"/>
      <c r="AC115" s="212"/>
      <c r="AD115" s="212"/>
      <c r="AE115" s="212"/>
      <c r="AF115" s="212"/>
      <c r="AG115" s="212" t="s">
        <v>247</v>
      </c>
      <c r="AH115" s="212">
        <v>0</v>
      </c>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ht="20.399999999999999" outlineLevel="1" x14ac:dyDescent="0.25">
      <c r="A116" s="234">
        <v>25</v>
      </c>
      <c r="B116" s="235" t="s">
        <v>393</v>
      </c>
      <c r="C116" s="254" t="s">
        <v>394</v>
      </c>
      <c r="D116" s="236" t="s">
        <v>334</v>
      </c>
      <c r="E116" s="237">
        <v>14.033799999999999</v>
      </c>
      <c r="F116" s="238"/>
      <c r="G116" s="239">
        <f>ROUND(E116*F116,2)</f>
        <v>0</v>
      </c>
      <c r="H116" s="238"/>
      <c r="I116" s="239">
        <f>ROUND(E116*H116,2)</f>
        <v>0</v>
      </c>
      <c r="J116" s="238"/>
      <c r="K116" s="239">
        <f>ROUND(E116*J116,2)</f>
        <v>0</v>
      </c>
      <c r="L116" s="239">
        <v>21</v>
      </c>
      <c r="M116" s="239">
        <f>G116*(1+L116/100)</f>
        <v>0</v>
      </c>
      <c r="N116" s="237">
        <v>0</v>
      </c>
      <c r="O116" s="237">
        <f>ROUND(E116*N116,2)</f>
        <v>0</v>
      </c>
      <c r="P116" s="237">
        <v>0</v>
      </c>
      <c r="Q116" s="237">
        <f>ROUND(E116*P116,2)</f>
        <v>0</v>
      </c>
      <c r="R116" s="239" t="s">
        <v>386</v>
      </c>
      <c r="S116" s="239" t="s">
        <v>211</v>
      </c>
      <c r="T116" s="240" t="s">
        <v>211</v>
      </c>
      <c r="U116" s="223">
        <v>0.01</v>
      </c>
      <c r="V116" s="223">
        <f>ROUND(E116*U116,2)</f>
        <v>0.14000000000000001</v>
      </c>
      <c r="W116" s="223"/>
      <c r="X116" s="223" t="s">
        <v>395</v>
      </c>
      <c r="Y116" s="212"/>
      <c r="Z116" s="212"/>
      <c r="AA116" s="212"/>
      <c r="AB116" s="212"/>
      <c r="AC116" s="212"/>
      <c r="AD116" s="212"/>
      <c r="AE116" s="212"/>
      <c r="AF116" s="212"/>
      <c r="AG116" s="212" t="s">
        <v>396</v>
      </c>
      <c r="AH116" s="212"/>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outlineLevel="1" x14ac:dyDescent="0.25">
      <c r="A117" s="219"/>
      <c r="B117" s="220"/>
      <c r="C117" s="258" t="s">
        <v>397</v>
      </c>
      <c r="D117" s="225"/>
      <c r="E117" s="226"/>
      <c r="F117" s="223"/>
      <c r="G117" s="223"/>
      <c r="H117" s="223"/>
      <c r="I117" s="223"/>
      <c r="J117" s="223"/>
      <c r="K117" s="223"/>
      <c r="L117" s="223"/>
      <c r="M117" s="223"/>
      <c r="N117" s="222"/>
      <c r="O117" s="222"/>
      <c r="P117" s="222"/>
      <c r="Q117" s="222"/>
      <c r="R117" s="223"/>
      <c r="S117" s="223"/>
      <c r="T117" s="223"/>
      <c r="U117" s="223"/>
      <c r="V117" s="223"/>
      <c r="W117" s="223"/>
      <c r="X117" s="223"/>
      <c r="Y117" s="212"/>
      <c r="Z117" s="212"/>
      <c r="AA117" s="212"/>
      <c r="AB117" s="212"/>
      <c r="AC117" s="212"/>
      <c r="AD117" s="212"/>
      <c r="AE117" s="212"/>
      <c r="AF117" s="212"/>
      <c r="AG117" s="212" t="s">
        <v>247</v>
      </c>
      <c r="AH117" s="212">
        <v>0</v>
      </c>
      <c r="AI117" s="212"/>
      <c r="AJ117" s="212"/>
      <c r="AK117" s="212"/>
      <c r="AL117" s="212"/>
      <c r="AM117" s="212"/>
      <c r="AN117" s="212"/>
      <c r="AO117" s="212"/>
      <c r="AP117" s="212"/>
      <c r="AQ117" s="212"/>
      <c r="AR117" s="212"/>
      <c r="AS117" s="212"/>
      <c r="AT117" s="212"/>
      <c r="AU117" s="212"/>
      <c r="AV117" s="212"/>
      <c r="AW117" s="212"/>
      <c r="AX117" s="212"/>
      <c r="AY117" s="212"/>
      <c r="AZ117" s="212"/>
      <c r="BA117" s="212"/>
      <c r="BB117" s="212"/>
      <c r="BC117" s="212"/>
      <c r="BD117" s="212"/>
      <c r="BE117" s="212"/>
      <c r="BF117" s="212"/>
      <c r="BG117" s="212"/>
      <c r="BH117" s="212"/>
    </row>
    <row r="118" spans="1:60" outlineLevel="1" x14ac:dyDescent="0.25">
      <c r="A118" s="219"/>
      <c r="B118" s="220"/>
      <c r="C118" s="258" t="s">
        <v>398</v>
      </c>
      <c r="D118" s="225"/>
      <c r="E118" s="226"/>
      <c r="F118" s="223"/>
      <c r="G118" s="223"/>
      <c r="H118" s="223"/>
      <c r="I118" s="223"/>
      <c r="J118" s="223"/>
      <c r="K118" s="223"/>
      <c r="L118" s="223"/>
      <c r="M118" s="223"/>
      <c r="N118" s="222"/>
      <c r="O118" s="222"/>
      <c r="P118" s="222"/>
      <c r="Q118" s="222"/>
      <c r="R118" s="223"/>
      <c r="S118" s="223"/>
      <c r="T118" s="223"/>
      <c r="U118" s="223"/>
      <c r="V118" s="223"/>
      <c r="W118" s="223"/>
      <c r="X118" s="223"/>
      <c r="Y118" s="212"/>
      <c r="Z118" s="212"/>
      <c r="AA118" s="212"/>
      <c r="AB118" s="212"/>
      <c r="AC118" s="212"/>
      <c r="AD118" s="212"/>
      <c r="AE118" s="212"/>
      <c r="AF118" s="212"/>
      <c r="AG118" s="212" t="s">
        <v>247</v>
      </c>
      <c r="AH118" s="212">
        <v>0</v>
      </c>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outlineLevel="1" x14ac:dyDescent="0.25">
      <c r="A119" s="219"/>
      <c r="B119" s="220"/>
      <c r="C119" s="258" t="s">
        <v>399</v>
      </c>
      <c r="D119" s="225"/>
      <c r="E119" s="226">
        <v>14.033799999999999</v>
      </c>
      <c r="F119" s="223"/>
      <c r="G119" s="223"/>
      <c r="H119" s="223"/>
      <c r="I119" s="223"/>
      <c r="J119" s="223"/>
      <c r="K119" s="223"/>
      <c r="L119" s="223"/>
      <c r="M119" s="223"/>
      <c r="N119" s="222"/>
      <c r="O119" s="222"/>
      <c r="P119" s="222"/>
      <c r="Q119" s="222"/>
      <c r="R119" s="223"/>
      <c r="S119" s="223"/>
      <c r="T119" s="223"/>
      <c r="U119" s="223"/>
      <c r="V119" s="223"/>
      <c r="W119" s="223"/>
      <c r="X119" s="223"/>
      <c r="Y119" s="212"/>
      <c r="Z119" s="212"/>
      <c r="AA119" s="212"/>
      <c r="AB119" s="212"/>
      <c r="AC119" s="212"/>
      <c r="AD119" s="212"/>
      <c r="AE119" s="212"/>
      <c r="AF119" s="212"/>
      <c r="AG119" s="212" t="s">
        <v>247</v>
      </c>
      <c r="AH119" s="212">
        <v>0</v>
      </c>
      <c r="AI119" s="212"/>
      <c r="AJ119" s="212"/>
      <c r="AK119" s="212"/>
      <c r="AL119" s="212"/>
      <c r="AM119" s="212"/>
      <c r="AN119" s="212"/>
      <c r="AO119" s="212"/>
      <c r="AP119" s="212"/>
      <c r="AQ119" s="212"/>
      <c r="AR119" s="212"/>
      <c r="AS119" s="212"/>
      <c r="AT119" s="212"/>
      <c r="AU119" s="212"/>
      <c r="AV119" s="212"/>
      <c r="AW119" s="212"/>
      <c r="AX119" s="212"/>
      <c r="AY119" s="212"/>
      <c r="AZ119" s="212"/>
      <c r="BA119" s="212"/>
      <c r="BB119" s="212"/>
      <c r="BC119" s="212"/>
      <c r="BD119" s="212"/>
      <c r="BE119" s="212"/>
      <c r="BF119" s="212"/>
      <c r="BG119" s="212"/>
      <c r="BH119" s="212"/>
    </row>
    <row r="120" spans="1:60" outlineLevel="1" x14ac:dyDescent="0.25">
      <c r="A120" s="234">
        <v>26</v>
      </c>
      <c r="B120" s="235" t="s">
        <v>400</v>
      </c>
      <c r="C120" s="254" t="s">
        <v>401</v>
      </c>
      <c r="D120" s="236" t="s">
        <v>334</v>
      </c>
      <c r="E120" s="237">
        <v>406.98020000000002</v>
      </c>
      <c r="F120" s="238"/>
      <c r="G120" s="239">
        <f>ROUND(E120*F120,2)</f>
        <v>0</v>
      </c>
      <c r="H120" s="238"/>
      <c r="I120" s="239">
        <f>ROUND(E120*H120,2)</f>
        <v>0</v>
      </c>
      <c r="J120" s="238"/>
      <c r="K120" s="239">
        <f>ROUND(E120*J120,2)</f>
        <v>0</v>
      </c>
      <c r="L120" s="239">
        <v>21</v>
      </c>
      <c r="M120" s="239">
        <f>G120*(1+L120/100)</f>
        <v>0</v>
      </c>
      <c r="N120" s="237">
        <v>0</v>
      </c>
      <c r="O120" s="237">
        <f>ROUND(E120*N120,2)</f>
        <v>0</v>
      </c>
      <c r="P120" s="237">
        <v>0</v>
      </c>
      <c r="Q120" s="237">
        <f>ROUND(E120*P120,2)</f>
        <v>0</v>
      </c>
      <c r="R120" s="239" t="s">
        <v>386</v>
      </c>
      <c r="S120" s="239" t="s">
        <v>211</v>
      </c>
      <c r="T120" s="240" t="s">
        <v>211</v>
      </c>
      <c r="U120" s="223">
        <v>0</v>
      </c>
      <c r="V120" s="223">
        <f>ROUND(E120*U120,2)</f>
        <v>0</v>
      </c>
      <c r="W120" s="223"/>
      <c r="X120" s="223" t="s">
        <v>395</v>
      </c>
      <c r="Y120" s="212"/>
      <c r="Z120" s="212"/>
      <c r="AA120" s="212"/>
      <c r="AB120" s="212"/>
      <c r="AC120" s="212"/>
      <c r="AD120" s="212"/>
      <c r="AE120" s="212"/>
      <c r="AF120" s="212"/>
      <c r="AG120" s="212" t="s">
        <v>396</v>
      </c>
      <c r="AH120" s="212"/>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5">
      <c r="A121" s="219"/>
      <c r="B121" s="220"/>
      <c r="C121" s="258" t="s">
        <v>397</v>
      </c>
      <c r="D121" s="225"/>
      <c r="E121" s="226"/>
      <c r="F121" s="223"/>
      <c r="G121" s="223"/>
      <c r="H121" s="223"/>
      <c r="I121" s="223"/>
      <c r="J121" s="223"/>
      <c r="K121" s="223"/>
      <c r="L121" s="223"/>
      <c r="M121" s="223"/>
      <c r="N121" s="222"/>
      <c r="O121" s="222"/>
      <c r="P121" s="222"/>
      <c r="Q121" s="222"/>
      <c r="R121" s="223"/>
      <c r="S121" s="223"/>
      <c r="T121" s="223"/>
      <c r="U121" s="223"/>
      <c r="V121" s="223"/>
      <c r="W121" s="223"/>
      <c r="X121" s="223"/>
      <c r="Y121" s="212"/>
      <c r="Z121" s="212"/>
      <c r="AA121" s="212"/>
      <c r="AB121" s="212"/>
      <c r="AC121" s="212"/>
      <c r="AD121" s="212"/>
      <c r="AE121" s="212"/>
      <c r="AF121" s="212"/>
      <c r="AG121" s="212" t="s">
        <v>247</v>
      </c>
      <c r="AH121" s="212">
        <v>0</v>
      </c>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19"/>
      <c r="B122" s="220"/>
      <c r="C122" s="258" t="s">
        <v>398</v>
      </c>
      <c r="D122" s="225"/>
      <c r="E122" s="226"/>
      <c r="F122" s="223"/>
      <c r="G122" s="223"/>
      <c r="H122" s="223"/>
      <c r="I122" s="223"/>
      <c r="J122" s="223"/>
      <c r="K122" s="223"/>
      <c r="L122" s="223"/>
      <c r="M122" s="223"/>
      <c r="N122" s="222"/>
      <c r="O122" s="222"/>
      <c r="P122" s="222"/>
      <c r="Q122" s="222"/>
      <c r="R122" s="223"/>
      <c r="S122" s="223"/>
      <c r="T122" s="223"/>
      <c r="U122" s="223"/>
      <c r="V122" s="223"/>
      <c r="W122" s="223"/>
      <c r="X122" s="223"/>
      <c r="Y122" s="212"/>
      <c r="Z122" s="212"/>
      <c r="AA122" s="212"/>
      <c r="AB122" s="212"/>
      <c r="AC122" s="212"/>
      <c r="AD122" s="212"/>
      <c r="AE122" s="212"/>
      <c r="AF122" s="212"/>
      <c r="AG122" s="212" t="s">
        <v>247</v>
      </c>
      <c r="AH122" s="212">
        <v>0</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outlineLevel="1" x14ac:dyDescent="0.25">
      <c r="A123" s="219"/>
      <c r="B123" s="220"/>
      <c r="C123" s="258" t="s">
        <v>402</v>
      </c>
      <c r="D123" s="225"/>
      <c r="E123" s="226">
        <v>406.98020000000002</v>
      </c>
      <c r="F123" s="223"/>
      <c r="G123" s="223"/>
      <c r="H123" s="223"/>
      <c r="I123" s="223"/>
      <c r="J123" s="223"/>
      <c r="K123" s="223"/>
      <c r="L123" s="223"/>
      <c r="M123" s="223"/>
      <c r="N123" s="222"/>
      <c r="O123" s="222"/>
      <c r="P123" s="222"/>
      <c r="Q123" s="222"/>
      <c r="R123" s="223"/>
      <c r="S123" s="223"/>
      <c r="T123" s="223"/>
      <c r="U123" s="223"/>
      <c r="V123" s="223"/>
      <c r="W123" s="223"/>
      <c r="X123" s="223"/>
      <c r="Y123" s="212"/>
      <c r="Z123" s="212"/>
      <c r="AA123" s="212"/>
      <c r="AB123" s="212"/>
      <c r="AC123" s="212"/>
      <c r="AD123" s="212"/>
      <c r="AE123" s="212"/>
      <c r="AF123" s="212"/>
      <c r="AG123" s="212" t="s">
        <v>247</v>
      </c>
      <c r="AH123" s="212">
        <v>0</v>
      </c>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ht="20.399999999999999" outlineLevel="1" x14ac:dyDescent="0.25">
      <c r="A124" s="234">
        <v>27</v>
      </c>
      <c r="B124" s="235" t="s">
        <v>403</v>
      </c>
      <c r="C124" s="254" t="s">
        <v>404</v>
      </c>
      <c r="D124" s="236" t="s">
        <v>334</v>
      </c>
      <c r="E124" s="237">
        <v>14.033799999999999</v>
      </c>
      <c r="F124" s="238"/>
      <c r="G124" s="239">
        <f>ROUND(E124*F124,2)</f>
        <v>0</v>
      </c>
      <c r="H124" s="238"/>
      <c r="I124" s="239">
        <f>ROUND(E124*H124,2)</f>
        <v>0</v>
      </c>
      <c r="J124" s="238"/>
      <c r="K124" s="239">
        <f>ROUND(E124*J124,2)</f>
        <v>0</v>
      </c>
      <c r="L124" s="239">
        <v>21</v>
      </c>
      <c r="M124" s="239">
        <f>G124*(1+L124/100)</f>
        <v>0</v>
      </c>
      <c r="N124" s="237">
        <v>0</v>
      </c>
      <c r="O124" s="237">
        <f>ROUND(E124*N124,2)</f>
        <v>0</v>
      </c>
      <c r="P124" s="237">
        <v>0</v>
      </c>
      <c r="Q124" s="237">
        <f>ROUND(E124*P124,2)</f>
        <v>0</v>
      </c>
      <c r="R124" s="239" t="s">
        <v>382</v>
      </c>
      <c r="S124" s="239" t="s">
        <v>211</v>
      </c>
      <c r="T124" s="240" t="s">
        <v>211</v>
      </c>
      <c r="U124" s="223">
        <v>0</v>
      </c>
      <c r="V124" s="223">
        <f>ROUND(E124*U124,2)</f>
        <v>0</v>
      </c>
      <c r="W124" s="223"/>
      <c r="X124" s="223" t="s">
        <v>395</v>
      </c>
      <c r="Y124" s="212"/>
      <c r="Z124" s="212"/>
      <c r="AA124" s="212"/>
      <c r="AB124" s="212"/>
      <c r="AC124" s="212"/>
      <c r="AD124" s="212"/>
      <c r="AE124" s="212"/>
      <c r="AF124" s="212"/>
      <c r="AG124" s="212" t="s">
        <v>396</v>
      </c>
      <c r="AH124" s="212"/>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outlineLevel="1" x14ac:dyDescent="0.25">
      <c r="A125" s="219"/>
      <c r="B125" s="220"/>
      <c r="C125" s="258" t="s">
        <v>397</v>
      </c>
      <c r="D125" s="225"/>
      <c r="E125" s="226"/>
      <c r="F125" s="223"/>
      <c r="G125" s="223"/>
      <c r="H125" s="223"/>
      <c r="I125" s="223"/>
      <c r="J125" s="223"/>
      <c r="K125" s="223"/>
      <c r="L125" s="223"/>
      <c r="M125" s="223"/>
      <c r="N125" s="222"/>
      <c r="O125" s="222"/>
      <c r="P125" s="222"/>
      <c r="Q125" s="222"/>
      <c r="R125" s="223"/>
      <c r="S125" s="223"/>
      <c r="T125" s="223"/>
      <c r="U125" s="223"/>
      <c r="V125" s="223"/>
      <c r="W125" s="223"/>
      <c r="X125" s="223"/>
      <c r="Y125" s="212"/>
      <c r="Z125" s="212"/>
      <c r="AA125" s="212"/>
      <c r="AB125" s="212"/>
      <c r="AC125" s="212"/>
      <c r="AD125" s="212"/>
      <c r="AE125" s="212"/>
      <c r="AF125" s="212"/>
      <c r="AG125" s="212" t="s">
        <v>247</v>
      </c>
      <c r="AH125" s="212">
        <v>0</v>
      </c>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19"/>
      <c r="B126" s="220"/>
      <c r="C126" s="258" t="s">
        <v>398</v>
      </c>
      <c r="D126" s="225"/>
      <c r="E126" s="226"/>
      <c r="F126" s="223"/>
      <c r="G126" s="223"/>
      <c r="H126" s="223"/>
      <c r="I126" s="223"/>
      <c r="J126" s="223"/>
      <c r="K126" s="223"/>
      <c r="L126" s="223"/>
      <c r="M126" s="223"/>
      <c r="N126" s="222"/>
      <c r="O126" s="222"/>
      <c r="P126" s="222"/>
      <c r="Q126" s="222"/>
      <c r="R126" s="223"/>
      <c r="S126" s="223"/>
      <c r="T126" s="223"/>
      <c r="U126" s="223"/>
      <c r="V126" s="223"/>
      <c r="W126" s="223"/>
      <c r="X126" s="223"/>
      <c r="Y126" s="212"/>
      <c r="Z126" s="212"/>
      <c r="AA126" s="212"/>
      <c r="AB126" s="212"/>
      <c r="AC126" s="212"/>
      <c r="AD126" s="212"/>
      <c r="AE126" s="212"/>
      <c r="AF126" s="212"/>
      <c r="AG126" s="212" t="s">
        <v>247</v>
      </c>
      <c r="AH126" s="212">
        <v>0</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19"/>
      <c r="B127" s="220"/>
      <c r="C127" s="258" t="s">
        <v>399</v>
      </c>
      <c r="D127" s="225"/>
      <c r="E127" s="226">
        <v>14.033799999999999</v>
      </c>
      <c r="F127" s="223"/>
      <c r="G127" s="223"/>
      <c r="H127" s="223"/>
      <c r="I127" s="223"/>
      <c r="J127" s="223"/>
      <c r="K127" s="223"/>
      <c r="L127" s="223"/>
      <c r="M127" s="223"/>
      <c r="N127" s="222"/>
      <c r="O127" s="222"/>
      <c r="P127" s="222"/>
      <c r="Q127" s="222"/>
      <c r="R127" s="223"/>
      <c r="S127" s="223"/>
      <c r="T127" s="223"/>
      <c r="U127" s="223"/>
      <c r="V127" s="223"/>
      <c r="W127" s="223"/>
      <c r="X127" s="223"/>
      <c r="Y127" s="212"/>
      <c r="Z127" s="212"/>
      <c r="AA127" s="212"/>
      <c r="AB127" s="212"/>
      <c r="AC127" s="212"/>
      <c r="AD127" s="212"/>
      <c r="AE127" s="212"/>
      <c r="AF127" s="212"/>
      <c r="AG127" s="212" t="s">
        <v>247</v>
      </c>
      <c r="AH127" s="212">
        <v>0</v>
      </c>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x14ac:dyDescent="0.25">
      <c r="A128" s="228" t="s">
        <v>206</v>
      </c>
      <c r="B128" s="229" t="s">
        <v>145</v>
      </c>
      <c r="C128" s="253" t="s">
        <v>144</v>
      </c>
      <c r="D128" s="230"/>
      <c r="E128" s="231"/>
      <c r="F128" s="232"/>
      <c r="G128" s="232">
        <f>SUMIF(AG129:AG143,"&lt;&gt;NOR",G129:G143)</f>
        <v>0</v>
      </c>
      <c r="H128" s="232"/>
      <c r="I128" s="232">
        <f>SUM(I129:I143)</f>
        <v>0</v>
      </c>
      <c r="J128" s="232"/>
      <c r="K128" s="232">
        <f>SUM(K129:K143)</f>
        <v>0</v>
      </c>
      <c r="L128" s="232"/>
      <c r="M128" s="232">
        <f>SUM(M129:M143)</f>
        <v>0</v>
      </c>
      <c r="N128" s="231"/>
      <c r="O128" s="231">
        <f>SUM(O129:O143)</f>
        <v>0</v>
      </c>
      <c r="P128" s="231"/>
      <c r="Q128" s="231">
        <f>SUM(Q129:Q143)</f>
        <v>34.700000000000003</v>
      </c>
      <c r="R128" s="232"/>
      <c r="S128" s="232"/>
      <c r="T128" s="233"/>
      <c r="U128" s="227"/>
      <c r="V128" s="227">
        <f>SUM(V129:V143)</f>
        <v>6.6099999999999994</v>
      </c>
      <c r="W128" s="227"/>
      <c r="X128" s="227"/>
      <c r="AG128" t="s">
        <v>207</v>
      </c>
    </row>
    <row r="129" spans="1:60" ht="20.399999999999999" outlineLevel="1" x14ac:dyDescent="0.25">
      <c r="A129" s="234">
        <v>28</v>
      </c>
      <c r="B129" s="235" t="s">
        <v>405</v>
      </c>
      <c r="C129" s="254" t="s">
        <v>406</v>
      </c>
      <c r="D129" s="236" t="s">
        <v>266</v>
      </c>
      <c r="E129" s="237">
        <v>52.58</v>
      </c>
      <c r="F129" s="238"/>
      <c r="G129" s="239">
        <f>ROUND(E129*F129,2)</f>
        <v>0</v>
      </c>
      <c r="H129" s="238"/>
      <c r="I129" s="239">
        <f>ROUND(E129*H129,2)</f>
        <v>0</v>
      </c>
      <c r="J129" s="238"/>
      <c r="K129" s="239">
        <f>ROUND(E129*J129,2)</f>
        <v>0</v>
      </c>
      <c r="L129" s="239">
        <v>21</v>
      </c>
      <c r="M129" s="239">
        <f>G129*(1+L129/100)</f>
        <v>0</v>
      </c>
      <c r="N129" s="237">
        <v>0</v>
      </c>
      <c r="O129" s="237">
        <f>ROUND(E129*N129,2)</f>
        <v>0</v>
      </c>
      <c r="P129" s="237">
        <v>0.66</v>
      </c>
      <c r="Q129" s="237">
        <f>ROUND(E129*P129,2)</f>
        <v>34.700000000000003</v>
      </c>
      <c r="R129" s="239" t="s">
        <v>386</v>
      </c>
      <c r="S129" s="239" t="s">
        <v>211</v>
      </c>
      <c r="T129" s="240" t="s">
        <v>211</v>
      </c>
      <c r="U129" s="223">
        <v>0.11899999999999999</v>
      </c>
      <c r="V129" s="223">
        <f>ROUND(E129*U129,2)</f>
        <v>6.26</v>
      </c>
      <c r="W129" s="223"/>
      <c r="X129" s="223" t="s">
        <v>238</v>
      </c>
      <c r="Y129" s="212"/>
      <c r="Z129" s="212"/>
      <c r="AA129" s="212"/>
      <c r="AB129" s="212"/>
      <c r="AC129" s="212"/>
      <c r="AD129" s="212"/>
      <c r="AE129" s="212"/>
      <c r="AF129" s="212"/>
      <c r="AG129" s="212" t="s">
        <v>239</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19"/>
      <c r="B130" s="220"/>
      <c r="C130" s="258" t="s">
        <v>388</v>
      </c>
      <c r="D130" s="225"/>
      <c r="E130" s="226"/>
      <c r="F130" s="223"/>
      <c r="G130" s="223"/>
      <c r="H130" s="223"/>
      <c r="I130" s="223"/>
      <c r="J130" s="223"/>
      <c r="K130" s="223"/>
      <c r="L130" s="223"/>
      <c r="M130" s="223"/>
      <c r="N130" s="222"/>
      <c r="O130" s="222"/>
      <c r="P130" s="222"/>
      <c r="Q130" s="222"/>
      <c r="R130" s="223"/>
      <c r="S130" s="223"/>
      <c r="T130" s="223"/>
      <c r="U130" s="223"/>
      <c r="V130" s="223"/>
      <c r="W130" s="223"/>
      <c r="X130" s="223"/>
      <c r="Y130" s="212"/>
      <c r="Z130" s="212"/>
      <c r="AA130" s="212"/>
      <c r="AB130" s="212"/>
      <c r="AC130" s="212"/>
      <c r="AD130" s="212"/>
      <c r="AE130" s="212"/>
      <c r="AF130" s="212"/>
      <c r="AG130" s="212" t="s">
        <v>247</v>
      </c>
      <c r="AH130" s="212">
        <v>0</v>
      </c>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19"/>
      <c r="B131" s="220"/>
      <c r="C131" s="258" t="s">
        <v>407</v>
      </c>
      <c r="D131" s="225"/>
      <c r="E131" s="226">
        <v>52.58</v>
      </c>
      <c r="F131" s="223"/>
      <c r="G131" s="223"/>
      <c r="H131" s="223"/>
      <c r="I131" s="223"/>
      <c r="J131" s="223"/>
      <c r="K131" s="223"/>
      <c r="L131" s="223"/>
      <c r="M131" s="223"/>
      <c r="N131" s="222"/>
      <c r="O131" s="222"/>
      <c r="P131" s="222"/>
      <c r="Q131" s="222"/>
      <c r="R131" s="223"/>
      <c r="S131" s="223"/>
      <c r="T131" s="223"/>
      <c r="U131" s="223"/>
      <c r="V131" s="223"/>
      <c r="W131" s="223"/>
      <c r="X131" s="223"/>
      <c r="Y131" s="212"/>
      <c r="Z131" s="212"/>
      <c r="AA131" s="212"/>
      <c r="AB131" s="212"/>
      <c r="AC131" s="212"/>
      <c r="AD131" s="212"/>
      <c r="AE131" s="212"/>
      <c r="AF131" s="212"/>
      <c r="AG131" s="212" t="s">
        <v>247</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0.399999999999999" outlineLevel="1" x14ac:dyDescent="0.25">
      <c r="A132" s="234">
        <v>29</v>
      </c>
      <c r="B132" s="235" t="s">
        <v>393</v>
      </c>
      <c r="C132" s="254" t="s">
        <v>394</v>
      </c>
      <c r="D132" s="236" t="s">
        <v>334</v>
      </c>
      <c r="E132" s="237">
        <v>34.702800000000003</v>
      </c>
      <c r="F132" s="238"/>
      <c r="G132" s="239">
        <f>ROUND(E132*F132,2)</f>
        <v>0</v>
      </c>
      <c r="H132" s="238"/>
      <c r="I132" s="239">
        <f>ROUND(E132*H132,2)</f>
        <v>0</v>
      </c>
      <c r="J132" s="238"/>
      <c r="K132" s="239">
        <f>ROUND(E132*J132,2)</f>
        <v>0</v>
      </c>
      <c r="L132" s="239">
        <v>21</v>
      </c>
      <c r="M132" s="239">
        <f>G132*(1+L132/100)</f>
        <v>0</v>
      </c>
      <c r="N132" s="237">
        <v>0</v>
      </c>
      <c r="O132" s="237">
        <f>ROUND(E132*N132,2)</f>
        <v>0</v>
      </c>
      <c r="P132" s="237">
        <v>0</v>
      </c>
      <c r="Q132" s="237">
        <f>ROUND(E132*P132,2)</f>
        <v>0</v>
      </c>
      <c r="R132" s="239" t="s">
        <v>386</v>
      </c>
      <c r="S132" s="239" t="s">
        <v>211</v>
      </c>
      <c r="T132" s="240" t="s">
        <v>211</v>
      </c>
      <c r="U132" s="223">
        <v>0.01</v>
      </c>
      <c r="V132" s="223">
        <f>ROUND(E132*U132,2)</f>
        <v>0.35</v>
      </c>
      <c r="W132" s="223"/>
      <c r="X132" s="223" t="s">
        <v>395</v>
      </c>
      <c r="Y132" s="212"/>
      <c r="Z132" s="212"/>
      <c r="AA132" s="212"/>
      <c r="AB132" s="212"/>
      <c r="AC132" s="212"/>
      <c r="AD132" s="212"/>
      <c r="AE132" s="212"/>
      <c r="AF132" s="212"/>
      <c r="AG132" s="212" t="s">
        <v>396</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19"/>
      <c r="B133" s="220"/>
      <c r="C133" s="258" t="s">
        <v>397</v>
      </c>
      <c r="D133" s="225"/>
      <c r="E133" s="226"/>
      <c r="F133" s="223"/>
      <c r="G133" s="223"/>
      <c r="H133" s="223"/>
      <c r="I133" s="223"/>
      <c r="J133" s="223"/>
      <c r="K133" s="223"/>
      <c r="L133" s="223"/>
      <c r="M133" s="223"/>
      <c r="N133" s="222"/>
      <c r="O133" s="222"/>
      <c r="P133" s="222"/>
      <c r="Q133" s="222"/>
      <c r="R133" s="223"/>
      <c r="S133" s="223"/>
      <c r="T133" s="223"/>
      <c r="U133" s="223"/>
      <c r="V133" s="223"/>
      <c r="W133" s="223"/>
      <c r="X133" s="223"/>
      <c r="Y133" s="212"/>
      <c r="Z133" s="212"/>
      <c r="AA133" s="212"/>
      <c r="AB133" s="212"/>
      <c r="AC133" s="212"/>
      <c r="AD133" s="212"/>
      <c r="AE133" s="212"/>
      <c r="AF133" s="212"/>
      <c r="AG133" s="212" t="s">
        <v>247</v>
      </c>
      <c r="AH133" s="212">
        <v>0</v>
      </c>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19"/>
      <c r="B134" s="220"/>
      <c r="C134" s="258" t="s">
        <v>408</v>
      </c>
      <c r="D134" s="225"/>
      <c r="E134" s="226"/>
      <c r="F134" s="223"/>
      <c r="G134" s="223"/>
      <c r="H134" s="223"/>
      <c r="I134" s="223"/>
      <c r="J134" s="223"/>
      <c r="K134" s="223"/>
      <c r="L134" s="223"/>
      <c r="M134" s="223"/>
      <c r="N134" s="222"/>
      <c r="O134" s="222"/>
      <c r="P134" s="222"/>
      <c r="Q134" s="222"/>
      <c r="R134" s="223"/>
      <c r="S134" s="223"/>
      <c r="T134" s="223"/>
      <c r="U134" s="223"/>
      <c r="V134" s="223"/>
      <c r="W134" s="223"/>
      <c r="X134" s="223"/>
      <c r="Y134" s="212"/>
      <c r="Z134" s="212"/>
      <c r="AA134" s="212"/>
      <c r="AB134" s="212"/>
      <c r="AC134" s="212"/>
      <c r="AD134" s="212"/>
      <c r="AE134" s="212"/>
      <c r="AF134" s="212"/>
      <c r="AG134" s="212" t="s">
        <v>247</v>
      </c>
      <c r="AH134" s="212">
        <v>0</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19"/>
      <c r="B135" s="220"/>
      <c r="C135" s="258" t="s">
        <v>409</v>
      </c>
      <c r="D135" s="225"/>
      <c r="E135" s="226">
        <v>34.702800000000003</v>
      </c>
      <c r="F135" s="223"/>
      <c r="G135" s="223"/>
      <c r="H135" s="223"/>
      <c r="I135" s="223"/>
      <c r="J135" s="223"/>
      <c r="K135" s="223"/>
      <c r="L135" s="223"/>
      <c r="M135" s="223"/>
      <c r="N135" s="222"/>
      <c r="O135" s="222"/>
      <c r="P135" s="222"/>
      <c r="Q135" s="222"/>
      <c r="R135" s="223"/>
      <c r="S135" s="223"/>
      <c r="T135" s="223"/>
      <c r="U135" s="223"/>
      <c r="V135" s="223"/>
      <c r="W135" s="223"/>
      <c r="X135" s="223"/>
      <c r="Y135" s="212"/>
      <c r="Z135" s="212"/>
      <c r="AA135" s="212"/>
      <c r="AB135" s="212"/>
      <c r="AC135" s="212"/>
      <c r="AD135" s="212"/>
      <c r="AE135" s="212"/>
      <c r="AF135" s="212"/>
      <c r="AG135" s="212" t="s">
        <v>247</v>
      </c>
      <c r="AH135" s="212">
        <v>0</v>
      </c>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34">
        <v>30</v>
      </c>
      <c r="B136" s="235" t="s">
        <v>400</v>
      </c>
      <c r="C136" s="254" t="s">
        <v>401</v>
      </c>
      <c r="D136" s="236" t="s">
        <v>334</v>
      </c>
      <c r="E136" s="237">
        <v>1006.3812</v>
      </c>
      <c r="F136" s="238"/>
      <c r="G136" s="239">
        <f>ROUND(E136*F136,2)</f>
        <v>0</v>
      </c>
      <c r="H136" s="238"/>
      <c r="I136" s="239">
        <f>ROUND(E136*H136,2)</f>
        <v>0</v>
      </c>
      <c r="J136" s="238"/>
      <c r="K136" s="239">
        <f>ROUND(E136*J136,2)</f>
        <v>0</v>
      </c>
      <c r="L136" s="239">
        <v>21</v>
      </c>
      <c r="M136" s="239">
        <f>G136*(1+L136/100)</f>
        <v>0</v>
      </c>
      <c r="N136" s="237">
        <v>0</v>
      </c>
      <c r="O136" s="237">
        <f>ROUND(E136*N136,2)</f>
        <v>0</v>
      </c>
      <c r="P136" s="237">
        <v>0</v>
      </c>
      <c r="Q136" s="237">
        <f>ROUND(E136*P136,2)</f>
        <v>0</v>
      </c>
      <c r="R136" s="239" t="s">
        <v>386</v>
      </c>
      <c r="S136" s="239" t="s">
        <v>211</v>
      </c>
      <c r="T136" s="240" t="s">
        <v>211</v>
      </c>
      <c r="U136" s="223">
        <v>0</v>
      </c>
      <c r="V136" s="223">
        <f>ROUND(E136*U136,2)</f>
        <v>0</v>
      </c>
      <c r="W136" s="223"/>
      <c r="X136" s="223" t="s">
        <v>395</v>
      </c>
      <c r="Y136" s="212"/>
      <c r="Z136" s="212"/>
      <c r="AA136" s="212"/>
      <c r="AB136" s="212"/>
      <c r="AC136" s="212"/>
      <c r="AD136" s="212"/>
      <c r="AE136" s="212"/>
      <c r="AF136" s="212"/>
      <c r="AG136" s="212" t="s">
        <v>396</v>
      </c>
      <c r="AH136" s="212"/>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outlineLevel="1" x14ac:dyDescent="0.25">
      <c r="A137" s="219"/>
      <c r="B137" s="220"/>
      <c r="C137" s="258" t="s">
        <v>397</v>
      </c>
      <c r="D137" s="225"/>
      <c r="E137" s="226"/>
      <c r="F137" s="223"/>
      <c r="G137" s="223"/>
      <c r="H137" s="223"/>
      <c r="I137" s="223"/>
      <c r="J137" s="223"/>
      <c r="K137" s="223"/>
      <c r="L137" s="223"/>
      <c r="M137" s="223"/>
      <c r="N137" s="222"/>
      <c r="O137" s="222"/>
      <c r="P137" s="222"/>
      <c r="Q137" s="222"/>
      <c r="R137" s="223"/>
      <c r="S137" s="223"/>
      <c r="T137" s="223"/>
      <c r="U137" s="223"/>
      <c r="V137" s="223"/>
      <c r="W137" s="223"/>
      <c r="X137" s="223"/>
      <c r="Y137" s="212"/>
      <c r="Z137" s="212"/>
      <c r="AA137" s="212"/>
      <c r="AB137" s="212"/>
      <c r="AC137" s="212"/>
      <c r="AD137" s="212"/>
      <c r="AE137" s="212"/>
      <c r="AF137" s="212"/>
      <c r="AG137" s="212" t="s">
        <v>247</v>
      </c>
      <c r="AH137" s="212">
        <v>0</v>
      </c>
      <c r="AI137" s="212"/>
      <c r="AJ137" s="212"/>
      <c r="AK137" s="212"/>
      <c r="AL137" s="212"/>
      <c r="AM137" s="212"/>
      <c r="AN137" s="212"/>
      <c r="AO137" s="212"/>
      <c r="AP137" s="212"/>
      <c r="AQ137" s="212"/>
      <c r="AR137" s="212"/>
      <c r="AS137" s="212"/>
      <c r="AT137" s="212"/>
      <c r="AU137" s="212"/>
      <c r="AV137" s="212"/>
      <c r="AW137" s="212"/>
      <c r="AX137" s="212"/>
      <c r="AY137" s="212"/>
      <c r="AZ137" s="212"/>
      <c r="BA137" s="212"/>
      <c r="BB137" s="212"/>
      <c r="BC137" s="212"/>
      <c r="BD137" s="212"/>
      <c r="BE137" s="212"/>
      <c r="BF137" s="212"/>
      <c r="BG137" s="212"/>
      <c r="BH137" s="212"/>
    </row>
    <row r="138" spans="1:60" outlineLevel="1" x14ac:dyDescent="0.25">
      <c r="A138" s="219"/>
      <c r="B138" s="220"/>
      <c r="C138" s="258" t="s">
        <v>408</v>
      </c>
      <c r="D138" s="225"/>
      <c r="E138" s="226"/>
      <c r="F138" s="223"/>
      <c r="G138" s="223"/>
      <c r="H138" s="223"/>
      <c r="I138" s="223"/>
      <c r="J138" s="223"/>
      <c r="K138" s="223"/>
      <c r="L138" s="223"/>
      <c r="M138" s="223"/>
      <c r="N138" s="222"/>
      <c r="O138" s="222"/>
      <c r="P138" s="222"/>
      <c r="Q138" s="222"/>
      <c r="R138" s="223"/>
      <c r="S138" s="223"/>
      <c r="T138" s="223"/>
      <c r="U138" s="223"/>
      <c r="V138" s="223"/>
      <c r="W138" s="223"/>
      <c r="X138" s="223"/>
      <c r="Y138" s="212"/>
      <c r="Z138" s="212"/>
      <c r="AA138" s="212"/>
      <c r="AB138" s="212"/>
      <c r="AC138" s="212"/>
      <c r="AD138" s="212"/>
      <c r="AE138" s="212"/>
      <c r="AF138" s="212"/>
      <c r="AG138" s="212" t="s">
        <v>247</v>
      </c>
      <c r="AH138" s="212">
        <v>0</v>
      </c>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19"/>
      <c r="B139" s="220"/>
      <c r="C139" s="258" t="s">
        <v>410</v>
      </c>
      <c r="D139" s="225"/>
      <c r="E139" s="226">
        <v>1006.3812</v>
      </c>
      <c r="F139" s="223"/>
      <c r="G139" s="223"/>
      <c r="H139" s="223"/>
      <c r="I139" s="223"/>
      <c r="J139" s="223"/>
      <c r="K139" s="223"/>
      <c r="L139" s="223"/>
      <c r="M139" s="223"/>
      <c r="N139" s="222"/>
      <c r="O139" s="222"/>
      <c r="P139" s="222"/>
      <c r="Q139" s="222"/>
      <c r="R139" s="223"/>
      <c r="S139" s="223"/>
      <c r="T139" s="223"/>
      <c r="U139" s="223"/>
      <c r="V139" s="223"/>
      <c r="W139" s="223"/>
      <c r="X139" s="223"/>
      <c r="Y139" s="212"/>
      <c r="Z139" s="212"/>
      <c r="AA139" s="212"/>
      <c r="AB139" s="212"/>
      <c r="AC139" s="212"/>
      <c r="AD139" s="212"/>
      <c r="AE139" s="212"/>
      <c r="AF139" s="212"/>
      <c r="AG139" s="212" t="s">
        <v>247</v>
      </c>
      <c r="AH139" s="212">
        <v>0</v>
      </c>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34">
        <v>31</v>
      </c>
      <c r="B140" s="235" t="s">
        <v>380</v>
      </c>
      <c r="C140" s="254" t="s">
        <v>381</v>
      </c>
      <c r="D140" s="236" t="s">
        <v>334</v>
      </c>
      <c r="E140" s="237">
        <v>34.702800000000003</v>
      </c>
      <c r="F140" s="238"/>
      <c r="G140" s="239">
        <f>ROUND(E140*F140,2)</f>
        <v>0</v>
      </c>
      <c r="H140" s="238"/>
      <c r="I140" s="239">
        <f>ROUND(E140*H140,2)</f>
        <v>0</v>
      </c>
      <c r="J140" s="238"/>
      <c r="K140" s="239">
        <f>ROUND(E140*J140,2)</f>
        <v>0</v>
      </c>
      <c r="L140" s="239">
        <v>21</v>
      </c>
      <c r="M140" s="239">
        <f>G140*(1+L140/100)</f>
        <v>0</v>
      </c>
      <c r="N140" s="237">
        <v>0</v>
      </c>
      <c r="O140" s="237">
        <f>ROUND(E140*N140,2)</f>
        <v>0</v>
      </c>
      <c r="P140" s="237">
        <v>0</v>
      </c>
      <c r="Q140" s="237">
        <f>ROUND(E140*P140,2)</f>
        <v>0</v>
      </c>
      <c r="R140" s="239" t="s">
        <v>382</v>
      </c>
      <c r="S140" s="239" t="s">
        <v>211</v>
      </c>
      <c r="T140" s="240" t="s">
        <v>211</v>
      </c>
      <c r="U140" s="223">
        <v>0</v>
      </c>
      <c r="V140" s="223">
        <f>ROUND(E140*U140,2)</f>
        <v>0</v>
      </c>
      <c r="W140" s="223"/>
      <c r="X140" s="223" t="s">
        <v>395</v>
      </c>
      <c r="Y140" s="212"/>
      <c r="Z140" s="212"/>
      <c r="AA140" s="212"/>
      <c r="AB140" s="212"/>
      <c r="AC140" s="212"/>
      <c r="AD140" s="212"/>
      <c r="AE140" s="212"/>
      <c r="AF140" s="212"/>
      <c r="AG140" s="212" t="s">
        <v>396</v>
      </c>
      <c r="AH140" s="212"/>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5">
      <c r="A141" s="219"/>
      <c r="B141" s="220"/>
      <c r="C141" s="258" t="s">
        <v>397</v>
      </c>
      <c r="D141" s="225"/>
      <c r="E141" s="226"/>
      <c r="F141" s="223"/>
      <c r="G141" s="223"/>
      <c r="H141" s="223"/>
      <c r="I141" s="223"/>
      <c r="J141" s="223"/>
      <c r="K141" s="223"/>
      <c r="L141" s="223"/>
      <c r="M141" s="223"/>
      <c r="N141" s="222"/>
      <c r="O141" s="222"/>
      <c r="P141" s="222"/>
      <c r="Q141" s="222"/>
      <c r="R141" s="223"/>
      <c r="S141" s="223"/>
      <c r="T141" s="223"/>
      <c r="U141" s="223"/>
      <c r="V141" s="223"/>
      <c r="W141" s="223"/>
      <c r="X141" s="223"/>
      <c r="Y141" s="212"/>
      <c r="Z141" s="212"/>
      <c r="AA141" s="212"/>
      <c r="AB141" s="212"/>
      <c r="AC141" s="212"/>
      <c r="AD141" s="212"/>
      <c r="AE141" s="212"/>
      <c r="AF141" s="212"/>
      <c r="AG141" s="212" t="s">
        <v>247</v>
      </c>
      <c r="AH141" s="212">
        <v>0</v>
      </c>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19"/>
      <c r="B142" s="220"/>
      <c r="C142" s="258" t="s">
        <v>408</v>
      </c>
      <c r="D142" s="225"/>
      <c r="E142" s="226"/>
      <c r="F142" s="223"/>
      <c r="G142" s="223"/>
      <c r="H142" s="223"/>
      <c r="I142" s="223"/>
      <c r="J142" s="223"/>
      <c r="K142" s="223"/>
      <c r="L142" s="223"/>
      <c r="M142" s="223"/>
      <c r="N142" s="222"/>
      <c r="O142" s="222"/>
      <c r="P142" s="222"/>
      <c r="Q142" s="222"/>
      <c r="R142" s="223"/>
      <c r="S142" s="223"/>
      <c r="T142" s="223"/>
      <c r="U142" s="223"/>
      <c r="V142" s="223"/>
      <c r="W142" s="223"/>
      <c r="X142" s="223"/>
      <c r="Y142" s="212"/>
      <c r="Z142" s="212"/>
      <c r="AA142" s="212"/>
      <c r="AB142" s="212"/>
      <c r="AC142" s="212"/>
      <c r="AD142" s="212"/>
      <c r="AE142" s="212"/>
      <c r="AF142" s="212"/>
      <c r="AG142" s="212" t="s">
        <v>247</v>
      </c>
      <c r="AH142" s="212">
        <v>0</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outlineLevel="1" x14ac:dyDescent="0.25">
      <c r="A143" s="219"/>
      <c r="B143" s="220"/>
      <c r="C143" s="258" t="s">
        <v>409</v>
      </c>
      <c r="D143" s="225"/>
      <c r="E143" s="226">
        <v>34.702800000000003</v>
      </c>
      <c r="F143" s="223"/>
      <c r="G143" s="223"/>
      <c r="H143" s="223"/>
      <c r="I143" s="223"/>
      <c r="J143" s="223"/>
      <c r="K143" s="223"/>
      <c r="L143" s="223"/>
      <c r="M143" s="223"/>
      <c r="N143" s="222"/>
      <c r="O143" s="222"/>
      <c r="P143" s="222"/>
      <c r="Q143" s="222"/>
      <c r="R143" s="223"/>
      <c r="S143" s="223"/>
      <c r="T143" s="223"/>
      <c r="U143" s="223"/>
      <c r="V143" s="223"/>
      <c r="W143" s="223"/>
      <c r="X143" s="223"/>
      <c r="Y143" s="212"/>
      <c r="Z143" s="212"/>
      <c r="AA143" s="212"/>
      <c r="AB143" s="212"/>
      <c r="AC143" s="212"/>
      <c r="AD143" s="212"/>
      <c r="AE143" s="212"/>
      <c r="AF143" s="212"/>
      <c r="AG143" s="212" t="s">
        <v>247</v>
      </c>
      <c r="AH143" s="212">
        <v>0</v>
      </c>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x14ac:dyDescent="0.25">
      <c r="A144" s="228" t="s">
        <v>206</v>
      </c>
      <c r="B144" s="229" t="s">
        <v>146</v>
      </c>
      <c r="C144" s="253" t="s">
        <v>147</v>
      </c>
      <c r="D144" s="230"/>
      <c r="E144" s="231"/>
      <c r="F144" s="232"/>
      <c r="G144" s="232">
        <f>SUMIF(AG145:AG149,"&lt;&gt;NOR",G145:G149)</f>
        <v>0</v>
      </c>
      <c r="H144" s="232"/>
      <c r="I144" s="232">
        <f>SUM(I145:I149)</f>
        <v>0</v>
      </c>
      <c r="J144" s="232"/>
      <c r="K144" s="232">
        <f>SUM(K145:K149)</f>
        <v>0</v>
      </c>
      <c r="L144" s="232"/>
      <c r="M144" s="232">
        <f>SUM(M145:M149)</f>
        <v>0</v>
      </c>
      <c r="N144" s="231"/>
      <c r="O144" s="231">
        <f>SUM(O145:O149)</f>
        <v>0</v>
      </c>
      <c r="P144" s="231"/>
      <c r="Q144" s="231">
        <f>SUM(Q145:Q149)</f>
        <v>0</v>
      </c>
      <c r="R144" s="232"/>
      <c r="S144" s="232"/>
      <c r="T144" s="233"/>
      <c r="U144" s="227"/>
      <c r="V144" s="227">
        <f>SUM(V145:V149)</f>
        <v>11.91</v>
      </c>
      <c r="W144" s="227"/>
      <c r="X144" s="227"/>
      <c r="AG144" t="s">
        <v>207</v>
      </c>
    </row>
    <row r="145" spans="1:60" outlineLevel="1" x14ac:dyDescent="0.25">
      <c r="A145" s="234">
        <v>32</v>
      </c>
      <c r="B145" s="235" t="s">
        <v>411</v>
      </c>
      <c r="C145" s="254" t="s">
        <v>412</v>
      </c>
      <c r="D145" s="236" t="s">
        <v>255</v>
      </c>
      <c r="E145" s="237">
        <v>10</v>
      </c>
      <c r="F145" s="238"/>
      <c r="G145" s="239">
        <f>ROUND(E145*F145,2)</f>
        <v>0</v>
      </c>
      <c r="H145" s="238"/>
      <c r="I145" s="239">
        <f>ROUND(E145*H145,2)</f>
        <v>0</v>
      </c>
      <c r="J145" s="238"/>
      <c r="K145" s="239">
        <f>ROUND(E145*J145,2)</f>
        <v>0</v>
      </c>
      <c r="L145" s="239">
        <v>21</v>
      </c>
      <c r="M145" s="239">
        <f>G145*(1+L145/100)</f>
        <v>0</v>
      </c>
      <c r="N145" s="237">
        <v>0</v>
      </c>
      <c r="O145" s="237">
        <f>ROUND(E145*N145,2)</f>
        <v>0</v>
      </c>
      <c r="P145" s="237">
        <v>0</v>
      </c>
      <c r="Q145" s="237">
        <f>ROUND(E145*P145,2)</f>
        <v>0</v>
      </c>
      <c r="R145" s="239" t="s">
        <v>237</v>
      </c>
      <c r="S145" s="239" t="s">
        <v>211</v>
      </c>
      <c r="T145" s="240" t="s">
        <v>211</v>
      </c>
      <c r="U145" s="223">
        <v>9.5200000000000007E-2</v>
      </c>
      <c r="V145" s="223">
        <f>ROUND(E145*U145,2)</f>
        <v>0.95</v>
      </c>
      <c r="W145" s="223"/>
      <c r="X145" s="223" t="s">
        <v>238</v>
      </c>
      <c r="Y145" s="212"/>
      <c r="Z145" s="212"/>
      <c r="AA145" s="212"/>
      <c r="AB145" s="212"/>
      <c r="AC145" s="212"/>
      <c r="AD145" s="212"/>
      <c r="AE145" s="212"/>
      <c r="AF145" s="212"/>
      <c r="AG145" s="212" t="s">
        <v>239</v>
      </c>
      <c r="AH145" s="212"/>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19"/>
      <c r="B146" s="220"/>
      <c r="C146" s="257" t="s">
        <v>413</v>
      </c>
      <c r="D146" s="244"/>
      <c r="E146" s="244"/>
      <c r="F146" s="244"/>
      <c r="G146" s="244"/>
      <c r="H146" s="223"/>
      <c r="I146" s="223"/>
      <c r="J146" s="223"/>
      <c r="K146" s="223"/>
      <c r="L146" s="223"/>
      <c r="M146" s="223"/>
      <c r="N146" s="222"/>
      <c r="O146" s="222"/>
      <c r="P146" s="222"/>
      <c r="Q146" s="222"/>
      <c r="R146" s="223"/>
      <c r="S146" s="223"/>
      <c r="T146" s="223"/>
      <c r="U146" s="223"/>
      <c r="V146" s="223"/>
      <c r="W146" s="223"/>
      <c r="X146" s="223"/>
      <c r="Y146" s="212"/>
      <c r="Z146" s="212"/>
      <c r="AA146" s="212"/>
      <c r="AB146" s="212"/>
      <c r="AC146" s="212"/>
      <c r="AD146" s="212"/>
      <c r="AE146" s="212"/>
      <c r="AF146" s="212"/>
      <c r="AG146" s="212" t="s">
        <v>241</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42" t="str">
        <f>C146</f>
        <v>nebo lesní půdy, s vodorovným přemístěním na hromady v místě upotřebení nebo na dočasné či trvalé skládky se složením</v>
      </c>
      <c r="BB146" s="212"/>
      <c r="BC146" s="212"/>
      <c r="BD146" s="212"/>
      <c r="BE146" s="212"/>
      <c r="BF146" s="212"/>
      <c r="BG146" s="212"/>
      <c r="BH146" s="212"/>
    </row>
    <row r="147" spans="1:60" outlineLevel="1" x14ac:dyDescent="0.25">
      <c r="A147" s="219"/>
      <c r="B147" s="220"/>
      <c r="C147" s="258" t="s">
        <v>414</v>
      </c>
      <c r="D147" s="225"/>
      <c r="E147" s="226">
        <v>10</v>
      </c>
      <c r="F147" s="223"/>
      <c r="G147" s="223"/>
      <c r="H147" s="223"/>
      <c r="I147" s="223"/>
      <c r="J147" s="223"/>
      <c r="K147" s="223"/>
      <c r="L147" s="223"/>
      <c r="M147" s="223"/>
      <c r="N147" s="222"/>
      <c r="O147" s="222"/>
      <c r="P147" s="222"/>
      <c r="Q147" s="222"/>
      <c r="R147" s="223"/>
      <c r="S147" s="223"/>
      <c r="T147" s="223"/>
      <c r="U147" s="223"/>
      <c r="V147" s="223"/>
      <c r="W147" s="223"/>
      <c r="X147" s="223"/>
      <c r="Y147" s="212"/>
      <c r="Z147" s="212"/>
      <c r="AA147" s="212"/>
      <c r="AB147" s="212"/>
      <c r="AC147" s="212"/>
      <c r="AD147" s="212"/>
      <c r="AE147" s="212"/>
      <c r="AF147" s="212"/>
      <c r="AG147" s="212" t="s">
        <v>247</v>
      </c>
      <c r="AH147" s="212">
        <v>0</v>
      </c>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34">
        <v>33</v>
      </c>
      <c r="B148" s="235" t="s">
        <v>415</v>
      </c>
      <c r="C148" s="254" t="s">
        <v>416</v>
      </c>
      <c r="D148" s="236" t="s">
        <v>266</v>
      </c>
      <c r="E148" s="237">
        <v>23.4</v>
      </c>
      <c r="F148" s="238"/>
      <c r="G148" s="239">
        <f>ROUND(E148*F148,2)</f>
        <v>0</v>
      </c>
      <c r="H148" s="238"/>
      <c r="I148" s="239">
        <f>ROUND(E148*H148,2)</f>
        <v>0</v>
      </c>
      <c r="J148" s="238"/>
      <c r="K148" s="239">
        <f>ROUND(E148*J148,2)</f>
        <v>0</v>
      </c>
      <c r="L148" s="239">
        <v>21</v>
      </c>
      <c r="M148" s="239">
        <f>G148*(1+L148/100)</f>
        <v>0</v>
      </c>
      <c r="N148" s="237">
        <v>3.0000000000000001E-5</v>
      </c>
      <c r="O148" s="237">
        <f>ROUND(E148*N148,2)</f>
        <v>0</v>
      </c>
      <c r="P148" s="237">
        <v>0</v>
      </c>
      <c r="Q148" s="237">
        <f>ROUND(E148*P148,2)</f>
        <v>0</v>
      </c>
      <c r="R148" s="239"/>
      <c r="S148" s="239" t="s">
        <v>225</v>
      </c>
      <c r="T148" s="240" t="s">
        <v>212</v>
      </c>
      <c r="U148" s="223">
        <v>0.46816999999999998</v>
      </c>
      <c r="V148" s="223">
        <f>ROUND(E148*U148,2)</f>
        <v>10.96</v>
      </c>
      <c r="W148" s="223"/>
      <c r="X148" s="223" t="s">
        <v>417</v>
      </c>
      <c r="Y148" s="212"/>
      <c r="Z148" s="212"/>
      <c r="AA148" s="212"/>
      <c r="AB148" s="212"/>
      <c r="AC148" s="212"/>
      <c r="AD148" s="212"/>
      <c r="AE148" s="212"/>
      <c r="AF148" s="212"/>
      <c r="AG148" s="212" t="s">
        <v>418</v>
      </c>
      <c r="AH148" s="212"/>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19"/>
      <c r="B149" s="220"/>
      <c r="C149" s="258" t="s">
        <v>419</v>
      </c>
      <c r="D149" s="225"/>
      <c r="E149" s="226">
        <v>23.4</v>
      </c>
      <c r="F149" s="223"/>
      <c r="G149" s="223"/>
      <c r="H149" s="223"/>
      <c r="I149" s="223"/>
      <c r="J149" s="223"/>
      <c r="K149" s="223"/>
      <c r="L149" s="223"/>
      <c r="M149" s="223"/>
      <c r="N149" s="222"/>
      <c r="O149" s="222"/>
      <c r="P149" s="222"/>
      <c r="Q149" s="222"/>
      <c r="R149" s="223"/>
      <c r="S149" s="223"/>
      <c r="T149" s="223"/>
      <c r="U149" s="223"/>
      <c r="V149" s="223"/>
      <c r="W149" s="223"/>
      <c r="X149" s="223"/>
      <c r="Y149" s="212"/>
      <c r="Z149" s="212"/>
      <c r="AA149" s="212"/>
      <c r="AB149" s="212"/>
      <c r="AC149" s="212"/>
      <c r="AD149" s="212"/>
      <c r="AE149" s="212"/>
      <c r="AF149" s="212"/>
      <c r="AG149" s="212" t="s">
        <v>247</v>
      </c>
      <c r="AH149" s="212">
        <v>0</v>
      </c>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x14ac:dyDescent="0.25">
      <c r="A150" s="228" t="s">
        <v>206</v>
      </c>
      <c r="B150" s="229" t="s">
        <v>148</v>
      </c>
      <c r="C150" s="253" t="s">
        <v>149</v>
      </c>
      <c r="D150" s="230"/>
      <c r="E150" s="231"/>
      <c r="F150" s="232"/>
      <c r="G150" s="232">
        <f>SUMIF(AG151:AG191,"&lt;&gt;NOR",G151:G191)</f>
        <v>0</v>
      </c>
      <c r="H150" s="232"/>
      <c r="I150" s="232">
        <f>SUM(I151:I191)</f>
        <v>0</v>
      </c>
      <c r="J150" s="232"/>
      <c r="K150" s="232">
        <f>SUM(K151:K191)</f>
        <v>0</v>
      </c>
      <c r="L150" s="232"/>
      <c r="M150" s="232">
        <f>SUM(M151:M191)</f>
        <v>0</v>
      </c>
      <c r="N150" s="231"/>
      <c r="O150" s="231">
        <f>SUM(O151:O191)</f>
        <v>93.09</v>
      </c>
      <c r="P150" s="231"/>
      <c r="Q150" s="231">
        <f>SUM(Q151:Q191)</f>
        <v>0</v>
      </c>
      <c r="R150" s="232"/>
      <c r="S150" s="232"/>
      <c r="T150" s="233"/>
      <c r="U150" s="227"/>
      <c r="V150" s="227">
        <f>SUM(V151:V191)</f>
        <v>119.22000000000001</v>
      </c>
      <c r="W150" s="227"/>
      <c r="X150" s="227"/>
      <c r="AG150" t="s">
        <v>207</v>
      </c>
    </row>
    <row r="151" spans="1:60" outlineLevel="1" x14ac:dyDescent="0.25">
      <c r="A151" s="234">
        <v>34</v>
      </c>
      <c r="B151" s="235" t="s">
        <v>420</v>
      </c>
      <c r="C151" s="254" t="s">
        <v>421</v>
      </c>
      <c r="D151" s="236" t="s">
        <v>255</v>
      </c>
      <c r="E151" s="237">
        <v>16.899999999999999</v>
      </c>
      <c r="F151" s="238"/>
      <c r="G151" s="239">
        <f>ROUND(E151*F151,2)</f>
        <v>0</v>
      </c>
      <c r="H151" s="238"/>
      <c r="I151" s="239">
        <f>ROUND(E151*H151,2)</f>
        <v>0</v>
      </c>
      <c r="J151" s="238"/>
      <c r="K151" s="239">
        <f>ROUND(E151*J151,2)</f>
        <v>0</v>
      </c>
      <c r="L151" s="239">
        <v>21</v>
      </c>
      <c r="M151" s="239">
        <f>G151*(1+L151/100)</f>
        <v>0</v>
      </c>
      <c r="N151" s="237">
        <v>2.16</v>
      </c>
      <c r="O151" s="237">
        <f>ROUND(E151*N151,2)</f>
        <v>36.5</v>
      </c>
      <c r="P151" s="237">
        <v>0</v>
      </c>
      <c r="Q151" s="237">
        <f>ROUND(E151*P151,2)</f>
        <v>0</v>
      </c>
      <c r="R151" s="239" t="s">
        <v>422</v>
      </c>
      <c r="S151" s="239" t="s">
        <v>211</v>
      </c>
      <c r="T151" s="240" t="s">
        <v>211</v>
      </c>
      <c r="U151" s="223">
        <v>1.085</v>
      </c>
      <c r="V151" s="223">
        <f>ROUND(E151*U151,2)</f>
        <v>18.34</v>
      </c>
      <c r="W151" s="223"/>
      <c r="X151" s="223" t="s">
        <v>238</v>
      </c>
      <c r="Y151" s="212"/>
      <c r="Z151" s="212"/>
      <c r="AA151" s="212"/>
      <c r="AB151" s="212"/>
      <c r="AC151" s="212"/>
      <c r="AD151" s="212"/>
      <c r="AE151" s="212"/>
      <c r="AF151" s="212"/>
      <c r="AG151" s="212" t="s">
        <v>239</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19"/>
      <c r="B152" s="220"/>
      <c r="C152" s="258" t="s">
        <v>286</v>
      </c>
      <c r="D152" s="225"/>
      <c r="E152" s="226"/>
      <c r="F152" s="223"/>
      <c r="G152" s="223"/>
      <c r="H152" s="223"/>
      <c r="I152" s="223"/>
      <c r="J152" s="223"/>
      <c r="K152" s="223"/>
      <c r="L152" s="223"/>
      <c r="M152" s="223"/>
      <c r="N152" s="222"/>
      <c r="O152" s="222"/>
      <c r="P152" s="222"/>
      <c r="Q152" s="222"/>
      <c r="R152" s="223"/>
      <c r="S152" s="223"/>
      <c r="T152" s="223"/>
      <c r="U152" s="223"/>
      <c r="V152" s="223"/>
      <c r="W152" s="223"/>
      <c r="X152" s="223"/>
      <c r="Y152" s="212"/>
      <c r="Z152" s="212"/>
      <c r="AA152" s="212"/>
      <c r="AB152" s="212"/>
      <c r="AC152" s="212"/>
      <c r="AD152" s="212"/>
      <c r="AE152" s="212"/>
      <c r="AF152" s="212"/>
      <c r="AG152" s="212" t="s">
        <v>247</v>
      </c>
      <c r="AH152" s="212">
        <v>0</v>
      </c>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19"/>
      <c r="B153" s="220"/>
      <c r="C153" s="258" t="s">
        <v>423</v>
      </c>
      <c r="D153" s="225"/>
      <c r="E153" s="226">
        <v>16.899999999999999</v>
      </c>
      <c r="F153" s="223"/>
      <c r="G153" s="223"/>
      <c r="H153" s="223"/>
      <c r="I153" s="223"/>
      <c r="J153" s="223"/>
      <c r="K153" s="223"/>
      <c r="L153" s="223"/>
      <c r="M153" s="223"/>
      <c r="N153" s="222"/>
      <c r="O153" s="222"/>
      <c r="P153" s="222"/>
      <c r="Q153" s="222"/>
      <c r="R153" s="223"/>
      <c r="S153" s="223"/>
      <c r="T153" s="223"/>
      <c r="U153" s="223"/>
      <c r="V153" s="223"/>
      <c r="W153" s="223"/>
      <c r="X153" s="223"/>
      <c r="Y153" s="212"/>
      <c r="Z153" s="212"/>
      <c r="AA153" s="212"/>
      <c r="AB153" s="212"/>
      <c r="AC153" s="212"/>
      <c r="AD153" s="212"/>
      <c r="AE153" s="212"/>
      <c r="AF153" s="212"/>
      <c r="AG153" s="212" t="s">
        <v>247</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34">
        <v>35</v>
      </c>
      <c r="B154" s="235" t="s">
        <v>424</v>
      </c>
      <c r="C154" s="254" t="s">
        <v>425</v>
      </c>
      <c r="D154" s="236" t="s">
        <v>255</v>
      </c>
      <c r="E154" s="237">
        <v>2.9664000000000001</v>
      </c>
      <c r="F154" s="238"/>
      <c r="G154" s="239">
        <f>ROUND(E154*F154,2)</f>
        <v>0</v>
      </c>
      <c r="H154" s="238"/>
      <c r="I154" s="239">
        <f>ROUND(E154*H154,2)</f>
        <v>0</v>
      </c>
      <c r="J154" s="238"/>
      <c r="K154" s="239">
        <f>ROUND(E154*J154,2)</f>
        <v>0</v>
      </c>
      <c r="L154" s="239">
        <v>21</v>
      </c>
      <c r="M154" s="239">
        <f>G154*(1+L154/100)</f>
        <v>0</v>
      </c>
      <c r="N154" s="237">
        <v>2.5249999999999999</v>
      </c>
      <c r="O154" s="237">
        <f>ROUND(E154*N154,2)</f>
        <v>7.49</v>
      </c>
      <c r="P154" s="237">
        <v>0</v>
      </c>
      <c r="Q154" s="237">
        <f>ROUND(E154*P154,2)</f>
        <v>0</v>
      </c>
      <c r="R154" s="239" t="s">
        <v>426</v>
      </c>
      <c r="S154" s="239" t="s">
        <v>211</v>
      </c>
      <c r="T154" s="240" t="s">
        <v>211</v>
      </c>
      <c r="U154" s="223">
        <v>0.48</v>
      </c>
      <c r="V154" s="223">
        <f>ROUND(E154*U154,2)</f>
        <v>1.42</v>
      </c>
      <c r="W154" s="223"/>
      <c r="X154" s="223" t="s">
        <v>238</v>
      </c>
      <c r="Y154" s="212"/>
      <c r="Z154" s="212"/>
      <c r="AA154" s="212"/>
      <c r="AB154" s="212"/>
      <c r="AC154" s="212"/>
      <c r="AD154" s="212"/>
      <c r="AE154" s="212"/>
      <c r="AF154" s="212"/>
      <c r="AG154" s="212" t="s">
        <v>239</v>
      </c>
      <c r="AH154" s="212"/>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19"/>
      <c r="B155" s="220"/>
      <c r="C155" s="257" t="s">
        <v>427</v>
      </c>
      <c r="D155" s="244"/>
      <c r="E155" s="244"/>
      <c r="F155" s="244"/>
      <c r="G155" s="244"/>
      <c r="H155" s="223"/>
      <c r="I155" s="223"/>
      <c r="J155" s="223"/>
      <c r="K155" s="223"/>
      <c r="L155" s="223"/>
      <c r="M155" s="223"/>
      <c r="N155" s="222"/>
      <c r="O155" s="222"/>
      <c r="P155" s="222"/>
      <c r="Q155" s="222"/>
      <c r="R155" s="223"/>
      <c r="S155" s="223"/>
      <c r="T155" s="223"/>
      <c r="U155" s="223"/>
      <c r="V155" s="223"/>
      <c r="W155" s="223"/>
      <c r="X155" s="223"/>
      <c r="Y155" s="212"/>
      <c r="Z155" s="212"/>
      <c r="AA155" s="212"/>
      <c r="AB155" s="212"/>
      <c r="AC155" s="212"/>
      <c r="AD155" s="212"/>
      <c r="AE155" s="212"/>
      <c r="AF155" s="212"/>
      <c r="AG155" s="212" t="s">
        <v>241</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19"/>
      <c r="B156" s="220"/>
      <c r="C156" s="258" t="s">
        <v>428</v>
      </c>
      <c r="D156" s="225"/>
      <c r="E156" s="226">
        <v>2.9664000000000001</v>
      </c>
      <c r="F156" s="223"/>
      <c r="G156" s="223"/>
      <c r="H156" s="223"/>
      <c r="I156" s="223"/>
      <c r="J156" s="223"/>
      <c r="K156" s="223"/>
      <c r="L156" s="223"/>
      <c r="M156" s="223"/>
      <c r="N156" s="222"/>
      <c r="O156" s="222"/>
      <c r="P156" s="222"/>
      <c r="Q156" s="222"/>
      <c r="R156" s="223"/>
      <c r="S156" s="223"/>
      <c r="T156" s="223"/>
      <c r="U156" s="223"/>
      <c r="V156" s="223"/>
      <c r="W156" s="223"/>
      <c r="X156" s="223"/>
      <c r="Y156" s="212"/>
      <c r="Z156" s="212"/>
      <c r="AA156" s="212"/>
      <c r="AB156" s="212"/>
      <c r="AC156" s="212"/>
      <c r="AD156" s="212"/>
      <c r="AE156" s="212"/>
      <c r="AF156" s="212"/>
      <c r="AG156" s="212" t="s">
        <v>247</v>
      </c>
      <c r="AH156" s="212">
        <v>0</v>
      </c>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34">
        <v>36</v>
      </c>
      <c r="B157" s="235" t="s">
        <v>429</v>
      </c>
      <c r="C157" s="254" t="s">
        <v>430</v>
      </c>
      <c r="D157" s="236" t="s">
        <v>266</v>
      </c>
      <c r="E157" s="237">
        <v>0.96</v>
      </c>
      <c r="F157" s="238"/>
      <c r="G157" s="239">
        <f>ROUND(E157*F157,2)</f>
        <v>0</v>
      </c>
      <c r="H157" s="238"/>
      <c r="I157" s="239">
        <f>ROUND(E157*H157,2)</f>
        <v>0</v>
      </c>
      <c r="J157" s="238"/>
      <c r="K157" s="239">
        <f>ROUND(E157*J157,2)</f>
        <v>0</v>
      </c>
      <c r="L157" s="239">
        <v>21</v>
      </c>
      <c r="M157" s="239">
        <f>G157*(1+L157/100)</f>
        <v>0</v>
      </c>
      <c r="N157" s="237">
        <v>3.9199999999999999E-2</v>
      </c>
      <c r="O157" s="237">
        <f>ROUND(E157*N157,2)</f>
        <v>0.04</v>
      </c>
      <c r="P157" s="237">
        <v>0</v>
      </c>
      <c r="Q157" s="237">
        <f>ROUND(E157*P157,2)</f>
        <v>0</v>
      </c>
      <c r="R157" s="239" t="s">
        <v>426</v>
      </c>
      <c r="S157" s="239" t="s">
        <v>211</v>
      </c>
      <c r="T157" s="240" t="s">
        <v>211</v>
      </c>
      <c r="U157" s="223">
        <v>1.6</v>
      </c>
      <c r="V157" s="223">
        <f>ROUND(E157*U157,2)</f>
        <v>1.54</v>
      </c>
      <c r="W157" s="223"/>
      <c r="X157" s="223" t="s">
        <v>238</v>
      </c>
      <c r="Y157" s="212"/>
      <c r="Z157" s="212"/>
      <c r="AA157" s="212"/>
      <c r="AB157" s="212"/>
      <c r="AC157" s="212"/>
      <c r="AD157" s="212"/>
      <c r="AE157" s="212"/>
      <c r="AF157" s="212"/>
      <c r="AG157" s="212" t="s">
        <v>239</v>
      </c>
      <c r="AH157" s="212"/>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ht="21" outlineLevel="1" x14ac:dyDescent="0.25">
      <c r="A158" s="219"/>
      <c r="B158" s="220"/>
      <c r="C158" s="257" t="s">
        <v>431</v>
      </c>
      <c r="D158" s="244"/>
      <c r="E158" s="244"/>
      <c r="F158" s="244"/>
      <c r="G158" s="244"/>
      <c r="H158" s="223"/>
      <c r="I158" s="223"/>
      <c r="J158" s="223"/>
      <c r="K158" s="223"/>
      <c r="L158" s="223"/>
      <c r="M158" s="223"/>
      <c r="N158" s="222"/>
      <c r="O158" s="222"/>
      <c r="P158" s="222"/>
      <c r="Q158" s="222"/>
      <c r="R158" s="223"/>
      <c r="S158" s="223"/>
      <c r="T158" s="223"/>
      <c r="U158" s="223"/>
      <c r="V158" s="223"/>
      <c r="W158" s="223"/>
      <c r="X158" s="223"/>
      <c r="Y158" s="212"/>
      <c r="Z158" s="212"/>
      <c r="AA158" s="212"/>
      <c r="AB158" s="212"/>
      <c r="AC158" s="212"/>
      <c r="AD158" s="212"/>
      <c r="AE158" s="212"/>
      <c r="AF158" s="212"/>
      <c r="AG158" s="212" t="s">
        <v>241</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42" t="str">
        <f>C158</f>
        <v>svislé nebo šikmé (odkloněné) , půdorysně přímé nebo zalomené, stěn základových desek ve volných nebo zapažených jámách, rýhách, šachtách, včetně případných vzpěr,</v>
      </c>
      <c r="BB158" s="212"/>
      <c r="BC158" s="212"/>
      <c r="BD158" s="212"/>
      <c r="BE158" s="212"/>
      <c r="BF158" s="212"/>
      <c r="BG158" s="212"/>
      <c r="BH158" s="212"/>
    </row>
    <row r="159" spans="1:60" outlineLevel="1" x14ac:dyDescent="0.25">
      <c r="A159" s="219"/>
      <c r="B159" s="220"/>
      <c r="C159" s="258" t="s">
        <v>432</v>
      </c>
      <c r="D159" s="225"/>
      <c r="E159" s="226">
        <v>0.96</v>
      </c>
      <c r="F159" s="223"/>
      <c r="G159" s="223"/>
      <c r="H159" s="223"/>
      <c r="I159" s="223"/>
      <c r="J159" s="223"/>
      <c r="K159" s="223"/>
      <c r="L159" s="223"/>
      <c r="M159" s="223"/>
      <c r="N159" s="222"/>
      <c r="O159" s="222"/>
      <c r="P159" s="222"/>
      <c r="Q159" s="222"/>
      <c r="R159" s="223"/>
      <c r="S159" s="223"/>
      <c r="T159" s="223"/>
      <c r="U159" s="223"/>
      <c r="V159" s="223"/>
      <c r="W159" s="223"/>
      <c r="X159" s="223"/>
      <c r="Y159" s="212"/>
      <c r="Z159" s="212"/>
      <c r="AA159" s="212"/>
      <c r="AB159" s="212"/>
      <c r="AC159" s="212"/>
      <c r="AD159" s="212"/>
      <c r="AE159" s="212"/>
      <c r="AF159" s="212"/>
      <c r="AG159" s="212" t="s">
        <v>247</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34">
        <v>37</v>
      </c>
      <c r="B160" s="235" t="s">
        <v>433</v>
      </c>
      <c r="C160" s="254" t="s">
        <v>434</v>
      </c>
      <c r="D160" s="236" t="s">
        <v>266</v>
      </c>
      <c r="E160" s="237">
        <v>0.96</v>
      </c>
      <c r="F160" s="238"/>
      <c r="G160" s="239">
        <f>ROUND(E160*F160,2)</f>
        <v>0</v>
      </c>
      <c r="H160" s="238"/>
      <c r="I160" s="239">
        <f>ROUND(E160*H160,2)</f>
        <v>0</v>
      </c>
      <c r="J160" s="238"/>
      <c r="K160" s="239">
        <f>ROUND(E160*J160,2)</f>
        <v>0</v>
      </c>
      <c r="L160" s="239">
        <v>21</v>
      </c>
      <c r="M160" s="239">
        <f>G160*(1+L160/100)</f>
        <v>0</v>
      </c>
      <c r="N160" s="237">
        <v>0</v>
      </c>
      <c r="O160" s="237">
        <f>ROUND(E160*N160,2)</f>
        <v>0</v>
      </c>
      <c r="P160" s="237">
        <v>0</v>
      </c>
      <c r="Q160" s="237">
        <f>ROUND(E160*P160,2)</f>
        <v>0</v>
      </c>
      <c r="R160" s="239" t="s">
        <v>426</v>
      </c>
      <c r="S160" s="239" t="s">
        <v>211</v>
      </c>
      <c r="T160" s="240" t="s">
        <v>211</v>
      </c>
      <c r="U160" s="223">
        <v>0.32</v>
      </c>
      <c r="V160" s="223">
        <f>ROUND(E160*U160,2)</f>
        <v>0.31</v>
      </c>
      <c r="W160" s="223"/>
      <c r="X160" s="223" t="s">
        <v>238</v>
      </c>
      <c r="Y160" s="212"/>
      <c r="Z160" s="212"/>
      <c r="AA160" s="212"/>
      <c r="AB160" s="212"/>
      <c r="AC160" s="212"/>
      <c r="AD160" s="212"/>
      <c r="AE160" s="212"/>
      <c r="AF160" s="212"/>
      <c r="AG160" s="212" t="s">
        <v>239</v>
      </c>
      <c r="AH160" s="212"/>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ht="21" outlineLevel="1" x14ac:dyDescent="0.25">
      <c r="A161" s="219"/>
      <c r="B161" s="220"/>
      <c r="C161" s="257" t="s">
        <v>431</v>
      </c>
      <c r="D161" s="244"/>
      <c r="E161" s="244"/>
      <c r="F161" s="244"/>
      <c r="G161" s="244"/>
      <c r="H161" s="223"/>
      <c r="I161" s="223"/>
      <c r="J161" s="223"/>
      <c r="K161" s="223"/>
      <c r="L161" s="223"/>
      <c r="M161" s="223"/>
      <c r="N161" s="222"/>
      <c r="O161" s="222"/>
      <c r="P161" s="222"/>
      <c r="Q161" s="222"/>
      <c r="R161" s="223"/>
      <c r="S161" s="223"/>
      <c r="T161" s="223"/>
      <c r="U161" s="223"/>
      <c r="V161" s="223"/>
      <c r="W161" s="223"/>
      <c r="X161" s="223"/>
      <c r="Y161" s="212"/>
      <c r="Z161" s="212"/>
      <c r="AA161" s="212"/>
      <c r="AB161" s="212"/>
      <c r="AC161" s="212"/>
      <c r="AD161" s="212"/>
      <c r="AE161" s="212"/>
      <c r="AF161" s="212"/>
      <c r="AG161" s="212" t="s">
        <v>241</v>
      </c>
      <c r="AH161" s="212"/>
      <c r="AI161" s="212"/>
      <c r="AJ161" s="212"/>
      <c r="AK161" s="212"/>
      <c r="AL161" s="212"/>
      <c r="AM161" s="212"/>
      <c r="AN161" s="212"/>
      <c r="AO161" s="212"/>
      <c r="AP161" s="212"/>
      <c r="AQ161" s="212"/>
      <c r="AR161" s="212"/>
      <c r="AS161" s="212"/>
      <c r="AT161" s="212"/>
      <c r="AU161" s="212"/>
      <c r="AV161" s="212"/>
      <c r="AW161" s="212"/>
      <c r="AX161" s="212"/>
      <c r="AY161" s="212"/>
      <c r="AZ161" s="212"/>
      <c r="BA161" s="242" t="str">
        <f>C161</f>
        <v>svislé nebo šikmé (odkloněné) , půdorysně přímé nebo zalomené, stěn základových desek ve volných nebo zapažených jámách, rýhách, šachtách, včetně případných vzpěr,</v>
      </c>
      <c r="BB161" s="212"/>
      <c r="BC161" s="212"/>
      <c r="BD161" s="212"/>
      <c r="BE161" s="212"/>
      <c r="BF161" s="212"/>
      <c r="BG161" s="212"/>
      <c r="BH161" s="212"/>
    </row>
    <row r="162" spans="1:60" outlineLevel="1" x14ac:dyDescent="0.25">
      <c r="A162" s="219"/>
      <c r="B162" s="220"/>
      <c r="C162" s="258" t="s">
        <v>435</v>
      </c>
      <c r="D162" s="225"/>
      <c r="E162" s="226">
        <v>0.96</v>
      </c>
      <c r="F162" s="223"/>
      <c r="G162" s="223"/>
      <c r="H162" s="223"/>
      <c r="I162" s="223"/>
      <c r="J162" s="223"/>
      <c r="K162" s="223"/>
      <c r="L162" s="223"/>
      <c r="M162" s="223"/>
      <c r="N162" s="222"/>
      <c r="O162" s="222"/>
      <c r="P162" s="222"/>
      <c r="Q162" s="222"/>
      <c r="R162" s="223"/>
      <c r="S162" s="223"/>
      <c r="T162" s="223"/>
      <c r="U162" s="223"/>
      <c r="V162" s="223"/>
      <c r="W162" s="223"/>
      <c r="X162" s="223"/>
      <c r="Y162" s="212"/>
      <c r="Z162" s="212"/>
      <c r="AA162" s="212"/>
      <c r="AB162" s="212"/>
      <c r="AC162" s="212"/>
      <c r="AD162" s="212"/>
      <c r="AE162" s="212"/>
      <c r="AF162" s="212"/>
      <c r="AG162" s="212" t="s">
        <v>247</v>
      </c>
      <c r="AH162" s="212">
        <v>5</v>
      </c>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5">
      <c r="A163" s="234">
        <v>38</v>
      </c>
      <c r="B163" s="235" t="s">
        <v>436</v>
      </c>
      <c r="C163" s="254" t="s">
        <v>437</v>
      </c>
      <c r="D163" s="236" t="s">
        <v>334</v>
      </c>
      <c r="E163" s="237">
        <v>0.26950000000000002</v>
      </c>
      <c r="F163" s="238"/>
      <c r="G163" s="239">
        <f>ROUND(E163*F163,2)</f>
        <v>0</v>
      </c>
      <c r="H163" s="238"/>
      <c r="I163" s="239">
        <f>ROUND(E163*H163,2)</f>
        <v>0</v>
      </c>
      <c r="J163" s="238"/>
      <c r="K163" s="239">
        <f>ROUND(E163*J163,2)</f>
        <v>0</v>
      </c>
      <c r="L163" s="239">
        <v>21</v>
      </c>
      <c r="M163" s="239">
        <f>G163*(1+L163/100)</f>
        <v>0</v>
      </c>
      <c r="N163" s="237">
        <v>1.0543899999999999</v>
      </c>
      <c r="O163" s="237">
        <f>ROUND(E163*N163,2)</f>
        <v>0.28000000000000003</v>
      </c>
      <c r="P163" s="237">
        <v>0</v>
      </c>
      <c r="Q163" s="237">
        <f>ROUND(E163*P163,2)</f>
        <v>0</v>
      </c>
      <c r="R163" s="239" t="s">
        <v>426</v>
      </c>
      <c r="S163" s="239" t="s">
        <v>211</v>
      </c>
      <c r="T163" s="240" t="s">
        <v>211</v>
      </c>
      <c r="U163" s="223">
        <v>15.231</v>
      </c>
      <c r="V163" s="223">
        <f>ROUND(E163*U163,2)</f>
        <v>4.0999999999999996</v>
      </c>
      <c r="W163" s="223"/>
      <c r="X163" s="223" t="s">
        <v>238</v>
      </c>
      <c r="Y163" s="212"/>
      <c r="Z163" s="212"/>
      <c r="AA163" s="212"/>
      <c r="AB163" s="212"/>
      <c r="AC163" s="212"/>
      <c r="AD163" s="212"/>
      <c r="AE163" s="212"/>
      <c r="AF163" s="212"/>
      <c r="AG163" s="212" t="s">
        <v>239</v>
      </c>
      <c r="AH163" s="212"/>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5">
      <c r="A164" s="219"/>
      <c r="B164" s="220"/>
      <c r="C164" s="257" t="s">
        <v>438</v>
      </c>
      <c r="D164" s="244"/>
      <c r="E164" s="244"/>
      <c r="F164" s="244"/>
      <c r="G164" s="244"/>
      <c r="H164" s="223"/>
      <c r="I164" s="223"/>
      <c r="J164" s="223"/>
      <c r="K164" s="223"/>
      <c r="L164" s="223"/>
      <c r="M164" s="223"/>
      <c r="N164" s="222"/>
      <c r="O164" s="222"/>
      <c r="P164" s="222"/>
      <c r="Q164" s="222"/>
      <c r="R164" s="223"/>
      <c r="S164" s="223"/>
      <c r="T164" s="223"/>
      <c r="U164" s="223"/>
      <c r="V164" s="223"/>
      <c r="W164" s="223"/>
      <c r="X164" s="223"/>
      <c r="Y164" s="212"/>
      <c r="Z164" s="212"/>
      <c r="AA164" s="212"/>
      <c r="AB164" s="212"/>
      <c r="AC164" s="212"/>
      <c r="AD164" s="212"/>
      <c r="AE164" s="212"/>
      <c r="AF164" s="212"/>
      <c r="AG164" s="212" t="s">
        <v>241</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19"/>
      <c r="B165" s="220"/>
      <c r="C165" s="258" t="s">
        <v>439</v>
      </c>
      <c r="D165" s="225"/>
      <c r="E165" s="226">
        <v>0.26950000000000002</v>
      </c>
      <c r="F165" s="223"/>
      <c r="G165" s="223"/>
      <c r="H165" s="223"/>
      <c r="I165" s="223"/>
      <c r="J165" s="223"/>
      <c r="K165" s="223"/>
      <c r="L165" s="223"/>
      <c r="M165" s="223"/>
      <c r="N165" s="222"/>
      <c r="O165" s="222"/>
      <c r="P165" s="222"/>
      <c r="Q165" s="222"/>
      <c r="R165" s="223"/>
      <c r="S165" s="223"/>
      <c r="T165" s="223"/>
      <c r="U165" s="223"/>
      <c r="V165" s="223"/>
      <c r="W165" s="223"/>
      <c r="X165" s="223"/>
      <c r="Y165" s="212"/>
      <c r="Z165" s="212"/>
      <c r="AA165" s="212"/>
      <c r="AB165" s="212"/>
      <c r="AC165" s="212"/>
      <c r="AD165" s="212"/>
      <c r="AE165" s="212"/>
      <c r="AF165" s="212"/>
      <c r="AG165" s="212" t="s">
        <v>247</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5">
      <c r="A166" s="234">
        <v>39</v>
      </c>
      <c r="B166" s="235" t="s">
        <v>440</v>
      </c>
      <c r="C166" s="254" t="s">
        <v>441</v>
      </c>
      <c r="D166" s="236" t="s">
        <v>255</v>
      </c>
      <c r="E166" s="237">
        <v>2.0699999999999998</v>
      </c>
      <c r="F166" s="238"/>
      <c r="G166" s="239">
        <f>ROUND(E166*F166,2)</f>
        <v>0</v>
      </c>
      <c r="H166" s="238"/>
      <c r="I166" s="239">
        <f>ROUND(E166*H166,2)</f>
        <v>0</v>
      </c>
      <c r="J166" s="238"/>
      <c r="K166" s="239">
        <f>ROUND(E166*J166,2)</f>
        <v>0</v>
      </c>
      <c r="L166" s="239">
        <v>21</v>
      </c>
      <c r="M166" s="239">
        <f>G166*(1+L166/100)</f>
        <v>0</v>
      </c>
      <c r="N166" s="237">
        <v>2.5249999999999999</v>
      </c>
      <c r="O166" s="237">
        <f>ROUND(E166*N166,2)</f>
        <v>5.23</v>
      </c>
      <c r="P166" s="237">
        <v>0</v>
      </c>
      <c r="Q166" s="237">
        <f>ROUND(E166*P166,2)</f>
        <v>0</v>
      </c>
      <c r="R166" s="239" t="s">
        <v>426</v>
      </c>
      <c r="S166" s="239" t="s">
        <v>211</v>
      </c>
      <c r="T166" s="240" t="s">
        <v>211</v>
      </c>
      <c r="U166" s="223">
        <v>0.47699999999999998</v>
      </c>
      <c r="V166" s="223">
        <f>ROUND(E166*U166,2)</f>
        <v>0.99</v>
      </c>
      <c r="W166" s="223"/>
      <c r="X166" s="223" t="s">
        <v>238</v>
      </c>
      <c r="Y166" s="212"/>
      <c r="Z166" s="212"/>
      <c r="AA166" s="212"/>
      <c r="AB166" s="212"/>
      <c r="AC166" s="212"/>
      <c r="AD166" s="212"/>
      <c r="AE166" s="212"/>
      <c r="AF166" s="212"/>
      <c r="AG166" s="212" t="s">
        <v>239</v>
      </c>
      <c r="AH166" s="212"/>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19"/>
      <c r="B167" s="220"/>
      <c r="C167" s="258" t="s">
        <v>442</v>
      </c>
      <c r="D167" s="225"/>
      <c r="E167" s="226"/>
      <c r="F167" s="223"/>
      <c r="G167" s="223"/>
      <c r="H167" s="223"/>
      <c r="I167" s="223"/>
      <c r="J167" s="223"/>
      <c r="K167" s="223"/>
      <c r="L167" s="223"/>
      <c r="M167" s="223"/>
      <c r="N167" s="222"/>
      <c r="O167" s="222"/>
      <c r="P167" s="222"/>
      <c r="Q167" s="222"/>
      <c r="R167" s="223"/>
      <c r="S167" s="223"/>
      <c r="T167" s="223"/>
      <c r="U167" s="223"/>
      <c r="V167" s="223"/>
      <c r="W167" s="223"/>
      <c r="X167" s="223"/>
      <c r="Y167" s="212"/>
      <c r="Z167" s="212"/>
      <c r="AA167" s="212"/>
      <c r="AB167" s="212"/>
      <c r="AC167" s="212"/>
      <c r="AD167" s="212"/>
      <c r="AE167" s="212"/>
      <c r="AF167" s="212"/>
      <c r="AG167" s="212" t="s">
        <v>247</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19"/>
      <c r="B168" s="220"/>
      <c r="C168" s="258" t="s">
        <v>443</v>
      </c>
      <c r="D168" s="225"/>
      <c r="E168" s="226">
        <v>2.0699999999999998</v>
      </c>
      <c r="F168" s="223"/>
      <c r="G168" s="223"/>
      <c r="H168" s="223"/>
      <c r="I168" s="223"/>
      <c r="J168" s="223"/>
      <c r="K168" s="223"/>
      <c r="L168" s="223"/>
      <c r="M168" s="223"/>
      <c r="N168" s="222"/>
      <c r="O168" s="222"/>
      <c r="P168" s="222"/>
      <c r="Q168" s="222"/>
      <c r="R168" s="223"/>
      <c r="S168" s="223"/>
      <c r="T168" s="223"/>
      <c r="U168" s="223"/>
      <c r="V168" s="223"/>
      <c r="W168" s="223"/>
      <c r="X168" s="223"/>
      <c r="Y168" s="212"/>
      <c r="Z168" s="212"/>
      <c r="AA168" s="212"/>
      <c r="AB168" s="212"/>
      <c r="AC168" s="212"/>
      <c r="AD168" s="212"/>
      <c r="AE168" s="212"/>
      <c r="AF168" s="212"/>
      <c r="AG168" s="212" t="s">
        <v>247</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outlineLevel="1" x14ac:dyDescent="0.25">
      <c r="A169" s="234">
        <v>40</v>
      </c>
      <c r="B169" s="235" t="s">
        <v>444</v>
      </c>
      <c r="C169" s="254" t="s">
        <v>445</v>
      </c>
      <c r="D169" s="236" t="s">
        <v>255</v>
      </c>
      <c r="E169" s="237">
        <v>15.4575</v>
      </c>
      <c r="F169" s="238"/>
      <c r="G169" s="239">
        <f>ROUND(E169*F169,2)</f>
        <v>0</v>
      </c>
      <c r="H169" s="238"/>
      <c r="I169" s="239">
        <f>ROUND(E169*H169,2)</f>
        <v>0</v>
      </c>
      <c r="J169" s="238"/>
      <c r="K169" s="239">
        <f>ROUND(E169*J169,2)</f>
        <v>0</v>
      </c>
      <c r="L169" s="239">
        <v>21</v>
      </c>
      <c r="M169" s="239">
        <f>G169*(1+L169/100)</f>
        <v>0</v>
      </c>
      <c r="N169" s="237">
        <v>2.5249999999999999</v>
      </c>
      <c r="O169" s="237">
        <f>ROUND(E169*N169,2)</f>
        <v>39.03</v>
      </c>
      <c r="P169" s="237">
        <v>0</v>
      </c>
      <c r="Q169" s="237">
        <f>ROUND(E169*P169,2)</f>
        <v>0</v>
      </c>
      <c r="R169" s="239" t="s">
        <v>426</v>
      </c>
      <c r="S169" s="239" t="s">
        <v>211</v>
      </c>
      <c r="T169" s="240" t="s">
        <v>211</v>
      </c>
      <c r="U169" s="223">
        <v>0.48</v>
      </c>
      <c r="V169" s="223">
        <f>ROUND(E169*U169,2)</f>
        <v>7.42</v>
      </c>
      <c r="W169" s="223"/>
      <c r="X169" s="223" t="s">
        <v>238</v>
      </c>
      <c r="Y169" s="212"/>
      <c r="Z169" s="212"/>
      <c r="AA169" s="212"/>
      <c r="AB169" s="212"/>
      <c r="AC169" s="212"/>
      <c r="AD169" s="212"/>
      <c r="AE169" s="212"/>
      <c r="AF169" s="212"/>
      <c r="AG169" s="212" t="s">
        <v>239</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5">
      <c r="A170" s="219"/>
      <c r="B170" s="220"/>
      <c r="C170" s="257" t="s">
        <v>446</v>
      </c>
      <c r="D170" s="244"/>
      <c r="E170" s="244"/>
      <c r="F170" s="244"/>
      <c r="G170" s="244"/>
      <c r="H170" s="223"/>
      <c r="I170" s="223"/>
      <c r="J170" s="223"/>
      <c r="K170" s="223"/>
      <c r="L170" s="223"/>
      <c r="M170" s="223"/>
      <c r="N170" s="222"/>
      <c r="O170" s="222"/>
      <c r="P170" s="222"/>
      <c r="Q170" s="222"/>
      <c r="R170" s="223"/>
      <c r="S170" s="223"/>
      <c r="T170" s="223"/>
      <c r="U170" s="223"/>
      <c r="V170" s="223"/>
      <c r="W170" s="223"/>
      <c r="X170" s="223"/>
      <c r="Y170" s="212"/>
      <c r="Z170" s="212"/>
      <c r="AA170" s="212"/>
      <c r="AB170" s="212"/>
      <c r="AC170" s="212"/>
      <c r="AD170" s="212"/>
      <c r="AE170" s="212"/>
      <c r="AF170" s="212"/>
      <c r="AG170" s="212" t="s">
        <v>241</v>
      </c>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outlineLevel="1" x14ac:dyDescent="0.25">
      <c r="A171" s="219"/>
      <c r="B171" s="220"/>
      <c r="C171" s="258" t="s">
        <v>447</v>
      </c>
      <c r="D171" s="225"/>
      <c r="E171" s="226">
        <v>11.137499999999999</v>
      </c>
      <c r="F171" s="223"/>
      <c r="G171" s="223"/>
      <c r="H171" s="223"/>
      <c r="I171" s="223"/>
      <c r="J171" s="223"/>
      <c r="K171" s="223"/>
      <c r="L171" s="223"/>
      <c r="M171" s="223"/>
      <c r="N171" s="222"/>
      <c r="O171" s="222"/>
      <c r="P171" s="222"/>
      <c r="Q171" s="222"/>
      <c r="R171" s="223"/>
      <c r="S171" s="223"/>
      <c r="T171" s="223"/>
      <c r="U171" s="223"/>
      <c r="V171" s="223"/>
      <c r="W171" s="223"/>
      <c r="X171" s="223"/>
      <c r="Y171" s="212"/>
      <c r="Z171" s="212"/>
      <c r="AA171" s="212"/>
      <c r="AB171" s="212"/>
      <c r="AC171" s="212"/>
      <c r="AD171" s="212"/>
      <c r="AE171" s="212"/>
      <c r="AF171" s="212"/>
      <c r="AG171" s="212" t="s">
        <v>247</v>
      </c>
      <c r="AH171" s="212">
        <v>0</v>
      </c>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19"/>
      <c r="B172" s="220"/>
      <c r="C172" s="258" t="s">
        <v>448</v>
      </c>
      <c r="D172" s="225"/>
      <c r="E172" s="226">
        <v>4.32</v>
      </c>
      <c r="F172" s="223"/>
      <c r="G172" s="223"/>
      <c r="H172" s="223"/>
      <c r="I172" s="223"/>
      <c r="J172" s="223"/>
      <c r="K172" s="223"/>
      <c r="L172" s="223"/>
      <c r="M172" s="223"/>
      <c r="N172" s="222"/>
      <c r="O172" s="222"/>
      <c r="P172" s="222"/>
      <c r="Q172" s="222"/>
      <c r="R172" s="223"/>
      <c r="S172" s="223"/>
      <c r="T172" s="223"/>
      <c r="U172" s="223"/>
      <c r="V172" s="223"/>
      <c r="W172" s="223"/>
      <c r="X172" s="223"/>
      <c r="Y172" s="212"/>
      <c r="Z172" s="212"/>
      <c r="AA172" s="212"/>
      <c r="AB172" s="212"/>
      <c r="AC172" s="212"/>
      <c r="AD172" s="212"/>
      <c r="AE172" s="212"/>
      <c r="AF172" s="212"/>
      <c r="AG172" s="212" t="s">
        <v>247</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outlineLevel="1" x14ac:dyDescent="0.25">
      <c r="A173" s="234">
        <v>41</v>
      </c>
      <c r="B173" s="235" t="s">
        <v>449</v>
      </c>
      <c r="C173" s="254" t="s">
        <v>450</v>
      </c>
      <c r="D173" s="236" t="s">
        <v>266</v>
      </c>
      <c r="E173" s="237">
        <v>31.8</v>
      </c>
      <c r="F173" s="238"/>
      <c r="G173" s="239">
        <f>ROUND(E173*F173,2)</f>
        <v>0</v>
      </c>
      <c r="H173" s="238"/>
      <c r="I173" s="239">
        <f>ROUND(E173*H173,2)</f>
        <v>0</v>
      </c>
      <c r="J173" s="238"/>
      <c r="K173" s="239">
        <f>ROUND(E173*J173,2)</f>
        <v>0</v>
      </c>
      <c r="L173" s="239">
        <v>21</v>
      </c>
      <c r="M173" s="239">
        <f>G173*(1+L173/100)</f>
        <v>0</v>
      </c>
      <c r="N173" s="237">
        <v>3.916E-2</v>
      </c>
      <c r="O173" s="237">
        <f>ROUND(E173*N173,2)</f>
        <v>1.25</v>
      </c>
      <c r="P173" s="237">
        <v>0</v>
      </c>
      <c r="Q173" s="237">
        <f>ROUND(E173*P173,2)</f>
        <v>0</v>
      </c>
      <c r="R173" s="239" t="s">
        <v>426</v>
      </c>
      <c r="S173" s="239" t="s">
        <v>211</v>
      </c>
      <c r="T173" s="240" t="s">
        <v>211</v>
      </c>
      <c r="U173" s="223">
        <v>1.05</v>
      </c>
      <c r="V173" s="223">
        <f>ROUND(E173*U173,2)</f>
        <v>33.39</v>
      </c>
      <c r="W173" s="223"/>
      <c r="X173" s="223" t="s">
        <v>238</v>
      </c>
      <c r="Y173" s="212"/>
      <c r="Z173" s="212"/>
      <c r="AA173" s="212"/>
      <c r="AB173" s="212"/>
      <c r="AC173" s="212"/>
      <c r="AD173" s="212"/>
      <c r="AE173" s="212"/>
      <c r="AF173" s="212"/>
      <c r="AG173" s="212" t="s">
        <v>239</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ht="21" outlineLevel="1" x14ac:dyDescent="0.25">
      <c r="A174" s="219"/>
      <c r="B174" s="220"/>
      <c r="C174" s="257" t="s">
        <v>451</v>
      </c>
      <c r="D174" s="244"/>
      <c r="E174" s="244"/>
      <c r="F174" s="244"/>
      <c r="G174" s="244"/>
      <c r="H174" s="223"/>
      <c r="I174" s="223"/>
      <c r="J174" s="223"/>
      <c r="K174" s="223"/>
      <c r="L174" s="223"/>
      <c r="M174" s="223"/>
      <c r="N174" s="222"/>
      <c r="O174" s="222"/>
      <c r="P174" s="222"/>
      <c r="Q174" s="222"/>
      <c r="R174" s="223"/>
      <c r="S174" s="223"/>
      <c r="T174" s="223"/>
      <c r="U174" s="223"/>
      <c r="V174" s="223"/>
      <c r="W174" s="223"/>
      <c r="X174" s="223"/>
      <c r="Y174" s="212"/>
      <c r="Z174" s="212"/>
      <c r="AA174" s="212"/>
      <c r="AB174" s="212"/>
      <c r="AC174" s="212"/>
      <c r="AD174" s="212"/>
      <c r="AE174" s="212"/>
      <c r="AF174" s="212"/>
      <c r="AG174" s="212" t="s">
        <v>241</v>
      </c>
      <c r="AH174" s="212"/>
      <c r="AI174" s="212"/>
      <c r="AJ174" s="212"/>
      <c r="AK174" s="212"/>
      <c r="AL174" s="212"/>
      <c r="AM174" s="212"/>
      <c r="AN174" s="212"/>
      <c r="AO174" s="212"/>
      <c r="AP174" s="212"/>
      <c r="AQ174" s="212"/>
      <c r="AR174" s="212"/>
      <c r="AS174" s="212"/>
      <c r="AT174" s="212"/>
      <c r="AU174" s="212"/>
      <c r="AV174" s="212"/>
      <c r="AW174" s="212"/>
      <c r="AX174" s="212"/>
      <c r="AY174" s="212"/>
      <c r="AZ174" s="212"/>
      <c r="BA174" s="242" t="str">
        <f>C174</f>
        <v>svislé nebo šikmé (odkloněné), půdorysně přímé nebo zalomené, stěn základových pasů ve volných nebo zapažených jámách, rýhách, šachtách, včetně případných vzpěr,</v>
      </c>
      <c r="BB174" s="212"/>
      <c r="BC174" s="212"/>
      <c r="BD174" s="212"/>
      <c r="BE174" s="212"/>
      <c r="BF174" s="212"/>
      <c r="BG174" s="212"/>
      <c r="BH174" s="212"/>
    </row>
    <row r="175" spans="1:60" outlineLevel="1" x14ac:dyDescent="0.25">
      <c r="A175" s="219"/>
      <c r="B175" s="220"/>
      <c r="C175" s="258" t="s">
        <v>452</v>
      </c>
      <c r="D175" s="225"/>
      <c r="E175" s="226">
        <v>31.8</v>
      </c>
      <c r="F175" s="223"/>
      <c r="G175" s="223"/>
      <c r="H175" s="223"/>
      <c r="I175" s="223"/>
      <c r="J175" s="223"/>
      <c r="K175" s="223"/>
      <c r="L175" s="223"/>
      <c r="M175" s="223"/>
      <c r="N175" s="222"/>
      <c r="O175" s="222"/>
      <c r="P175" s="222"/>
      <c r="Q175" s="222"/>
      <c r="R175" s="223"/>
      <c r="S175" s="223"/>
      <c r="T175" s="223"/>
      <c r="U175" s="223"/>
      <c r="V175" s="223"/>
      <c r="W175" s="223"/>
      <c r="X175" s="223"/>
      <c r="Y175" s="212"/>
      <c r="Z175" s="212"/>
      <c r="AA175" s="212"/>
      <c r="AB175" s="212"/>
      <c r="AC175" s="212"/>
      <c r="AD175" s="212"/>
      <c r="AE175" s="212"/>
      <c r="AF175" s="212"/>
      <c r="AG175" s="212" t="s">
        <v>247</v>
      </c>
      <c r="AH175" s="212">
        <v>0</v>
      </c>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5">
      <c r="A176" s="234">
        <v>42</v>
      </c>
      <c r="B176" s="235" t="s">
        <v>453</v>
      </c>
      <c r="C176" s="254" t="s">
        <v>454</v>
      </c>
      <c r="D176" s="236" t="s">
        <v>266</v>
      </c>
      <c r="E176" s="237">
        <v>31.8</v>
      </c>
      <c r="F176" s="238"/>
      <c r="G176" s="239">
        <f>ROUND(E176*F176,2)</f>
        <v>0</v>
      </c>
      <c r="H176" s="238"/>
      <c r="I176" s="239">
        <f>ROUND(E176*H176,2)</f>
        <v>0</v>
      </c>
      <c r="J176" s="238"/>
      <c r="K176" s="239">
        <f>ROUND(E176*J176,2)</f>
        <v>0</v>
      </c>
      <c r="L176" s="239">
        <v>21</v>
      </c>
      <c r="M176" s="239">
        <f>G176*(1+L176/100)</f>
        <v>0</v>
      </c>
      <c r="N176" s="237">
        <v>0</v>
      </c>
      <c r="O176" s="237">
        <f>ROUND(E176*N176,2)</f>
        <v>0</v>
      </c>
      <c r="P176" s="237">
        <v>0</v>
      </c>
      <c r="Q176" s="237">
        <f>ROUND(E176*P176,2)</f>
        <v>0</v>
      </c>
      <c r="R176" s="239" t="s">
        <v>426</v>
      </c>
      <c r="S176" s="239" t="s">
        <v>211</v>
      </c>
      <c r="T176" s="240" t="s">
        <v>211</v>
      </c>
      <c r="U176" s="223">
        <v>0.32</v>
      </c>
      <c r="V176" s="223">
        <f>ROUND(E176*U176,2)</f>
        <v>10.18</v>
      </c>
      <c r="W176" s="223"/>
      <c r="X176" s="223" t="s">
        <v>238</v>
      </c>
      <c r="Y176" s="212"/>
      <c r="Z176" s="212"/>
      <c r="AA176" s="212"/>
      <c r="AB176" s="212"/>
      <c r="AC176" s="212"/>
      <c r="AD176" s="212"/>
      <c r="AE176" s="212"/>
      <c r="AF176" s="212"/>
      <c r="AG176" s="212" t="s">
        <v>239</v>
      </c>
      <c r="AH176" s="212"/>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ht="21" outlineLevel="1" x14ac:dyDescent="0.25">
      <c r="A177" s="219"/>
      <c r="B177" s="220"/>
      <c r="C177" s="257" t="s">
        <v>451</v>
      </c>
      <c r="D177" s="244"/>
      <c r="E177" s="244"/>
      <c r="F177" s="244"/>
      <c r="G177" s="244"/>
      <c r="H177" s="223"/>
      <c r="I177" s="223"/>
      <c r="J177" s="223"/>
      <c r="K177" s="223"/>
      <c r="L177" s="223"/>
      <c r="M177" s="223"/>
      <c r="N177" s="222"/>
      <c r="O177" s="222"/>
      <c r="P177" s="222"/>
      <c r="Q177" s="222"/>
      <c r="R177" s="223"/>
      <c r="S177" s="223"/>
      <c r="T177" s="223"/>
      <c r="U177" s="223"/>
      <c r="V177" s="223"/>
      <c r="W177" s="223"/>
      <c r="X177" s="223"/>
      <c r="Y177" s="212"/>
      <c r="Z177" s="212"/>
      <c r="AA177" s="212"/>
      <c r="AB177" s="212"/>
      <c r="AC177" s="212"/>
      <c r="AD177" s="212"/>
      <c r="AE177" s="212"/>
      <c r="AF177" s="212"/>
      <c r="AG177" s="212" t="s">
        <v>241</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42" t="str">
        <f>C177</f>
        <v>svislé nebo šikmé (odkloněné), půdorysně přímé nebo zalomené, stěn základových pasů ve volných nebo zapažených jámách, rýhách, šachtách, včetně případných vzpěr,</v>
      </c>
      <c r="BB177" s="212"/>
      <c r="BC177" s="212"/>
      <c r="BD177" s="212"/>
      <c r="BE177" s="212"/>
      <c r="BF177" s="212"/>
      <c r="BG177" s="212"/>
      <c r="BH177" s="212"/>
    </row>
    <row r="178" spans="1:60" outlineLevel="1" x14ac:dyDescent="0.25">
      <c r="A178" s="219"/>
      <c r="B178" s="220"/>
      <c r="C178" s="258" t="s">
        <v>455</v>
      </c>
      <c r="D178" s="225"/>
      <c r="E178" s="226">
        <v>31.8</v>
      </c>
      <c r="F178" s="223"/>
      <c r="G178" s="223"/>
      <c r="H178" s="223"/>
      <c r="I178" s="223"/>
      <c r="J178" s="223"/>
      <c r="K178" s="223"/>
      <c r="L178" s="223"/>
      <c r="M178" s="223"/>
      <c r="N178" s="222"/>
      <c r="O178" s="222"/>
      <c r="P178" s="222"/>
      <c r="Q178" s="222"/>
      <c r="R178" s="223"/>
      <c r="S178" s="223"/>
      <c r="T178" s="223"/>
      <c r="U178" s="223"/>
      <c r="V178" s="223"/>
      <c r="W178" s="223"/>
      <c r="X178" s="223"/>
      <c r="Y178" s="212"/>
      <c r="Z178" s="212"/>
      <c r="AA178" s="212"/>
      <c r="AB178" s="212"/>
      <c r="AC178" s="212"/>
      <c r="AD178" s="212"/>
      <c r="AE178" s="212"/>
      <c r="AF178" s="212"/>
      <c r="AG178" s="212" t="s">
        <v>247</v>
      </c>
      <c r="AH178" s="212">
        <v>5</v>
      </c>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5">
      <c r="A179" s="234">
        <v>43</v>
      </c>
      <c r="B179" s="235" t="s">
        <v>456</v>
      </c>
      <c r="C179" s="254" t="s">
        <v>457</v>
      </c>
      <c r="D179" s="236" t="s">
        <v>334</v>
      </c>
      <c r="E179" s="237">
        <v>1.54575</v>
      </c>
      <c r="F179" s="238"/>
      <c r="G179" s="239">
        <f>ROUND(E179*F179,2)</f>
        <v>0</v>
      </c>
      <c r="H179" s="238"/>
      <c r="I179" s="239">
        <f>ROUND(E179*H179,2)</f>
        <v>0</v>
      </c>
      <c r="J179" s="238"/>
      <c r="K179" s="239">
        <f>ROUND(E179*J179,2)</f>
        <v>0</v>
      </c>
      <c r="L179" s="239">
        <v>21</v>
      </c>
      <c r="M179" s="239">
        <f>G179*(1+L179/100)</f>
        <v>0</v>
      </c>
      <c r="N179" s="237">
        <v>1.0211600000000001</v>
      </c>
      <c r="O179" s="237">
        <f>ROUND(E179*N179,2)</f>
        <v>1.58</v>
      </c>
      <c r="P179" s="237">
        <v>0</v>
      </c>
      <c r="Q179" s="237">
        <f>ROUND(E179*P179,2)</f>
        <v>0</v>
      </c>
      <c r="R179" s="239" t="s">
        <v>426</v>
      </c>
      <c r="S179" s="239" t="s">
        <v>211</v>
      </c>
      <c r="T179" s="240" t="s">
        <v>211</v>
      </c>
      <c r="U179" s="223">
        <v>23.530999999999999</v>
      </c>
      <c r="V179" s="223">
        <f>ROUND(E179*U179,2)</f>
        <v>36.369999999999997</v>
      </c>
      <c r="W179" s="223"/>
      <c r="X179" s="223" t="s">
        <v>238</v>
      </c>
      <c r="Y179" s="212"/>
      <c r="Z179" s="212"/>
      <c r="AA179" s="212"/>
      <c r="AB179" s="212"/>
      <c r="AC179" s="212"/>
      <c r="AD179" s="212"/>
      <c r="AE179" s="212"/>
      <c r="AF179" s="212"/>
      <c r="AG179" s="212" t="s">
        <v>239</v>
      </c>
      <c r="AH179" s="212"/>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5">
      <c r="A180" s="219"/>
      <c r="B180" s="220"/>
      <c r="C180" s="258" t="s">
        <v>458</v>
      </c>
      <c r="D180" s="225"/>
      <c r="E180" s="226">
        <v>1.54575</v>
      </c>
      <c r="F180" s="223"/>
      <c r="G180" s="223"/>
      <c r="H180" s="223"/>
      <c r="I180" s="223"/>
      <c r="J180" s="223"/>
      <c r="K180" s="223"/>
      <c r="L180" s="223"/>
      <c r="M180" s="223"/>
      <c r="N180" s="222"/>
      <c r="O180" s="222"/>
      <c r="P180" s="222"/>
      <c r="Q180" s="222"/>
      <c r="R180" s="223"/>
      <c r="S180" s="223"/>
      <c r="T180" s="223"/>
      <c r="U180" s="223"/>
      <c r="V180" s="223"/>
      <c r="W180" s="223"/>
      <c r="X180" s="223"/>
      <c r="Y180" s="212"/>
      <c r="Z180" s="212"/>
      <c r="AA180" s="212"/>
      <c r="AB180" s="212"/>
      <c r="AC180" s="212"/>
      <c r="AD180" s="212"/>
      <c r="AE180" s="212"/>
      <c r="AF180" s="212"/>
      <c r="AG180" s="212" t="s">
        <v>247</v>
      </c>
      <c r="AH180" s="212">
        <v>5</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5">
      <c r="A181" s="234">
        <v>44</v>
      </c>
      <c r="B181" s="235" t="s">
        <v>459</v>
      </c>
      <c r="C181" s="254" t="s">
        <v>460</v>
      </c>
      <c r="D181" s="236" t="s">
        <v>255</v>
      </c>
      <c r="E181" s="237">
        <v>0.65981000000000001</v>
      </c>
      <c r="F181" s="238"/>
      <c r="G181" s="239">
        <f>ROUND(E181*F181,2)</f>
        <v>0</v>
      </c>
      <c r="H181" s="238"/>
      <c r="I181" s="239">
        <f>ROUND(E181*H181,2)</f>
        <v>0</v>
      </c>
      <c r="J181" s="238"/>
      <c r="K181" s="239">
        <f>ROUND(E181*J181,2)</f>
        <v>0</v>
      </c>
      <c r="L181" s="239">
        <v>21</v>
      </c>
      <c r="M181" s="239">
        <f>G181*(1+L181/100)</f>
        <v>0</v>
      </c>
      <c r="N181" s="237">
        <v>2.5249999999999999</v>
      </c>
      <c r="O181" s="237">
        <f>ROUND(E181*N181,2)</f>
        <v>1.67</v>
      </c>
      <c r="P181" s="237">
        <v>0</v>
      </c>
      <c r="Q181" s="237">
        <f>ROUND(E181*P181,2)</f>
        <v>0</v>
      </c>
      <c r="R181" s="239" t="s">
        <v>426</v>
      </c>
      <c r="S181" s="239" t="s">
        <v>211</v>
      </c>
      <c r="T181" s="240" t="s">
        <v>211</v>
      </c>
      <c r="U181" s="223">
        <v>0.47699999999999998</v>
      </c>
      <c r="V181" s="223">
        <f>ROUND(E181*U181,2)</f>
        <v>0.31</v>
      </c>
      <c r="W181" s="223"/>
      <c r="X181" s="223" t="s">
        <v>238</v>
      </c>
      <c r="Y181" s="212"/>
      <c r="Z181" s="212"/>
      <c r="AA181" s="212"/>
      <c r="AB181" s="212"/>
      <c r="AC181" s="212"/>
      <c r="AD181" s="212"/>
      <c r="AE181" s="212"/>
      <c r="AF181" s="212"/>
      <c r="AG181" s="212" t="s">
        <v>239</v>
      </c>
      <c r="AH181" s="212"/>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19"/>
      <c r="B182" s="220"/>
      <c r="C182" s="258" t="s">
        <v>461</v>
      </c>
      <c r="D182" s="225"/>
      <c r="E182" s="226">
        <v>0.65981000000000001</v>
      </c>
      <c r="F182" s="223"/>
      <c r="G182" s="223"/>
      <c r="H182" s="223"/>
      <c r="I182" s="223"/>
      <c r="J182" s="223"/>
      <c r="K182" s="223"/>
      <c r="L182" s="223"/>
      <c r="M182" s="223"/>
      <c r="N182" s="222"/>
      <c r="O182" s="222"/>
      <c r="P182" s="222"/>
      <c r="Q182" s="222"/>
      <c r="R182" s="223"/>
      <c r="S182" s="223"/>
      <c r="T182" s="223"/>
      <c r="U182" s="223"/>
      <c r="V182" s="223"/>
      <c r="W182" s="223"/>
      <c r="X182" s="223"/>
      <c r="Y182" s="212"/>
      <c r="Z182" s="212"/>
      <c r="AA182" s="212"/>
      <c r="AB182" s="212"/>
      <c r="AC182" s="212"/>
      <c r="AD182" s="212"/>
      <c r="AE182" s="212"/>
      <c r="AF182" s="212"/>
      <c r="AG182" s="212" t="s">
        <v>247</v>
      </c>
      <c r="AH182" s="212">
        <v>0</v>
      </c>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ht="20.399999999999999" outlineLevel="1" x14ac:dyDescent="0.25">
      <c r="A183" s="234">
        <v>45</v>
      </c>
      <c r="B183" s="235" t="s">
        <v>462</v>
      </c>
      <c r="C183" s="254" t="s">
        <v>463</v>
      </c>
      <c r="D183" s="236" t="s">
        <v>464</v>
      </c>
      <c r="E183" s="237">
        <v>1</v>
      </c>
      <c r="F183" s="238"/>
      <c r="G183" s="239">
        <f>ROUND(E183*F183,2)</f>
        <v>0</v>
      </c>
      <c r="H183" s="238"/>
      <c r="I183" s="239">
        <f>ROUND(E183*H183,2)</f>
        <v>0</v>
      </c>
      <c r="J183" s="238"/>
      <c r="K183" s="239">
        <f>ROUND(E183*J183,2)</f>
        <v>0</v>
      </c>
      <c r="L183" s="239">
        <v>21</v>
      </c>
      <c r="M183" s="239">
        <f>G183*(1+L183/100)</f>
        <v>0</v>
      </c>
      <c r="N183" s="237">
        <v>3.0300000000000001E-3</v>
      </c>
      <c r="O183" s="237">
        <f>ROUND(E183*N183,2)</f>
        <v>0</v>
      </c>
      <c r="P183" s="237">
        <v>0</v>
      </c>
      <c r="Q183" s="237">
        <f>ROUND(E183*P183,2)</f>
        <v>0</v>
      </c>
      <c r="R183" s="239" t="s">
        <v>426</v>
      </c>
      <c r="S183" s="239" t="s">
        <v>211</v>
      </c>
      <c r="T183" s="240" t="s">
        <v>211</v>
      </c>
      <c r="U183" s="223">
        <v>0.4</v>
      </c>
      <c r="V183" s="223">
        <f>ROUND(E183*U183,2)</f>
        <v>0.4</v>
      </c>
      <c r="W183" s="223"/>
      <c r="X183" s="223" t="s">
        <v>238</v>
      </c>
      <c r="Y183" s="212"/>
      <c r="Z183" s="212"/>
      <c r="AA183" s="212"/>
      <c r="AB183" s="212"/>
      <c r="AC183" s="212"/>
      <c r="AD183" s="212"/>
      <c r="AE183" s="212"/>
      <c r="AF183" s="212"/>
      <c r="AG183" s="212" t="s">
        <v>239</v>
      </c>
      <c r="AH183" s="212"/>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ht="21" outlineLevel="1" x14ac:dyDescent="0.25">
      <c r="A184" s="219"/>
      <c r="B184" s="220"/>
      <c r="C184" s="257" t="s">
        <v>465</v>
      </c>
      <c r="D184" s="244"/>
      <c r="E184" s="244"/>
      <c r="F184" s="244"/>
      <c r="G184" s="244"/>
      <c r="H184" s="223"/>
      <c r="I184" s="223"/>
      <c r="J184" s="223"/>
      <c r="K184" s="223"/>
      <c r="L184" s="223"/>
      <c r="M184" s="223"/>
      <c r="N184" s="222"/>
      <c r="O184" s="222"/>
      <c r="P184" s="222"/>
      <c r="Q184" s="222"/>
      <c r="R184" s="223"/>
      <c r="S184" s="223"/>
      <c r="T184" s="223"/>
      <c r="U184" s="223"/>
      <c r="V184" s="223"/>
      <c r="W184" s="223"/>
      <c r="X184" s="223"/>
      <c r="Y184" s="212"/>
      <c r="Z184" s="212"/>
      <c r="AA184" s="212"/>
      <c r="AB184" s="212"/>
      <c r="AC184" s="212"/>
      <c r="AD184" s="212"/>
      <c r="AE184" s="212"/>
      <c r="AF184" s="212"/>
      <c r="AG184" s="212" t="s">
        <v>241</v>
      </c>
      <c r="AH184" s="212"/>
      <c r="AI184" s="212"/>
      <c r="AJ184" s="212"/>
      <c r="AK184" s="212"/>
      <c r="AL184" s="212"/>
      <c r="AM184" s="212"/>
      <c r="AN184" s="212"/>
      <c r="AO184" s="212"/>
      <c r="AP184" s="212"/>
      <c r="AQ184" s="212"/>
      <c r="AR184" s="212"/>
      <c r="AS184" s="212"/>
      <c r="AT184" s="212"/>
      <c r="AU184" s="212"/>
      <c r="AV184" s="212"/>
      <c r="AW184" s="212"/>
      <c r="AX184" s="212"/>
      <c r="AY184" s="212"/>
      <c r="AZ184" s="212"/>
      <c r="BA184" s="242" t="str">
        <f>C184</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84" s="212"/>
      <c r="BC184" s="212"/>
      <c r="BD184" s="212"/>
      <c r="BE184" s="212"/>
      <c r="BF184" s="212"/>
      <c r="BG184" s="212"/>
      <c r="BH184" s="212"/>
    </row>
    <row r="185" spans="1:60" outlineLevel="1" x14ac:dyDescent="0.25">
      <c r="A185" s="219"/>
      <c r="B185" s="220"/>
      <c r="C185" s="258" t="s">
        <v>466</v>
      </c>
      <c r="D185" s="225"/>
      <c r="E185" s="226">
        <v>1</v>
      </c>
      <c r="F185" s="223"/>
      <c r="G185" s="223"/>
      <c r="H185" s="223"/>
      <c r="I185" s="223"/>
      <c r="J185" s="223"/>
      <c r="K185" s="223"/>
      <c r="L185" s="223"/>
      <c r="M185" s="223"/>
      <c r="N185" s="222"/>
      <c r="O185" s="222"/>
      <c r="P185" s="222"/>
      <c r="Q185" s="222"/>
      <c r="R185" s="223"/>
      <c r="S185" s="223"/>
      <c r="T185" s="223"/>
      <c r="U185" s="223"/>
      <c r="V185" s="223"/>
      <c r="W185" s="223"/>
      <c r="X185" s="223"/>
      <c r="Y185" s="212"/>
      <c r="Z185" s="212"/>
      <c r="AA185" s="212"/>
      <c r="AB185" s="212"/>
      <c r="AC185" s="212"/>
      <c r="AD185" s="212"/>
      <c r="AE185" s="212"/>
      <c r="AF185" s="212"/>
      <c r="AG185" s="212" t="s">
        <v>247</v>
      </c>
      <c r="AH185" s="212">
        <v>0</v>
      </c>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ht="20.399999999999999" outlineLevel="1" x14ac:dyDescent="0.25">
      <c r="A186" s="234">
        <v>46</v>
      </c>
      <c r="B186" s="235" t="s">
        <v>467</v>
      </c>
      <c r="C186" s="254" t="s">
        <v>468</v>
      </c>
      <c r="D186" s="236" t="s">
        <v>464</v>
      </c>
      <c r="E186" s="237">
        <v>1</v>
      </c>
      <c r="F186" s="238"/>
      <c r="G186" s="239">
        <f>ROUND(E186*F186,2)</f>
        <v>0</v>
      </c>
      <c r="H186" s="238"/>
      <c r="I186" s="239">
        <f>ROUND(E186*H186,2)</f>
        <v>0</v>
      </c>
      <c r="J186" s="238"/>
      <c r="K186" s="239">
        <f>ROUND(E186*J186,2)</f>
        <v>0</v>
      </c>
      <c r="L186" s="239">
        <v>21</v>
      </c>
      <c r="M186" s="239">
        <f>G186*(1+L186/100)</f>
        <v>0</v>
      </c>
      <c r="N186" s="237">
        <v>2.4199999999999998E-3</v>
      </c>
      <c r="O186" s="237">
        <f>ROUND(E186*N186,2)</f>
        <v>0</v>
      </c>
      <c r="P186" s="237">
        <v>0</v>
      </c>
      <c r="Q186" s="237">
        <f>ROUND(E186*P186,2)</f>
        <v>0</v>
      </c>
      <c r="R186" s="239" t="s">
        <v>426</v>
      </c>
      <c r="S186" s="239" t="s">
        <v>211</v>
      </c>
      <c r="T186" s="240" t="s">
        <v>211</v>
      </c>
      <c r="U186" s="223">
        <v>0.4</v>
      </c>
      <c r="V186" s="223">
        <f>ROUND(E186*U186,2)</f>
        <v>0.4</v>
      </c>
      <c r="W186" s="223"/>
      <c r="X186" s="223" t="s">
        <v>238</v>
      </c>
      <c r="Y186" s="212"/>
      <c r="Z186" s="212"/>
      <c r="AA186" s="212"/>
      <c r="AB186" s="212"/>
      <c r="AC186" s="212"/>
      <c r="AD186" s="212"/>
      <c r="AE186" s="212"/>
      <c r="AF186" s="212"/>
      <c r="AG186" s="212" t="s">
        <v>239</v>
      </c>
      <c r="AH186" s="212"/>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ht="21" outlineLevel="1" x14ac:dyDescent="0.25">
      <c r="A187" s="219"/>
      <c r="B187" s="220"/>
      <c r="C187" s="257" t="s">
        <v>465</v>
      </c>
      <c r="D187" s="244"/>
      <c r="E187" s="244"/>
      <c r="F187" s="244"/>
      <c r="G187" s="244"/>
      <c r="H187" s="223"/>
      <c r="I187" s="223"/>
      <c r="J187" s="223"/>
      <c r="K187" s="223"/>
      <c r="L187" s="223"/>
      <c r="M187" s="223"/>
      <c r="N187" s="222"/>
      <c r="O187" s="222"/>
      <c r="P187" s="222"/>
      <c r="Q187" s="222"/>
      <c r="R187" s="223"/>
      <c r="S187" s="223"/>
      <c r="T187" s="223"/>
      <c r="U187" s="223"/>
      <c r="V187" s="223"/>
      <c r="W187" s="223"/>
      <c r="X187" s="223"/>
      <c r="Y187" s="212"/>
      <c r="Z187" s="212"/>
      <c r="AA187" s="212"/>
      <c r="AB187" s="212"/>
      <c r="AC187" s="212"/>
      <c r="AD187" s="212"/>
      <c r="AE187" s="212"/>
      <c r="AF187" s="212"/>
      <c r="AG187" s="212" t="s">
        <v>241</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42" t="str">
        <f>C187</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187" s="212"/>
      <c r="BC187" s="212"/>
      <c r="BD187" s="212"/>
      <c r="BE187" s="212"/>
      <c r="BF187" s="212"/>
      <c r="BG187" s="212"/>
      <c r="BH187" s="212"/>
    </row>
    <row r="188" spans="1:60" outlineLevel="1" x14ac:dyDescent="0.25">
      <c r="A188" s="219"/>
      <c r="B188" s="220"/>
      <c r="C188" s="258" t="s">
        <v>469</v>
      </c>
      <c r="D188" s="225"/>
      <c r="E188" s="226">
        <v>1</v>
      </c>
      <c r="F188" s="223"/>
      <c r="G188" s="223"/>
      <c r="H188" s="223"/>
      <c r="I188" s="223"/>
      <c r="J188" s="223"/>
      <c r="K188" s="223"/>
      <c r="L188" s="223"/>
      <c r="M188" s="223"/>
      <c r="N188" s="222"/>
      <c r="O188" s="222"/>
      <c r="P188" s="222"/>
      <c r="Q188" s="222"/>
      <c r="R188" s="223"/>
      <c r="S188" s="223"/>
      <c r="T188" s="223"/>
      <c r="U188" s="223"/>
      <c r="V188" s="223"/>
      <c r="W188" s="223"/>
      <c r="X188" s="223"/>
      <c r="Y188" s="212"/>
      <c r="Z188" s="212"/>
      <c r="AA188" s="212"/>
      <c r="AB188" s="212"/>
      <c r="AC188" s="212"/>
      <c r="AD188" s="212"/>
      <c r="AE188" s="212"/>
      <c r="AF188" s="212"/>
      <c r="AG188" s="212" t="s">
        <v>247</v>
      </c>
      <c r="AH188" s="212">
        <v>0</v>
      </c>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5">
      <c r="A189" s="234">
        <v>47</v>
      </c>
      <c r="B189" s="235" t="s">
        <v>470</v>
      </c>
      <c r="C189" s="254" t="s">
        <v>471</v>
      </c>
      <c r="D189" s="236" t="s">
        <v>266</v>
      </c>
      <c r="E189" s="237">
        <v>43.1</v>
      </c>
      <c r="F189" s="238"/>
      <c r="G189" s="239">
        <f>ROUND(E189*F189,2)</f>
        <v>0</v>
      </c>
      <c r="H189" s="238"/>
      <c r="I189" s="239">
        <f>ROUND(E189*H189,2)</f>
        <v>0</v>
      </c>
      <c r="J189" s="238"/>
      <c r="K189" s="239">
        <f>ROUND(E189*J189,2)</f>
        <v>0</v>
      </c>
      <c r="L189" s="239">
        <v>21</v>
      </c>
      <c r="M189" s="239">
        <f>G189*(1+L189/100)</f>
        <v>0</v>
      </c>
      <c r="N189" s="237">
        <v>5.0000000000000001E-4</v>
      </c>
      <c r="O189" s="237">
        <f>ROUND(E189*N189,2)</f>
        <v>0.02</v>
      </c>
      <c r="P189" s="237">
        <v>0</v>
      </c>
      <c r="Q189" s="237">
        <f>ROUND(E189*P189,2)</f>
        <v>0</v>
      </c>
      <c r="R189" s="239" t="s">
        <v>422</v>
      </c>
      <c r="S189" s="239" t="s">
        <v>211</v>
      </c>
      <c r="T189" s="240" t="s">
        <v>211</v>
      </c>
      <c r="U189" s="223">
        <v>9.4E-2</v>
      </c>
      <c r="V189" s="223">
        <f>ROUND(E189*U189,2)</f>
        <v>4.05</v>
      </c>
      <c r="W189" s="223"/>
      <c r="X189" s="223" t="s">
        <v>238</v>
      </c>
      <c r="Y189" s="212"/>
      <c r="Z189" s="212"/>
      <c r="AA189" s="212"/>
      <c r="AB189" s="212"/>
      <c r="AC189" s="212"/>
      <c r="AD189" s="212"/>
      <c r="AE189" s="212"/>
      <c r="AF189" s="212"/>
      <c r="AG189" s="212" t="s">
        <v>239</v>
      </c>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outlineLevel="1" x14ac:dyDescent="0.25">
      <c r="A190" s="219"/>
      <c r="B190" s="220"/>
      <c r="C190" s="258" t="s">
        <v>286</v>
      </c>
      <c r="D190" s="225"/>
      <c r="E190" s="226"/>
      <c r="F190" s="223"/>
      <c r="G190" s="223"/>
      <c r="H190" s="223"/>
      <c r="I190" s="223"/>
      <c r="J190" s="223"/>
      <c r="K190" s="223"/>
      <c r="L190" s="223"/>
      <c r="M190" s="223"/>
      <c r="N190" s="222"/>
      <c r="O190" s="222"/>
      <c r="P190" s="222"/>
      <c r="Q190" s="222"/>
      <c r="R190" s="223"/>
      <c r="S190" s="223"/>
      <c r="T190" s="223"/>
      <c r="U190" s="223"/>
      <c r="V190" s="223"/>
      <c r="W190" s="223"/>
      <c r="X190" s="223"/>
      <c r="Y190" s="212"/>
      <c r="Z190" s="212"/>
      <c r="AA190" s="212"/>
      <c r="AB190" s="212"/>
      <c r="AC190" s="212"/>
      <c r="AD190" s="212"/>
      <c r="AE190" s="212"/>
      <c r="AF190" s="212"/>
      <c r="AG190" s="212" t="s">
        <v>247</v>
      </c>
      <c r="AH190" s="212">
        <v>0</v>
      </c>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5">
      <c r="A191" s="219"/>
      <c r="B191" s="220"/>
      <c r="C191" s="258" t="s">
        <v>472</v>
      </c>
      <c r="D191" s="225"/>
      <c r="E191" s="226">
        <v>43.1</v>
      </c>
      <c r="F191" s="223"/>
      <c r="G191" s="223"/>
      <c r="H191" s="223"/>
      <c r="I191" s="223"/>
      <c r="J191" s="223"/>
      <c r="K191" s="223"/>
      <c r="L191" s="223"/>
      <c r="M191" s="223"/>
      <c r="N191" s="222"/>
      <c r="O191" s="222"/>
      <c r="P191" s="222"/>
      <c r="Q191" s="222"/>
      <c r="R191" s="223"/>
      <c r="S191" s="223"/>
      <c r="T191" s="223"/>
      <c r="U191" s="223"/>
      <c r="V191" s="223"/>
      <c r="W191" s="223"/>
      <c r="X191" s="223"/>
      <c r="Y191" s="212"/>
      <c r="Z191" s="212"/>
      <c r="AA191" s="212"/>
      <c r="AB191" s="212"/>
      <c r="AC191" s="212"/>
      <c r="AD191" s="212"/>
      <c r="AE191" s="212"/>
      <c r="AF191" s="212"/>
      <c r="AG191" s="212" t="s">
        <v>247</v>
      </c>
      <c r="AH191" s="212">
        <v>0</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x14ac:dyDescent="0.25">
      <c r="A192" s="228" t="s">
        <v>206</v>
      </c>
      <c r="B192" s="229" t="s">
        <v>150</v>
      </c>
      <c r="C192" s="253" t="s">
        <v>151</v>
      </c>
      <c r="D192" s="230"/>
      <c r="E192" s="231"/>
      <c r="F192" s="232"/>
      <c r="G192" s="232">
        <f>SUMIF(AG193:AG224,"&lt;&gt;NOR",G193:G224)</f>
        <v>0</v>
      </c>
      <c r="H192" s="232"/>
      <c r="I192" s="232">
        <f>SUM(I193:I224)</f>
        <v>0</v>
      </c>
      <c r="J192" s="232"/>
      <c r="K192" s="232">
        <f>SUM(K193:K224)</f>
        <v>0</v>
      </c>
      <c r="L192" s="232"/>
      <c r="M192" s="232">
        <f>SUM(M193:M224)</f>
        <v>0</v>
      </c>
      <c r="N192" s="231"/>
      <c r="O192" s="231">
        <f>SUM(O193:O224)</f>
        <v>97.32</v>
      </c>
      <c r="P192" s="231"/>
      <c r="Q192" s="231">
        <f>SUM(Q193:Q224)</f>
        <v>0</v>
      </c>
      <c r="R192" s="232"/>
      <c r="S192" s="232"/>
      <c r="T192" s="233"/>
      <c r="U192" s="227"/>
      <c r="V192" s="227">
        <f>SUM(V193:V224)</f>
        <v>246.89</v>
      </c>
      <c r="W192" s="227"/>
      <c r="X192" s="227"/>
      <c r="AG192" t="s">
        <v>207</v>
      </c>
    </row>
    <row r="193" spans="1:60" outlineLevel="1" x14ac:dyDescent="0.25">
      <c r="A193" s="234">
        <v>48</v>
      </c>
      <c r="B193" s="235" t="s">
        <v>473</v>
      </c>
      <c r="C193" s="254" t="s">
        <v>474</v>
      </c>
      <c r="D193" s="236" t="s">
        <v>255</v>
      </c>
      <c r="E193" s="237">
        <v>19.6068</v>
      </c>
      <c r="F193" s="238"/>
      <c r="G193" s="239">
        <f>ROUND(E193*F193,2)</f>
        <v>0</v>
      </c>
      <c r="H193" s="238"/>
      <c r="I193" s="239">
        <f>ROUND(E193*H193,2)</f>
        <v>0</v>
      </c>
      <c r="J193" s="238"/>
      <c r="K193" s="239">
        <f>ROUND(E193*J193,2)</f>
        <v>0</v>
      </c>
      <c r="L193" s="239">
        <v>21</v>
      </c>
      <c r="M193" s="239">
        <f>G193*(1+L193/100)</f>
        <v>0</v>
      </c>
      <c r="N193" s="237">
        <v>2.5276700000000001</v>
      </c>
      <c r="O193" s="237">
        <f>ROUND(E193*N193,2)</f>
        <v>49.56</v>
      </c>
      <c r="P193" s="237">
        <v>0</v>
      </c>
      <c r="Q193" s="237">
        <f>ROUND(E193*P193,2)</f>
        <v>0</v>
      </c>
      <c r="R193" s="239" t="s">
        <v>426</v>
      </c>
      <c r="S193" s="239" t="s">
        <v>211</v>
      </c>
      <c r="T193" s="240" t="s">
        <v>211</v>
      </c>
      <c r="U193" s="223">
        <v>1.093</v>
      </c>
      <c r="V193" s="223">
        <f>ROUND(E193*U193,2)</f>
        <v>21.43</v>
      </c>
      <c r="W193" s="223"/>
      <c r="X193" s="223" t="s">
        <v>238</v>
      </c>
      <c r="Y193" s="212"/>
      <c r="Z193" s="212"/>
      <c r="AA193" s="212"/>
      <c r="AB193" s="212"/>
      <c r="AC193" s="212"/>
      <c r="AD193" s="212"/>
      <c r="AE193" s="212"/>
      <c r="AF193" s="212"/>
      <c r="AG193" s="212" t="s">
        <v>239</v>
      </c>
      <c r="AH193" s="212"/>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ht="21" outlineLevel="1" x14ac:dyDescent="0.25">
      <c r="A194" s="219"/>
      <c r="B194" s="220"/>
      <c r="C194" s="257" t="s">
        <v>475</v>
      </c>
      <c r="D194" s="244"/>
      <c r="E194" s="244"/>
      <c r="F194" s="244"/>
      <c r="G194" s="244"/>
      <c r="H194" s="223"/>
      <c r="I194" s="223"/>
      <c r="J194" s="223"/>
      <c r="K194" s="223"/>
      <c r="L194" s="223"/>
      <c r="M194" s="223"/>
      <c r="N194" s="222"/>
      <c r="O194" s="222"/>
      <c r="P194" s="222"/>
      <c r="Q194" s="222"/>
      <c r="R194" s="223"/>
      <c r="S194" s="223"/>
      <c r="T194" s="223"/>
      <c r="U194" s="223"/>
      <c r="V194" s="223"/>
      <c r="W194" s="223"/>
      <c r="X194" s="223"/>
      <c r="Y194" s="212"/>
      <c r="Z194" s="212"/>
      <c r="AA194" s="212"/>
      <c r="AB194" s="212"/>
      <c r="AC194" s="212"/>
      <c r="AD194" s="212"/>
      <c r="AE194" s="212"/>
      <c r="AF194" s="212"/>
      <c r="AG194" s="212" t="s">
        <v>241</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42" t="str">
        <f>C194</f>
        <v>nosných, výplňových, obkladových, půdních, štítových, poprsních apod. (bez výztuže), s pomocným lešením o výšce podlahy do 1900 mm a pro zatížení 1,5 kPa,</v>
      </c>
      <c r="BB194" s="212"/>
      <c r="BC194" s="212"/>
      <c r="BD194" s="212"/>
      <c r="BE194" s="212"/>
      <c r="BF194" s="212"/>
      <c r="BG194" s="212"/>
      <c r="BH194" s="212"/>
    </row>
    <row r="195" spans="1:60" outlineLevel="1" x14ac:dyDescent="0.25">
      <c r="A195" s="219"/>
      <c r="B195" s="220"/>
      <c r="C195" s="258" t="s">
        <v>476</v>
      </c>
      <c r="D195" s="225"/>
      <c r="E195" s="226">
        <v>6.2190000000000003</v>
      </c>
      <c r="F195" s="223"/>
      <c r="G195" s="223"/>
      <c r="H195" s="223"/>
      <c r="I195" s="223"/>
      <c r="J195" s="223"/>
      <c r="K195" s="223"/>
      <c r="L195" s="223"/>
      <c r="M195" s="223"/>
      <c r="N195" s="222"/>
      <c r="O195" s="222"/>
      <c r="P195" s="222"/>
      <c r="Q195" s="222"/>
      <c r="R195" s="223"/>
      <c r="S195" s="223"/>
      <c r="T195" s="223"/>
      <c r="U195" s="223"/>
      <c r="V195" s="223"/>
      <c r="W195" s="223"/>
      <c r="X195" s="223"/>
      <c r="Y195" s="212"/>
      <c r="Z195" s="212"/>
      <c r="AA195" s="212"/>
      <c r="AB195" s="212"/>
      <c r="AC195" s="212"/>
      <c r="AD195" s="212"/>
      <c r="AE195" s="212"/>
      <c r="AF195" s="212"/>
      <c r="AG195" s="212" t="s">
        <v>247</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5">
      <c r="A196" s="219"/>
      <c r="B196" s="220"/>
      <c r="C196" s="258" t="s">
        <v>477</v>
      </c>
      <c r="D196" s="225"/>
      <c r="E196" s="226">
        <v>2.2799999999999998</v>
      </c>
      <c r="F196" s="223"/>
      <c r="G196" s="223"/>
      <c r="H196" s="223"/>
      <c r="I196" s="223"/>
      <c r="J196" s="223"/>
      <c r="K196" s="223"/>
      <c r="L196" s="223"/>
      <c r="M196" s="223"/>
      <c r="N196" s="222"/>
      <c r="O196" s="222"/>
      <c r="P196" s="222"/>
      <c r="Q196" s="222"/>
      <c r="R196" s="223"/>
      <c r="S196" s="223"/>
      <c r="T196" s="223"/>
      <c r="U196" s="223"/>
      <c r="V196" s="223"/>
      <c r="W196" s="223"/>
      <c r="X196" s="223"/>
      <c r="Y196" s="212"/>
      <c r="Z196" s="212"/>
      <c r="AA196" s="212"/>
      <c r="AB196" s="212"/>
      <c r="AC196" s="212"/>
      <c r="AD196" s="212"/>
      <c r="AE196" s="212"/>
      <c r="AF196" s="212"/>
      <c r="AG196" s="212" t="s">
        <v>247</v>
      </c>
      <c r="AH196" s="212">
        <v>0</v>
      </c>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5">
      <c r="A197" s="219"/>
      <c r="B197" s="220"/>
      <c r="C197" s="258" t="s">
        <v>478</v>
      </c>
      <c r="D197" s="225"/>
      <c r="E197" s="226">
        <v>8.3808000000000007</v>
      </c>
      <c r="F197" s="223"/>
      <c r="G197" s="223"/>
      <c r="H197" s="223"/>
      <c r="I197" s="223"/>
      <c r="J197" s="223"/>
      <c r="K197" s="223"/>
      <c r="L197" s="223"/>
      <c r="M197" s="223"/>
      <c r="N197" s="222"/>
      <c r="O197" s="222"/>
      <c r="P197" s="222"/>
      <c r="Q197" s="222"/>
      <c r="R197" s="223"/>
      <c r="S197" s="223"/>
      <c r="T197" s="223"/>
      <c r="U197" s="223"/>
      <c r="V197" s="223"/>
      <c r="W197" s="223"/>
      <c r="X197" s="223"/>
      <c r="Y197" s="212"/>
      <c r="Z197" s="212"/>
      <c r="AA197" s="212"/>
      <c r="AB197" s="212"/>
      <c r="AC197" s="212"/>
      <c r="AD197" s="212"/>
      <c r="AE197" s="212"/>
      <c r="AF197" s="212"/>
      <c r="AG197" s="212" t="s">
        <v>247</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outlineLevel="1" x14ac:dyDescent="0.25">
      <c r="A198" s="219"/>
      <c r="B198" s="220"/>
      <c r="C198" s="258" t="s">
        <v>479</v>
      </c>
      <c r="D198" s="225"/>
      <c r="E198" s="226">
        <v>2.7269999999999999</v>
      </c>
      <c r="F198" s="223"/>
      <c r="G198" s="223"/>
      <c r="H198" s="223"/>
      <c r="I198" s="223"/>
      <c r="J198" s="223"/>
      <c r="K198" s="223"/>
      <c r="L198" s="223"/>
      <c r="M198" s="223"/>
      <c r="N198" s="222"/>
      <c r="O198" s="222"/>
      <c r="P198" s="222"/>
      <c r="Q198" s="222"/>
      <c r="R198" s="223"/>
      <c r="S198" s="223"/>
      <c r="T198" s="223"/>
      <c r="U198" s="223"/>
      <c r="V198" s="223"/>
      <c r="W198" s="223"/>
      <c r="X198" s="223"/>
      <c r="Y198" s="212"/>
      <c r="Z198" s="212"/>
      <c r="AA198" s="212"/>
      <c r="AB198" s="212"/>
      <c r="AC198" s="212"/>
      <c r="AD198" s="212"/>
      <c r="AE198" s="212"/>
      <c r="AF198" s="212"/>
      <c r="AG198" s="212" t="s">
        <v>247</v>
      </c>
      <c r="AH198" s="212">
        <v>0</v>
      </c>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row>
    <row r="199" spans="1:60" outlineLevel="1" x14ac:dyDescent="0.25">
      <c r="A199" s="234">
        <v>49</v>
      </c>
      <c r="B199" s="235" t="s">
        <v>480</v>
      </c>
      <c r="C199" s="254" t="s">
        <v>481</v>
      </c>
      <c r="D199" s="236" t="s">
        <v>266</v>
      </c>
      <c r="E199" s="237">
        <v>100.816</v>
      </c>
      <c r="F199" s="238"/>
      <c r="G199" s="239">
        <f>ROUND(E199*F199,2)</f>
        <v>0</v>
      </c>
      <c r="H199" s="238"/>
      <c r="I199" s="239">
        <f>ROUND(E199*H199,2)</f>
        <v>0</v>
      </c>
      <c r="J199" s="238"/>
      <c r="K199" s="239">
        <f>ROUND(E199*J199,2)</f>
        <v>0</v>
      </c>
      <c r="L199" s="239">
        <v>21</v>
      </c>
      <c r="M199" s="239">
        <f>G199*(1+L199/100)</f>
        <v>0</v>
      </c>
      <c r="N199" s="237">
        <v>3.9309999999999998E-2</v>
      </c>
      <c r="O199" s="237">
        <f>ROUND(E199*N199,2)</f>
        <v>3.96</v>
      </c>
      <c r="P199" s="237">
        <v>0</v>
      </c>
      <c r="Q199" s="237">
        <f>ROUND(E199*P199,2)</f>
        <v>0</v>
      </c>
      <c r="R199" s="239" t="s">
        <v>426</v>
      </c>
      <c r="S199" s="239" t="s">
        <v>211</v>
      </c>
      <c r="T199" s="240" t="s">
        <v>211</v>
      </c>
      <c r="U199" s="223">
        <v>0.65</v>
      </c>
      <c r="V199" s="223">
        <f>ROUND(E199*U199,2)</f>
        <v>65.53</v>
      </c>
      <c r="W199" s="223"/>
      <c r="X199" s="223" t="s">
        <v>238</v>
      </c>
      <c r="Y199" s="212"/>
      <c r="Z199" s="212"/>
      <c r="AA199" s="212"/>
      <c r="AB199" s="212"/>
      <c r="AC199" s="212"/>
      <c r="AD199" s="212"/>
      <c r="AE199" s="212"/>
      <c r="AF199" s="212"/>
      <c r="AG199" s="212" t="s">
        <v>239</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ht="21" outlineLevel="1" x14ac:dyDescent="0.25">
      <c r="A200" s="219"/>
      <c r="B200" s="220"/>
      <c r="C200" s="257" t="s">
        <v>482</v>
      </c>
      <c r="D200" s="244"/>
      <c r="E200" s="244"/>
      <c r="F200" s="244"/>
      <c r="G200" s="244"/>
      <c r="H200" s="223"/>
      <c r="I200" s="223"/>
      <c r="J200" s="223"/>
      <c r="K200" s="223"/>
      <c r="L200" s="223"/>
      <c r="M200" s="223"/>
      <c r="N200" s="222"/>
      <c r="O200" s="222"/>
      <c r="P200" s="222"/>
      <c r="Q200" s="222"/>
      <c r="R200" s="223"/>
      <c r="S200" s="223"/>
      <c r="T200" s="223"/>
      <c r="U200" s="223"/>
      <c r="V200" s="223"/>
      <c r="W200" s="223"/>
      <c r="X200" s="223"/>
      <c r="Y200" s="212"/>
      <c r="Z200" s="212"/>
      <c r="AA200" s="212"/>
      <c r="AB200" s="212"/>
      <c r="AC200" s="212"/>
      <c r="AD200" s="212"/>
      <c r="AE200" s="212"/>
      <c r="AF200" s="212"/>
      <c r="AG200" s="212" t="s">
        <v>241</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42" t="str">
        <f>C200</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00" s="212"/>
      <c r="BC200" s="212"/>
      <c r="BD200" s="212"/>
      <c r="BE200" s="212"/>
      <c r="BF200" s="212"/>
      <c r="BG200" s="212"/>
      <c r="BH200" s="212"/>
    </row>
    <row r="201" spans="1:60" outlineLevel="1" x14ac:dyDescent="0.25">
      <c r="A201" s="219"/>
      <c r="B201" s="220"/>
      <c r="C201" s="258" t="s">
        <v>483</v>
      </c>
      <c r="D201" s="225"/>
      <c r="E201" s="226">
        <v>46.512999999999998</v>
      </c>
      <c r="F201" s="223"/>
      <c r="G201" s="223"/>
      <c r="H201" s="223"/>
      <c r="I201" s="223"/>
      <c r="J201" s="223"/>
      <c r="K201" s="223"/>
      <c r="L201" s="223"/>
      <c r="M201" s="223"/>
      <c r="N201" s="222"/>
      <c r="O201" s="222"/>
      <c r="P201" s="222"/>
      <c r="Q201" s="222"/>
      <c r="R201" s="223"/>
      <c r="S201" s="223"/>
      <c r="T201" s="223"/>
      <c r="U201" s="223"/>
      <c r="V201" s="223"/>
      <c r="W201" s="223"/>
      <c r="X201" s="223"/>
      <c r="Y201" s="212"/>
      <c r="Z201" s="212"/>
      <c r="AA201" s="212"/>
      <c r="AB201" s="212"/>
      <c r="AC201" s="212"/>
      <c r="AD201" s="212"/>
      <c r="AE201" s="212"/>
      <c r="AF201" s="212"/>
      <c r="AG201" s="212" t="s">
        <v>247</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outlineLevel="1" x14ac:dyDescent="0.25">
      <c r="A202" s="219"/>
      <c r="B202" s="220"/>
      <c r="C202" s="258" t="s">
        <v>484</v>
      </c>
      <c r="D202" s="225"/>
      <c r="E202" s="226">
        <v>54.302999999999997</v>
      </c>
      <c r="F202" s="223"/>
      <c r="G202" s="223"/>
      <c r="H202" s="223"/>
      <c r="I202" s="223"/>
      <c r="J202" s="223"/>
      <c r="K202" s="223"/>
      <c r="L202" s="223"/>
      <c r="M202" s="223"/>
      <c r="N202" s="222"/>
      <c r="O202" s="222"/>
      <c r="P202" s="222"/>
      <c r="Q202" s="222"/>
      <c r="R202" s="223"/>
      <c r="S202" s="223"/>
      <c r="T202" s="223"/>
      <c r="U202" s="223"/>
      <c r="V202" s="223"/>
      <c r="W202" s="223"/>
      <c r="X202" s="223"/>
      <c r="Y202" s="212"/>
      <c r="Z202" s="212"/>
      <c r="AA202" s="212"/>
      <c r="AB202" s="212"/>
      <c r="AC202" s="212"/>
      <c r="AD202" s="212"/>
      <c r="AE202" s="212"/>
      <c r="AF202" s="212"/>
      <c r="AG202" s="212" t="s">
        <v>247</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5">
      <c r="A203" s="234">
        <v>50</v>
      </c>
      <c r="B203" s="235" t="s">
        <v>485</v>
      </c>
      <c r="C203" s="254" t="s">
        <v>486</v>
      </c>
      <c r="D203" s="236" t="s">
        <v>266</v>
      </c>
      <c r="E203" s="237">
        <v>100.816</v>
      </c>
      <c r="F203" s="238"/>
      <c r="G203" s="239">
        <f>ROUND(E203*F203,2)</f>
        <v>0</v>
      </c>
      <c r="H203" s="238"/>
      <c r="I203" s="239">
        <f>ROUND(E203*H203,2)</f>
        <v>0</v>
      </c>
      <c r="J203" s="238"/>
      <c r="K203" s="239">
        <f>ROUND(E203*J203,2)</f>
        <v>0</v>
      </c>
      <c r="L203" s="239">
        <v>21</v>
      </c>
      <c r="M203" s="239">
        <f>G203*(1+L203/100)</f>
        <v>0</v>
      </c>
      <c r="N203" s="237">
        <v>0</v>
      </c>
      <c r="O203" s="237">
        <f>ROUND(E203*N203,2)</f>
        <v>0</v>
      </c>
      <c r="P203" s="237">
        <v>0</v>
      </c>
      <c r="Q203" s="237">
        <f>ROUND(E203*P203,2)</f>
        <v>0</v>
      </c>
      <c r="R203" s="239" t="s">
        <v>426</v>
      </c>
      <c r="S203" s="239" t="s">
        <v>211</v>
      </c>
      <c r="T203" s="240" t="s">
        <v>211</v>
      </c>
      <c r="U203" s="223">
        <v>0.35</v>
      </c>
      <c r="V203" s="223">
        <f>ROUND(E203*U203,2)</f>
        <v>35.29</v>
      </c>
      <c r="W203" s="223"/>
      <c r="X203" s="223" t="s">
        <v>238</v>
      </c>
      <c r="Y203" s="212"/>
      <c r="Z203" s="212"/>
      <c r="AA203" s="212"/>
      <c r="AB203" s="212"/>
      <c r="AC203" s="212"/>
      <c r="AD203" s="212"/>
      <c r="AE203" s="212"/>
      <c r="AF203" s="212"/>
      <c r="AG203" s="212" t="s">
        <v>239</v>
      </c>
      <c r="AH203" s="212"/>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ht="21" outlineLevel="1" x14ac:dyDescent="0.25">
      <c r="A204" s="219"/>
      <c r="B204" s="220"/>
      <c r="C204" s="257" t="s">
        <v>482</v>
      </c>
      <c r="D204" s="244"/>
      <c r="E204" s="244"/>
      <c r="F204" s="244"/>
      <c r="G204" s="244"/>
      <c r="H204" s="223"/>
      <c r="I204" s="223"/>
      <c r="J204" s="223"/>
      <c r="K204" s="223"/>
      <c r="L204" s="223"/>
      <c r="M204" s="223"/>
      <c r="N204" s="222"/>
      <c r="O204" s="222"/>
      <c r="P204" s="222"/>
      <c r="Q204" s="222"/>
      <c r="R204" s="223"/>
      <c r="S204" s="223"/>
      <c r="T204" s="223"/>
      <c r="U204" s="223"/>
      <c r="V204" s="223"/>
      <c r="W204" s="223"/>
      <c r="X204" s="223"/>
      <c r="Y204" s="212"/>
      <c r="Z204" s="212"/>
      <c r="AA204" s="212"/>
      <c r="AB204" s="212"/>
      <c r="AC204" s="212"/>
      <c r="AD204" s="212"/>
      <c r="AE204" s="212"/>
      <c r="AF204" s="212"/>
      <c r="AG204" s="212" t="s">
        <v>241</v>
      </c>
      <c r="AH204" s="212"/>
      <c r="AI204" s="212"/>
      <c r="AJ204" s="212"/>
      <c r="AK204" s="212"/>
      <c r="AL204" s="212"/>
      <c r="AM204" s="212"/>
      <c r="AN204" s="212"/>
      <c r="AO204" s="212"/>
      <c r="AP204" s="212"/>
      <c r="AQ204" s="212"/>
      <c r="AR204" s="212"/>
      <c r="AS204" s="212"/>
      <c r="AT204" s="212"/>
      <c r="AU204" s="212"/>
      <c r="AV204" s="212"/>
      <c r="AW204" s="212"/>
      <c r="AX204" s="212"/>
      <c r="AY204" s="212"/>
      <c r="AZ204" s="212"/>
      <c r="BA204" s="242" t="str">
        <f>C204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204" s="212"/>
      <c r="BC204" s="212"/>
      <c r="BD204" s="212"/>
      <c r="BE204" s="212"/>
      <c r="BF204" s="212"/>
      <c r="BG204" s="212"/>
      <c r="BH204" s="212"/>
    </row>
    <row r="205" spans="1:60" outlineLevel="1" x14ac:dyDescent="0.25">
      <c r="A205" s="219"/>
      <c r="B205" s="220"/>
      <c r="C205" s="258" t="s">
        <v>487</v>
      </c>
      <c r="D205" s="225"/>
      <c r="E205" s="226">
        <v>100.816</v>
      </c>
      <c r="F205" s="223"/>
      <c r="G205" s="223"/>
      <c r="H205" s="223"/>
      <c r="I205" s="223"/>
      <c r="J205" s="223"/>
      <c r="K205" s="223"/>
      <c r="L205" s="223"/>
      <c r="M205" s="223"/>
      <c r="N205" s="222"/>
      <c r="O205" s="222"/>
      <c r="P205" s="222"/>
      <c r="Q205" s="222"/>
      <c r="R205" s="223"/>
      <c r="S205" s="223"/>
      <c r="T205" s="223"/>
      <c r="U205" s="223"/>
      <c r="V205" s="223"/>
      <c r="W205" s="223"/>
      <c r="X205" s="223"/>
      <c r="Y205" s="212"/>
      <c r="Z205" s="212"/>
      <c r="AA205" s="212"/>
      <c r="AB205" s="212"/>
      <c r="AC205" s="212"/>
      <c r="AD205" s="212"/>
      <c r="AE205" s="212"/>
      <c r="AF205" s="212"/>
      <c r="AG205" s="212" t="s">
        <v>247</v>
      </c>
      <c r="AH205" s="212">
        <v>5</v>
      </c>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5">
      <c r="A206" s="234">
        <v>51</v>
      </c>
      <c r="B206" s="235" t="s">
        <v>488</v>
      </c>
      <c r="C206" s="254" t="s">
        <v>489</v>
      </c>
      <c r="D206" s="236" t="s">
        <v>334</v>
      </c>
      <c r="E206" s="237">
        <v>1.96068</v>
      </c>
      <c r="F206" s="238"/>
      <c r="G206" s="239">
        <f>ROUND(E206*F206,2)</f>
        <v>0</v>
      </c>
      <c r="H206" s="238"/>
      <c r="I206" s="239">
        <f>ROUND(E206*H206,2)</f>
        <v>0</v>
      </c>
      <c r="J206" s="238"/>
      <c r="K206" s="239">
        <f>ROUND(E206*J206,2)</f>
        <v>0</v>
      </c>
      <c r="L206" s="239">
        <v>21</v>
      </c>
      <c r="M206" s="239">
        <f>G206*(1+L206/100)</f>
        <v>0</v>
      </c>
      <c r="N206" s="237">
        <v>1.0202899999999999</v>
      </c>
      <c r="O206" s="237">
        <f>ROUND(E206*N206,2)</f>
        <v>2</v>
      </c>
      <c r="P206" s="237">
        <v>0</v>
      </c>
      <c r="Q206" s="237">
        <f>ROUND(E206*P206,2)</f>
        <v>0</v>
      </c>
      <c r="R206" s="239" t="s">
        <v>426</v>
      </c>
      <c r="S206" s="239" t="s">
        <v>211</v>
      </c>
      <c r="T206" s="240" t="s">
        <v>211</v>
      </c>
      <c r="U206" s="223">
        <v>25.271000000000001</v>
      </c>
      <c r="V206" s="223">
        <f>ROUND(E206*U206,2)</f>
        <v>49.55</v>
      </c>
      <c r="W206" s="223"/>
      <c r="X206" s="223" t="s">
        <v>238</v>
      </c>
      <c r="Y206" s="212"/>
      <c r="Z206" s="212"/>
      <c r="AA206" s="212"/>
      <c r="AB206" s="212"/>
      <c r="AC206" s="212"/>
      <c r="AD206" s="212"/>
      <c r="AE206" s="212"/>
      <c r="AF206" s="212"/>
      <c r="AG206" s="212" t="s">
        <v>239</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5">
      <c r="A207" s="219"/>
      <c r="B207" s="220"/>
      <c r="C207" s="257" t="s">
        <v>438</v>
      </c>
      <c r="D207" s="244"/>
      <c r="E207" s="244"/>
      <c r="F207" s="244"/>
      <c r="G207" s="244"/>
      <c r="H207" s="223"/>
      <c r="I207" s="223"/>
      <c r="J207" s="223"/>
      <c r="K207" s="223"/>
      <c r="L207" s="223"/>
      <c r="M207" s="223"/>
      <c r="N207" s="222"/>
      <c r="O207" s="222"/>
      <c r="P207" s="222"/>
      <c r="Q207" s="222"/>
      <c r="R207" s="223"/>
      <c r="S207" s="223"/>
      <c r="T207" s="223"/>
      <c r="U207" s="223"/>
      <c r="V207" s="223"/>
      <c r="W207" s="223"/>
      <c r="X207" s="223"/>
      <c r="Y207" s="212"/>
      <c r="Z207" s="212"/>
      <c r="AA207" s="212"/>
      <c r="AB207" s="212"/>
      <c r="AC207" s="212"/>
      <c r="AD207" s="212"/>
      <c r="AE207" s="212"/>
      <c r="AF207" s="212"/>
      <c r="AG207" s="212" t="s">
        <v>241</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5">
      <c r="A208" s="219"/>
      <c r="B208" s="220"/>
      <c r="C208" s="258" t="s">
        <v>490</v>
      </c>
      <c r="D208" s="225"/>
      <c r="E208" s="226">
        <v>1.96068</v>
      </c>
      <c r="F208" s="223"/>
      <c r="G208" s="223"/>
      <c r="H208" s="223"/>
      <c r="I208" s="223"/>
      <c r="J208" s="223"/>
      <c r="K208" s="223"/>
      <c r="L208" s="223"/>
      <c r="M208" s="223"/>
      <c r="N208" s="222"/>
      <c r="O208" s="222"/>
      <c r="P208" s="222"/>
      <c r="Q208" s="222"/>
      <c r="R208" s="223"/>
      <c r="S208" s="223"/>
      <c r="T208" s="223"/>
      <c r="U208" s="223"/>
      <c r="V208" s="223"/>
      <c r="W208" s="223"/>
      <c r="X208" s="223"/>
      <c r="Y208" s="212"/>
      <c r="Z208" s="212"/>
      <c r="AA208" s="212"/>
      <c r="AB208" s="212"/>
      <c r="AC208" s="212"/>
      <c r="AD208" s="212"/>
      <c r="AE208" s="212"/>
      <c r="AF208" s="212"/>
      <c r="AG208" s="212" t="s">
        <v>247</v>
      </c>
      <c r="AH208" s="212">
        <v>5</v>
      </c>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row>
    <row r="209" spans="1:60" outlineLevel="1" x14ac:dyDescent="0.25">
      <c r="A209" s="234">
        <v>52</v>
      </c>
      <c r="B209" s="235" t="s">
        <v>491</v>
      </c>
      <c r="C209" s="254" t="s">
        <v>492</v>
      </c>
      <c r="D209" s="236" t="s">
        <v>255</v>
      </c>
      <c r="E209" s="237">
        <v>5.0220000000000002</v>
      </c>
      <c r="F209" s="238"/>
      <c r="G209" s="239">
        <f>ROUND(E209*F209,2)</f>
        <v>0</v>
      </c>
      <c r="H209" s="238"/>
      <c r="I209" s="239">
        <f>ROUND(E209*H209,2)</f>
        <v>0</v>
      </c>
      <c r="J209" s="238"/>
      <c r="K209" s="239">
        <f>ROUND(E209*J209,2)</f>
        <v>0</v>
      </c>
      <c r="L209" s="239">
        <v>21</v>
      </c>
      <c r="M209" s="239">
        <f>G209*(1+L209/100)</f>
        <v>0</v>
      </c>
      <c r="N209" s="237">
        <v>2.54278</v>
      </c>
      <c r="O209" s="237">
        <f>ROUND(E209*N209,2)</f>
        <v>12.77</v>
      </c>
      <c r="P209" s="237">
        <v>0</v>
      </c>
      <c r="Q209" s="237">
        <f>ROUND(E209*P209,2)</f>
        <v>0</v>
      </c>
      <c r="R209" s="239" t="s">
        <v>493</v>
      </c>
      <c r="S209" s="239" t="s">
        <v>211</v>
      </c>
      <c r="T209" s="240" t="s">
        <v>211</v>
      </c>
      <c r="U209" s="223">
        <v>2.6669999999999998</v>
      </c>
      <c r="V209" s="223">
        <f>ROUND(E209*U209,2)</f>
        <v>13.39</v>
      </c>
      <c r="W209" s="223"/>
      <c r="X209" s="223" t="s">
        <v>238</v>
      </c>
      <c r="Y209" s="212"/>
      <c r="Z209" s="212"/>
      <c r="AA209" s="212"/>
      <c r="AB209" s="212"/>
      <c r="AC209" s="212"/>
      <c r="AD209" s="212"/>
      <c r="AE209" s="212"/>
      <c r="AF209" s="212"/>
      <c r="AG209" s="212" t="s">
        <v>239</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5">
      <c r="A210" s="219"/>
      <c r="B210" s="220"/>
      <c r="C210" s="258" t="s">
        <v>494</v>
      </c>
      <c r="D210" s="225"/>
      <c r="E210" s="226">
        <v>4.524</v>
      </c>
      <c r="F210" s="223"/>
      <c r="G210" s="223"/>
      <c r="H210" s="223"/>
      <c r="I210" s="223"/>
      <c r="J210" s="223"/>
      <c r="K210" s="223"/>
      <c r="L210" s="223"/>
      <c r="M210" s="223"/>
      <c r="N210" s="222"/>
      <c r="O210" s="222"/>
      <c r="P210" s="222"/>
      <c r="Q210" s="222"/>
      <c r="R210" s="223"/>
      <c r="S210" s="223"/>
      <c r="T210" s="223"/>
      <c r="U210" s="223"/>
      <c r="V210" s="223"/>
      <c r="W210" s="223"/>
      <c r="X210" s="223"/>
      <c r="Y210" s="212"/>
      <c r="Z210" s="212"/>
      <c r="AA210" s="212"/>
      <c r="AB210" s="212"/>
      <c r="AC210" s="212"/>
      <c r="AD210" s="212"/>
      <c r="AE210" s="212"/>
      <c r="AF210" s="212"/>
      <c r="AG210" s="212" t="s">
        <v>247</v>
      </c>
      <c r="AH210" s="212">
        <v>0</v>
      </c>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outlineLevel="1" x14ac:dyDescent="0.25">
      <c r="A211" s="219"/>
      <c r="B211" s="220"/>
      <c r="C211" s="258" t="s">
        <v>495</v>
      </c>
      <c r="D211" s="225"/>
      <c r="E211" s="226">
        <v>0.498</v>
      </c>
      <c r="F211" s="223"/>
      <c r="G211" s="223"/>
      <c r="H211" s="223"/>
      <c r="I211" s="223"/>
      <c r="J211" s="223"/>
      <c r="K211" s="223"/>
      <c r="L211" s="223"/>
      <c r="M211" s="223"/>
      <c r="N211" s="222"/>
      <c r="O211" s="222"/>
      <c r="P211" s="222"/>
      <c r="Q211" s="222"/>
      <c r="R211" s="223"/>
      <c r="S211" s="223"/>
      <c r="T211" s="223"/>
      <c r="U211" s="223"/>
      <c r="V211" s="223"/>
      <c r="W211" s="223"/>
      <c r="X211" s="223"/>
      <c r="Y211" s="212"/>
      <c r="Z211" s="212"/>
      <c r="AA211" s="212"/>
      <c r="AB211" s="212"/>
      <c r="AC211" s="212"/>
      <c r="AD211" s="212"/>
      <c r="AE211" s="212"/>
      <c r="AF211" s="212"/>
      <c r="AG211" s="212" t="s">
        <v>247</v>
      </c>
      <c r="AH211" s="212">
        <v>0</v>
      </c>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row>
    <row r="212" spans="1:60" outlineLevel="1" x14ac:dyDescent="0.25">
      <c r="A212" s="234">
        <v>53</v>
      </c>
      <c r="B212" s="235" t="s">
        <v>496</v>
      </c>
      <c r="C212" s="254" t="s">
        <v>497</v>
      </c>
      <c r="D212" s="236" t="s">
        <v>266</v>
      </c>
      <c r="E212" s="237">
        <v>14.032</v>
      </c>
      <c r="F212" s="238"/>
      <c r="G212" s="239">
        <f>ROUND(E212*F212,2)</f>
        <v>0</v>
      </c>
      <c r="H212" s="238"/>
      <c r="I212" s="239">
        <f>ROUND(E212*H212,2)</f>
        <v>0</v>
      </c>
      <c r="J212" s="238"/>
      <c r="K212" s="239">
        <f>ROUND(E212*J212,2)</f>
        <v>0</v>
      </c>
      <c r="L212" s="239">
        <v>21</v>
      </c>
      <c r="M212" s="239">
        <f>G212*(1+L212/100)</f>
        <v>0</v>
      </c>
      <c r="N212" s="237">
        <v>1.553E-2</v>
      </c>
      <c r="O212" s="237">
        <f>ROUND(E212*N212,2)</f>
        <v>0.22</v>
      </c>
      <c r="P212" s="237">
        <v>0</v>
      </c>
      <c r="Q212" s="237">
        <f>ROUND(E212*P212,2)</f>
        <v>0</v>
      </c>
      <c r="R212" s="239" t="s">
        <v>493</v>
      </c>
      <c r="S212" s="239" t="s">
        <v>211</v>
      </c>
      <c r="T212" s="240" t="s">
        <v>211</v>
      </c>
      <c r="U212" s="223">
        <v>1.1599999999999999</v>
      </c>
      <c r="V212" s="223">
        <f>ROUND(E212*U212,2)</f>
        <v>16.28</v>
      </c>
      <c r="W212" s="223"/>
      <c r="X212" s="223" t="s">
        <v>238</v>
      </c>
      <c r="Y212" s="212"/>
      <c r="Z212" s="212"/>
      <c r="AA212" s="212"/>
      <c r="AB212" s="212"/>
      <c r="AC212" s="212"/>
      <c r="AD212" s="212"/>
      <c r="AE212" s="212"/>
      <c r="AF212" s="212"/>
      <c r="AG212" s="212" t="s">
        <v>239</v>
      </c>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row>
    <row r="213" spans="1:60" outlineLevel="1" x14ac:dyDescent="0.25">
      <c r="A213" s="219"/>
      <c r="B213" s="220"/>
      <c r="C213" s="257" t="s">
        <v>498</v>
      </c>
      <c r="D213" s="244"/>
      <c r="E213" s="244"/>
      <c r="F213" s="244"/>
      <c r="G213" s="244"/>
      <c r="H213" s="223"/>
      <c r="I213" s="223"/>
      <c r="J213" s="223"/>
      <c r="K213" s="223"/>
      <c r="L213" s="223"/>
      <c r="M213" s="223"/>
      <c r="N213" s="222"/>
      <c r="O213" s="222"/>
      <c r="P213" s="222"/>
      <c r="Q213" s="222"/>
      <c r="R213" s="223"/>
      <c r="S213" s="223"/>
      <c r="T213" s="223"/>
      <c r="U213" s="223"/>
      <c r="V213" s="223"/>
      <c r="W213" s="223"/>
      <c r="X213" s="223"/>
      <c r="Y213" s="212"/>
      <c r="Z213" s="212"/>
      <c r="AA213" s="212"/>
      <c r="AB213" s="212"/>
      <c r="AC213" s="212"/>
      <c r="AD213" s="212"/>
      <c r="AE213" s="212"/>
      <c r="AF213" s="212"/>
      <c r="AG213" s="212" t="s">
        <v>241</v>
      </c>
      <c r="AH213" s="212"/>
      <c r="AI213" s="212"/>
      <c r="AJ213" s="212"/>
      <c r="AK213" s="212"/>
      <c r="AL213" s="212"/>
      <c r="AM213" s="212"/>
      <c r="AN213" s="212"/>
      <c r="AO213" s="212"/>
      <c r="AP213" s="212"/>
      <c r="AQ213" s="212"/>
      <c r="AR213" s="212"/>
      <c r="AS213" s="212"/>
      <c r="AT213" s="212"/>
      <c r="AU213" s="212"/>
      <c r="AV213" s="212"/>
      <c r="AW213" s="212"/>
      <c r="AX213" s="212"/>
      <c r="AY213" s="212"/>
      <c r="AZ213" s="212"/>
      <c r="BA213" s="212"/>
      <c r="BB213" s="212"/>
      <c r="BC213" s="212"/>
      <c r="BD213" s="212"/>
      <c r="BE213" s="212"/>
      <c r="BF213" s="212"/>
      <c r="BG213" s="212"/>
      <c r="BH213" s="212"/>
    </row>
    <row r="214" spans="1:60" outlineLevel="1" x14ac:dyDescent="0.25">
      <c r="A214" s="219"/>
      <c r="B214" s="220"/>
      <c r="C214" s="258" t="s">
        <v>499</v>
      </c>
      <c r="D214" s="225"/>
      <c r="E214" s="226">
        <v>10.712</v>
      </c>
      <c r="F214" s="223"/>
      <c r="G214" s="223"/>
      <c r="H214" s="223"/>
      <c r="I214" s="223"/>
      <c r="J214" s="223"/>
      <c r="K214" s="223"/>
      <c r="L214" s="223"/>
      <c r="M214" s="223"/>
      <c r="N214" s="222"/>
      <c r="O214" s="222"/>
      <c r="P214" s="222"/>
      <c r="Q214" s="222"/>
      <c r="R214" s="223"/>
      <c r="S214" s="223"/>
      <c r="T214" s="223"/>
      <c r="U214" s="223"/>
      <c r="V214" s="223"/>
      <c r="W214" s="223"/>
      <c r="X214" s="223"/>
      <c r="Y214" s="212"/>
      <c r="Z214" s="212"/>
      <c r="AA214" s="212"/>
      <c r="AB214" s="212"/>
      <c r="AC214" s="212"/>
      <c r="AD214" s="212"/>
      <c r="AE214" s="212"/>
      <c r="AF214" s="212"/>
      <c r="AG214" s="212" t="s">
        <v>247</v>
      </c>
      <c r="AH214" s="212">
        <v>0</v>
      </c>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row>
    <row r="215" spans="1:60" outlineLevel="1" x14ac:dyDescent="0.25">
      <c r="A215" s="219"/>
      <c r="B215" s="220"/>
      <c r="C215" s="258" t="s">
        <v>500</v>
      </c>
      <c r="D215" s="225"/>
      <c r="E215" s="226">
        <v>3.32</v>
      </c>
      <c r="F215" s="223"/>
      <c r="G215" s="223"/>
      <c r="H215" s="223"/>
      <c r="I215" s="223"/>
      <c r="J215" s="223"/>
      <c r="K215" s="223"/>
      <c r="L215" s="223"/>
      <c r="M215" s="223"/>
      <c r="N215" s="222"/>
      <c r="O215" s="222"/>
      <c r="P215" s="222"/>
      <c r="Q215" s="222"/>
      <c r="R215" s="223"/>
      <c r="S215" s="223"/>
      <c r="T215" s="223"/>
      <c r="U215" s="223"/>
      <c r="V215" s="223"/>
      <c r="W215" s="223"/>
      <c r="X215" s="223"/>
      <c r="Y215" s="212"/>
      <c r="Z215" s="212"/>
      <c r="AA215" s="212"/>
      <c r="AB215" s="212"/>
      <c r="AC215" s="212"/>
      <c r="AD215" s="212"/>
      <c r="AE215" s="212"/>
      <c r="AF215" s="212"/>
      <c r="AG215" s="212" t="s">
        <v>247</v>
      </c>
      <c r="AH215" s="212">
        <v>0</v>
      </c>
      <c r="AI215" s="212"/>
      <c r="AJ215" s="212"/>
      <c r="AK215" s="212"/>
      <c r="AL215" s="212"/>
      <c r="AM215" s="212"/>
      <c r="AN215" s="212"/>
      <c r="AO215" s="212"/>
      <c r="AP215" s="212"/>
      <c r="AQ215" s="212"/>
      <c r="AR215" s="212"/>
      <c r="AS215" s="212"/>
      <c r="AT215" s="212"/>
      <c r="AU215" s="212"/>
      <c r="AV215" s="212"/>
      <c r="AW215" s="212"/>
      <c r="AX215" s="212"/>
      <c r="AY215" s="212"/>
      <c r="AZ215" s="212"/>
      <c r="BA215" s="212"/>
      <c r="BB215" s="212"/>
      <c r="BC215" s="212"/>
      <c r="BD215" s="212"/>
      <c r="BE215" s="212"/>
      <c r="BF215" s="212"/>
      <c r="BG215" s="212"/>
      <c r="BH215" s="212"/>
    </row>
    <row r="216" spans="1:60" outlineLevel="1" x14ac:dyDescent="0.25">
      <c r="A216" s="234">
        <v>54</v>
      </c>
      <c r="B216" s="235" t="s">
        <v>501</v>
      </c>
      <c r="C216" s="254" t="s">
        <v>502</v>
      </c>
      <c r="D216" s="236" t="s">
        <v>266</v>
      </c>
      <c r="E216" s="237">
        <v>14.032</v>
      </c>
      <c r="F216" s="238"/>
      <c r="G216" s="239">
        <f>ROUND(E216*F216,2)</f>
        <v>0</v>
      </c>
      <c r="H216" s="238"/>
      <c r="I216" s="239">
        <f>ROUND(E216*H216,2)</f>
        <v>0</v>
      </c>
      <c r="J216" s="238"/>
      <c r="K216" s="239">
        <f>ROUND(E216*J216,2)</f>
        <v>0</v>
      </c>
      <c r="L216" s="239">
        <v>21</v>
      </c>
      <c r="M216" s="239">
        <f>G216*(1+L216/100)</f>
        <v>0</v>
      </c>
      <c r="N216" s="237">
        <v>0</v>
      </c>
      <c r="O216" s="237">
        <f>ROUND(E216*N216,2)</f>
        <v>0</v>
      </c>
      <c r="P216" s="237">
        <v>0</v>
      </c>
      <c r="Q216" s="237">
        <f>ROUND(E216*P216,2)</f>
        <v>0</v>
      </c>
      <c r="R216" s="239" t="s">
        <v>493</v>
      </c>
      <c r="S216" s="239" t="s">
        <v>211</v>
      </c>
      <c r="T216" s="240" t="s">
        <v>211</v>
      </c>
      <c r="U216" s="223">
        <v>0.33900000000000002</v>
      </c>
      <c r="V216" s="223">
        <f>ROUND(E216*U216,2)</f>
        <v>4.76</v>
      </c>
      <c r="W216" s="223"/>
      <c r="X216" s="223" t="s">
        <v>238</v>
      </c>
      <c r="Y216" s="212"/>
      <c r="Z216" s="212"/>
      <c r="AA216" s="212"/>
      <c r="AB216" s="212"/>
      <c r="AC216" s="212"/>
      <c r="AD216" s="212"/>
      <c r="AE216" s="212"/>
      <c r="AF216" s="212"/>
      <c r="AG216" s="212" t="s">
        <v>239</v>
      </c>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row>
    <row r="217" spans="1:60" outlineLevel="1" x14ac:dyDescent="0.25">
      <c r="A217" s="219"/>
      <c r="B217" s="220"/>
      <c r="C217" s="257" t="s">
        <v>498</v>
      </c>
      <c r="D217" s="244"/>
      <c r="E217" s="244"/>
      <c r="F217" s="244"/>
      <c r="G217" s="244"/>
      <c r="H217" s="223"/>
      <c r="I217" s="223"/>
      <c r="J217" s="223"/>
      <c r="K217" s="223"/>
      <c r="L217" s="223"/>
      <c r="M217" s="223"/>
      <c r="N217" s="222"/>
      <c r="O217" s="222"/>
      <c r="P217" s="222"/>
      <c r="Q217" s="222"/>
      <c r="R217" s="223"/>
      <c r="S217" s="223"/>
      <c r="T217" s="223"/>
      <c r="U217" s="223"/>
      <c r="V217" s="223"/>
      <c r="W217" s="223"/>
      <c r="X217" s="223"/>
      <c r="Y217" s="212"/>
      <c r="Z217" s="212"/>
      <c r="AA217" s="212"/>
      <c r="AB217" s="212"/>
      <c r="AC217" s="212"/>
      <c r="AD217" s="212"/>
      <c r="AE217" s="212"/>
      <c r="AF217" s="212"/>
      <c r="AG217" s="212" t="s">
        <v>241</v>
      </c>
      <c r="AH217" s="212"/>
      <c r="AI217" s="212"/>
      <c r="AJ217" s="212"/>
      <c r="AK217" s="212"/>
      <c r="AL217" s="212"/>
      <c r="AM217" s="212"/>
      <c r="AN217" s="212"/>
      <c r="AO217" s="212"/>
      <c r="AP217" s="212"/>
      <c r="AQ217" s="212"/>
      <c r="AR217" s="212"/>
      <c r="AS217" s="212"/>
      <c r="AT217" s="212"/>
      <c r="AU217" s="212"/>
      <c r="AV217" s="212"/>
      <c r="AW217" s="212"/>
      <c r="AX217" s="212"/>
      <c r="AY217" s="212"/>
      <c r="AZ217" s="212"/>
      <c r="BA217" s="212"/>
      <c r="BB217" s="212"/>
      <c r="BC217" s="212"/>
      <c r="BD217" s="212"/>
      <c r="BE217" s="212"/>
      <c r="BF217" s="212"/>
      <c r="BG217" s="212"/>
      <c r="BH217" s="212"/>
    </row>
    <row r="218" spans="1:60" outlineLevel="1" x14ac:dyDescent="0.25">
      <c r="A218" s="219"/>
      <c r="B218" s="220"/>
      <c r="C218" s="258" t="s">
        <v>503</v>
      </c>
      <c r="D218" s="225"/>
      <c r="E218" s="226">
        <v>14.032</v>
      </c>
      <c r="F218" s="223"/>
      <c r="G218" s="223"/>
      <c r="H218" s="223"/>
      <c r="I218" s="223"/>
      <c r="J218" s="223"/>
      <c r="K218" s="223"/>
      <c r="L218" s="223"/>
      <c r="M218" s="223"/>
      <c r="N218" s="222"/>
      <c r="O218" s="222"/>
      <c r="P218" s="222"/>
      <c r="Q218" s="222"/>
      <c r="R218" s="223"/>
      <c r="S218" s="223"/>
      <c r="T218" s="223"/>
      <c r="U218" s="223"/>
      <c r="V218" s="223"/>
      <c r="W218" s="223"/>
      <c r="X218" s="223"/>
      <c r="Y218" s="212"/>
      <c r="Z218" s="212"/>
      <c r="AA218" s="212"/>
      <c r="AB218" s="212"/>
      <c r="AC218" s="212"/>
      <c r="AD218" s="212"/>
      <c r="AE218" s="212"/>
      <c r="AF218" s="212"/>
      <c r="AG218" s="212" t="s">
        <v>247</v>
      </c>
      <c r="AH218" s="212">
        <v>5</v>
      </c>
      <c r="AI218" s="212"/>
      <c r="AJ218" s="212"/>
      <c r="AK218" s="212"/>
      <c r="AL218" s="212"/>
      <c r="AM218" s="212"/>
      <c r="AN218" s="212"/>
      <c r="AO218" s="212"/>
      <c r="AP218" s="212"/>
      <c r="AQ218" s="212"/>
      <c r="AR218" s="212"/>
      <c r="AS218" s="212"/>
      <c r="AT218" s="212"/>
      <c r="AU218" s="212"/>
      <c r="AV218" s="212"/>
      <c r="AW218" s="212"/>
      <c r="AX218" s="212"/>
      <c r="AY218" s="212"/>
      <c r="AZ218" s="212"/>
      <c r="BA218" s="212"/>
      <c r="BB218" s="212"/>
      <c r="BC218" s="212"/>
      <c r="BD218" s="212"/>
      <c r="BE218" s="212"/>
      <c r="BF218" s="212"/>
      <c r="BG218" s="212"/>
      <c r="BH218" s="212"/>
    </row>
    <row r="219" spans="1:60" outlineLevel="1" x14ac:dyDescent="0.25">
      <c r="A219" s="234">
        <v>55</v>
      </c>
      <c r="B219" s="235" t="s">
        <v>504</v>
      </c>
      <c r="C219" s="254" t="s">
        <v>505</v>
      </c>
      <c r="D219" s="236" t="s">
        <v>334</v>
      </c>
      <c r="E219" s="237">
        <v>0.50219999999999998</v>
      </c>
      <c r="F219" s="238"/>
      <c r="G219" s="239">
        <f>ROUND(E219*F219,2)</f>
        <v>0</v>
      </c>
      <c r="H219" s="238"/>
      <c r="I219" s="239">
        <f>ROUND(E219*H219,2)</f>
        <v>0</v>
      </c>
      <c r="J219" s="238"/>
      <c r="K219" s="239">
        <f>ROUND(E219*J219,2)</f>
        <v>0</v>
      </c>
      <c r="L219" s="239">
        <v>21</v>
      </c>
      <c r="M219" s="239">
        <f>G219*(1+L219/100)</f>
        <v>0</v>
      </c>
      <c r="N219" s="237">
        <v>1.0044200000000001</v>
      </c>
      <c r="O219" s="237">
        <f>ROUND(E219*N219,2)</f>
        <v>0.5</v>
      </c>
      <c r="P219" s="237">
        <v>0</v>
      </c>
      <c r="Q219" s="237">
        <f>ROUND(E219*P219,2)</f>
        <v>0</v>
      </c>
      <c r="R219" s="239" t="s">
        <v>493</v>
      </c>
      <c r="S219" s="239" t="s">
        <v>211</v>
      </c>
      <c r="T219" s="240" t="s">
        <v>211</v>
      </c>
      <c r="U219" s="223">
        <v>39.542000000000002</v>
      </c>
      <c r="V219" s="223">
        <f>ROUND(E219*U219,2)</f>
        <v>19.86</v>
      </c>
      <c r="W219" s="223"/>
      <c r="X219" s="223" t="s">
        <v>238</v>
      </c>
      <c r="Y219" s="212"/>
      <c r="Z219" s="212"/>
      <c r="AA219" s="212"/>
      <c r="AB219" s="212"/>
      <c r="AC219" s="212"/>
      <c r="AD219" s="212"/>
      <c r="AE219" s="212"/>
      <c r="AF219" s="212"/>
      <c r="AG219" s="212" t="s">
        <v>239</v>
      </c>
      <c r="AH219" s="212"/>
      <c r="AI219" s="212"/>
      <c r="AJ219" s="212"/>
      <c r="AK219" s="212"/>
      <c r="AL219" s="212"/>
      <c r="AM219" s="212"/>
      <c r="AN219" s="212"/>
      <c r="AO219" s="212"/>
      <c r="AP219" s="212"/>
      <c r="AQ219" s="212"/>
      <c r="AR219" s="212"/>
      <c r="AS219" s="212"/>
      <c r="AT219" s="212"/>
      <c r="AU219" s="212"/>
      <c r="AV219" s="212"/>
      <c r="AW219" s="212"/>
      <c r="AX219" s="212"/>
      <c r="AY219" s="212"/>
      <c r="AZ219" s="212"/>
      <c r="BA219" s="212"/>
      <c r="BB219" s="212"/>
      <c r="BC219" s="212"/>
      <c r="BD219" s="212"/>
      <c r="BE219" s="212"/>
      <c r="BF219" s="212"/>
      <c r="BG219" s="212"/>
      <c r="BH219" s="212"/>
    </row>
    <row r="220" spans="1:60" outlineLevel="1" x14ac:dyDescent="0.25">
      <c r="A220" s="219"/>
      <c r="B220" s="220"/>
      <c r="C220" s="258" t="s">
        <v>506</v>
      </c>
      <c r="D220" s="225"/>
      <c r="E220" s="226">
        <v>0.50219999999999998</v>
      </c>
      <c r="F220" s="223"/>
      <c r="G220" s="223"/>
      <c r="H220" s="223"/>
      <c r="I220" s="223"/>
      <c r="J220" s="223"/>
      <c r="K220" s="223"/>
      <c r="L220" s="223"/>
      <c r="M220" s="223"/>
      <c r="N220" s="222"/>
      <c r="O220" s="222"/>
      <c r="P220" s="222"/>
      <c r="Q220" s="222"/>
      <c r="R220" s="223"/>
      <c r="S220" s="223"/>
      <c r="T220" s="223"/>
      <c r="U220" s="223"/>
      <c r="V220" s="223"/>
      <c r="W220" s="223"/>
      <c r="X220" s="223"/>
      <c r="Y220" s="212"/>
      <c r="Z220" s="212"/>
      <c r="AA220" s="212"/>
      <c r="AB220" s="212"/>
      <c r="AC220" s="212"/>
      <c r="AD220" s="212"/>
      <c r="AE220" s="212"/>
      <c r="AF220" s="212"/>
      <c r="AG220" s="212" t="s">
        <v>247</v>
      </c>
      <c r="AH220" s="212">
        <v>5</v>
      </c>
      <c r="AI220" s="212"/>
      <c r="AJ220" s="212"/>
      <c r="AK220" s="212"/>
      <c r="AL220" s="212"/>
      <c r="AM220" s="212"/>
      <c r="AN220" s="212"/>
      <c r="AO220" s="212"/>
      <c r="AP220" s="212"/>
      <c r="AQ220" s="212"/>
      <c r="AR220" s="212"/>
      <c r="AS220" s="212"/>
      <c r="AT220" s="212"/>
      <c r="AU220" s="212"/>
      <c r="AV220" s="212"/>
      <c r="AW220" s="212"/>
      <c r="AX220" s="212"/>
      <c r="AY220" s="212"/>
      <c r="AZ220" s="212"/>
      <c r="BA220" s="212"/>
      <c r="BB220" s="212"/>
      <c r="BC220" s="212"/>
      <c r="BD220" s="212"/>
      <c r="BE220" s="212"/>
      <c r="BF220" s="212"/>
      <c r="BG220" s="212"/>
      <c r="BH220" s="212"/>
    </row>
    <row r="221" spans="1:60" outlineLevel="1" x14ac:dyDescent="0.25">
      <c r="A221" s="234">
        <v>56</v>
      </c>
      <c r="B221" s="235" t="s">
        <v>507</v>
      </c>
      <c r="C221" s="254" t="s">
        <v>508</v>
      </c>
      <c r="D221" s="236" t="s">
        <v>236</v>
      </c>
      <c r="E221" s="237">
        <v>6.2619999999999996</v>
      </c>
      <c r="F221" s="238"/>
      <c r="G221" s="239">
        <f>ROUND(E221*F221,2)</f>
        <v>0</v>
      </c>
      <c r="H221" s="238"/>
      <c r="I221" s="239">
        <f>ROUND(E221*H221,2)</f>
        <v>0</v>
      </c>
      <c r="J221" s="238"/>
      <c r="K221" s="239">
        <f>ROUND(E221*J221,2)</f>
        <v>0</v>
      </c>
      <c r="L221" s="239">
        <v>21</v>
      </c>
      <c r="M221" s="239">
        <f>G221*(1+L221/100)</f>
        <v>0</v>
      </c>
      <c r="N221" s="237">
        <v>4.22</v>
      </c>
      <c r="O221" s="237">
        <f>ROUND(E221*N221,2)</f>
        <v>26.43</v>
      </c>
      <c r="P221" s="237">
        <v>0</v>
      </c>
      <c r="Q221" s="237">
        <f>ROUND(E221*P221,2)</f>
        <v>0</v>
      </c>
      <c r="R221" s="239"/>
      <c r="S221" s="239" t="s">
        <v>225</v>
      </c>
      <c r="T221" s="240" t="s">
        <v>212</v>
      </c>
      <c r="U221" s="223">
        <v>0</v>
      </c>
      <c r="V221" s="223">
        <f>ROUND(E221*U221,2)</f>
        <v>0</v>
      </c>
      <c r="W221" s="223"/>
      <c r="X221" s="223" t="s">
        <v>336</v>
      </c>
      <c r="Y221" s="212"/>
      <c r="Z221" s="212"/>
      <c r="AA221" s="212"/>
      <c r="AB221" s="212"/>
      <c r="AC221" s="212"/>
      <c r="AD221" s="212"/>
      <c r="AE221" s="212"/>
      <c r="AF221" s="212"/>
      <c r="AG221" s="212" t="s">
        <v>337</v>
      </c>
      <c r="AH221" s="212"/>
      <c r="AI221" s="212"/>
      <c r="AJ221" s="212"/>
      <c r="AK221" s="212"/>
      <c r="AL221" s="212"/>
      <c r="AM221" s="212"/>
      <c r="AN221" s="212"/>
      <c r="AO221" s="212"/>
      <c r="AP221" s="212"/>
      <c r="AQ221" s="212"/>
      <c r="AR221" s="212"/>
      <c r="AS221" s="212"/>
      <c r="AT221" s="212"/>
      <c r="AU221" s="212"/>
      <c r="AV221" s="212"/>
      <c r="AW221" s="212"/>
      <c r="AX221" s="212"/>
      <c r="AY221" s="212"/>
      <c r="AZ221" s="212"/>
      <c r="BA221" s="212"/>
      <c r="BB221" s="212"/>
      <c r="BC221" s="212"/>
      <c r="BD221" s="212"/>
      <c r="BE221" s="212"/>
      <c r="BF221" s="212"/>
      <c r="BG221" s="212"/>
      <c r="BH221" s="212"/>
    </row>
    <row r="222" spans="1:60" outlineLevel="1" x14ac:dyDescent="0.25">
      <c r="A222" s="219"/>
      <c r="B222" s="220"/>
      <c r="C222" s="258" t="s">
        <v>509</v>
      </c>
      <c r="D222" s="225"/>
      <c r="E222" s="226">
        <v>6.2619999999999996</v>
      </c>
      <c r="F222" s="223"/>
      <c r="G222" s="223"/>
      <c r="H222" s="223"/>
      <c r="I222" s="223"/>
      <c r="J222" s="223"/>
      <c r="K222" s="223"/>
      <c r="L222" s="223"/>
      <c r="M222" s="223"/>
      <c r="N222" s="222"/>
      <c r="O222" s="222"/>
      <c r="P222" s="222"/>
      <c r="Q222" s="222"/>
      <c r="R222" s="223"/>
      <c r="S222" s="223"/>
      <c r="T222" s="223"/>
      <c r="U222" s="223"/>
      <c r="V222" s="223"/>
      <c r="W222" s="223"/>
      <c r="X222" s="223"/>
      <c r="Y222" s="212"/>
      <c r="Z222" s="212"/>
      <c r="AA222" s="212"/>
      <c r="AB222" s="212"/>
      <c r="AC222" s="212"/>
      <c r="AD222" s="212"/>
      <c r="AE222" s="212"/>
      <c r="AF222" s="212"/>
      <c r="AG222" s="212" t="s">
        <v>247</v>
      </c>
      <c r="AH222" s="212">
        <v>5</v>
      </c>
      <c r="AI222" s="212"/>
      <c r="AJ222" s="212"/>
      <c r="AK222" s="212"/>
      <c r="AL222" s="212"/>
      <c r="AM222" s="212"/>
      <c r="AN222" s="212"/>
      <c r="AO222" s="212"/>
      <c r="AP222" s="212"/>
      <c r="AQ222" s="212"/>
      <c r="AR222" s="212"/>
      <c r="AS222" s="212"/>
      <c r="AT222" s="212"/>
      <c r="AU222" s="212"/>
      <c r="AV222" s="212"/>
      <c r="AW222" s="212"/>
      <c r="AX222" s="212"/>
      <c r="AY222" s="212"/>
      <c r="AZ222" s="212"/>
      <c r="BA222" s="212"/>
      <c r="BB222" s="212"/>
      <c r="BC222" s="212"/>
      <c r="BD222" s="212"/>
      <c r="BE222" s="212"/>
      <c r="BF222" s="212"/>
      <c r="BG222" s="212"/>
      <c r="BH222" s="212"/>
    </row>
    <row r="223" spans="1:60" outlineLevel="1" x14ac:dyDescent="0.25">
      <c r="A223" s="234">
        <v>57</v>
      </c>
      <c r="B223" s="235" t="s">
        <v>510</v>
      </c>
      <c r="C223" s="254" t="s">
        <v>511</v>
      </c>
      <c r="D223" s="236" t="s">
        <v>236</v>
      </c>
      <c r="E223" s="237">
        <v>6.2</v>
      </c>
      <c r="F223" s="238"/>
      <c r="G223" s="239">
        <f>ROUND(E223*F223,2)</f>
        <v>0</v>
      </c>
      <c r="H223" s="238"/>
      <c r="I223" s="239">
        <f>ROUND(E223*H223,2)</f>
        <v>0</v>
      </c>
      <c r="J223" s="238"/>
      <c r="K223" s="239">
        <f>ROUND(E223*J223,2)</f>
        <v>0</v>
      </c>
      <c r="L223" s="239">
        <v>21</v>
      </c>
      <c r="M223" s="239">
        <f>G223*(1+L223/100)</f>
        <v>0</v>
      </c>
      <c r="N223" s="237">
        <v>0.30399999999999999</v>
      </c>
      <c r="O223" s="237">
        <f>ROUND(E223*N223,2)</f>
        <v>1.88</v>
      </c>
      <c r="P223" s="237">
        <v>0</v>
      </c>
      <c r="Q223" s="237">
        <f>ROUND(E223*P223,2)</f>
        <v>0</v>
      </c>
      <c r="R223" s="239"/>
      <c r="S223" s="239" t="s">
        <v>225</v>
      </c>
      <c r="T223" s="240" t="s">
        <v>212</v>
      </c>
      <c r="U223" s="223">
        <v>3.355</v>
      </c>
      <c r="V223" s="223">
        <f>ROUND(E223*U223,2)</f>
        <v>20.8</v>
      </c>
      <c r="W223" s="223"/>
      <c r="X223" s="223" t="s">
        <v>238</v>
      </c>
      <c r="Y223" s="212"/>
      <c r="Z223" s="212"/>
      <c r="AA223" s="212"/>
      <c r="AB223" s="212"/>
      <c r="AC223" s="212"/>
      <c r="AD223" s="212"/>
      <c r="AE223" s="212"/>
      <c r="AF223" s="212"/>
      <c r="AG223" s="212" t="s">
        <v>239</v>
      </c>
      <c r="AH223" s="212"/>
      <c r="AI223" s="212"/>
      <c r="AJ223" s="212"/>
      <c r="AK223" s="212"/>
      <c r="AL223" s="212"/>
      <c r="AM223" s="212"/>
      <c r="AN223" s="212"/>
      <c r="AO223" s="212"/>
      <c r="AP223" s="212"/>
      <c r="AQ223" s="212"/>
      <c r="AR223" s="212"/>
      <c r="AS223" s="212"/>
      <c r="AT223" s="212"/>
      <c r="AU223" s="212"/>
      <c r="AV223" s="212"/>
      <c r="AW223" s="212"/>
      <c r="AX223" s="212"/>
      <c r="AY223" s="212"/>
      <c r="AZ223" s="212"/>
      <c r="BA223" s="212"/>
      <c r="BB223" s="212"/>
      <c r="BC223" s="212"/>
      <c r="BD223" s="212"/>
      <c r="BE223" s="212"/>
      <c r="BF223" s="212"/>
      <c r="BG223" s="212"/>
      <c r="BH223" s="212"/>
    </row>
    <row r="224" spans="1:60" outlineLevel="1" x14ac:dyDescent="0.25">
      <c r="A224" s="219"/>
      <c r="B224" s="220"/>
      <c r="C224" s="258" t="s">
        <v>512</v>
      </c>
      <c r="D224" s="225"/>
      <c r="E224" s="226">
        <v>6.2</v>
      </c>
      <c r="F224" s="223"/>
      <c r="G224" s="223"/>
      <c r="H224" s="223"/>
      <c r="I224" s="223"/>
      <c r="J224" s="223"/>
      <c r="K224" s="223"/>
      <c r="L224" s="223"/>
      <c r="M224" s="223"/>
      <c r="N224" s="222"/>
      <c r="O224" s="222"/>
      <c r="P224" s="222"/>
      <c r="Q224" s="222"/>
      <c r="R224" s="223"/>
      <c r="S224" s="223"/>
      <c r="T224" s="223"/>
      <c r="U224" s="223"/>
      <c r="V224" s="223"/>
      <c r="W224" s="223"/>
      <c r="X224" s="223"/>
      <c r="Y224" s="212"/>
      <c r="Z224" s="212"/>
      <c r="AA224" s="212"/>
      <c r="AB224" s="212"/>
      <c r="AC224" s="212"/>
      <c r="AD224" s="212"/>
      <c r="AE224" s="212"/>
      <c r="AF224" s="212"/>
      <c r="AG224" s="212" t="s">
        <v>247</v>
      </c>
      <c r="AH224" s="212">
        <v>0</v>
      </c>
      <c r="AI224" s="212"/>
      <c r="AJ224" s="212"/>
      <c r="AK224" s="212"/>
      <c r="AL224" s="212"/>
      <c r="AM224" s="212"/>
      <c r="AN224" s="212"/>
      <c r="AO224" s="212"/>
      <c r="AP224" s="212"/>
      <c r="AQ224" s="212"/>
      <c r="AR224" s="212"/>
      <c r="AS224" s="212"/>
      <c r="AT224" s="212"/>
      <c r="AU224" s="212"/>
      <c r="AV224" s="212"/>
      <c r="AW224" s="212"/>
      <c r="AX224" s="212"/>
      <c r="AY224" s="212"/>
      <c r="AZ224" s="212"/>
      <c r="BA224" s="212"/>
      <c r="BB224" s="212"/>
      <c r="BC224" s="212"/>
      <c r="BD224" s="212"/>
      <c r="BE224" s="212"/>
      <c r="BF224" s="212"/>
      <c r="BG224" s="212"/>
      <c r="BH224" s="212"/>
    </row>
    <row r="225" spans="1:60" x14ac:dyDescent="0.25">
      <c r="A225" s="228" t="s">
        <v>206</v>
      </c>
      <c r="B225" s="229" t="s">
        <v>152</v>
      </c>
      <c r="C225" s="253" t="s">
        <v>153</v>
      </c>
      <c r="D225" s="230"/>
      <c r="E225" s="231"/>
      <c r="F225" s="232"/>
      <c r="G225" s="232">
        <f>SUMIF(AG226:AG230,"&lt;&gt;NOR",G226:G230)</f>
        <v>0</v>
      </c>
      <c r="H225" s="232"/>
      <c r="I225" s="232">
        <f>SUM(I226:I230)</f>
        <v>0</v>
      </c>
      <c r="J225" s="232"/>
      <c r="K225" s="232">
        <f>SUM(K226:K230)</f>
        <v>0</v>
      </c>
      <c r="L225" s="232"/>
      <c r="M225" s="232">
        <f>SUM(M226:M230)</f>
        <v>0</v>
      </c>
      <c r="N225" s="231"/>
      <c r="O225" s="231">
        <f>SUM(O226:O230)</f>
        <v>15.3</v>
      </c>
      <c r="P225" s="231"/>
      <c r="Q225" s="231">
        <f>SUM(Q226:Q230)</f>
        <v>0</v>
      </c>
      <c r="R225" s="232"/>
      <c r="S225" s="232"/>
      <c r="T225" s="233"/>
      <c r="U225" s="227"/>
      <c r="V225" s="227">
        <f>SUM(V226:V230)</f>
        <v>9.6999999999999993</v>
      </c>
      <c r="W225" s="227"/>
      <c r="X225" s="227"/>
      <c r="AG225" t="s">
        <v>207</v>
      </c>
    </row>
    <row r="226" spans="1:60" outlineLevel="1" x14ac:dyDescent="0.25">
      <c r="A226" s="234">
        <v>58</v>
      </c>
      <c r="B226" s="235" t="s">
        <v>513</v>
      </c>
      <c r="C226" s="254" t="s">
        <v>514</v>
      </c>
      <c r="D226" s="236" t="s">
        <v>255</v>
      </c>
      <c r="E226" s="237">
        <v>2.46</v>
      </c>
      <c r="F226" s="238"/>
      <c r="G226" s="239">
        <f>ROUND(E226*F226,2)</f>
        <v>0</v>
      </c>
      <c r="H226" s="238"/>
      <c r="I226" s="239">
        <f>ROUND(E226*H226,2)</f>
        <v>0</v>
      </c>
      <c r="J226" s="238"/>
      <c r="K226" s="239">
        <f>ROUND(E226*J226,2)</f>
        <v>0</v>
      </c>
      <c r="L226" s="239">
        <v>21</v>
      </c>
      <c r="M226" s="239">
        <f>G226*(1+L226/100)</f>
        <v>0</v>
      </c>
      <c r="N226" s="237">
        <v>1.8907700000000001</v>
      </c>
      <c r="O226" s="237">
        <f>ROUND(E226*N226,2)</f>
        <v>4.6500000000000004</v>
      </c>
      <c r="P226" s="237">
        <v>0</v>
      </c>
      <c r="Q226" s="237">
        <f>ROUND(E226*P226,2)</f>
        <v>0</v>
      </c>
      <c r="R226" s="239"/>
      <c r="S226" s="239" t="s">
        <v>211</v>
      </c>
      <c r="T226" s="240" t="s">
        <v>211</v>
      </c>
      <c r="U226" s="223">
        <v>1.6950000000000001</v>
      </c>
      <c r="V226" s="223">
        <f>ROUND(E226*U226,2)</f>
        <v>4.17</v>
      </c>
      <c r="W226" s="223"/>
      <c r="X226" s="223" t="s">
        <v>238</v>
      </c>
      <c r="Y226" s="212"/>
      <c r="Z226" s="212"/>
      <c r="AA226" s="212"/>
      <c r="AB226" s="212"/>
      <c r="AC226" s="212"/>
      <c r="AD226" s="212"/>
      <c r="AE226" s="212"/>
      <c r="AF226" s="212"/>
      <c r="AG226" s="212" t="s">
        <v>239</v>
      </c>
      <c r="AH226" s="212"/>
      <c r="AI226" s="212"/>
      <c r="AJ226" s="212"/>
      <c r="AK226" s="212"/>
      <c r="AL226" s="212"/>
      <c r="AM226" s="212"/>
      <c r="AN226" s="212"/>
      <c r="AO226" s="212"/>
      <c r="AP226" s="212"/>
      <c r="AQ226" s="212"/>
      <c r="AR226" s="212"/>
      <c r="AS226" s="212"/>
      <c r="AT226" s="212"/>
      <c r="AU226" s="212"/>
      <c r="AV226" s="212"/>
      <c r="AW226" s="212"/>
      <c r="AX226" s="212"/>
      <c r="AY226" s="212"/>
      <c r="AZ226" s="212"/>
      <c r="BA226" s="212"/>
      <c r="BB226" s="212"/>
      <c r="BC226" s="212"/>
      <c r="BD226" s="212"/>
      <c r="BE226" s="212"/>
      <c r="BF226" s="212"/>
      <c r="BG226" s="212"/>
      <c r="BH226" s="212"/>
    </row>
    <row r="227" spans="1:60" outlineLevel="1" x14ac:dyDescent="0.25">
      <c r="A227" s="219"/>
      <c r="B227" s="220"/>
      <c r="C227" s="258" t="s">
        <v>515</v>
      </c>
      <c r="D227" s="225"/>
      <c r="E227" s="226">
        <v>2.46</v>
      </c>
      <c r="F227" s="223"/>
      <c r="G227" s="223"/>
      <c r="H227" s="223"/>
      <c r="I227" s="223"/>
      <c r="J227" s="223"/>
      <c r="K227" s="223"/>
      <c r="L227" s="223"/>
      <c r="M227" s="223"/>
      <c r="N227" s="222"/>
      <c r="O227" s="222"/>
      <c r="P227" s="222"/>
      <c r="Q227" s="222"/>
      <c r="R227" s="223"/>
      <c r="S227" s="223"/>
      <c r="T227" s="223"/>
      <c r="U227" s="223"/>
      <c r="V227" s="223"/>
      <c r="W227" s="223"/>
      <c r="X227" s="223"/>
      <c r="Y227" s="212"/>
      <c r="Z227" s="212"/>
      <c r="AA227" s="212"/>
      <c r="AB227" s="212"/>
      <c r="AC227" s="212"/>
      <c r="AD227" s="212"/>
      <c r="AE227" s="212"/>
      <c r="AF227" s="212"/>
      <c r="AG227" s="212" t="s">
        <v>247</v>
      </c>
      <c r="AH227" s="212">
        <v>0</v>
      </c>
      <c r="AI227" s="212"/>
      <c r="AJ227" s="212"/>
      <c r="AK227" s="212"/>
      <c r="AL227" s="212"/>
      <c r="AM227" s="212"/>
      <c r="AN227" s="212"/>
      <c r="AO227" s="212"/>
      <c r="AP227" s="212"/>
      <c r="AQ227" s="212"/>
      <c r="AR227" s="212"/>
      <c r="AS227" s="212"/>
      <c r="AT227" s="212"/>
      <c r="AU227" s="212"/>
      <c r="AV227" s="212"/>
      <c r="AW227" s="212"/>
      <c r="AX227" s="212"/>
      <c r="AY227" s="212"/>
      <c r="AZ227" s="212"/>
      <c r="BA227" s="212"/>
      <c r="BB227" s="212"/>
      <c r="BC227" s="212"/>
      <c r="BD227" s="212"/>
      <c r="BE227" s="212"/>
      <c r="BF227" s="212"/>
      <c r="BG227" s="212"/>
      <c r="BH227" s="212"/>
    </row>
    <row r="228" spans="1:60" outlineLevel="1" x14ac:dyDescent="0.25">
      <c r="A228" s="234">
        <v>59</v>
      </c>
      <c r="B228" s="235" t="s">
        <v>516</v>
      </c>
      <c r="C228" s="254" t="s">
        <v>517</v>
      </c>
      <c r="D228" s="236" t="s">
        <v>266</v>
      </c>
      <c r="E228" s="237">
        <v>52.7</v>
      </c>
      <c r="F228" s="238"/>
      <c r="G228" s="239">
        <f>ROUND(E228*F228,2)</f>
        <v>0</v>
      </c>
      <c r="H228" s="238"/>
      <c r="I228" s="239">
        <f>ROUND(E228*H228,2)</f>
        <v>0</v>
      </c>
      <c r="J228" s="238"/>
      <c r="K228" s="239">
        <f>ROUND(E228*J228,2)</f>
        <v>0</v>
      </c>
      <c r="L228" s="239">
        <v>21</v>
      </c>
      <c r="M228" s="239">
        <f>G228*(1+L228/100)</f>
        <v>0</v>
      </c>
      <c r="N228" s="237">
        <v>0.20200000000000001</v>
      </c>
      <c r="O228" s="237">
        <f>ROUND(E228*N228,2)</f>
        <v>10.65</v>
      </c>
      <c r="P228" s="237">
        <v>0</v>
      </c>
      <c r="Q228" s="237">
        <f>ROUND(E228*P228,2)</f>
        <v>0</v>
      </c>
      <c r="R228" s="239"/>
      <c r="S228" s="239" t="s">
        <v>225</v>
      </c>
      <c r="T228" s="240" t="s">
        <v>212</v>
      </c>
      <c r="U228" s="223">
        <v>0.105</v>
      </c>
      <c r="V228" s="223">
        <f>ROUND(E228*U228,2)</f>
        <v>5.53</v>
      </c>
      <c r="W228" s="223"/>
      <c r="X228" s="223" t="s">
        <v>238</v>
      </c>
      <c r="Y228" s="212"/>
      <c r="Z228" s="212"/>
      <c r="AA228" s="212"/>
      <c r="AB228" s="212"/>
      <c r="AC228" s="212"/>
      <c r="AD228" s="212"/>
      <c r="AE228" s="212"/>
      <c r="AF228" s="212"/>
      <c r="AG228" s="212" t="s">
        <v>239</v>
      </c>
      <c r="AH228" s="212"/>
      <c r="AI228" s="212"/>
      <c r="AJ228" s="212"/>
      <c r="AK228" s="212"/>
      <c r="AL228" s="212"/>
      <c r="AM228" s="212"/>
      <c r="AN228" s="212"/>
      <c r="AO228" s="212"/>
      <c r="AP228" s="212"/>
      <c r="AQ228" s="212"/>
      <c r="AR228" s="212"/>
      <c r="AS228" s="212"/>
      <c r="AT228" s="212"/>
      <c r="AU228" s="212"/>
      <c r="AV228" s="212"/>
      <c r="AW228" s="212"/>
      <c r="AX228" s="212"/>
      <c r="AY228" s="212"/>
      <c r="AZ228" s="212"/>
      <c r="BA228" s="212"/>
      <c r="BB228" s="212"/>
      <c r="BC228" s="212"/>
      <c r="BD228" s="212"/>
      <c r="BE228" s="212"/>
      <c r="BF228" s="212"/>
      <c r="BG228" s="212"/>
      <c r="BH228" s="212"/>
    </row>
    <row r="229" spans="1:60" outlineLevel="1" x14ac:dyDescent="0.25">
      <c r="A229" s="219"/>
      <c r="B229" s="220"/>
      <c r="C229" s="258" t="s">
        <v>286</v>
      </c>
      <c r="D229" s="225"/>
      <c r="E229" s="226"/>
      <c r="F229" s="223"/>
      <c r="G229" s="223"/>
      <c r="H229" s="223"/>
      <c r="I229" s="223"/>
      <c r="J229" s="223"/>
      <c r="K229" s="223"/>
      <c r="L229" s="223"/>
      <c r="M229" s="223"/>
      <c r="N229" s="222"/>
      <c r="O229" s="222"/>
      <c r="P229" s="222"/>
      <c r="Q229" s="222"/>
      <c r="R229" s="223"/>
      <c r="S229" s="223"/>
      <c r="T229" s="223"/>
      <c r="U229" s="223"/>
      <c r="V229" s="223"/>
      <c r="W229" s="223"/>
      <c r="X229" s="223"/>
      <c r="Y229" s="212"/>
      <c r="Z229" s="212"/>
      <c r="AA229" s="212"/>
      <c r="AB229" s="212"/>
      <c r="AC229" s="212"/>
      <c r="AD229" s="212"/>
      <c r="AE229" s="212"/>
      <c r="AF229" s="212"/>
      <c r="AG229" s="212" t="s">
        <v>247</v>
      </c>
      <c r="AH229" s="212">
        <v>0</v>
      </c>
      <c r="AI229" s="212"/>
      <c r="AJ229" s="212"/>
      <c r="AK229" s="212"/>
      <c r="AL229" s="212"/>
      <c r="AM229" s="212"/>
      <c r="AN229" s="212"/>
      <c r="AO229" s="212"/>
      <c r="AP229" s="212"/>
      <c r="AQ229" s="212"/>
      <c r="AR229" s="212"/>
      <c r="AS229" s="212"/>
      <c r="AT229" s="212"/>
      <c r="AU229" s="212"/>
      <c r="AV229" s="212"/>
      <c r="AW229" s="212"/>
      <c r="AX229" s="212"/>
      <c r="AY229" s="212"/>
      <c r="AZ229" s="212"/>
      <c r="BA229" s="212"/>
      <c r="BB229" s="212"/>
      <c r="BC229" s="212"/>
      <c r="BD229" s="212"/>
      <c r="BE229" s="212"/>
      <c r="BF229" s="212"/>
      <c r="BG229" s="212"/>
      <c r="BH229" s="212"/>
    </row>
    <row r="230" spans="1:60" outlineLevel="1" x14ac:dyDescent="0.25">
      <c r="A230" s="219"/>
      <c r="B230" s="220"/>
      <c r="C230" s="258" t="s">
        <v>518</v>
      </c>
      <c r="D230" s="225"/>
      <c r="E230" s="226">
        <v>52.7</v>
      </c>
      <c r="F230" s="223"/>
      <c r="G230" s="223"/>
      <c r="H230" s="223"/>
      <c r="I230" s="223"/>
      <c r="J230" s="223"/>
      <c r="K230" s="223"/>
      <c r="L230" s="223"/>
      <c r="M230" s="223"/>
      <c r="N230" s="222"/>
      <c r="O230" s="222"/>
      <c r="P230" s="222"/>
      <c r="Q230" s="222"/>
      <c r="R230" s="223"/>
      <c r="S230" s="223"/>
      <c r="T230" s="223"/>
      <c r="U230" s="223"/>
      <c r="V230" s="223"/>
      <c r="W230" s="223"/>
      <c r="X230" s="223"/>
      <c r="Y230" s="212"/>
      <c r="Z230" s="212"/>
      <c r="AA230" s="212"/>
      <c r="AB230" s="212"/>
      <c r="AC230" s="212"/>
      <c r="AD230" s="212"/>
      <c r="AE230" s="212"/>
      <c r="AF230" s="212"/>
      <c r="AG230" s="212" t="s">
        <v>247</v>
      </c>
      <c r="AH230" s="212">
        <v>0</v>
      </c>
      <c r="AI230" s="212"/>
      <c r="AJ230" s="212"/>
      <c r="AK230" s="212"/>
      <c r="AL230" s="212"/>
      <c r="AM230" s="212"/>
      <c r="AN230" s="212"/>
      <c r="AO230" s="212"/>
      <c r="AP230" s="212"/>
      <c r="AQ230" s="212"/>
      <c r="AR230" s="212"/>
      <c r="AS230" s="212"/>
      <c r="AT230" s="212"/>
      <c r="AU230" s="212"/>
      <c r="AV230" s="212"/>
      <c r="AW230" s="212"/>
      <c r="AX230" s="212"/>
      <c r="AY230" s="212"/>
      <c r="AZ230" s="212"/>
      <c r="BA230" s="212"/>
      <c r="BB230" s="212"/>
      <c r="BC230" s="212"/>
      <c r="BD230" s="212"/>
      <c r="BE230" s="212"/>
      <c r="BF230" s="212"/>
      <c r="BG230" s="212"/>
      <c r="BH230" s="212"/>
    </row>
    <row r="231" spans="1:60" x14ac:dyDescent="0.25">
      <c r="A231" s="228" t="s">
        <v>206</v>
      </c>
      <c r="B231" s="229" t="s">
        <v>154</v>
      </c>
      <c r="C231" s="253" t="s">
        <v>155</v>
      </c>
      <c r="D231" s="230"/>
      <c r="E231" s="231"/>
      <c r="F231" s="232"/>
      <c r="G231" s="232">
        <f>SUMIF(AG232:AG240,"&lt;&gt;NOR",G232:G240)</f>
        <v>0</v>
      </c>
      <c r="H231" s="232"/>
      <c r="I231" s="232">
        <f>SUM(I232:I240)</f>
        <v>0</v>
      </c>
      <c r="J231" s="232"/>
      <c r="K231" s="232">
        <f>SUM(K232:K240)</f>
        <v>0</v>
      </c>
      <c r="L231" s="232"/>
      <c r="M231" s="232">
        <f>SUM(M232:M240)</f>
        <v>0</v>
      </c>
      <c r="N231" s="231"/>
      <c r="O231" s="231">
        <f>SUM(O232:O240)</f>
        <v>47.47</v>
      </c>
      <c r="P231" s="231"/>
      <c r="Q231" s="231">
        <f>SUM(Q232:Q240)</f>
        <v>0</v>
      </c>
      <c r="R231" s="232"/>
      <c r="S231" s="232"/>
      <c r="T231" s="233"/>
      <c r="U231" s="227"/>
      <c r="V231" s="227">
        <f>SUM(V232:V240)</f>
        <v>5.7</v>
      </c>
      <c r="W231" s="227"/>
      <c r="X231" s="227"/>
      <c r="AG231" t="s">
        <v>207</v>
      </c>
    </row>
    <row r="232" spans="1:60" outlineLevel="1" x14ac:dyDescent="0.25">
      <c r="A232" s="234">
        <v>60</v>
      </c>
      <c r="B232" s="235" t="s">
        <v>519</v>
      </c>
      <c r="C232" s="254" t="s">
        <v>520</v>
      </c>
      <c r="D232" s="236" t="s">
        <v>266</v>
      </c>
      <c r="E232" s="237">
        <v>50.42</v>
      </c>
      <c r="F232" s="238"/>
      <c r="G232" s="239">
        <f>ROUND(E232*F232,2)</f>
        <v>0</v>
      </c>
      <c r="H232" s="238"/>
      <c r="I232" s="239">
        <f>ROUND(E232*H232,2)</f>
        <v>0</v>
      </c>
      <c r="J232" s="238"/>
      <c r="K232" s="239">
        <f>ROUND(E232*J232,2)</f>
        <v>0</v>
      </c>
      <c r="L232" s="239">
        <v>21</v>
      </c>
      <c r="M232" s="239">
        <f>G232*(1+L232/100)</f>
        <v>0</v>
      </c>
      <c r="N232" s="237">
        <v>0.378</v>
      </c>
      <c r="O232" s="237">
        <f>ROUND(E232*N232,2)</f>
        <v>19.059999999999999</v>
      </c>
      <c r="P232" s="237">
        <v>0</v>
      </c>
      <c r="Q232" s="237">
        <f>ROUND(E232*P232,2)</f>
        <v>0</v>
      </c>
      <c r="R232" s="239"/>
      <c r="S232" s="239" t="s">
        <v>211</v>
      </c>
      <c r="T232" s="240" t="s">
        <v>211</v>
      </c>
      <c r="U232" s="223">
        <v>2.5999999999999999E-2</v>
      </c>
      <c r="V232" s="223">
        <f>ROUND(E232*U232,2)</f>
        <v>1.31</v>
      </c>
      <c r="W232" s="223"/>
      <c r="X232" s="223" t="s">
        <v>238</v>
      </c>
      <c r="Y232" s="212"/>
      <c r="Z232" s="212"/>
      <c r="AA232" s="212"/>
      <c r="AB232" s="212"/>
      <c r="AC232" s="212"/>
      <c r="AD232" s="212"/>
      <c r="AE232" s="212"/>
      <c r="AF232" s="212"/>
      <c r="AG232" s="212" t="s">
        <v>239</v>
      </c>
      <c r="AH232" s="212"/>
      <c r="AI232" s="212"/>
      <c r="AJ232" s="212"/>
      <c r="AK232" s="212"/>
      <c r="AL232" s="212"/>
      <c r="AM232" s="212"/>
      <c r="AN232" s="212"/>
      <c r="AO232" s="212"/>
      <c r="AP232" s="212"/>
      <c r="AQ232" s="212"/>
      <c r="AR232" s="212"/>
      <c r="AS232" s="212"/>
      <c r="AT232" s="212"/>
      <c r="AU232" s="212"/>
      <c r="AV232" s="212"/>
      <c r="AW232" s="212"/>
      <c r="AX232" s="212"/>
      <c r="AY232" s="212"/>
      <c r="AZ232" s="212"/>
      <c r="BA232" s="212"/>
      <c r="BB232" s="212"/>
      <c r="BC232" s="212"/>
      <c r="BD232" s="212"/>
      <c r="BE232" s="212"/>
      <c r="BF232" s="212"/>
      <c r="BG232" s="212"/>
      <c r="BH232" s="212"/>
    </row>
    <row r="233" spans="1:60" outlineLevel="1" x14ac:dyDescent="0.25">
      <c r="A233" s="219"/>
      <c r="B233" s="220"/>
      <c r="C233" s="258" t="s">
        <v>388</v>
      </c>
      <c r="D233" s="225"/>
      <c r="E233" s="226"/>
      <c r="F233" s="223"/>
      <c r="G233" s="223"/>
      <c r="H233" s="223"/>
      <c r="I233" s="223"/>
      <c r="J233" s="223"/>
      <c r="K233" s="223"/>
      <c r="L233" s="223"/>
      <c r="M233" s="223"/>
      <c r="N233" s="222"/>
      <c r="O233" s="222"/>
      <c r="P233" s="222"/>
      <c r="Q233" s="222"/>
      <c r="R233" s="223"/>
      <c r="S233" s="223"/>
      <c r="T233" s="223"/>
      <c r="U233" s="223"/>
      <c r="V233" s="223"/>
      <c r="W233" s="223"/>
      <c r="X233" s="223"/>
      <c r="Y233" s="212"/>
      <c r="Z233" s="212"/>
      <c r="AA233" s="212"/>
      <c r="AB233" s="212"/>
      <c r="AC233" s="212"/>
      <c r="AD233" s="212"/>
      <c r="AE233" s="212"/>
      <c r="AF233" s="212"/>
      <c r="AG233" s="212" t="s">
        <v>247</v>
      </c>
      <c r="AH233" s="212">
        <v>0</v>
      </c>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row>
    <row r="234" spans="1:60" outlineLevel="1" x14ac:dyDescent="0.25">
      <c r="A234" s="219"/>
      <c r="B234" s="220"/>
      <c r="C234" s="258" t="s">
        <v>521</v>
      </c>
      <c r="D234" s="225"/>
      <c r="E234" s="226">
        <v>50.42</v>
      </c>
      <c r="F234" s="223"/>
      <c r="G234" s="223"/>
      <c r="H234" s="223"/>
      <c r="I234" s="223"/>
      <c r="J234" s="223"/>
      <c r="K234" s="223"/>
      <c r="L234" s="223"/>
      <c r="M234" s="223"/>
      <c r="N234" s="222"/>
      <c r="O234" s="222"/>
      <c r="P234" s="222"/>
      <c r="Q234" s="222"/>
      <c r="R234" s="223"/>
      <c r="S234" s="223"/>
      <c r="T234" s="223"/>
      <c r="U234" s="223"/>
      <c r="V234" s="223"/>
      <c r="W234" s="223"/>
      <c r="X234" s="223"/>
      <c r="Y234" s="212"/>
      <c r="Z234" s="212"/>
      <c r="AA234" s="212"/>
      <c r="AB234" s="212"/>
      <c r="AC234" s="212"/>
      <c r="AD234" s="212"/>
      <c r="AE234" s="212"/>
      <c r="AF234" s="212"/>
      <c r="AG234" s="212" t="s">
        <v>247</v>
      </c>
      <c r="AH234" s="212">
        <v>0</v>
      </c>
      <c r="AI234" s="212"/>
      <c r="AJ234" s="212"/>
      <c r="AK234" s="212"/>
      <c r="AL234" s="212"/>
      <c r="AM234" s="212"/>
      <c r="AN234" s="212"/>
      <c r="AO234" s="212"/>
      <c r="AP234" s="212"/>
      <c r="AQ234" s="212"/>
      <c r="AR234" s="212"/>
      <c r="AS234" s="212"/>
      <c r="AT234" s="212"/>
      <c r="AU234" s="212"/>
      <c r="AV234" s="212"/>
      <c r="AW234" s="212"/>
      <c r="AX234" s="212"/>
      <c r="AY234" s="212"/>
      <c r="AZ234" s="212"/>
      <c r="BA234" s="212"/>
      <c r="BB234" s="212"/>
      <c r="BC234" s="212"/>
      <c r="BD234" s="212"/>
      <c r="BE234" s="212"/>
      <c r="BF234" s="212"/>
      <c r="BG234" s="212"/>
      <c r="BH234" s="212"/>
    </row>
    <row r="235" spans="1:60" outlineLevel="1" x14ac:dyDescent="0.25">
      <c r="A235" s="234">
        <v>61</v>
      </c>
      <c r="B235" s="235" t="s">
        <v>522</v>
      </c>
      <c r="C235" s="254" t="s">
        <v>523</v>
      </c>
      <c r="D235" s="236" t="s">
        <v>266</v>
      </c>
      <c r="E235" s="237">
        <v>52.58</v>
      </c>
      <c r="F235" s="238"/>
      <c r="G235" s="239">
        <f>ROUND(E235*F235,2)</f>
        <v>0</v>
      </c>
      <c r="H235" s="238"/>
      <c r="I235" s="239">
        <f>ROUND(E235*H235,2)</f>
        <v>0</v>
      </c>
      <c r="J235" s="238"/>
      <c r="K235" s="239">
        <f>ROUND(E235*J235,2)</f>
        <v>0</v>
      </c>
      <c r="L235" s="239">
        <v>21</v>
      </c>
      <c r="M235" s="239">
        <f>G235*(1+L235/100)</f>
        <v>0</v>
      </c>
      <c r="N235" s="237">
        <v>0.378</v>
      </c>
      <c r="O235" s="237">
        <f>ROUND(E235*N235,2)</f>
        <v>19.88</v>
      </c>
      <c r="P235" s="237">
        <v>0</v>
      </c>
      <c r="Q235" s="237">
        <f>ROUND(E235*P235,2)</f>
        <v>0</v>
      </c>
      <c r="R235" s="239"/>
      <c r="S235" s="239" t="s">
        <v>211</v>
      </c>
      <c r="T235" s="240" t="s">
        <v>211</v>
      </c>
      <c r="U235" s="223">
        <v>2.5999999999999999E-2</v>
      </c>
      <c r="V235" s="223">
        <f>ROUND(E235*U235,2)</f>
        <v>1.37</v>
      </c>
      <c r="W235" s="223"/>
      <c r="X235" s="223" t="s">
        <v>238</v>
      </c>
      <c r="Y235" s="212"/>
      <c r="Z235" s="212"/>
      <c r="AA235" s="212"/>
      <c r="AB235" s="212"/>
      <c r="AC235" s="212"/>
      <c r="AD235" s="212"/>
      <c r="AE235" s="212"/>
      <c r="AF235" s="212"/>
      <c r="AG235" s="212" t="s">
        <v>239</v>
      </c>
      <c r="AH235" s="212"/>
      <c r="AI235" s="212"/>
      <c r="AJ235" s="212"/>
      <c r="AK235" s="212"/>
      <c r="AL235" s="212"/>
      <c r="AM235" s="212"/>
      <c r="AN235" s="212"/>
      <c r="AO235" s="212"/>
      <c r="AP235" s="212"/>
      <c r="AQ235" s="212"/>
      <c r="AR235" s="212"/>
      <c r="AS235" s="212"/>
      <c r="AT235" s="212"/>
      <c r="AU235" s="212"/>
      <c r="AV235" s="212"/>
      <c r="AW235" s="212"/>
      <c r="AX235" s="212"/>
      <c r="AY235" s="212"/>
      <c r="AZ235" s="212"/>
      <c r="BA235" s="212"/>
      <c r="BB235" s="212"/>
      <c r="BC235" s="212"/>
      <c r="BD235" s="212"/>
      <c r="BE235" s="212"/>
      <c r="BF235" s="212"/>
      <c r="BG235" s="212"/>
      <c r="BH235" s="212"/>
    </row>
    <row r="236" spans="1:60" outlineLevel="1" x14ac:dyDescent="0.25">
      <c r="A236" s="219"/>
      <c r="B236" s="220"/>
      <c r="C236" s="258" t="s">
        <v>388</v>
      </c>
      <c r="D236" s="225"/>
      <c r="E236" s="226"/>
      <c r="F236" s="223"/>
      <c r="G236" s="223"/>
      <c r="H236" s="223"/>
      <c r="I236" s="223"/>
      <c r="J236" s="223"/>
      <c r="K236" s="223"/>
      <c r="L236" s="223"/>
      <c r="M236" s="223"/>
      <c r="N236" s="222"/>
      <c r="O236" s="222"/>
      <c r="P236" s="222"/>
      <c r="Q236" s="222"/>
      <c r="R236" s="223"/>
      <c r="S236" s="223"/>
      <c r="T236" s="223"/>
      <c r="U236" s="223"/>
      <c r="V236" s="223"/>
      <c r="W236" s="223"/>
      <c r="X236" s="223"/>
      <c r="Y236" s="212"/>
      <c r="Z236" s="212"/>
      <c r="AA236" s="212"/>
      <c r="AB236" s="212"/>
      <c r="AC236" s="212"/>
      <c r="AD236" s="212"/>
      <c r="AE236" s="212"/>
      <c r="AF236" s="212"/>
      <c r="AG236" s="212" t="s">
        <v>247</v>
      </c>
      <c r="AH236" s="212">
        <v>0</v>
      </c>
      <c r="AI236" s="212"/>
      <c r="AJ236" s="212"/>
      <c r="AK236" s="212"/>
      <c r="AL236" s="212"/>
      <c r="AM236" s="212"/>
      <c r="AN236" s="212"/>
      <c r="AO236" s="212"/>
      <c r="AP236" s="212"/>
      <c r="AQ236" s="212"/>
      <c r="AR236" s="212"/>
      <c r="AS236" s="212"/>
      <c r="AT236" s="212"/>
      <c r="AU236" s="212"/>
      <c r="AV236" s="212"/>
      <c r="AW236" s="212"/>
      <c r="AX236" s="212"/>
      <c r="AY236" s="212"/>
      <c r="AZ236" s="212"/>
      <c r="BA236" s="212"/>
      <c r="BB236" s="212"/>
      <c r="BC236" s="212"/>
      <c r="BD236" s="212"/>
      <c r="BE236" s="212"/>
      <c r="BF236" s="212"/>
      <c r="BG236" s="212"/>
      <c r="BH236" s="212"/>
    </row>
    <row r="237" spans="1:60" outlineLevel="1" x14ac:dyDescent="0.25">
      <c r="A237" s="219"/>
      <c r="B237" s="220"/>
      <c r="C237" s="258" t="s">
        <v>524</v>
      </c>
      <c r="D237" s="225"/>
      <c r="E237" s="226">
        <v>52.58</v>
      </c>
      <c r="F237" s="223"/>
      <c r="G237" s="223"/>
      <c r="H237" s="223"/>
      <c r="I237" s="223"/>
      <c r="J237" s="223"/>
      <c r="K237" s="223"/>
      <c r="L237" s="223"/>
      <c r="M237" s="223"/>
      <c r="N237" s="222"/>
      <c r="O237" s="222"/>
      <c r="P237" s="222"/>
      <c r="Q237" s="222"/>
      <c r="R237" s="223"/>
      <c r="S237" s="223"/>
      <c r="T237" s="223"/>
      <c r="U237" s="223"/>
      <c r="V237" s="223"/>
      <c r="W237" s="223"/>
      <c r="X237" s="223"/>
      <c r="Y237" s="212"/>
      <c r="Z237" s="212"/>
      <c r="AA237" s="212"/>
      <c r="AB237" s="212"/>
      <c r="AC237" s="212"/>
      <c r="AD237" s="212"/>
      <c r="AE237" s="212"/>
      <c r="AF237" s="212"/>
      <c r="AG237" s="212" t="s">
        <v>247</v>
      </c>
      <c r="AH237" s="212">
        <v>0</v>
      </c>
      <c r="AI237" s="212"/>
      <c r="AJ237" s="212"/>
      <c r="AK237" s="212"/>
      <c r="AL237" s="212"/>
      <c r="AM237" s="212"/>
      <c r="AN237" s="212"/>
      <c r="AO237" s="212"/>
      <c r="AP237" s="212"/>
      <c r="AQ237" s="212"/>
      <c r="AR237" s="212"/>
      <c r="AS237" s="212"/>
      <c r="AT237" s="212"/>
      <c r="AU237" s="212"/>
      <c r="AV237" s="212"/>
      <c r="AW237" s="212"/>
      <c r="AX237" s="212"/>
      <c r="AY237" s="212"/>
      <c r="AZ237" s="212"/>
      <c r="BA237" s="212"/>
      <c r="BB237" s="212"/>
      <c r="BC237" s="212"/>
      <c r="BD237" s="212"/>
      <c r="BE237" s="212"/>
      <c r="BF237" s="212"/>
      <c r="BG237" s="212"/>
      <c r="BH237" s="212"/>
    </row>
    <row r="238" spans="1:60" outlineLevel="1" x14ac:dyDescent="0.25">
      <c r="A238" s="234">
        <v>62</v>
      </c>
      <c r="B238" s="235" t="s">
        <v>525</v>
      </c>
      <c r="C238" s="254" t="s">
        <v>526</v>
      </c>
      <c r="D238" s="236" t="s">
        <v>266</v>
      </c>
      <c r="E238" s="237">
        <v>53.88</v>
      </c>
      <c r="F238" s="238"/>
      <c r="G238" s="239">
        <f>ROUND(E238*F238,2)</f>
        <v>0</v>
      </c>
      <c r="H238" s="238"/>
      <c r="I238" s="239">
        <f>ROUND(E238*H238,2)</f>
        <v>0</v>
      </c>
      <c r="J238" s="238"/>
      <c r="K238" s="239">
        <f>ROUND(E238*J238,2)</f>
        <v>0</v>
      </c>
      <c r="L238" s="239">
        <v>21</v>
      </c>
      <c r="M238" s="239">
        <f>G238*(1+L238/100)</f>
        <v>0</v>
      </c>
      <c r="N238" s="237">
        <v>0.15826000000000001</v>
      </c>
      <c r="O238" s="237">
        <f>ROUND(E238*N238,2)</f>
        <v>8.5299999999999994</v>
      </c>
      <c r="P238" s="237">
        <v>0</v>
      </c>
      <c r="Q238" s="237">
        <f>ROUND(E238*P238,2)</f>
        <v>0</v>
      </c>
      <c r="R238" s="239"/>
      <c r="S238" s="239" t="s">
        <v>211</v>
      </c>
      <c r="T238" s="240" t="s">
        <v>211</v>
      </c>
      <c r="U238" s="223">
        <v>5.6000000000000001E-2</v>
      </c>
      <c r="V238" s="223">
        <f>ROUND(E238*U238,2)</f>
        <v>3.02</v>
      </c>
      <c r="W238" s="223"/>
      <c r="X238" s="223" t="s">
        <v>238</v>
      </c>
      <c r="Y238" s="212"/>
      <c r="Z238" s="212"/>
      <c r="AA238" s="212"/>
      <c r="AB238" s="212"/>
      <c r="AC238" s="212"/>
      <c r="AD238" s="212"/>
      <c r="AE238" s="212"/>
      <c r="AF238" s="212"/>
      <c r="AG238" s="212" t="s">
        <v>239</v>
      </c>
      <c r="AH238" s="212"/>
      <c r="AI238" s="212"/>
      <c r="AJ238" s="212"/>
      <c r="AK238" s="212"/>
      <c r="AL238" s="212"/>
      <c r="AM238" s="212"/>
      <c r="AN238" s="212"/>
      <c r="AO238" s="212"/>
      <c r="AP238" s="212"/>
      <c r="AQ238" s="212"/>
      <c r="AR238" s="212"/>
      <c r="AS238" s="212"/>
      <c r="AT238" s="212"/>
      <c r="AU238" s="212"/>
      <c r="AV238" s="212"/>
      <c r="AW238" s="212"/>
      <c r="AX238" s="212"/>
      <c r="AY238" s="212"/>
      <c r="AZ238" s="212"/>
      <c r="BA238" s="212"/>
      <c r="BB238" s="212"/>
      <c r="BC238" s="212"/>
      <c r="BD238" s="212"/>
      <c r="BE238" s="212"/>
      <c r="BF238" s="212"/>
      <c r="BG238" s="212"/>
      <c r="BH238" s="212"/>
    </row>
    <row r="239" spans="1:60" outlineLevel="1" x14ac:dyDescent="0.25">
      <c r="A239" s="219"/>
      <c r="B239" s="220"/>
      <c r="C239" s="258" t="s">
        <v>388</v>
      </c>
      <c r="D239" s="225"/>
      <c r="E239" s="226"/>
      <c r="F239" s="223"/>
      <c r="G239" s="223"/>
      <c r="H239" s="223"/>
      <c r="I239" s="223"/>
      <c r="J239" s="223"/>
      <c r="K239" s="223"/>
      <c r="L239" s="223"/>
      <c r="M239" s="223"/>
      <c r="N239" s="222"/>
      <c r="O239" s="222"/>
      <c r="P239" s="222"/>
      <c r="Q239" s="222"/>
      <c r="R239" s="223"/>
      <c r="S239" s="223"/>
      <c r="T239" s="223"/>
      <c r="U239" s="223"/>
      <c r="V239" s="223"/>
      <c r="W239" s="223"/>
      <c r="X239" s="223"/>
      <c r="Y239" s="212"/>
      <c r="Z239" s="212"/>
      <c r="AA239" s="212"/>
      <c r="AB239" s="212"/>
      <c r="AC239" s="212"/>
      <c r="AD239" s="212"/>
      <c r="AE239" s="212"/>
      <c r="AF239" s="212"/>
      <c r="AG239" s="212" t="s">
        <v>247</v>
      </c>
      <c r="AH239" s="212">
        <v>0</v>
      </c>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row>
    <row r="240" spans="1:60" outlineLevel="1" x14ac:dyDescent="0.25">
      <c r="A240" s="219"/>
      <c r="B240" s="220"/>
      <c r="C240" s="258" t="s">
        <v>527</v>
      </c>
      <c r="D240" s="225"/>
      <c r="E240" s="226">
        <v>53.88</v>
      </c>
      <c r="F240" s="223"/>
      <c r="G240" s="223"/>
      <c r="H240" s="223"/>
      <c r="I240" s="223"/>
      <c r="J240" s="223"/>
      <c r="K240" s="223"/>
      <c r="L240" s="223"/>
      <c r="M240" s="223"/>
      <c r="N240" s="222"/>
      <c r="O240" s="222"/>
      <c r="P240" s="222"/>
      <c r="Q240" s="222"/>
      <c r="R240" s="223"/>
      <c r="S240" s="223"/>
      <c r="T240" s="223"/>
      <c r="U240" s="223"/>
      <c r="V240" s="223"/>
      <c r="W240" s="223"/>
      <c r="X240" s="223"/>
      <c r="Y240" s="212"/>
      <c r="Z240" s="212"/>
      <c r="AA240" s="212"/>
      <c r="AB240" s="212"/>
      <c r="AC240" s="212"/>
      <c r="AD240" s="212"/>
      <c r="AE240" s="212"/>
      <c r="AF240" s="212"/>
      <c r="AG240" s="212" t="s">
        <v>247</v>
      </c>
      <c r="AH240" s="212">
        <v>0</v>
      </c>
      <c r="AI240" s="212"/>
      <c r="AJ240" s="212"/>
      <c r="AK240" s="212"/>
      <c r="AL240" s="212"/>
      <c r="AM240" s="212"/>
      <c r="AN240" s="212"/>
      <c r="AO240" s="212"/>
      <c r="AP240" s="212"/>
      <c r="AQ240" s="212"/>
      <c r="AR240" s="212"/>
      <c r="AS240" s="212"/>
      <c r="AT240" s="212"/>
      <c r="AU240" s="212"/>
      <c r="AV240" s="212"/>
      <c r="AW240" s="212"/>
      <c r="AX240" s="212"/>
      <c r="AY240" s="212"/>
      <c r="AZ240" s="212"/>
      <c r="BA240" s="212"/>
      <c r="BB240" s="212"/>
      <c r="BC240" s="212"/>
      <c r="BD240" s="212"/>
      <c r="BE240" s="212"/>
      <c r="BF240" s="212"/>
      <c r="BG240" s="212"/>
      <c r="BH240" s="212"/>
    </row>
    <row r="241" spans="1:60" x14ac:dyDescent="0.25">
      <c r="A241" s="228" t="s">
        <v>206</v>
      </c>
      <c r="B241" s="229" t="s">
        <v>156</v>
      </c>
      <c r="C241" s="253" t="s">
        <v>157</v>
      </c>
      <c r="D241" s="230"/>
      <c r="E241" s="231"/>
      <c r="F241" s="232"/>
      <c r="G241" s="232">
        <f>SUMIF(AG242:AG252,"&lt;&gt;NOR",G242:G252)</f>
        <v>0</v>
      </c>
      <c r="H241" s="232"/>
      <c r="I241" s="232">
        <f>SUM(I242:I252)</f>
        <v>0</v>
      </c>
      <c r="J241" s="232"/>
      <c r="K241" s="232">
        <f>SUM(K242:K252)</f>
        <v>0</v>
      </c>
      <c r="L241" s="232"/>
      <c r="M241" s="232">
        <f>SUM(M242:M252)</f>
        <v>0</v>
      </c>
      <c r="N241" s="231"/>
      <c r="O241" s="231">
        <f>SUM(O242:O252)</f>
        <v>8.06</v>
      </c>
      <c r="P241" s="231"/>
      <c r="Q241" s="231">
        <f>SUM(Q242:Q252)</f>
        <v>0</v>
      </c>
      <c r="R241" s="232"/>
      <c r="S241" s="232"/>
      <c r="T241" s="233"/>
      <c r="U241" s="227"/>
      <c r="V241" s="227">
        <f>SUM(V242:V252)</f>
        <v>5.3000000000000007</v>
      </c>
      <c r="W241" s="227"/>
      <c r="X241" s="227"/>
      <c r="AG241" t="s">
        <v>207</v>
      </c>
    </row>
    <row r="242" spans="1:60" outlineLevel="1" x14ac:dyDescent="0.25">
      <c r="A242" s="234">
        <v>63</v>
      </c>
      <c r="B242" s="235" t="s">
        <v>528</v>
      </c>
      <c r="C242" s="254" t="s">
        <v>529</v>
      </c>
      <c r="D242" s="236" t="s">
        <v>266</v>
      </c>
      <c r="E242" s="237">
        <v>78.66</v>
      </c>
      <c r="F242" s="238"/>
      <c r="G242" s="239">
        <f>ROUND(E242*F242,2)</f>
        <v>0</v>
      </c>
      <c r="H242" s="238"/>
      <c r="I242" s="239">
        <f>ROUND(E242*H242,2)</f>
        <v>0</v>
      </c>
      <c r="J242" s="238"/>
      <c r="K242" s="239">
        <f>ROUND(E242*J242,2)</f>
        <v>0</v>
      </c>
      <c r="L242" s="239">
        <v>21</v>
      </c>
      <c r="M242" s="239">
        <f>G242*(1+L242/100)</f>
        <v>0</v>
      </c>
      <c r="N242" s="237">
        <v>5.0000000000000001E-4</v>
      </c>
      <c r="O242" s="237">
        <f>ROUND(E242*N242,2)</f>
        <v>0.04</v>
      </c>
      <c r="P242" s="237">
        <v>0</v>
      </c>
      <c r="Q242" s="237">
        <f>ROUND(E242*P242,2)</f>
        <v>0</v>
      </c>
      <c r="R242" s="239"/>
      <c r="S242" s="239" t="s">
        <v>211</v>
      </c>
      <c r="T242" s="240" t="s">
        <v>211</v>
      </c>
      <c r="U242" s="223">
        <v>2E-3</v>
      </c>
      <c r="V242" s="223">
        <f>ROUND(E242*U242,2)</f>
        <v>0.16</v>
      </c>
      <c r="W242" s="223"/>
      <c r="X242" s="223" t="s">
        <v>238</v>
      </c>
      <c r="Y242" s="212"/>
      <c r="Z242" s="212"/>
      <c r="AA242" s="212"/>
      <c r="AB242" s="212"/>
      <c r="AC242" s="212"/>
      <c r="AD242" s="212"/>
      <c r="AE242" s="212"/>
      <c r="AF242" s="212"/>
      <c r="AG242" s="212" t="s">
        <v>239</v>
      </c>
      <c r="AH242" s="212"/>
      <c r="AI242" s="212"/>
      <c r="AJ242" s="212"/>
      <c r="AK242" s="212"/>
      <c r="AL242" s="212"/>
      <c r="AM242" s="212"/>
      <c r="AN242" s="212"/>
      <c r="AO242" s="212"/>
      <c r="AP242" s="212"/>
      <c r="AQ242" s="212"/>
      <c r="AR242" s="212"/>
      <c r="AS242" s="212"/>
      <c r="AT242" s="212"/>
      <c r="AU242" s="212"/>
      <c r="AV242" s="212"/>
      <c r="AW242" s="212"/>
      <c r="AX242" s="212"/>
      <c r="AY242" s="212"/>
      <c r="AZ242" s="212"/>
      <c r="BA242" s="212"/>
      <c r="BB242" s="212"/>
      <c r="BC242" s="212"/>
      <c r="BD242" s="212"/>
      <c r="BE242" s="212"/>
      <c r="BF242" s="212"/>
      <c r="BG242" s="212"/>
      <c r="BH242" s="212"/>
    </row>
    <row r="243" spans="1:60" outlineLevel="1" x14ac:dyDescent="0.25">
      <c r="A243" s="219"/>
      <c r="B243" s="220"/>
      <c r="C243" s="258" t="s">
        <v>388</v>
      </c>
      <c r="D243" s="225"/>
      <c r="E243" s="226"/>
      <c r="F243" s="223"/>
      <c r="G243" s="223"/>
      <c r="H243" s="223"/>
      <c r="I243" s="223"/>
      <c r="J243" s="223"/>
      <c r="K243" s="223"/>
      <c r="L243" s="223"/>
      <c r="M243" s="223"/>
      <c r="N243" s="222"/>
      <c r="O243" s="222"/>
      <c r="P243" s="222"/>
      <c r="Q243" s="222"/>
      <c r="R243" s="223"/>
      <c r="S243" s="223"/>
      <c r="T243" s="223"/>
      <c r="U243" s="223"/>
      <c r="V243" s="223"/>
      <c r="W243" s="223"/>
      <c r="X243" s="223"/>
      <c r="Y243" s="212"/>
      <c r="Z243" s="212"/>
      <c r="AA243" s="212"/>
      <c r="AB243" s="212"/>
      <c r="AC243" s="212"/>
      <c r="AD243" s="212"/>
      <c r="AE243" s="212"/>
      <c r="AF243" s="212"/>
      <c r="AG243" s="212" t="s">
        <v>247</v>
      </c>
      <c r="AH243" s="212">
        <v>0</v>
      </c>
      <c r="AI243" s="212"/>
      <c r="AJ243" s="212"/>
      <c r="AK243" s="212"/>
      <c r="AL243" s="212"/>
      <c r="AM243" s="212"/>
      <c r="AN243" s="212"/>
      <c r="AO243" s="212"/>
      <c r="AP243" s="212"/>
      <c r="AQ243" s="212"/>
      <c r="AR243" s="212"/>
      <c r="AS243" s="212"/>
      <c r="AT243" s="212"/>
      <c r="AU243" s="212"/>
      <c r="AV243" s="212"/>
      <c r="AW243" s="212"/>
      <c r="AX243" s="212"/>
      <c r="AY243" s="212"/>
      <c r="AZ243" s="212"/>
      <c r="BA243" s="212"/>
      <c r="BB243" s="212"/>
      <c r="BC243" s="212"/>
      <c r="BD243" s="212"/>
      <c r="BE243" s="212"/>
      <c r="BF243" s="212"/>
      <c r="BG243" s="212"/>
      <c r="BH243" s="212"/>
    </row>
    <row r="244" spans="1:60" outlineLevel="1" x14ac:dyDescent="0.25">
      <c r="A244" s="219"/>
      <c r="B244" s="220"/>
      <c r="C244" s="258" t="s">
        <v>527</v>
      </c>
      <c r="D244" s="225"/>
      <c r="E244" s="226">
        <v>53.88</v>
      </c>
      <c r="F244" s="223"/>
      <c r="G244" s="223"/>
      <c r="H244" s="223"/>
      <c r="I244" s="223"/>
      <c r="J244" s="223"/>
      <c r="K244" s="223"/>
      <c r="L244" s="223"/>
      <c r="M244" s="223"/>
      <c r="N244" s="222"/>
      <c r="O244" s="222"/>
      <c r="P244" s="222"/>
      <c r="Q244" s="222"/>
      <c r="R244" s="223"/>
      <c r="S244" s="223"/>
      <c r="T244" s="223"/>
      <c r="U244" s="223"/>
      <c r="V244" s="223"/>
      <c r="W244" s="223"/>
      <c r="X244" s="223"/>
      <c r="Y244" s="212"/>
      <c r="Z244" s="212"/>
      <c r="AA244" s="212"/>
      <c r="AB244" s="212"/>
      <c r="AC244" s="212"/>
      <c r="AD244" s="212"/>
      <c r="AE244" s="212"/>
      <c r="AF244" s="212"/>
      <c r="AG244" s="212" t="s">
        <v>247</v>
      </c>
      <c r="AH244" s="212">
        <v>0</v>
      </c>
      <c r="AI244" s="212"/>
      <c r="AJ244" s="212"/>
      <c r="AK244" s="212"/>
      <c r="AL244" s="212"/>
      <c r="AM244" s="212"/>
      <c r="AN244" s="212"/>
      <c r="AO244" s="212"/>
      <c r="AP244" s="212"/>
      <c r="AQ244" s="212"/>
      <c r="AR244" s="212"/>
      <c r="AS244" s="212"/>
      <c r="AT244" s="212"/>
      <c r="AU244" s="212"/>
      <c r="AV244" s="212"/>
      <c r="AW244" s="212"/>
      <c r="AX244" s="212"/>
      <c r="AY244" s="212"/>
      <c r="AZ244" s="212"/>
      <c r="BA244" s="212"/>
      <c r="BB244" s="212"/>
      <c r="BC244" s="212"/>
      <c r="BD244" s="212"/>
      <c r="BE244" s="212"/>
      <c r="BF244" s="212"/>
      <c r="BG244" s="212"/>
      <c r="BH244" s="212"/>
    </row>
    <row r="245" spans="1:60" outlineLevel="1" x14ac:dyDescent="0.25">
      <c r="A245" s="219"/>
      <c r="B245" s="220"/>
      <c r="C245" s="258" t="s">
        <v>389</v>
      </c>
      <c r="D245" s="225"/>
      <c r="E245" s="226">
        <v>24.78</v>
      </c>
      <c r="F245" s="223"/>
      <c r="G245" s="223"/>
      <c r="H245" s="223"/>
      <c r="I245" s="223"/>
      <c r="J245" s="223"/>
      <c r="K245" s="223"/>
      <c r="L245" s="223"/>
      <c r="M245" s="223"/>
      <c r="N245" s="222"/>
      <c r="O245" s="222"/>
      <c r="P245" s="222"/>
      <c r="Q245" s="222"/>
      <c r="R245" s="223"/>
      <c r="S245" s="223"/>
      <c r="T245" s="223"/>
      <c r="U245" s="223"/>
      <c r="V245" s="223"/>
      <c r="W245" s="223"/>
      <c r="X245" s="223"/>
      <c r="Y245" s="212"/>
      <c r="Z245" s="212"/>
      <c r="AA245" s="212"/>
      <c r="AB245" s="212"/>
      <c r="AC245" s="212"/>
      <c r="AD245" s="212"/>
      <c r="AE245" s="212"/>
      <c r="AF245" s="212"/>
      <c r="AG245" s="212" t="s">
        <v>247</v>
      </c>
      <c r="AH245" s="212">
        <v>0</v>
      </c>
      <c r="AI245" s="212"/>
      <c r="AJ245" s="212"/>
      <c r="AK245" s="212"/>
      <c r="AL245" s="212"/>
      <c r="AM245" s="212"/>
      <c r="AN245" s="212"/>
      <c r="AO245" s="212"/>
      <c r="AP245" s="212"/>
      <c r="AQ245" s="212"/>
      <c r="AR245" s="212"/>
      <c r="AS245" s="212"/>
      <c r="AT245" s="212"/>
      <c r="AU245" s="212"/>
      <c r="AV245" s="212"/>
      <c r="AW245" s="212"/>
      <c r="AX245" s="212"/>
      <c r="AY245" s="212"/>
      <c r="AZ245" s="212"/>
      <c r="BA245" s="212"/>
      <c r="BB245" s="212"/>
      <c r="BC245" s="212"/>
      <c r="BD245" s="212"/>
      <c r="BE245" s="212"/>
      <c r="BF245" s="212"/>
      <c r="BG245" s="212"/>
      <c r="BH245" s="212"/>
    </row>
    <row r="246" spans="1:60" outlineLevel="1" x14ac:dyDescent="0.25">
      <c r="A246" s="234">
        <v>64</v>
      </c>
      <c r="B246" s="235" t="s">
        <v>530</v>
      </c>
      <c r="C246" s="254" t="s">
        <v>531</v>
      </c>
      <c r="D246" s="236" t="s">
        <v>266</v>
      </c>
      <c r="E246" s="237">
        <v>53.88</v>
      </c>
      <c r="F246" s="238"/>
      <c r="G246" s="239">
        <f>ROUND(E246*F246,2)</f>
        <v>0</v>
      </c>
      <c r="H246" s="238"/>
      <c r="I246" s="239">
        <f>ROUND(E246*H246,2)</f>
        <v>0</v>
      </c>
      <c r="J246" s="238"/>
      <c r="K246" s="239">
        <f>ROUND(E246*J246,2)</f>
        <v>0</v>
      </c>
      <c r="L246" s="239">
        <v>21</v>
      </c>
      <c r="M246" s="239">
        <f>G246*(1+L246/100)</f>
        <v>0</v>
      </c>
      <c r="N246" s="237">
        <v>7.1000000000000002E-4</v>
      </c>
      <c r="O246" s="237">
        <f>ROUND(E246*N246,2)</f>
        <v>0.04</v>
      </c>
      <c r="P246" s="237">
        <v>0</v>
      </c>
      <c r="Q246" s="237">
        <f>ROUND(E246*P246,2)</f>
        <v>0</v>
      </c>
      <c r="R246" s="239"/>
      <c r="S246" s="239" t="s">
        <v>211</v>
      </c>
      <c r="T246" s="240" t="s">
        <v>211</v>
      </c>
      <c r="U246" s="223">
        <v>2E-3</v>
      </c>
      <c r="V246" s="223">
        <f>ROUND(E246*U246,2)</f>
        <v>0.11</v>
      </c>
      <c r="W246" s="223"/>
      <c r="X246" s="223" t="s">
        <v>238</v>
      </c>
      <c r="Y246" s="212"/>
      <c r="Z246" s="212"/>
      <c r="AA246" s="212"/>
      <c r="AB246" s="212"/>
      <c r="AC246" s="212"/>
      <c r="AD246" s="212"/>
      <c r="AE246" s="212"/>
      <c r="AF246" s="212"/>
      <c r="AG246" s="212" t="s">
        <v>239</v>
      </c>
      <c r="AH246" s="212"/>
      <c r="AI246" s="212"/>
      <c r="AJ246" s="212"/>
      <c r="AK246" s="212"/>
      <c r="AL246" s="212"/>
      <c r="AM246" s="212"/>
      <c r="AN246" s="212"/>
      <c r="AO246" s="212"/>
      <c r="AP246" s="212"/>
      <c r="AQ246" s="212"/>
      <c r="AR246" s="212"/>
      <c r="AS246" s="212"/>
      <c r="AT246" s="212"/>
      <c r="AU246" s="212"/>
      <c r="AV246" s="212"/>
      <c r="AW246" s="212"/>
      <c r="AX246" s="212"/>
      <c r="AY246" s="212"/>
      <c r="AZ246" s="212"/>
      <c r="BA246" s="212"/>
      <c r="BB246" s="212"/>
      <c r="BC246" s="212"/>
      <c r="BD246" s="212"/>
      <c r="BE246" s="212"/>
      <c r="BF246" s="212"/>
      <c r="BG246" s="212"/>
      <c r="BH246" s="212"/>
    </row>
    <row r="247" spans="1:60" outlineLevel="1" x14ac:dyDescent="0.25">
      <c r="A247" s="219"/>
      <c r="B247" s="220"/>
      <c r="C247" s="258" t="s">
        <v>388</v>
      </c>
      <c r="D247" s="225"/>
      <c r="E247" s="226"/>
      <c r="F247" s="223"/>
      <c r="G247" s="223"/>
      <c r="H247" s="223"/>
      <c r="I247" s="223"/>
      <c r="J247" s="223"/>
      <c r="K247" s="223"/>
      <c r="L247" s="223"/>
      <c r="M247" s="223"/>
      <c r="N247" s="222"/>
      <c r="O247" s="222"/>
      <c r="P247" s="222"/>
      <c r="Q247" s="222"/>
      <c r="R247" s="223"/>
      <c r="S247" s="223"/>
      <c r="T247" s="223"/>
      <c r="U247" s="223"/>
      <c r="V247" s="223"/>
      <c r="W247" s="223"/>
      <c r="X247" s="223"/>
      <c r="Y247" s="212"/>
      <c r="Z247" s="212"/>
      <c r="AA247" s="212"/>
      <c r="AB247" s="212"/>
      <c r="AC247" s="212"/>
      <c r="AD247" s="212"/>
      <c r="AE247" s="212"/>
      <c r="AF247" s="212"/>
      <c r="AG247" s="212" t="s">
        <v>247</v>
      </c>
      <c r="AH247" s="212">
        <v>0</v>
      </c>
      <c r="AI247" s="212"/>
      <c r="AJ247" s="212"/>
      <c r="AK247" s="212"/>
      <c r="AL247" s="212"/>
      <c r="AM247" s="212"/>
      <c r="AN247" s="212"/>
      <c r="AO247" s="212"/>
      <c r="AP247" s="212"/>
      <c r="AQ247" s="212"/>
      <c r="AR247" s="212"/>
      <c r="AS247" s="212"/>
      <c r="AT247" s="212"/>
      <c r="AU247" s="212"/>
      <c r="AV247" s="212"/>
      <c r="AW247" s="212"/>
      <c r="AX247" s="212"/>
      <c r="AY247" s="212"/>
      <c r="AZ247" s="212"/>
      <c r="BA247" s="212"/>
      <c r="BB247" s="212"/>
      <c r="BC247" s="212"/>
      <c r="BD247" s="212"/>
      <c r="BE247" s="212"/>
      <c r="BF247" s="212"/>
      <c r="BG247" s="212"/>
      <c r="BH247" s="212"/>
    </row>
    <row r="248" spans="1:60" outlineLevel="1" x14ac:dyDescent="0.25">
      <c r="A248" s="219"/>
      <c r="B248" s="220"/>
      <c r="C248" s="258" t="s">
        <v>527</v>
      </c>
      <c r="D248" s="225"/>
      <c r="E248" s="226">
        <v>53.88</v>
      </c>
      <c r="F248" s="223"/>
      <c r="G248" s="223"/>
      <c r="H248" s="223"/>
      <c r="I248" s="223"/>
      <c r="J248" s="223"/>
      <c r="K248" s="223"/>
      <c r="L248" s="223"/>
      <c r="M248" s="223"/>
      <c r="N248" s="222"/>
      <c r="O248" s="222"/>
      <c r="P248" s="222"/>
      <c r="Q248" s="222"/>
      <c r="R248" s="223"/>
      <c r="S248" s="223"/>
      <c r="T248" s="223"/>
      <c r="U248" s="223"/>
      <c r="V248" s="223"/>
      <c r="W248" s="223"/>
      <c r="X248" s="223"/>
      <c r="Y248" s="212"/>
      <c r="Z248" s="212"/>
      <c r="AA248" s="212"/>
      <c r="AB248" s="212"/>
      <c r="AC248" s="212"/>
      <c r="AD248" s="212"/>
      <c r="AE248" s="212"/>
      <c r="AF248" s="212"/>
      <c r="AG248" s="212" t="s">
        <v>247</v>
      </c>
      <c r="AH248" s="212">
        <v>0</v>
      </c>
      <c r="AI248" s="212"/>
      <c r="AJ248" s="212"/>
      <c r="AK248" s="212"/>
      <c r="AL248" s="212"/>
      <c r="AM248" s="212"/>
      <c r="AN248" s="212"/>
      <c r="AO248" s="212"/>
      <c r="AP248" s="212"/>
      <c r="AQ248" s="212"/>
      <c r="AR248" s="212"/>
      <c r="AS248" s="212"/>
      <c r="AT248" s="212"/>
      <c r="AU248" s="212"/>
      <c r="AV248" s="212"/>
      <c r="AW248" s="212"/>
      <c r="AX248" s="212"/>
      <c r="AY248" s="212"/>
      <c r="AZ248" s="212"/>
      <c r="BA248" s="212"/>
      <c r="BB248" s="212"/>
      <c r="BC248" s="212"/>
      <c r="BD248" s="212"/>
      <c r="BE248" s="212"/>
      <c r="BF248" s="212"/>
      <c r="BG248" s="212"/>
      <c r="BH248" s="212"/>
    </row>
    <row r="249" spans="1:60" outlineLevel="1" x14ac:dyDescent="0.25">
      <c r="A249" s="234">
        <v>65</v>
      </c>
      <c r="B249" s="235" t="s">
        <v>532</v>
      </c>
      <c r="C249" s="254" t="s">
        <v>533</v>
      </c>
      <c r="D249" s="236" t="s">
        <v>266</v>
      </c>
      <c r="E249" s="237">
        <v>78.66</v>
      </c>
      <c r="F249" s="238"/>
      <c r="G249" s="239">
        <f>ROUND(E249*F249,2)</f>
        <v>0</v>
      </c>
      <c r="H249" s="238"/>
      <c r="I249" s="239">
        <f>ROUND(E249*H249,2)</f>
        <v>0</v>
      </c>
      <c r="J249" s="238"/>
      <c r="K249" s="239">
        <f>ROUND(E249*J249,2)</f>
        <v>0</v>
      </c>
      <c r="L249" s="239">
        <v>21</v>
      </c>
      <c r="M249" s="239">
        <f>G249*(1+L249/100)</f>
        <v>0</v>
      </c>
      <c r="N249" s="237">
        <v>0.10141</v>
      </c>
      <c r="O249" s="237">
        <f>ROUND(E249*N249,2)</f>
        <v>7.98</v>
      </c>
      <c r="P249" s="237">
        <v>0</v>
      </c>
      <c r="Q249" s="237">
        <f>ROUND(E249*P249,2)</f>
        <v>0</v>
      </c>
      <c r="R249" s="239"/>
      <c r="S249" s="239" t="s">
        <v>211</v>
      </c>
      <c r="T249" s="240" t="s">
        <v>211</v>
      </c>
      <c r="U249" s="223">
        <v>6.4000000000000001E-2</v>
      </c>
      <c r="V249" s="223">
        <f>ROUND(E249*U249,2)</f>
        <v>5.03</v>
      </c>
      <c r="W249" s="223"/>
      <c r="X249" s="223" t="s">
        <v>238</v>
      </c>
      <c r="Y249" s="212"/>
      <c r="Z249" s="212"/>
      <c r="AA249" s="212"/>
      <c r="AB249" s="212"/>
      <c r="AC249" s="212"/>
      <c r="AD249" s="212"/>
      <c r="AE249" s="212"/>
      <c r="AF249" s="212"/>
      <c r="AG249" s="212" t="s">
        <v>239</v>
      </c>
      <c r="AH249" s="212"/>
      <c r="AI249" s="212"/>
      <c r="AJ249" s="212"/>
      <c r="AK249" s="212"/>
      <c r="AL249" s="212"/>
      <c r="AM249" s="212"/>
      <c r="AN249" s="212"/>
      <c r="AO249" s="212"/>
      <c r="AP249" s="212"/>
      <c r="AQ249" s="212"/>
      <c r="AR249" s="212"/>
      <c r="AS249" s="212"/>
      <c r="AT249" s="212"/>
      <c r="AU249" s="212"/>
      <c r="AV249" s="212"/>
      <c r="AW249" s="212"/>
      <c r="AX249" s="212"/>
      <c r="AY249" s="212"/>
      <c r="AZ249" s="212"/>
      <c r="BA249" s="212"/>
      <c r="BB249" s="212"/>
      <c r="BC249" s="212"/>
      <c r="BD249" s="212"/>
      <c r="BE249" s="212"/>
      <c r="BF249" s="212"/>
      <c r="BG249" s="212"/>
      <c r="BH249" s="212"/>
    </row>
    <row r="250" spans="1:60" outlineLevel="1" x14ac:dyDescent="0.25">
      <c r="A250" s="219"/>
      <c r="B250" s="220"/>
      <c r="C250" s="258" t="s">
        <v>388</v>
      </c>
      <c r="D250" s="225"/>
      <c r="E250" s="226"/>
      <c r="F250" s="223"/>
      <c r="G250" s="223"/>
      <c r="H250" s="223"/>
      <c r="I250" s="223"/>
      <c r="J250" s="223"/>
      <c r="K250" s="223"/>
      <c r="L250" s="223"/>
      <c r="M250" s="223"/>
      <c r="N250" s="222"/>
      <c r="O250" s="222"/>
      <c r="P250" s="222"/>
      <c r="Q250" s="222"/>
      <c r="R250" s="223"/>
      <c r="S250" s="223"/>
      <c r="T250" s="223"/>
      <c r="U250" s="223"/>
      <c r="V250" s="223"/>
      <c r="W250" s="223"/>
      <c r="X250" s="223"/>
      <c r="Y250" s="212"/>
      <c r="Z250" s="212"/>
      <c r="AA250" s="212"/>
      <c r="AB250" s="212"/>
      <c r="AC250" s="212"/>
      <c r="AD250" s="212"/>
      <c r="AE250" s="212"/>
      <c r="AF250" s="212"/>
      <c r="AG250" s="212" t="s">
        <v>247</v>
      </c>
      <c r="AH250" s="212">
        <v>0</v>
      </c>
      <c r="AI250" s="212"/>
      <c r="AJ250" s="212"/>
      <c r="AK250" s="212"/>
      <c r="AL250" s="212"/>
      <c r="AM250" s="212"/>
      <c r="AN250" s="212"/>
      <c r="AO250" s="212"/>
      <c r="AP250" s="212"/>
      <c r="AQ250" s="212"/>
      <c r="AR250" s="212"/>
      <c r="AS250" s="212"/>
      <c r="AT250" s="212"/>
      <c r="AU250" s="212"/>
      <c r="AV250" s="212"/>
      <c r="AW250" s="212"/>
      <c r="AX250" s="212"/>
      <c r="AY250" s="212"/>
      <c r="AZ250" s="212"/>
      <c r="BA250" s="212"/>
      <c r="BB250" s="212"/>
      <c r="BC250" s="212"/>
      <c r="BD250" s="212"/>
      <c r="BE250" s="212"/>
      <c r="BF250" s="212"/>
      <c r="BG250" s="212"/>
      <c r="BH250" s="212"/>
    </row>
    <row r="251" spans="1:60" outlineLevel="1" x14ac:dyDescent="0.25">
      <c r="A251" s="219"/>
      <c r="B251" s="220"/>
      <c r="C251" s="258" t="s">
        <v>527</v>
      </c>
      <c r="D251" s="225"/>
      <c r="E251" s="226">
        <v>53.88</v>
      </c>
      <c r="F251" s="223"/>
      <c r="G251" s="223"/>
      <c r="H251" s="223"/>
      <c r="I251" s="223"/>
      <c r="J251" s="223"/>
      <c r="K251" s="223"/>
      <c r="L251" s="223"/>
      <c r="M251" s="223"/>
      <c r="N251" s="222"/>
      <c r="O251" s="222"/>
      <c r="P251" s="222"/>
      <c r="Q251" s="222"/>
      <c r="R251" s="223"/>
      <c r="S251" s="223"/>
      <c r="T251" s="223"/>
      <c r="U251" s="223"/>
      <c r="V251" s="223"/>
      <c r="W251" s="223"/>
      <c r="X251" s="223"/>
      <c r="Y251" s="212"/>
      <c r="Z251" s="212"/>
      <c r="AA251" s="212"/>
      <c r="AB251" s="212"/>
      <c r="AC251" s="212"/>
      <c r="AD251" s="212"/>
      <c r="AE251" s="212"/>
      <c r="AF251" s="212"/>
      <c r="AG251" s="212" t="s">
        <v>247</v>
      </c>
      <c r="AH251" s="212">
        <v>0</v>
      </c>
      <c r="AI251" s="212"/>
      <c r="AJ251" s="212"/>
      <c r="AK251" s="212"/>
      <c r="AL251" s="212"/>
      <c r="AM251" s="212"/>
      <c r="AN251" s="212"/>
      <c r="AO251" s="212"/>
      <c r="AP251" s="212"/>
      <c r="AQ251" s="212"/>
      <c r="AR251" s="212"/>
      <c r="AS251" s="212"/>
      <c r="AT251" s="212"/>
      <c r="AU251" s="212"/>
      <c r="AV251" s="212"/>
      <c r="AW251" s="212"/>
      <c r="AX251" s="212"/>
      <c r="AY251" s="212"/>
      <c r="AZ251" s="212"/>
      <c r="BA251" s="212"/>
      <c r="BB251" s="212"/>
      <c r="BC251" s="212"/>
      <c r="BD251" s="212"/>
      <c r="BE251" s="212"/>
      <c r="BF251" s="212"/>
      <c r="BG251" s="212"/>
      <c r="BH251" s="212"/>
    </row>
    <row r="252" spans="1:60" outlineLevel="1" x14ac:dyDescent="0.25">
      <c r="A252" s="219"/>
      <c r="B252" s="220"/>
      <c r="C252" s="258" t="s">
        <v>389</v>
      </c>
      <c r="D252" s="225"/>
      <c r="E252" s="226">
        <v>24.78</v>
      </c>
      <c r="F252" s="223"/>
      <c r="G252" s="223"/>
      <c r="H252" s="223"/>
      <c r="I252" s="223"/>
      <c r="J252" s="223"/>
      <c r="K252" s="223"/>
      <c r="L252" s="223"/>
      <c r="M252" s="223"/>
      <c r="N252" s="222"/>
      <c r="O252" s="222"/>
      <c r="P252" s="222"/>
      <c r="Q252" s="222"/>
      <c r="R252" s="223"/>
      <c r="S252" s="223"/>
      <c r="T252" s="223"/>
      <c r="U252" s="223"/>
      <c r="V252" s="223"/>
      <c r="W252" s="223"/>
      <c r="X252" s="223"/>
      <c r="Y252" s="212"/>
      <c r="Z252" s="212"/>
      <c r="AA252" s="212"/>
      <c r="AB252" s="212"/>
      <c r="AC252" s="212"/>
      <c r="AD252" s="212"/>
      <c r="AE252" s="212"/>
      <c r="AF252" s="212"/>
      <c r="AG252" s="212" t="s">
        <v>247</v>
      </c>
      <c r="AH252" s="212">
        <v>0</v>
      </c>
      <c r="AI252" s="212"/>
      <c r="AJ252" s="212"/>
      <c r="AK252" s="212"/>
      <c r="AL252" s="212"/>
      <c r="AM252" s="212"/>
      <c r="AN252" s="212"/>
      <c r="AO252" s="212"/>
      <c r="AP252" s="212"/>
      <c r="AQ252" s="212"/>
      <c r="AR252" s="212"/>
      <c r="AS252" s="212"/>
      <c r="AT252" s="212"/>
      <c r="AU252" s="212"/>
      <c r="AV252" s="212"/>
      <c r="AW252" s="212"/>
      <c r="AX252" s="212"/>
      <c r="AY252" s="212"/>
      <c r="AZ252" s="212"/>
      <c r="BA252" s="212"/>
      <c r="BB252" s="212"/>
      <c r="BC252" s="212"/>
      <c r="BD252" s="212"/>
      <c r="BE252" s="212"/>
      <c r="BF252" s="212"/>
      <c r="BG252" s="212"/>
      <c r="BH252" s="212"/>
    </row>
    <row r="253" spans="1:60" x14ac:dyDescent="0.25">
      <c r="A253" s="228" t="s">
        <v>206</v>
      </c>
      <c r="B253" s="229" t="s">
        <v>158</v>
      </c>
      <c r="C253" s="253" t="s">
        <v>159</v>
      </c>
      <c r="D253" s="230"/>
      <c r="E253" s="231"/>
      <c r="F253" s="232"/>
      <c r="G253" s="232">
        <f>SUMIF(AG254:AG257,"&lt;&gt;NOR",G254:G257)</f>
        <v>0</v>
      </c>
      <c r="H253" s="232"/>
      <c r="I253" s="232">
        <f>SUM(I254:I257)</f>
        <v>0</v>
      </c>
      <c r="J253" s="232"/>
      <c r="K253" s="232">
        <f>SUM(K254:K257)</f>
        <v>0</v>
      </c>
      <c r="L253" s="232"/>
      <c r="M253" s="232">
        <f>SUM(M254:M257)</f>
        <v>0</v>
      </c>
      <c r="N253" s="231"/>
      <c r="O253" s="231">
        <f>SUM(O254:O257)</f>
        <v>40.900000000000006</v>
      </c>
      <c r="P253" s="231"/>
      <c r="Q253" s="231">
        <f>SUM(Q254:Q257)</f>
        <v>0</v>
      </c>
      <c r="R253" s="232"/>
      <c r="S253" s="232"/>
      <c r="T253" s="233"/>
      <c r="U253" s="227"/>
      <c r="V253" s="227">
        <f>SUM(V254:V257)</f>
        <v>68.72</v>
      </c>
      <c r="W253" s="227"/>
      <c r="X253" s="227"/>
      <c r="AG253" t="s">
        <v>207</v>
      </c>
    </row>
    <row r="254" spans="1:60" outlineLevel="1" x14ac:dyDescent="0.25">
      <c r="A254" s="234">
        <v>66</v>
      </c>
      <c r="B254" s="235" t="s">
        <v>534</v>
      </c>
      <c r="C254" s="254" t="s">
        <v>535</v>
      </c>
      <c r="D254" s="236" t="s">
        <v>266</v>
      </c>
      <c r="E254" s="237">
        <v>52.7</v>
      </c>
      <c r="F254" s="238"/>
      <c r="G254" s="239">
        <f>ROUND(E254*F254,2)</f>
        <v>0</v>
      </c>
      <c r="H254" s="238"/>
      <c r="I254" s="239">
        <f>ROUND(E254*H254,2)</f>
        <v>0</v>
      </c>
      <c r="J254" s="238"/>
      <c r="K254" s="239">
        <f>ROUND(E254*J254,2)</f>
        <v>0</v>
      </c>
      <c r="L254" s="239">
        <v>21</v>
      </c>
      <c r="M254" s="239">
        <f>G254*(1+L254/100)</f>
        <v>0</v>
      </c>
      <c r="N254" s="237">
        <v>0.63</v>
      </c>
      <c r="O254" s="237">
        <f>ROUND(E254*N254,2)</f>
        <v>33.200000000000003</v>
      </c>
      <c r="P254" s="237">
        <v>0</v>
      </c>
      <c r="Q254" s="237">
        <f>ROUND(E254*P254,2)</f>
        <v>0</v>
      </c>
      <c r="R254" s="239"/>
      <c r="S254" s="239" t="s">
        <v>225</v>
      </c>
      <c r="T254" s="240" t="s">
        <v>212</v>
      </c>
      <c r="U254" s="223">
        <v>0.99199999999999999</v>
      </c>
      <c r="V254" s="223">
        <f>ROUND(E254*U254,2)</f>
        <v>52.28</v>
      </c>
      <c r="W254" s="223"/>
      <c r="X254" s="223" t="s">
        <v>238</v>
      </c>
      <c r="Y254" s="212"/>
      <c r="Z254" s="212"/>
      <c r="AA254" s="212"/>
      <c r="AB254" s="212"/>
      <c r="AC254" s="212"/>
      <c r="AD254" s="212"/>
      <c r="AE254" s="212"/>
      <c r="AF254" s="212"/>
      <c r="AG254" s="212" t="s">
        <v>239</v>
      </c>
      <c r="AH254" s="212"/>
      <c r="AI254" s="212"/>
      <c r="AJ254" s="212"/>
      <c r="AK254" s="212"/>
      <c r="AL254" s="212"/>
      <c r="AM254" s="212"/>
      <c r="AN254" s="212"/>
      <c r="AO254" s="212"/>
      <c r="AP254" s="212"/>
      <c r="AQ254" s="212"/>
      <c r="AR254" s="212"/>
      <c r="AS254" s="212"/>
      <c r="AT254" s="212"/>
      <c r="AU254" s="212"/>
      <c r="AV254" s="212"/>
      <c r="AW254" s="212"/>
      <c r="AX254" s="212"/>
      <c r="AY254" s="212"/>
      <c r="AZ254" s="212"/>
      <c r="BA254" s="212"/>
      <c r="BB254" s="212"/>
      <c r="BC254" s="212"/>
      <c r="BD254" s="212"/>
      <c r="BE254" s="212"/>
      <c r="BF254" s="212"/>
      <c r="BG254" s="212"/>
      <c r="BH254" s="212"/>
    </row>
    <row r="255" spans="1:60" outlineLevel="1" x14ac:dyDescent="0.25">
      <c r="A255" s="219"/>
      <c r="B255" s="220"/>
      <c r="C255" s="258" t="s">
        <v>536</v>
      </c>
      <c r="D255" s="225"/>
      <c r="E255" s="226">
        <v>52.7</v>
      </c>
      <c r="F255" s="223"/>
      <c r="G255" s="223"/>
      <c r="H255" s="223"/>
      <c r="I255" s="223"/>
      <c r="J255" s="223"/>
      <c r="K255" s="223"/>
      <c r="L255" s="223"/>
      <c r="M255" s="223"/>
      <c r="N255" s="222"/>
      <c r="O255" s="222"/>
      <c r="P255" s="222"/>
      <c r="Q255" s="222"/>
      <c r="R255" s="223"/>
      <c r="S255" s="223"/>
      <c r="T255" s="223"/>
      <c r="U255" s="223"/>
      <c r="V255" s="223"/>
      <c r="W255" s="223"/>
      <c r="X255" s="223"/>
      <c r="Y255" s="212"/>
      <c r="Z255" s="212"/>
      <c r="AA255" s="212"/>
      <c r="AB255" s="212"/>
      <c r="AC255" s="212"/>
      <c r="AD255" s="212"/>
      <c r="AE255" s="212"/>
      <c r="AF255" s="212"/>
      <c r="AG255" s="212" t="s">
        <v>247</v>
      </c>
      <c r="AH255" s="212">
        <v>0</v>
      </c>
      <c r="AI255" s="212"/>
      <c r="AJ255" s="212"/>
      <c r="AK255" s="212"/>
      <c r="AL255" s="212"/>
      <c r="AM255" s="212"/>
      <c r="AN255" s="212"/>
      <c r="AO255" s="212"/>
      <c r="AP255" s="212"/>
      <c r="AQ255" s="212"/>
      <c r="AR255" s="212"/>
      <c r="AS255" s="212"/>
      <c r="AT255" s="212"/>
      <c r="AU255" s="212"/>
      <c r="AV255" s="212"/>
      <c r="AW255" s="212"/>
      <c r="AX255" s="212"/>
      <c r="AY255" s="212"/>
      <c r="AZ255" s="212"/>
      <c r="BA255" s="212"/>
      <c r="BB255" s="212"/>
      <c r="BC255" s="212"/>
      <c r="BD255" s="212"/>
      <c r="BE255" s="212"/>
      <c r="BF255" s="212"/>
      <c r="BG255" s="212"/>
      <c r="BH255" s="212"/>
    </row>
    <row r="256" spans="1:60" outlineLevel="1" x14ac:dyDescent="0.25">
      <c r="A256" s="234">
        <v>67</v>
      </c>
      <c r="B256" s="235" t="s">
        <v>537</v>
      </c>
      <c r="C256" s="254" t="s">
        <v>538</v>
      </c>
      <c r="D256" s="236" t="s">
        <v>266</v>
      </c>
      <c r="E256" s="237">
        <v>52.7</v>
      </c>
      <c r="F256" s="238"/>
      <c r="G256" s="239">
        <f>ROUND(E256*F256,2)</f>
        <v>0</v>
      </c>
      <c r="H256" s="238"/>
      <c r="I256" s="239">
        <f>ROUND(E256*H256,2)</f>
        <v>0</v>
      </c>
      <c r="J256" s="238"/>
      <c r="K256" s="239">
        <f>ROUND(E256*J256,2)</f>
        <v>0</v>
      </c>
      <c r="L256" s="239">
        <v>21</v>
      </c>
      <c r="M256" s="239">
        <f>G256*(1+L256/100)</f>
        <v>0</v>
      </c>
      <c r="N256" s="237">
        <v>0.14607000000000001</v>
      </c>
      <c r="O256" s="237">
        <f>ROUND(E256*N256,2)</f>
        <v>7.7</v>
      </c>
      <c r="P256" s="237">
        <v>0</v>
      </c>
      <c r="Q256" s="237">
        <f>ROUND(E256*P256,2)</f>
        <v>0</v>
      </c>
      <c r="R256" s="239"/>
      <c r="S256" s="239" t="s">
        <v>211</v>
      </c>
      <c r="T256" s="240" t="s">
        <v>211</v>
      </c>
      <c r="U256" s="223">
        <v>0.312</v>
      </c>
      <c r="V256" s="223">
        <f>ROUND(E256*U256,2)</f>
        <v>16.440000000000001</v>
      </c>
      <c r="W256" s="223"/>
      <c r="X256" s="223" t="s">
        <v>238</v>
      </c>
      <c r="Y256" s="212"/>
      <c r="Z256" s="212"/>
      <c r="AA256" s="212"/>
      <c r="AB256" s="212"/>
      <c r="AC256" s="212"/>
      <c r="AD256" s="212"/>
      <c r="AE256" s="212"/>
      <c r="AF256" s="212"/>
      <c r="AG256" s="212" t="s">
        <v>239</v>
      </c>
      <c r="AH256" s="212"/>
      <c r="AI256" s="212"/>
      <c r="AJ256" s="212"/>
      <c r="AK256" s="212"/>
      <c r="AL256" s="212"/>
      <c r="AM256" s="212"/>
      <c r="AN256" s="212"/>
      <c r="AO256" s="212"/>
      <c r="AP256" s="212"/>
      <c r="AQ256" s="212"/>
      <c r="AR256" s="212"/>
      <c r="AS256" s="212"/>
      <c r="AT256" s="212"/>
      <c r="AU256" s="212"/>
      <c r="AV256" s="212"/>
      <c r="AW256" s="212"/>
      <c r="AX256" s="212"/>
      <c r="AY256" s="212"/>
      <c r="AZ256" s="212"/>
      <c r="BA256" s="212"/>
      <c r="BB256" s="212"/>
      <c r="BC256" s="212"/>
      <c r="BD256" s="212"/>
      <c r="BE256" s="212"/>
      <c r="BF256" s="212"/>
      <c r="BG256" s="212"/>
      <c r="BH256" s="212"/>
    </row>
    <row r="257" spans="1:60" outlineLevel="1" x14ac:dyDescent="0.25">
      <c r="A257" s="219"/>
      <c r="B257" s="220"/>
      <c r="C257" s="258" t="s">
        <v>539</v>
      </c>
      <c r="D257" s="225"/>
      <c r="E257" s="226">
        <v>52.7</v>
      </c>
      <c r="F257" s="223"/>
      <c r="G257" s="223"/>
      <c r="H257" s="223"/>
      <c r="I257" s="223"/>
      <c r="J257" s="223"/>
      <c r="K257" s="223"/>
      <c r="L257" s="223"/>
      <c r="M257" s="223"/>
      <c r="N257" s="222"/>
      <c r="O257" s="222"/>
      <c r="P257" s="222"/>
      <c r="Q257" s="222"/>
      <c r="R257" s="223"/>
      <c r="S257" s="223"/>
      <c r="T257" s="223"/>
      <c r="U257" s="223"/>
      <c r="V257" s="223"/>
      <c r="W257" s="223"/>
      <c r="X257" s="223"/>
      <c r="Y257" s="212"/>
      <c r="Z257" s="212"/>
      <c r="AA257" s="212"/>
      <c r="AB257" s="212"/>
      <c r="AC257" s="212"/>
      <c r="AD257" s="212"/>
      <c r="AE257" s="212"/>
      <c r="AF257" s="212"/>
      <c r="AG257" s="212" t="s">
        <v>247</v>
      </c>
      <c r="AH257" s="212">
        <v>5</v>
      </c>
      <c r="AI257" s="212"/>
      <c r="AJ257" s="212"/>
      <c r="AK257" s="212"/>
      <c r="AL257" s="212"/>
      <c r="AM257" s="212"/>
      <c r="AN257" s="212"/>
      <c r="AO257" s="212"/>
      <c r="AP257" s="212"/>
      <c r="AQ257" s="212"/>
      <c r="AR257" s="212"/>
      <c r="AS257" s="212"/>
      <c r="AT257" s="212"/>
      <c r="AU257" s="212"/>
      <c r="AV257" s="212"/>
      <c r="AW257" s="212"/>
      <c r="AX257" s="212"/>
      <c r="AY257" s="212"/>
      <c r="AZ257" s="212"/>
      <c r="BA257" s="212"/>
      <c r="BB257" s="212"/>
      <c r="BC257" s="212"/>
      <c r="BD257" s="212"/>
      <c r="BE257" s="212"/>
      <c r="BF257" s="212"/>
      <c r="BG257" s="212"/>
      <c r="BH257" s="212"/>
    </row>
    <row r="258" spans="1:60" x14ac:dyDescent="0.25">
      <c r="A258" s="228" t="s">
        <v>206</v>
      </c>
      <c r="B258" s="229" t="s">
        <v>160</v>
      </c>
      <c r="C258" s="253" t="s">
        <v>161</v>
      </c>
      <c r="D258" s="230"/>
      <c r="E258" s="231"/>
      <c r="F258" s="232"/>
      <c r="G258" s="232">
        <f>SUMIF(AG259:AG271,"&lt;&gt;NOR",G259:G271)</f>
        <v>0</v>
      </c>
      <c r="H258" s="232"/>
      <c r="I258" s="232">
        <f>SUM(I259:I271)</f>
        <v>0</v>
      </c>
      <c r="J258" s="232"/>
      <c r="K258" s="232">
        <f>SUM(K259:K271)</f>
        <v>0</v>
      </c>
      <c r="L258" s="232"/>
      <c r="M258" s="232">
        <f>SUM(M259:M271)</f>
        <v>0</v>
      </c>
      <c r="N258" s="231"/>
      <c r="O258" s="231">
        <f>SUM(O259:O271)</f>
        <v>0.08</v>
      </c>
      <c r="P258" s="231"/>
      <c r="Q258" s="231">
        <f>SUM(Q259:Q271)</f>
        <v>0</v>
      </c>
      <c r="R258" s="232"/>
      <c r="S258" s="232"/>
      <c r="T258" s="233"/>
      <c r="U258" s="227"/>
      <c r="V258" s="227">
        <f>SUM(V259:V271)</f>
        <v>795.2700000000001</v>
      </c>
      <c r="W258" s="227"/>
      <c r="X258" s="227"/>
      <c r="AG258" t="s">
        <v>207</v>
      </c>
    </row>
    <row r="259" spans="1:60" outlineLevel="1" x14ac:dyDescent="0.25">
      <c r="A259" s="234">
        <v>68</v>
      </c>
      <c r="B259" s="235" t="s">
        <v>540</v>
      </c>
      <c r="C259" s="254" t="s">
        <v>541</v>
      </c>
      <c r="D259" s="236" t="s">
        <v>236</v>
      </c>
      <c r="E259" s="237">
        <v>17.7</v>
      </c>
      <c r="F259" s="238"/>
      <c r="G259" s="239">
        <f>ROUND(E259*F259,2)</f>
        <v>0</v>
      </c>
      <c r="H259" s="238"/>
      <c r="I259" s="239">
        <f>ROUND(E259*H259,2)</f>
        <v>0</v>
      </c>
      <c r="J259" s="238"/>
      <c r="K259" s="239">
        <f>ROUND(E259*J259,2)</f>
        <v>0</v>
      </c>
      <c r="L259" s="239">
        <v>21</v>
      </c>
      <c r="M259" s="239">
        <f>G259*(1+L259/100)</f>
        <v>0</v>
      </c>
      <c r="N259" s="237">
        <v>0</v>
      </c>
      <c r="O259" s="237">
        <f>ROUND(E259*N259,2)</f>
        <v>0</v>
      </c>
      <c r="P259" s="237">
        <v>0</v>
      </c>
      <c r="Q259" s="237">
        <f>ROUND(E259*P259,2)</f>
        <v>0</v>
      </c>
      <c r="R259" s="239"/>
      <c r="S259" s="239" t="s">
        <v>211</v>
      </c>
      <c r="T259" s="240" t="s">
        <v>211</v>
      </c>
      <c r="U259" s="223">
        <v>3.6999999999999998E-2</v>
      </c>
      <c r="V259" s="223">
        <f>ROUND(E259*U259,2)</f>
        <v>0.65</v>
      </c>
      <c r="W259" s="223"/>
      <c r="X259" s="223" t="s">
        <v>238</v>
      </c>
      <c r="Y259" s="212"/>
      <c r="Z259" s="212"/>
      <c r="AA259" s="212"/>
      <c r="AB259" s="212"/>
      <c r="AC259" s="212"/>
      <c r="AD259" s="212"/>
      <c r="AE259" s="212"/>
      <c r="AF259" s="212"/>
      <c r="AG259" s="212" t="s">
        <v>239</v>
      </c>
      <c r="AH259" s="212"/>
      <c r="AI259" s="212"/>
      <c r="AJ259" s="212"/>
      <c r="AK259" s="212"/>
      <c r="AL259" s="212"/>
      <c r="AM259" s="212"/>
      <c r="AN259" s="212"/>
      <c r="AO259" s="212"/>
      <c r="AP259" s="212"/>
      <c r="AQ259" s="212"/>
      <c r="AR259" s="212"/>
      <c r="AS259" s="212"/>
      <c r="AT259" s="212"/>
      <c r="AU259" s="212"/>
      <c r="AV259" s="212"/>
      <c r="AW259" s="212"/>
      <c r="AX259" s="212"/>
      <c r="AY259" s="212"/>
      <c r="AZ259" s="212"/>
      <c r="BA259" s="212"/>
      <c r="BB259" s="212"/>
      <c r="BC259" s="212"/>
      <c r="BD259" s="212"/>
      <c r="BE259" s="212"/>
      <c r="BF259" s="212"/>
      <c r="BG259" s="212"/>
      <c r="BH259" s="212"/>
    </row>
    <row r="260" spans="1:60" outlineLevel="1" x14ac:dyDescent="0.25">
      <c r="A260" s="219"/>
      <c r="B260" s="220"/>
      <c r="C260" s="258" t="s">
        <v>542</v>
      </c>
      <c r="D260" s="225"/>
      <c r="E260" s="226">
        <v>6.4</v>
      </c>
      <c r="F260" s="223"/>
      <c r="G260" s="223"/>
      <c r="H260" s="223"/>
      <c r="I260" s="223"/>
      <c r="J260" s="223"/>
      <c r="K260" s="223"/>
      <c r="L260" s="223"/>
      <c r="M260" s="223"/>
      <c r="N260" s="222"/>
      <c r="O260" s="222"/>
      <c r="P260" s="222"/>
      <c r="Q260" s="222"/>
      <c r="R260" s="223"/>
      <c r="S260" s="223"/>
      <c r="T260" s="223"/>
      <c r="U260" s="223"/>
      <c r="V260" s="223"/>
      <c r="W260" s="223"/>
      <c r="X260" s="223"/>
      <c r="Y260" s="212"/>
      <c r="Z260" s="212"/>
      <c r="AA260" s="212"/>
      <c r="AB260" s="212"/>
      <c r="AC260" s="212"/>
      <c r="AD260" s="212"/>
      <c r="AE260" s="212"/>
      <c r="AF260" s="212"/>
      <c r="AG260" s="212" t="s">
        <v>247</v>
      </c>
      <c r="AH260" s="212">
        <v>0</v>
      </c>
      <c r="AI260" s="212"/>
      <c r="AJ260" s="212"/>
      <c r="AK260" s="212"/>
      <c r="AL260" s="212"/>
      <c r="AM260" s="212"/>
      <c r="AN260" s="212"/>
      <c r="AO260" s="212"/>
      <c r="AP260" s="212"/>
      <c r="AQ260" s="212"/>
      <c r="AR260" s="212"/>
      <c r="AS260" s="212"/>
      <c r="AT260" s="212"/>
      <c r="AU260" s="212"/>
      <c r="AV260" s="212"/>
      <c r="AW260" s="212"/>
      <c r="AX260" s="212"/>
      <c r="AY260" s="212"/>
      <c r="AZ260" s="212"/>
      <c r="BA260" s="212"/>
      <c r="BB260" s="212"/>
      <c r="BC260" s="212"/>
      <c r="BD260" s="212"/>
      <c r="BE260" s="212"/>
      <c r="BF260" s="212"/>
      <c r="BG260" s="212"/>
      <c r="BH260" s="212"/>
    </row>
    <row r="261" spans="1:60" outlineLevel="1" x14ac:dyDescent="0.25">
      <c r="A261" s="219"/>
      <c r="B261" s="220"/>
      <c r="C261" s="258" t="s">
        <v>543</v>
      </c>
      <c r="D261" s="225"/>
      <c r="E261" s="226">
        <v>11.3</v>
      </c>
      <c r="F261" s="223"/>
      <c r="G261" s="223"/>
      <c r="H261" s="223"/>
      <c r="I261" s="223"/>
      <c r="J261" s="223"/>
      <c r="K261" s="223"/>
      <c r="L261" s="223"/>
      <c r="M261" s="223"/>
      <c r="N261" s="222"/>
      <c r="O261" s="222"/>
      <c r="P261" s="222"/>
      <c r="Q261" s="222"/>
      <c r="R261" s="223"/>
      <c r="S261" s="223"/>
      <c r="T261" s="223"/>
      <c r="U261" s="223"/>
      <c r="V261" s="223"/>
      <c r="W261" s="223"/>
      <c r="X261" s="223"/>
      <c r="Y261" s="212"/>
      <c r="Z261" s="212"/>
      <c r="AA261" s="212"/>
      <c r="AB261" s="212"/>
      <c r="AC261" s="212"/>
      <c r="AD261" s="212"/>
      <c r="AE261" s="212"/>
      <c r="AF261" s="212"/>
      <c r="AG261" s="212" t="s">
        <v>247</v>
      </c>
      <c r="AH261" s="212">
        <v>0</v>
      </c>
      <c r="AI261" s="212"/>
      <c r="AJ261" s="212"/>
      <c r="AK261" s="212"/>
      <c r="AL261" s="212"/>
      <c r="AM261" s="212"/>
      <c r="AN261" s="212"/>
      <c r="AO261" s="212"/>
      <c r="AP261" s="212"/>
      <c r="AQ261" s="212"/>
      <c r="AR261" s="212"/>
      <c r="AS261" s="212"/>
      <c r="AT261" s="212"/>
      <c r="AU261" s="212"/>
      <c r="AV261" s="212"/>
      <c r="AW261" s="212"/>
      <c r="AX261" s="212"/>
      <c r="AY261" s="212"/>
      <c r="AZ261" s="212"/>
      <c r="BA261" s="212"/>
      <c r="BB261" s="212"/>
      <c r="BC261" s="212"/>
      <c r="BD261" s="212"/>
      <c r="BE261" s="212"/>
      <c r="BF261" s="212"/>
      <c r="BG261" s="212"/>
      <c r="BH261" s="212"/>
    </row>
    <row r="262" spans="1:60" outlineLevel="1" x14ac:dyDescent="0.25">
      <c r="A262" s="234">
        <v>69</v>
      </c>
      <c r="B262" s="235" t="s">
        <v>544</v>
      </c>
      <c r="C262" s="254" t="s">
        <v>545</v>
      </c>
      <c r="D262" s="236" t="s">
        <v>236</v>
      </c>
      <c r="E262" s="237">
        <v>17.7</v>
      </c>
      <c r="F262" s="238"/>
      <c r="G262" s="239">
        <f>ROUND(E262*F262,2)</f>
        <v>0</v>
      </c>
      <c r="H262" s="238"/>
      <c r="I262" s="239">
        <f>ROUND(E262*H262,2)</f>
        <v>0</v>
      </c>
      <c r="J262" s="238"/>
      <c r="K262" s="239">
        <f>ROUND(E262*J262,2)</f>
        <v>0</v>
      </c>
      <c r="L262" s="239">
        <v>21</v>
      </c>
      <c r="M262" s="239">
        <f>G262*(1+L262/100)</f>
        <v>0</v>
      </c>
      <c r="N262" s="237">
        <v>4.3E-3</v>
      </c>
      <c r="O262" s="237">
        <f>ROUND(E262*N262,2)</f>
        <v>0.08</v>
      </c>
      <c r="P262" s="237">
        <v>0</v>
      </c>
      <c r="Q262" s="237">
        <f>ROUND(E262*P262,2)</f>
        <v>0</v>
      </c>
      <c r="R262" s="239"/>
      <c r="S262" s="239" t="s">
        <v>225</v>
      </c>
      <c r="T262" s="240" t="s">
        <v>212</v>
      </c>
      <c r="U262" s="223">
        <v>0.20799999999999999</v>
      </c>
      <c r="V262" s="223">
        <f>ROUND(E262*U262,2)</f>
        <v>3.68</v>
      </c>
      <c r="W262" s="223"/>
      <c r="X262" s="223" t="s">
        <v>238</v>
      </c>
      <c r="Y262" s="212"/>
      <c r="Z262" s="212"/>
      <c r="AA262" s="212"/>
      <c r="AB262" s="212"/>
      <c r="AC262" s="212"/>
      <c r="AD262" s="212"/>
      <c r="AE262" s="212"/>
      <c r="AF262" s="212"/>
      <c r="AG262" s="212" t="s">
        <v>239</v>
      </c>
      <c r="AH262" s="212"/>
      <c r="AI262" s="212"/>
      <c r="AJ262" s="212"/>
      <c r="AK262" s="212"/>
      <c r="AL262" s="212"/>
      <c r="AM262" s="212"/>
      <c r="AN262" s="212"/>
      <c r="AO262" s="212"/>
      <c r="AP262" s="212"/>
      <c r="AQ262" s="212"/>
      <c r="AR262" s="212"/>
      <c r="AS262" s="212"/>
      <c r="AT262" s="212"/>
      <c r="AU262" s="212"/>
      <c r="AV262" s="212"/>
      <c r="AW262" s="212"/>
      <c r="AX262" s="212"/>
      <c r="AY262" s="212"/>
      <c r="AZ262" s="212"/>
      <c r="BA262" s="212"/>
      <c r="BB262" s="212"/>
      <c r="BC262" s="212"/>
      <c r="BD262" s="212"/>
      <c r="BE262" s="212"/>
      <c r="BF262" s="212"/>
      <c r="BG262" s="212"/>
      <c r="BH262" s="212"/>
    </row>
    <row r="263" spans="1:60" outlineLevel="1" x14ac:dyDescent="0.25">
      <c r="A263" s="219"/>
      <c r="B263" s="220"/>
      <c r="C263" s="258" t="s">
        <v>546</v>
      </c>
      <c r="D263" s="225"/>
      <c r="E263" s="226">
        <v>6.4</v>
      </c>
      <c r="F263" s="223"/>
      <c r="G263" s="223"/>
      <c r="H263" s="223"/>
      <c r="I263" s="223"/>
      <c r="J263" s="223"/>
      <c r="K263" s="223"/>
      <c r="L263" s="223"/>
      <c r="M263" s="223"/>
      <c r="N263" s="222"/>
      <c r="O263" s="222"/>
      <c r="P263" s="222"/>
      <c r="Q263" s="222"/>
      <c r="R263" s="223"/>
      <c r="S263" s="223"/>
      <c r="T263" s="223"/>
      <c r="U263" s="223"/>
      <c r="V263" s="223"/>
      <c r="W263" s="223"/>
      <c r="X263" s="223"/>
      <c r="Y263" s="212"/>
      <c r="Z263" s="212"/>
      <c r="AA263" s="212"/>
      <c r="AB263" s="212"/>
      <c r="AC263" s="212"/>
      <c r="AD263" s="212"/>
      <c r="AE263" s="212"/>
      <c r="AF263" s="212"/>
      <c r="AG263" s="212" t="s">
        <v>247</v>
      </c>
      <c r="AH263" s="212">
        <v>0</v>
      </c>
      <c r="AI263" s="212"/>
      <c r="AJ263" s="212"/>
      <c r="AK263" s="212"/>
      <c r="AL263" s="212"/>
      <c r="AM263" s="212"/>
      <c r="AN263" s="212"/>
      <c r="AO263" s="212"/>
      <c r="AP263" s="212"/>
      <c r="AQ263" s="212"/>
      <c r="AR263" s="212"/>
      <c r="AS263" s="212"/>
      <c r="AT263" s="212"/>
      <c r="AU263" s="212"/>
      <c r="AV263" s="212"/>
      <c r="AW263" s="212"/>
      <c r="AX263" s="212"/>
      <c r="AY263" s="212"/>
      <c r="AZ263" s="212"/>
      <c r="BA263" s="212"/>
      <c r="BB263" s="212"/>
      <c r="BC263" s="212"/>
      <c r="BD263" s="212"/>
      <c r="BE263" s="212"/>
      <c r="BF263" s="212"/>
      <c r="BG263" s="212"/>
      <c r="BH263" s="212"/>
    </row>
    <row r="264" spans="1:60" outlineLevel="1" x14ac:dyDescent="0.25">
      <c r="A264" s="219"/>
      <c r="B264" s="220"/>
      <c r="C264" s="258" t="s">
        <v>547</v>
      </c>
      <c r="D264" s="225"/>
      <c r="E264" s="226">
        <v>11.3</v>
      </c>
      <c r="F264" s="223"/>
      <c r="G264" s="223"/>
      <c r="H264" s="223"/>
      <c r="I264" s="223"/>
      <c r="J264" s="223"/>
      <c r="K264" s="223"/>
      <c r="L264" s="223"/>
      <c r="M264" s="223"/>
      <c r="N264" s="222"/>
      <c r="O264" s="222"/>
      <c r="P264" s="222"/>
      <c r="Q264" s="222"/>
      <c r="R264" s="223"/>
      <c r="S264" s="223"/>
      <c r="T264" s="223"/>
      <c r="U264" s="223"/>
      <c r="V264" s="223"/>
      <c r="W264" s="223"/>
      <c r="X264" s="223"/>
      <c r="Y264" s="212"/>
      <c r="Z264" s="212"/>
      <c r="AA264" s="212"/>
      <c r="AB264" s="212"/>
      <c r="AC264" s="212"/>
      <c r="AD264" s="212"/>
      <c r="AE264" s="212"/>
      <c r="AF264" s="212"/>
      <c r="AG264" s="212" t="s">
        <v>247</v>
      </c>
      <c r="AH264" s="212">
        <v>0</v>
      </c>
      <c r="AI264" s="212"/>
      <c r="AJ264" s="212"/>
      <c r="AK264" s="212"/>
      <c r="AL264" s="212"/>
      <c r="AM264" s="212"/>
      <c r="AN264" s="212"/>
      <c r="AO264" s="212"/>
      <c r="AP264" s="212"/>
      <c r="AQ264" s="212"/>
      <c r="AR264" s="212"/>
      <c r="AS264" s="212"/>
      <c r="AT264" s="212"/>
      <c r="AU264" s="212"/>
      <c r="AV264" s="212"/>
      <c r="AW264" s="212"/>
      <c r="AX264" s="212"/>
      <c r="AY264" s="212"/>
      <c r="AZ264" s="212"/>
      <c r="BA264" s="212"/>
      <c r="BB264" s="212"/>
      <c r="BC264" s="212"/>
      <c r="BD264" s="212"/>
      <c r="BE264" s="212"/>
      <c r="BF264" s="212"/>
      <c r="BG264" s="212"/>
      <c r="BH264" s="212"/>
    </row>
    <row r="265" spans="1:60" outlineLevel="1" x14ac:dyDescent="0.25">
      <c r="A265" s="234">
        <v>70</v>
      </c>
      <c r="B265" s="235" t="s">
        <v>548</v>
      </c>
      <c r="C265" s="254" t="s">
        <v>549</v>
      </c>
      <c r="D265" s="236" t="s">
        <v>236</v>
      </c>
      <c r="E265" s="237">
        <v>8.6</v>
      </c>
      <c r="F265" s="238"/>
      <c r="G265" s="239">
        <f>ROUND(E265*F265,2)</f>
        <v>0</v>
      </c>
      <c r="H265" s="238"/>
      <c r="I265" s="239">
        <f>ROUND(E265*H265,2)</f>
        <v>0</v>
      </c>
      <c r="J265" s="238"/>
      <c r="K265" s="239">
        <f>ROUND(E265*J265,2)</f>
        <v>0</v>
      </c>
      <c r="L265" s="239">
        <v>21</v>
      </c>
      <c r="M265" s="239">
        <f>G265*(1+L265/100)</f>
        <v>0</v>
      </c>
      <c r="N265" s="237">
        <v>0</v>
      </c>
      <c r="O265" s="237">
        <f>ROUND(E265*N265,2)</f>
        <v>0</v>
      </c>
      <c r="P265" s="237">
        <v>0</v>
      </c>
      <c r="Q265" s="237">
        <f>ROUND(E265*P265,2)</f>
        <v>0</v>
      </c>
      <c r="R265" s="239"/>
      <c r="S265" s="239" t="s">
        <v>225</v>
      </c>
      <c r="T265" s="240" t="s">
        <v>212</v>
      </c>
      <c r="U265" s="223">
        <v>91.97</v>
      </c>
      <c r="V265" s="223">
        <f>ROUND(E265*U265,2)</f>
        <v>790.94</v>
      </c>
      <c r="W265" s="223"/>
      <c r="X265" s="223" t="s">
        <v>417</v>
      </c>
      <c r="Y265" s="212"/>
      <c r="Z265" s="212"/>
      <c r="AA265" s="212"/>
      <c r="AB265" s="212"/>
      <c r="AC265" s="212"/>
      <c r="AD265" s="212"/>
      <c r="AE265" s="212"/>
      <c r="AF265" s="212"/>
      <c r="AG265" s="212" t="s">
        <v>418</v>
      </c>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2"/>
      <c r="BC265" s="212"/>
      <c r="BD265" s="212"/>
      <c r="BE265" s="212"/>
      <c r="BF265" s="212"/>
      <c r="BG265" s="212"/>
      <c r="BH265" s="212"/>
    </row>
    <row r="266" spans="1:60" outlineLevel="1" x14ac:dyDescent="0.25">
      <c r="A266" s="219"/>
      <c r="B266" s="220"/>
      <c r="C266" s="258" t="s">
        <v>388</v>
      </c>
      <c r="D266" s="225"/>
      <c r="E266" s="226"/>
      <c r="F266" s="223"/>
      <c r="G266" s="223"/>
      <c r="H266" s="223"/>
      <c r="I266" s="223"/>
      <c r="J266" s="223"/>
      <c r="K266" s="223"/>
      <c r="L266" s="223"/>
      <c r="M266" s="223"/>
      <c r="N266" s="222"/>
      <c r="O266" s="222"/>
      <c r="P266" s="222"/>
      <c r="Q266" s="222"/>
      <c r="R266" s="223"/>
      <c r="S266" s="223"/>
      <c r="T266" s="223"/>
      <c r="U266" s="223"/>
      <c r="V266" s="223"/>
      <c r="W266" s="223"/>
      <c r="X266" s="223"/>
      <c r="Y266" s="212"/>
      <c r="Z266" s="212"/>
      <c r="AA266" s="212"/>
      <c r="AB266" s="212"/>
      <c r="AC266" s="212"/>
      <c r="AD266" s="212"/>
      <c r="AE266" s="212"/>
      <c r="AF266" s="212"/>
      <c r="AG266" s="212" t="s">
        <v>247</v>
      </c>
      <c r="AH266" s="212">
        <v>0</v>
      </c>
      <c r="AI266" s="212"/>
      <c r="AJ266" s="212"/>
      <c r="AK266" s="212"/>
      <c r="AL266" s="212"/>
      <c r="AM266" s="212"/>
      <c r="AN266" s="212"/>
      <c r="AO266" s="212"/>
      <c r="AP266" s="212"/>
      <c r="AQ266" s="212"/>
      <c r="AR266" s="212"/>
      <c r="AS266" s="212"/>
      <c r="AT266" s="212"/>
      <c r="AU266" s="212"/>
      <c r="AV266" s="212"/>
      <c r="AW266" s="212"/>
      <c r="AX266" s="212"/>
      <c r="AY266" s="212"/>
      <c r="AZ266" s="212"/>
      <c r="BA266" s="212"/>
      <c r="BB266" s="212"/>
      <c r="BC266" s="212"/>
      <c r="BD266" s="212"/>
      <c r="BE266" s="212"/>
      <c r="BF266" s="212"/>
      <c r="BG266" s="212"/>
      <c r="BH266" s="212"/>
    </row>
    <row r="267" spans="1:60" outlineLevel="1" x14ac:dyDescent="0.25">
      <c r="A267" s="219"/>
      <c r="B267" s="220"/>
      <c r="C267" s="258" t="s">
        <v>550</v>
      </c>
      <c r="D267" s="225"/>
      <c r="E267" s="226">
        <v>8.6</v>
      </c>
      <c r="F267" s="223"/>
      <c r="G267" s="223"/>
      <c r="H267" s="223"/>
      <c r="I267" s="223"/>
      <c r="J267" s="223"/>
      <c r="K267" s="223"/>
      <c r="L267" s="223"/>
      <c r="M267" s="223"/>
      <c r="N267" s="222"/>
      <c r="O267" s="222"/>
      <c r="P267" s="222"/>
      <c r="Q267" s="222"/>
      <c r="R267" s="223"/>
      <c r="S267" s="223"/>
      <c r="T267" s="223"/>
      <c r="U267" s="223"/>
      <c r="V267" s="223"/>
      <c r="W267" s="223"/>
      <c r="X267" s="223"/>
      <c r="Y267" s="212"/>
      <c r="Z267" s="212"/>
      <c r="AA267" s="212"/>
      <c r="AB267" s="212"/>
      <c r="AC267" s="212"/>
      <c r="AD267" s="212"/>
      <c r="AE267" s="212"/>
      <c r="AF267" s="212"/>
      <c r="AG267" s="212" t="s">
        <v>247</v>
      </c>
      <c r="AH267" s="212">
        <v>0</v>
      </c>
      <c r="AI267" s="212"/>
      <c r="AJ267" s="212"/>
      <c r="AK267" s="212"/>
      <c r="AL267" s="212"/>
      <c r="AM267" s="212"/>
      <c r="AN267" s="212"/>
      <c r="AO267" s="212"/>
      <c r="AP267" s="212"/>
      <c r="AQ267" s="212"/>
      <c r="AR267" s="212"/>
      <c r="AS267" s="212"/>
      <c r="AT267" s="212"/>
      <c r="AU267" s="212"/>
      <c r="AV267" s="212"/>
      <c r="AW267" s="212"/>
      <c r="AX267" s="212"/>
      <c r="AY267" s="212"/>
      <c r="AZ267" s="212"/>
      <c r="BA267" s="212"/>
      <c r="BB267" s="212"/>
      <c r="BC267" s="212"/>
      <c r="BD267" s="212"/>
      <c r="BE267" s="212"/>
      <c r="BF267" s="212"/>
      <c r="BG267" s="212"/>
      <c r="BH267" s="212"/>
    </row>
    <row r="268" spans="1:60" outlineLevel="1" x14ac:dyDescent="0.25">
      <c r="A268" s="234">
        <v>71</v>
      </c>
      <c r="B268" s="235" t="s">
        <v>551</v>
      </c>
      <c r="C268" s="254" t="s">
        <v>552</v>
      </c>
      <c r="D268" s="236" t="s">
        <v>553</v>
      </c>
      <c r="E268" s="237">
        <v>19.5</v>
      </c>
      <c r="F268" s="238"/>
      <c r="G268" s="239">
        <f>ROUND(E268*F268,2)</f>
        <v>0</v>
      </c>
      <c r="H268" s="238"/>
      <c r="I268" s="239">
        <f>ROUND(E268*H268,2)</f>
        <v>0</v>
      </c>
      <c r="J268" s="238"/>
      <c r="K268" s="239">
        <f>ROUND(E268*J268,2)</f>
        <v>0</v>
      </c>
      <c r="L268" s="239">
        <v>21</v>
      </c>
      <c r="M268" s="239">
        <f>G268*(1+L268/100)</f>
        <v>0</v>
      </c>
      <c r="N268" s="237">
        <v>0</v>
      </c>
      <c r="O268" s="237">
        <f>ROUND(E268*N268,2)</f>
        <v>0</v>
      </c>
      <c r="P268" s="237">
        <v>0</v>
      </c>
      <c r="Q268" s="237">
        <f>ROUND(E268*P268,2)</f>
        <v>0</v>
      </c>
      <c r="R268" s="239"/>
      <c r="S268" s="239" t="s">
        <v>211</v>
      </c>
      <c r="T268" s="240" t="s">
        <v>212</v>
      </c>
      <c r="U268" s="223">
        <v>0</v>
      </c>
      <c r="V268" s="223">
        <f>ROUND(E268*U268,2)</f>
        <v>0</v>
      </c>
      <c r="W268" s="223"/>
      <c r="X268" s="223" t="s">
        <v>417</v>
      </c>
      <c r="Y268" s="212"/>
      <c r="Z268" s="212"/>
      <c r="AA268" s="212"/>
      <c r="AB268" s="212"/>
      <c r="AC268" s="212"/>
      <c r="AD268" s="212"/>
      <c r="AE268" s="212"/>
      <c r="AF268" s="212"/>
      <c r="AG268" s="212" t="s">
        <v>418</v>
      </c>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2"/>
      <c r="BC268" s="212"/>
      <c r="BD268" s="212"/>
      <c r="BE268" s="212"/>
      <c r="BF268" s="212"/>
      <c r="BG268" s="212"/>
      <c r="BH268" s="212"/>
    </row>
    <row r="269" spans="1:60" outlineLevel="1" x14ac:dyDescent="0.25">
      <c r="A269" s="219"/>
      <c r="B269" s="220"/>
      <c r="C269" s="258" t="s">
        <v>554</v>
      </c>
      <c r="D269" s="225"/>
      <c r="E269" s="226"/>
      <c r="F269" s="223"/>
      <c r="G269" s="223"/>
      <c r="H269" s="223"/>
      <c r="I269" s="223"/>
      <c r="J269" s="223"/>
      <c r="K269" s="223"/>
      <c r="L269" s="223"/>
      <c r="M269" s="223"/>
      <c r="N269" s="222"/>
      <c r="O269" s="222"/>
      <c r="P269" s="222"/>
      <c r="Q269" s="222"/>
      <c r="R269" s="223"/>
      <c r="S269" s="223"/>
      <c r="T269" s="223"/>
      <c r="U269" s="223"/>
      <c r="V269" s="223"/>
      <c r="W269" s="223"/>
      <c r="X269" s="223"/>
      <c r="Y269" s="212"/>
      <c r="Z269" s="212"/>
      <c r="AA269" s="212"/>
      <c r="AB269" s="212"/>
      <c r="AC269" s="212"/>
      <c r="AD269" s="212"/>
      <c r="AE269" s="212"/>
      <c r="AF269" s="212"/>
      <c r="AG269" s="212" t="s">
        <v>247</v>
      </c>
      <c r="AH269" s="212">
        <v>0</v>
      </c>
      <c r="AI269" s="212"/>
      <c r="AJ269" s="212"/>
      <c r="AK269" s="212"/>
      <c r="AL269" s="212"/>
      <c r="AM269" s="212"/>
      <c r="AN269" s="212"/>
      <c r="AO269" s="212"/>
      <c r="AP269" s="212"/>
      <c r="AQ269" s="212"/>
      <c r="AR269" s="212"/>
      <c r="AS269" s="212"/>
      <c r="AT269" s="212"/>
      <c r="AU269" s="212"/>
      <c r="AV269" s="212"/>
      <c r="AW269" s="212"/>
      <c r="AX269" s="212"/>
      <c r="AY269" s="212"/>
      <c r="AZ269" s="212"/>
      <c r="BA269" s="212"/>
      <c r="BB269" s="212"/>
      <c r="BC269" s="212"/>
      <c r="BD269" s="212"/>
      <c r="BE269" s="212"/>
      <c r="BF269" s="212"/>
      <c r="BG269" s="212"/>
      <c r="BH269" s="212"/>
    </row>
    <row r="270" spans="1:60" outlineLevel="1" x14ac:dyDescent="0.25">
      <c r="A270" s="219"/>
      <c r="B270" s="220"/>
      <c r="C270" s="258" t="s">
        <v>555</v>
      </c>
      <c r="D270" s="225"/>
      <c r="E270" s="226"/>
      <c r="F270" s="223"/>
      <c r="G270" s="223"/>
      <c r="H270" s="223"/>
      <c r="I270" s="223"/>
      <c r="J270" s="223"/>
      <c r="K270" s="223"/>
      <c r="L270" s="223"/>
      <c r="M270" s="223"/>
      <c r="N270" s="222"/>
      <c r="O270" s="222"/>
      <c r="P270" s="222"/>
      <c r="Q270" s="222"/>
      <c r="R270" s="223"/>
      <c r="S270" s="223"/>
      <c r="T270" s="223"/>
      <c r="U270" s="223"/>
      <c r="V270" s="223"/>
      <c r="W270" s="223"/>
      <c r="X270" s="223"/>
      <c r="Y270" s="212"/>
      <c r="Z270" s="212"/>
      <c r="AA270" s="212"/>
      <c r="AB270" s="212"/>
      <c r="AC270" s="212"/>
      <c r="AD270" s="212"/>
      <c r="AE270" s="212"/>
      <c r="AF270" s="212"/>
      <c r="AG270" s="212" t="s">
        <v>247</v>
      </c>
      <c r="AH270" s="212">
        <v>0</v>
      </c>
      <c r="AI270" s="212"/>
      <c r="AJ270" s="212"/>
      <c r="AK270" s="212"/>
      <c r="AL270" s="212"/>
      <c r="AM270" s="212"/>
      <c r="AN270" s="212"/>
      <c r="AO270" s="212"/>
      <c r="AP270" s="212"/>
      <c r="AQ270" s="212"/>
      <c r="AR270" s="212"/>
      <c r="AS270" s="212"/>
      <c r="AT270" s="212"/>
      <c r="AU270" s="212"/>
      <c r="AV270" s="212"/>
      <c r="AW270" s="212"/>
      <c r="AX270" s="212"/>
      <c r="AY270" s="212"/>
      <c r="AZ270" s="212"/>
      <c r="BA270" s="212"/>
      <c r="BB270" s="212"/>
      <c r="BC270" s="212"/>
      <c r="BD270" s="212"/>
      <c r="BE270" s="212"/>
      <c r="BF270" s="212"/>
      <c r="BG270" s="212"/>
      <c r="BH270" s="212"/>
    </row>
    <row r="271" spans="1:60" outlineLevel="1" x14ac:dyDescent="0.25">
      <c r="A271" s="219"/>
      <c r="B271" s="220"/>
      <c r="C271" s="258" t="s">
        <v>556</v>
      </c>
      <c r="D271" s="225"/>
      <c r="E271" s="226">
        <v>19.5</v>
      </c>
      <c r="F271" s="223"/>
      <c r="G271" s="223"/>
      <c r="H271" s="223"/>
      <c r="I271" s="223"/>
      <c r="J271" s="223"/>
      <c r="K271" s="223"/>
      <c r="L271" s="223"/>
      <c r="M271" s="223"/>
      <c r="N271" s="222"/>
      <c r="O271" s="222"/>
      <c r="P271" s="222"/>
      <c r="Q271" s="222"/>
      <c r="R271" s="223"/>
      <c r="S271" s="223"/>
      <c r="T271" s="223"/>
      <c r="U271" s="223"/>
      <c r="V271" s="223"/>
      <c r="W271" s="223"/>
      <c r="X271" s="223"/>
      <c r="Y271" s="212"/>
      <c r="Z271" s="212"/>
      <c r="AA271" s="212"/>
      <c r="AB271" s="212"/>
      <c r="AC271" s="212"/>
      <c r="AD271" s="212"/>
      <c r="AE271" s="212"/>
      <c r="AF271" s="212"/>
      <c r="AG271" s="212" t="s">
        <v>247</v>
      </c>
      <c r="AH271" s="212">
        <v>0</v>
      </c>
      <c r="AI271" s="212"/>
      <c r="AJ271" s="212"/>
      <c r="AK271" s="212"/>
      <c r="AL271" s="212"/>
      <c r="AM271" s="212"/>
      <c r="AN271" s="212"/>
      <c r="AO271" s="212"/>
      <c r="AP271" s="212"/>
      <c r="AQ271" s="212"/>
      <c r="AR271" s="212"/>
      <c r="AS271" s="212"/>
      <c r="AT271" s="212"/>
      <c r="AU271" s="212"/>
      <c r="AV271" s="212"/>
      <c r="AW271" s="212"/>
      <c r="AX271" s="212"/>
      <c r="AY271" s="212"/>
      <c r="AZ271" s="212"/>
      <c r="BA271" s="212"/>
      <c r="BB271" s="212"/>
      <c r="BC271" s="212"/>
      <c r="BD271" s="212"/>
      <c r="BE271" s="212"/>
      <c r="BF271" s="212"/>
      <c r="BG271" s="212"/>
      <c r="BH271" s="212"/>
    </row>
    <row r="272" spans="1:60" x14ac:dyDescent="0.25">
      <c r="A272" s="228" t="s">
        <v>206</v>
      </c>
      <c r="B272" s="229" t="s">
        <v>162</v>
      </c>
      <c r="C272" s="253" t="s">
        <v>163</v>
      </c>
      <c r="D272" s="230"/>
      <c r="E272" s="231"/>
      <c r="F272" s="232"/>
      <c r="G272" s="232">
        <f>SUMIF(AG273:AG278,"&lt;&gt;NOR",G273:G278)</f>
        <v>0</v>
      </c>
      <c r="H272" s="232"/>
      <c r="I272" s="232">
        <f>SUM(I273:I278)</f>
        <v>0</v>
      </c>
      <c r="J272" s="232"/>
      <c r="K272" s="232">
        <f>SUM(K273:K278)</f>
        <v>0</v>
      </c>
      <c r="L272" s="232"/>
      <c r="M272" s="232">
        <f>SUM(M273:M278)</f>
        <v>0</v>
      </c>
      <c r="N272" s="231"/>
      <c r="O272" s="231">
        <f>SUM(O273:O278)</f>
        <v>1.26</v>
      </c>
      <c r="P272" s="231"/>
      <c r="Q272" s="231">
        <f>SUM(Q273:Q278)</f>
        <v>0</v>
      </c>
      <c r="R272" s="232"/>
      <c r="S272" s="232"/>
      <c r="T272" s="233"/>
      <c r="U272" s="227"/>
      <c r="V272" s="227">
        <f>SUM(V273:V278)</f>
        <v>1.1200000000000001</v>
      </c>
      <c r="W272" s="227"/>
      <c r="X272" s="227"/>
      <c r="AG272" t="s">
        <v>207</v>
      </c>
    </row>
    <row r="273" spans="1:60" outlineLevel="1" x14ac:dyDescent="0.25">
      <c r="A273" s="234">
        <v>72</v>
      </c>
      <c r="B273" s="235" t="s">
        <v>557</v>
      </c>
      <c r="C273" s="254" t="s">
        <v>558</v>
      </c>
      <c r="D273" s="236" t="s">
        <v>236</v>
      </c>
      <c r="E273" s="237">
        <v>6</v>
      </c>
      <c r="F273" s="238"/>
      <c r="G273" s="239">
        <f>ROUND(E273*F273,2)</f>
        <v>0</v>
      </c>
      <c r="H273" s="238"/>
      <c r="I273" s="239">
        <f>ROUND(E273*H273,2)</f>
        <v>0</v>
      </c>
      <c r="J273" s="238"/>
      <c r="K273" s="239">
        <f>ROUND(E273*J273,2)</f>
        <v>0</v>
      </c>
      <c r="L273" s="239">
        <v>21</v>
      </c>
      <c r="M273" s="239">
        <f>G273*(1+L273/100)</f>
        <v>0</v>
      </c>
      <c r="N273" s="237">
        <v>0.21029</v>
      </c>
      <c r="O273" s="237">
        <f>ROUND(E273*N273,2)</f>
        <v>1.26</v>
      </c>
      <c r="P273" s="237">
        <v>0</v>
      </c>
      <c r="Q273" s="237">
        <f>ROUND(E273*P273,2)</f>
        <v>0</v>
      </c>
      <c r="R273" s="239"/>
      <c r="S273" s="239" t="s">
        <v>225</v>
      </c>
      <c r="T273" s="240" t="s">
        <v>212</v>
      </c>
      <c r="U273" s="223">
        <v>0.186</v>
      </c>
      <c r="V273" s="223">
        <f>ROUND(E273*U273,2)</f>
        <v>1.1200000000000001</v>
      </c>
      <c r="W273" s="223"/>
      <c r="X273" s="223" t="s">
        <v>238</v>
      </c>
      <c r="Y273" s="212"/>
      <c r="Z273" s="212"/>
      <c r="AA273" s="212"/>
      <c r="AB273" s="212"/>
      <c r="AC273" s="212"/>
      <c r="AD273" s="212"/>
      <c r="AE273" s="212"/>
      <c r="AF273" s="212"/>
      <c r="AG273" s="212" t="s">
        <v>239</v>
      </c>
      <c r="AH273" s="212"/>
      <c r="AI273" s="212"/>
      <c r="AJ273" s="212"/>
      <c r="AK273" s="212"/>
      <c r="AL273" s="212"/>
      <c r="AM273" s="212"/>
      <c r="AN273" s="212"/>
      <c r="AO273" s="212"/>
      <c r="AP273" s="212"/>
      <c r="AQ273" s="212"/>
      <c r="AR273" s="212"/>
      <c r="AS273" s="212"/>
      <c r="AT273" s="212"/>
      <c r="AU273" s="212"/>
      <c r="AV273" s="212"/>
      <c r="AW273" s="212"/>
      <c r="AX273" s="212"/>
      <c r="AY273" s="212"/>
      <c r="AZ273" s="212"/>
      <c r="BA273" s="212"/>
      <c r="BB273" s="212"/>
      <c r="BC273" s="212"/>
      <c r="BD273" s="212"/>
      <c r="BE273" s="212"/>
      <c r="BF273" s="212"/>
      <c r="BG273" s="212"/>
      <c r="BH273" s="212"/>
    </row>
    <row r="274" spans="1:60" outlineLevel="1" x14ac:dyDescent="0.25">
      <c r="A274" s="219"/>
      <c r="B274" s="220"/>
      <c r="C274" s="258" t="s">
        <v>559</v>
      </c>
      <c r="D274" s="225"/>
      <c r="E274" s="226">
        <v>6</v>
      </c>
      <c r="F274" s="223"/>
      <c r="G274" s="223"/>
      <c r="H274" s="223"/>
      <c r="I274" s="223"/>
      <c r="J274" s="223"/>
      <c r="K274" s="223"/>
      <c r="L274" s="223"/>
      <c r="M274" s="223"/>
      <c r="N274" s="222"/>
      <c r="O274" s="222"/>
      <c r="P274" s="222"/>
      <c r="Q274" s="222"/>
      <c r="R274" s="223"/>
      <c r="S274" s="223"/>
      <c r="T274" s="223"/>
      <c r="U274" s="223"/>
      <c r="V274" s="223"/>
      <c r="W274" s="223"/>
      <c r="X274" s="223"/>
      <c r="Y274" s="212"/>
      <c r="Z274" s="212"/>
      <c r="AA274" s="212"/>
      <c r="AB274" s="212"/>
      <c r="AC274" s="212"/>
      <c r="AD274" s="212"/>
      <c r="AE274" s="212"/>
      <c r="AF274" s="212"/>
      <c r="AG274" s="212" t="s">
        <v>247</v>
      </c>
      <c r="AH274" s="212">
        <v>0</v>
      </c>
      <c r="AI274" s="212"/>
      <c r="AJ274" s="212"/>
      <c r="AK274" s="212"/>
      <c r="AL274" s="212"/>
      <c r="AM274" s="212"/>
      <c r="AN274" s="212"/>
      <c r="AO274" s="212"/>
      <c r="AP274" s="212"/>
      <c r="AQ274" s="212"/>
      <c r="AR274" s="212"/>
      <c r="AS274" s="212"/>
      <c r="AT274" s="212"/>
      <c r="AU274" s="212"/>
      <c r="AV274" s="212"/>
      <c r="AW274" s="212"/>
      <c r="AX274" s="212"/>
      <c r="AY274" s="212"/>
      <c r="AZ274" s="212"/>
      <c r="BA274" s="212"/>
      <c r="BB274" s="212"/>
      <c r="BC274" s="212"/>
      <c r="BD274" s="212"/>
      <c r="BE274" s="212"/>
      <c r="BF274" s="212"/>
      <c r="BG274" s="212"/>
      <c r="BH274" s="212"/>
    </row>
    <row r="275" spans="1:60" outlineLevel="1" x14ac:dyDescent="0.25">
      <c r="A275" s="234">
        <v>73</v>
      </c>
      <c r="B275" s="235" t="s">
        <v>560</v>
      </c>
      <c r="C275" s="254" t="s">
        <v>561</v>
      </c>
      <c r="D275" s="236" t="s">
        <v>464</v>
      </c>
      <c r="E275" s="237">
        <v>1</v>
      </c>
      <c r="F275" s="238"/>
      <c r="G275" s="239">
        <f>ROUND(E275*F275,2)</f>
        <v>0</v>
      </c>
      <c r="H275" s="238"/>
      <c r="I275" s="239">
        <f>ROUND(E275*H275,2)</f>
        <v>0</v>
      </c>
      <c r="J275" s="238"/>
      <c r="K275" s="239">
        <f>ROUND(E275*J275,2)</f>
        <v>0</v>
      </c>
      <c r="L275" s="239">
        <v>21</v>
      </c>
      <c r="M275" s="239">
        <f>G275*(1+L275/100)</f>
        <v>0</v>
      </c>
      <c r="N275" s="237">
        <v>0</v>
      </c>
      <c r="O275" s="237">
        <f>ROUND(E275*N275,2)</f>
        <v>0</v>
      </c>
      <c r="P275" s="237">
        <v>0</v>
      </c>
      <c r="Q275" s="237">
        <f>ROUND(E275*P275,2)</f>
        <v>0</v>
      </c>
      <c r="R275" s="239"/>
      <c r="S275" s="239" t="s">
        <v>225</v>
      </c>
      <c r="T275" s="240" t="s">
        <v>212</v>
      </c>
      <c r="U275" s="223">
        <v>0</v>
      </c>
      <c r="V275" s="223">
        <f>ROUND(E275*U275,2)</f>
        <v>0</v>
      </c>
      <c r="W275" s="223"/>
      <c r="X275" s="223" t="s">
        <v>238</v>
      </c>
      <c r="Y275" s="212"/>
      <c r="Z275" s="212"/>
      <c r="AA275" s="212"/>
      <c r="AB275" s="212"/>
      <c r="AC275" s="212"/>
      <c r="AD275" s="212"/>
      <c r="AE275" s="212"/>
      <c r="AF275" s="212"/>
      <c r="AG275" s="212" t="s">
        <v>239</v>
      </c>
      <c r="AH275" s="212"/>
      <c r="AI275" s="212"/>
      <c r="AJ275" s="212"/>
      <c r="AK275" s="212"/>
      <c r="AL275" s="212"/>
      <c r="AM275" s="212"/>
      <c r="AN275" s="212"/>
      <c r="AO275" s="212"/>
      <c r="AP275" s="212"/>
      <c r="AQ275" s="212"/>
      <c r="AR275" s="212"/>
      <c r="AS275" s="212"/>
      <c r="AT275" s="212"/>
      <c r="AU275" s="212"/>
      <c r="AV275" s="212"/>
      <c r="AW275" s="212"/>
      <c r="AX275" s="212"/>
      <c r="AY275" s="212"/>
      <c r="AZ275" s="212"/>
      <c r="BA275" s="212"/>
      <c r="BB275" s="212"/>
      <c r="BC275" s="212"/>
      <c r="BD275" s="212"/>
      <c r="BE275" s="212"/>
      <c r="BF275" s="212"/>
      <c r="BG275" s="212"/>
      <c r="BH275" s="212"/>
    </row>
    <row r="276" spans="1:60" outlineLevel="1" x14ac:dyDescent="0.25">
      <c r="A276" s="219"/>
      <c r="B276" s="220"/>
      <c r="C276" s="258" t="s">
        <v>562</v>
      </c>
      <c r="D276" s="225"/>
      <c r="E276" s="226">
        <v>1</v>
      </c>
      <c r="F276" s="223"/>
      <c r="G276" s="223"/>
      <c r="H276" s="223"/>
      <c r="I276" s="223"/>
      <c r="J276" s="223"/>
      <c r="K276" s="223"/>
      <c r="L276" s="223"/>
      <c r="M276" s="223"/>
      <c r="N276" s="222"/>
      <c r="O276" s="222"/>
      <c r="P276" s="222"/>
      <c r="Q276" s="222"/>
      <c r="R276" s="223"/>
      <c r="S276" s="223"/>
      <c r="T276" s="223"/>
      <c r="U276" s="223"/>
      <c r="V276" s="223"/>
      <c r="W276" s="223"/>
      <c r="X276" s="223"/>
      <c r="Y276" s="212"/>
      <c r="Z276" s="212"/>
      <c r="AA276" s="212"/>
      <c r="AB276" s="212"/>
      <c r="AC276" s="212"/>
      <c r="AD276" s="212"/>
      <c r="AE276" s="212"/>
      <c r="AF276" s="212"/>
      <c r="AG276" s="212" t="s">
        <v>247</v>
      </c>
      <c r="AH276" s="212">
        <v>0</v>
      </c>
      <c r="AI276" s="212"/>
      <c r="AJ276" s="212"/>
      <c r="AK276" s="212"/>
      <c r="AL276" s="212"/>
      <c r="AM276" s="212"/>
      <c r="AN276" s="212"/>
      <c r="AO276" s="212"/>
      <c r="AP276" s="212"/>
      <c r="AQ276" s="212"/>
      <c r="AR276" s="212"/>
      <c r="AS276" s="212"/>
      <c r="AT276" s="212"/>
      <c r="AU276" s="212"/>
      <c r="AV276" s="212"/>
      <c r="AW276" s="212"/>
      <c r="AX276" s="212"/>
      <c r="AY276" s="212"/>
      <c r="AZ276" s="212"/>
      <c r="BA276" s="212"/>
      <c r="BB276" s="212"/>
      <c r="BC276" s="212"/>
      <c r="BD276" s="212"/>
      <c r="BE276" s="212"/>
      <c r="BF276" s="212"/>
      <c r="BG276" s="212"/>
      <c r="BH276" s="212"/>
    </row>
    <row r="277" spans="1:60" outlineLevel="1" x14ac:dyDescent="0.25">
      <c r="A277" s="234">
        <v>74</v>
      </c>
      <c r="B277" s="235" t="s">
        <v>563</v>
      </c>
      <c r="C277" s="254" t="s">
        <v>564</v>
      </c>
      <c r="D277" s="236" t="s">
        <v>464</v>
      </c>
      <c r="E277" s="237">
        <v>1</v>
      </c>
      <c r="F277" s="238"/>
      <c r="G277" s="239">
        <f>ROUND(E277*F277,2)</f>
        <v>0</v>
      </c>
      <c r="H277" s="238"/>
      <c r="I277" s="239">
        <f>ROUND(E277*H277,2)</f>
        <v>0</v>
      </c>
      <c r="J277" s="238"/>
      <c r="K277" s="239">
        <f>ROUND(E277*J277,2)</f>
        <v>0</v>
      </c>
      <c r="L277" s="239">
        <v>21</v>
      </c>
      <c r="M277" s="239">
        <f>G277*(1+L277/100)</f>
        <v>0</v>
      </c>
      <c r="N277" s="237">
        <v>0</v>
      </c>
      <c r="O277" s="237">
        <f>ROUND(E277*N277,2)</f>
        <v>0</v>
      </c>
      <c r="P277" s="237">
        <v>0</v>
      </c>
      <c r="Q277" s="237">
        <f>ROUND(E277*P277,2)</f>
        <v>0</v>
      </c>
      <c r="R277" s="239"/>
      <c r="S277" s="239" t="s">
        <v>225</v>
      </c>
      <c r="T277" s="240" t="s">
        <v>212</v>
      </c>
      <c r="U277" s="223">
        <v>0</v>
      </c>
      <c r="V277" s="223">
        <f>ROUND(E277*U277,2)</f>
        <v>0</v>
      </c>
      <c r="W277" s="223"/>
      <c r="X277" s="223" t="s">
        <v>238</v>
      </c>
      <c r="Y277" s="212"/>
      <c r="Z277" s="212"/>
      <c r="AA277" s="212"/>
      <c r="AB277" s="212"/>
      <c r="AC277" s="212"/>
      <c r="AD277" s="212"/>
      <c r="AE277" s="212"/>
      <c r="AF277" s="212"/>
      <c r="AG277" s="212" t="s">
        <v>239</v>
      </c>
      <c r="AH277" s="212"/>
      <c r="AI277" s="212"/>
      <c r="AJ277" s="212"/>
      <c r="AK277" s="212"/>
      <c r="AL277" s="212"/>
      <c r="AM277" s="212"/>
      <c r="AN277" s="212"/>
      <c r="AO277" s="212"/>
      <c r="AP277" s="212"/>
      <c r="AQ277" s="212"/>
      <c r="AR277" s="212"/>
      <c r="AS277" s="212"/>
      <c r="AT277" s="212"/>
      <c r="AU277" s="212"/>
      <c r="AV277" s="212"/>
      <c r="AW277" s="212"/>
      <c r="AX277" s="212"/>
      <c r="AY277" s="212"/>
      <c r="AZ277" s="212"/>
      <c r="BA277" s="212"/>
      <c r="BB277" s="212"/>
      <c r="BC277" s="212"/>
      <c r="BD277" s="212"/>
      <c r="BE277" s="212"/>
      <c r="BF277" s="212"/>
      <c r="BG277" s="212"/>
      <c r="BH277" s="212"/>
    </row>
    <row r="278" spans="1:60" outlineLevel="1" x14ac:dyDescent="0.25">
      <c r="A278" s="219"/>
      <c r="B278" s="220"/>
      <c r="C278" s="258" t="s">
        <v>562</v>
      </c>
      <c r="D278" s="225"/>
      <c r="E278" s="226">
        <v>1</v>
      </c>
      <c r="F278" s="223"/>
      <c r="G278" s="223"/>
      <c r="H278" s="223"/>
      <c r="I278" s="223"/>
      <c r="J278" s="223"/>
      <c r="K278" s="223"/>
      <c r="L278" s="223"/>
      <c r="M278" s="223"/>
      <c r="N278" s="222"/>
      <c r="O278" s="222"/>
      <c r="P278" s="222"/>
      <c r="Q278" s="222"/>
      <c r="R278" s="223"/>
      <c r="S278" s="223"/>
      <c r="T278" s="223"/>
      <c r="U278" s="223"/>
      <c r="V278" s="223"/>
      <c r="W278" s="223"/>
      <c r="X278" s="223"/>
      <c r="Y278" s="212"/>
      <c r="Z278" s="212"/>
      <c r="AA278" s="212"/>
      <c r="AB278" s="212"/>
      <c r="AC278" s="212"/>
      <c r="AD278" s="212"/>
      <c r="AE278" s="212"/>
      <c r="AF278" s="212"/>
      <c r="AG278" s="212" t="s">
        <v>247</v>
      </c>
      <c r="AH278" s="212">
        <v>0</v>
      </c>
      <c r="AI278" s="212"/>
      <c r="AJ278" s="212"/>
      <c r="AK278" s="212"/>
      <c r="AL278" s="212"/>
      <c r="AM278" s="212"/>
      <c r="AN278" s="212"/>
      <c r="AO278" s="212"/>
      <c r="AP278" s="212"/>
      <c r="AQ278" s="212"/>
      <c r="AR278" s="212"/>
      <c r="AS278" s="212"/>
      <c r="AT278" s="212"/>
      <c r="AU278" s="212"/>
      <c r="AV278" s="212"/>
      <c r="AW278" s="212"/>
      <c r="AX278" s="212"/>
      <c r="AY278" s="212"/>
      <c r="AZ278" s="212"/>
      <c r="BA278" s="212"/>
      <c r="BB278" s="212"/>
      <c r="BC278" s="212"/>
      <c r="BD278" s="212"/>
      <c r="BE278" s="212"/>
      <c r="BF278" s="212"/>
      <c r="BG278" s="212"/>
      <c r="BH278" s="212"/>
    </row>
    <row r="279" spans="1:60" x14ac:dyDescent="0.25">
      <c r="A279" s="228" t="s">
        <v>206</v>
      </c>
      <c r="B279" s="229" t="s">
        <v>164</v>
      </c>
      <c r="C279" s="253" t="s">
        <v>165</v>
      </c>
      <c r="D279" s="230"/>
      <c r="E279" s="231"/>
      <c r="F279" s="232"/>
      <c r="G279" s="232">
        <f>SUMIF(AG280:AG296,"&lt;&gt;NOR",G280:G296)</f>
        <v>0</v>
      </c>
      <c r="H279" s="232"/>
      <c r="I279" s="232">
        <f>SUM(I280:I296)</f>
        <v>0</v>
      </c>
      <c r="J279" s="232"/>
      <c r="K279" s="232">
        <f>SUM(K280:K296)</f>
        <v>0</v>
      </c>
      <c r="L279" s="232"/>
      <c r="M279" s="232">
        <f>SUM(M280:M296)</f>
        <v>0</v>
      </c>
      <c r="N279" s="231"/>
      <c r="O279" s="231">
        <f>SUM(O280:O296)</f>
        <v>0</v>
      </c>
      <c r="P279" s="231"/>
      <c r="Q279" s="231">
        <f>SUM(Q280:Q296)</f>
        <v>0.24</v>
      </c>
      <c r="R279" s="232"/>
      <c r="S279" s="232"/>
      <c r="T279" s="233"/>
      <c r="U279" s="227"/>
      <c r="V279" s="227">
        <f>SUM(V280:V296)</f>
        <v>7.6999999999999993</v>
      </c>
      <c r="W279" s="227"/>
      <c r="X279" s="227"/>
      <c r="AG279" t="s">
        <v>207</v>
      </c>
    </row>
    <row r="280" spans="1:60" outlineLevel="1" x14ac:dyDescent="0.25">
      <c r="A280" s="234">
        <v>75</v>
      </c>
      <c r="B280" s="235" t="s">
        <v>565</v>
      </c>
      <c r="C280" s="254" t="s">
        <v>566</v>
      </c>
      <c r="D280" s="236" t="s">
        <v>236</v>
      </c>
      <c r="E280" s="237">
        <v>6</v>
      </c>
      <c r="F280" s="238"/>
      <c r="G280" s="239">
        <f>ROUND(E280*F280,2)</f>
        <v>0</v>
      </c>
      <c r="H280" s="238"/>
      <c r="I280" s="239">
        <f>ROUND(E280*H280,2)</f>
        <v>0</v>
      </c>
      <c r="J280" s="238"/>
      <c r="K280" s="239">
        <f>ROUND(E280*J280,2)</f>
        <v>0</v>
      </c>
      <c r="L280" s="239">
        <v>21</v>
      </c>
      <c r="M280" s="239">
        <f>G280*(1+L280/100)</f>
        <v>0</v>
      </c>
      <c r="N280" s="237">
        <v>0</v>
      </c>
      <c r="O280" s="237">
        <f>ROUND(E280*N280,2)</f>
        <v>0</v>
      </c>
      <c r="P280" s="237">
        <v>2.5000000000000001E-2</v>
      </c>
      <c r="Q280" s="237">
        <f>ROUND(E280*P280,2)</f>
        <v>0.15</v>
      </c>
      <c r="R280" s="239"/>
      <c r="S280" s="239" t="s">
        <v>211</v>
      </c>
      <c r="T280" s="240" t="s">
        <v>211</v>
      </c>
      <c r="U280" s="223">
        <v>0.64</v>
      </c>
      <c r="V280" s="223">
        <f>ROUND(E280*U280,2)</f>
        <v>3.84</v>
      </c>
      <c r="W280" s="223"/>
      <c r="X280" s="223" t="s">
        <v>238</v>
      </c>
      <c r="Y280" s="212"/>
      <c r="Z280" s="212"/>
      <c r="AA280" s="212"/>
      <c r="AB280" s="212"/>
      <c r="AC280" s="212"/>
      <c r="AD280" s="212"/>
      <c r="AE280" s="212"/>
      <c r="AF280" s="212"/>
      <c r="AG280" s="212" t="s">
        <v>239</v>
      </c>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row>
    <row r="281" spans="1:60" outlineLevel="1" x14ac:dyDescent="0.25">
      <c r="A281" s="219"/>
      <c r="B281" s="220"/>
      <c r="C281" s="258" t="s">
        <v>567</v>
      </c>
      <c r="D281" s="225"/>
      <c r="E281" s="226">
        <v>6</v>
      </c>
      <c r="F281" s="223"/>
      <c r="G281" s="223"/>
      <c r="H281" s="223"/>
      <c r="I281" s="223"/>
      <c r="J281" s="223"/>
      <c r="K281" s="223"/>
      <c r="L281" s="223"/>
      <c r="M281" s="223"/>
      <c r="N281" s="222"/>
      <c r="O281" s="222"/>
      <c r="P281" s="222"/>
      <c r="Q281" s="222"/>
      <c r="R281" s="223"/>
      <c r="S281" s="223"/>
      <c r="T281" s="223"/>
      <c r="U281" s="223"/>
      <c r="V281" s="223"/>
      <c r="W281" s="223"/>
      <c r="X281" s="223"/>
      <c r="Y281" s="212"/>
      <c r="Z281" s="212"/>
      <c r="AA281" s="212"/>
      <c r="AB281" s="212"/>
      <c r="AC281" s="212"/>
      <c r="AD281" s="212"/>
      <c r="AE281" s="212"/>
      <c r="AF281" s="212"/>
      <c r="AG281" s="212" t="s">
        <v>247</v>
      </c>
      <c r="AH281" s="212">
        <v>0</v>
      </c>
      <c r="AI281" s="212"/>
      <c r="AJ281" s="212"/>
      <c r="AK281" s="212"/>
      <c r="AL281" s="212"/>
      <c r="AM281" s="212"/>
      <c r="AN281" s="212"/>
      <c r="AO281" s="212"/>
      <c r="AP281" s="212"/>
      <c r="AQ281" s="212"/>
      <c r="AR281" s="212"/>
      <c r="AS281" s="212"/>
      <c r="AT281" s="212"/>
      <c r="AU281" s="212"/>
      <c r="AV281" s="212"/>
      <c r="AW281" s="212"/>
      <c r="AX281" s="212"/>
      <c r="AY281" s="212"/>
      <c r="AZ281" s="212"/>
      <c r="BA281" s="212"/>
      <c r="BB281" s="212"/>
      <c r="BC281" s="212"/>
      <c r="BD281" s="212"/>
      <c r="BE281" s="212"/>
      <c r="BF281" s="212"/>
      <c r="BG281" s="212"/>
      <c r="BH281" s="212"/>
    </row>
    <row r="282" spans="1:60" outlineLevel="1" x14ac:dyDescent="0.25">
      <c r="A282" s="234">
        <v>76</v>
      </c>
      <c r="B282" s="235" t="s">
        <v>568</v>
      </c>
      <c r="C282" s="254" t="s">
        <v>569</v>
      </c>
      <c r="D282" s="236" t="s">
        <v>236</v>
      </c>
      <c r="E282" s="237">
        <v>8.8000000000000007</v>
      </c>
      <c r="F282" s="238"/>
      <c r="G282" s="239">
        <f>ROUND(E282*F282,2)</f>
        <v>0</v>
      </c>
      <c r="H282" s="238"/>
      <c r="I282" s="239">
        <f>ROUND(E282*H282,2)</f>
        <v>0</v>
      </c>
      <c r="J282" s="238"/>
      <c r="K282" s="239">
        <f>ROUND(E282*J282,2)</f>
        <v>0</v>
      </c>
      <c r="L282" s="239">
        <v>21</v>
      </c>
      <c r="M282" s="239">
        <f>G282*(1+L282/100)</f>
        <v>0</v>
      </c>
      <c r="N282" s="237">
        <v>0</v>
      </c>
      <c r="O282" s="237">
        <f>ROUND(E282*N282,2)</f>
        <v>0</v>
      </c>
      <c r="P282" s="237">
        <v>0.01</v>
      </c>
      <c r="Q282" s="237">
        <f>ROUND(E282*P282,2)</f>
        <v>0.09</v>
      </c>
      <c r="R282" s="239"/>
      <c r="S282" s="239" t="s">
        <v>211</v>
      </c>
      <c r="T282" s="240" t="s">
        <v>211</v>
      </c>
      <c r="U282" s="223">
        <v>0.4</v>
      </c>
      <c r="V282" s="223">
        <f>ROUND(E282*U282,2)</f>
        <v>3.52</v>
      </c>
      <c r="W282" s="223"/>
      <c r="X282" s="223" t="s">
        <v>238</v>
      </c>
      <c r="Y282" s="212"/>
      <c r="Z282" s="212"/>
      <c r="AA282" s="212"/>
      <c r="AB282" s="212"/>
      <c r="AC282" s="212"/>
      <c r="AD282" s="212"/>
      <c r="AE282" s="212"/>
      <c r="AF282" s="212"/>
      <c r="AG282" s="212" t="s">
        <v>239</v>
      </c>
      <c r="AH282" s="212"/>
      <c r="AI282" s="212"/>
      <c r="AJ282" s="212"/>
      <c r="AK282" s="212"/>
      <c r="AL282" s="212"/>
      <c r="AM282" s="212"/>
      <c r="AN282" s="212"/>
      <c r="AO282" s="212"/>
      <c r="AP282" s="212"/>
      <c r="AQ282" s="212"/>
      <c r="AR282" s="212"/>
      <c r="AS282" s="212"/>
      <c r="AT282" s="212"/>
      <c r="AU282" s="212"/>
      <c r="AV282" s="212"/>
      <c r="AW282" s="212"/>
      <c r="AX282" s="212"/>
      <c r="AY282" s="212"/>
      <c r="AZ282" s="212"/>
      <c r="BA282" s="212"/>
      <c r="BB282" s="212"/>
      <c r="BC282" s="212"/>
      <c r="BD282" s="212"/>
      <c r="BE282" s="212"/>
      <c r="BF282" s="212"/>
      <c r="BG282" s="212"/>
      <c r="BH282" s="212"/>
    </row>
    <row r="283" spans="1:60" outlineLevel="1" x14ac:dyDescent="0.25">
      <c r="A283" s="219"/>
      <c r="B283" s="220"/>
      <c r="C283" s="258" t="s">
        <v>570</v>
      </c>
      <c r="D283" s="225"/>
      <c r="E283" s="226">
        <v>8.8000000000000007</v>
      </c>
      <c r="F283" s="223"/>
      <c r="G283" s="223"/>
      <c r="H283" s="223"/>
      <c r="I283" s="223"/>
      <c r="J283" s="223"/>
      <c r="K283" s="223"/>
      <c r="L283" s="223"/>
      <c r="M283" s="223"/>
      <c r="N283" s="222"/>
      <c r="O283" s="222"/>
      <c r="P283" s="222"/>
      <c r="Q283" s="222"/>
      <c r="R283" s="223"/>
      <c r="S283" s="223"/>
      <c r="T283" s="223"/>
      <c r="U283" s="223"/>
      <c r="V283" s="223"/>
      <c r="W283" s="223"/>
      <c r="X283" s="223"/>
      <c r="Y283" s="212"/>
      <c r="Z283" s="212"/>
      <c r="AA283" s="212"/>
      <c r="AB283" s="212"/>
      <c r="AC283" s="212"/>
      <c r="AD283" s="212"/>
      <c r="AE283" s="212"/>
      <c r="AF283" s="212"/>
      <c r="AG283" s="212" t="s">
        <v>247</v>
      </c>
      <c r="AH283" s="212">
        <v>0</v>
      </c>
      <c r="AI283" s="212"/>
      <c r="AJ283" s="212"/>
      <c r="AK283" s="212"/>
      <c r="AL283" s="212"/>
      <c r="AM283" s="212"/>
      <c r="AN283" s="212"/>
      <c r="AO283" s="212"/>
      <c r="AP283" s="212"/>
      <c r="AQ283" s="212"/>
      <c r="AR283" s="212"/>
      <c r="AS283" s="212"/>
      <c r="AT283" s="212"/>
      <c r="AU283" s="212"/>
      <c r="AV283" s="212"/>
      <c r="AW283" s="212"/>
      <c r="AX283" s="212"/>
      <c r="AY283" s="212"/>
      <c r="AZ283" s="212"/>
      <c r="BA283" s="212"/>
      <c r="BB283" s="212"/>
      <c r="BC283" s="212"/>
      <c r="BD283" s="212"/>
      <c r="BE283" s="212"/>
      <c r="BF283" s="212"/>
      <c r="BG283" s="212"/>
      <c r="BH283" s="212"/>
    </row>
    <row r="284" spans="1:60" outlineLevel="1" x14ac:dyDescent="0.25">
      <c r="A284" s="234">
        <v>77</v>
      </c>
      <c r="B284" s="235" t="s">
        <v>571</v>
      </c>
      <c r="C284" s="254" t="s">
        <v>572</v>
      </c>
      <c r="D284" s="236" t="s">
        <v>334</v>
      </c>
      <c r="E284" s="237">
        <v>0.23799999999999999</v>
      </c>
      <c r="F284" s="238"/>
      <c r="G284" s="239">
        <f>ROUND(E284*F284,2)</f>
        <v>0</v>
      </c>
      <c r="H284" s="238"/>
      <c r="I284" s="239">
        <f>ROUND(E284*H284,2)</f>
        <v>0</v>
      </c>
      <c r="J284" s="238"/>
      <c r="K284" s="239">
        <f>ROUND(E284*J284,2)</f>
        <v>0</v>
      </c>
      <c r="L284" s="239">
        <v>21</v>
      </c>
      <c r="M284" s="239">
        <f>G284*(1+L284/100)</f>
        <v>0</v>
      </c>
      <c r="N284" s="237">
        <v>0</v>
      </c>
      <c r="O284" s="237">
        <f>ROUND(E284*N284,2)</f>
        <v>0</v>
      </c>
      <c r="P284" s="237">
        <v>0</v>
      </c>
      <c r="Q284" s="237">
        <f>ROUND(E284*P284,2)</f>
        <v>0</v>
      </c>
      <c r="R284" s="239"/>
      <c r="S284" s="239" t="s">
        <v>211</v>
      </c>
      <c r="T284" s="240" t="s">
        <v>211</v>
      </c>
      <c r="U284" s="223">
        <v>0.49</v>
      </c>
      <c r="V284" s="223">
        <f>ROUND(E284*U284,2)</f>
        <v>0.12</v>
      </c>
      <c r="W284" s="223"/>
      <c r="X284" s="223" t="s">
        <v>395</v>
      </c>
      <c r="Y284" s="212"/>
      <c r="Z284" s="212"/>
      <c r="AA284" s="212"/>
      <c r="AB284" s="212"/>
      <c r="AC284" s="212"/>
      <c r="AD284" s="212"/>
      <c r="AE284" s="212"/>
      <c r="AF284" s="212"/>
      <c r="AG284" s="212" t="s">
        <v>396</v>
      </c>
      <c r="AH284" s="212"/>
      <c r="AI284" s="212"/>
      <c r="AJ284" s="212"/>
      <c r="AK284" s="212"/>
      <c r="AL284" s="212"/>
      <c r="AM284" s="212"/>
      <c r="AN284" s="212"/>
      <c r="AO284" s="212"/>
      <c r="AP284" s="212"/>
      <c r="AQ284" s="212"/>
      <c r="AR284" s="212"/>
      <c r="AS284" s="212"/>
      <c r="AT284" s="212"/>
      <c r="AU284" s="212"/>
      <c r="AV284" s="212"/>
      <c r="AW284" s="212"/>
      <c r="AX284" s="212"/>
      <c r="AY284" s="212"/>
      <c r="AZ284" s="212"/>
      <c r="BA284" s="212"/>
      <c r="BB284" s="212"/>
      <c r="BC284" s="212"/>
      <c r="BD284" s="212"/>
      <c r="BE284" s="212"/>
      <c r="BF284" s="212"/>
      <c r="BG284" s="212"/>
      <c r="BH284" s="212"/>
    </row>
    <row r="285" spans="1:60" outlineLevel="1" x14ac:dyDescent="0.25">
      <c r="A285" s="219"/>
      <c r="B285" s="220"/>
      <c r="C285" s="255" t="s">
        <v>573</v>
      </c>
      <c r="D285" s="241"/>
      <c r="E285" s="241"/>
      <c r="F285" s="241"/>
      <c r="G285" s="241"/>
      <c r="H285" s="223"/>
      <c r="I285" s="223"/>
      <c r="J285" s="223"/>
      <c r="K285" s="223"/>
      <c r="L285" s="223"/>
      <c r="M285" s="223"/>
      <c r="N285" s="222"/>
      <c r="O285" s="222"/>
      <c r="P285" s="222"/>
      <c r="Q285" s="222"/>
      <c r="R285" s="223"/>
      <c r="S285" s="223"/>
      <c r="T285" s="223"/>
      <c r="U285" s="223"/>
      <c r="V285" s="223"/>
      <c r="W285" s="223"/>
      <c r="X285" s="223"/>
      <c r="Y285" s="212"/>
      <c r="Z285" s="212"/>
      <c r="AA285" s="212"/>
      <c r="AB285" s="212"/>
      <c r="AC285" s="212"/>
      <c r="AD285" s="212"/>
      <c r="AE285" s="212"/>
      <c r="AF285" s="212"/>
      <c r="AG285" s="212" t="s">
        <v>216</v>
      </c>
      <c r="AH285" s="212"/>
      <c r="AI285" s="212"/>
      <c r="AJ285" s="212"/>
      <c r="AK285" s="212"/>
      <c r="AL285" s="212"/>
      <c r="AM285" s="212"/>
      <c r="AN285" s="212"/>
      <c r="AO285" s="212"/>
      <c r="AP285" s="212"/>
      <c r="AQ285" s="212"/>
      <c r="AR285" s="212"/>
      <c r="AS285" s="212"/>
      <c r="AT285" s="212"/>
      <c r="AU285" s="212"/>
      <c r="AV285" s="212"/>
      <c r="AW285" s="212"/>
      <c r="AX285" s="212"/>
      <c r="AY285" s="212"/>
      <c r="AZ285" s="212"/>
      <c r="BA285" s="212"/>
      <c r="BB285" s="212"/>
      <c r="BC285" s="212"/>
      <c r="BD285" s="212"/>
      <c r="BE285" s="212"/>
      <c r="BF285" s="212"/>
      <c r="BG285" s="212"/>
      <c r="BH285" s="212"/>
    </row>
    <row r="286" spans="1:60" outlineLevel="1" x14ac:dyDescent="0.25">
      <c r="A286" s="219"/>
      <c r="B286" s="220"/>
      <c r="C286" s="258" t="s">
        <v>397</v>
      </c>
      <c r="D286" s="225"/>
      <c r="E286" s="226"/>
      <c r="F286" s="223"/>
      <c r="G286" s="223"/>
      <c r="H286" s="223"/>
      <c r="I286" s="223"/>
      <c r="J286" s="223"/>
      <c r="K286" s="223"/>
      <c r="L286" s="223"/>
      <c r="M286" s="223"/>
      <c r="N286" s="222"/>
      <c r="O286" s="222"/>
      <c r="P286" s="222"/>
      <c r="Q286" s="222"/>
      <c r="R286" s="223"/>
      <c r="S286" s="223"/>
      <c r="T286" s="223"/>
      <c r="U286" s="223"/>
      <c r="V286" s="223"/>
      <c r="W286" s="223"/>
      <c r="X286" s="223"/>
      <c r="Y286" s="212"/>
      <c r="Z286" s="212"/>
      <c r="AA286" s="212"/>
      <c r="AB286" s="212"/>
      <c r="AC286" s="212"/>
      <c r="AD286" s="212"/>
      <c r="AE286" s="212"/>
      <c r="AF286" s="212"/>
      <c r="AG286" s="212" t="s">
        <v>247</v>
      </c>
      <c r="AH286" s="212">
        <v>0</v>
      </c>
      <c r="AI286" s="212"/>
      <c r="AJ286" s="212"/>
      <c r="AK286" s="212"/>
      <c r="AL286" s="212"/>
      <c r="AM286" s="212"/>
      <c r="AN286" s="212"/>
      <c r="AO286" s="212"/>
      <c r="AP286" s="212"/>
      <c r="AQ286" s="212"/>
      <c r="AR286" s="212"/>
      <c r="AS286" s="212"/>
      <c r="AT286" s="212"/>
      <c r="AU286" s="212"/>
      <c r="AV286" s="212"/>
      <c r="AW286" s="212"/>
      <c r="AX286" s="212"/>
      <c r="AY286" s="212"/>
      <c r="AZ286" s="212"/>
      <c r="BA286" s="212"/>
      <c r="BB286" s="212"/>
      <c r="BC286" s="212"/>
      <c r="BD286" s="212"/>
      <c r="BE286" s="212"/>
      <c r="BF286" s="212"/>
      <c r="BG286" s="212"/>
      <c r="BH286" s="212"/>
    </row>
    <row r="287" spans="1:60" outlineLevel="1" x14ac:dyDescent="0.25">
      <c r="A287" s="219"/>
      <c r="B287" s="220"/>
      <c r="C287" s="258" t="s">
        <v>574</v>
      </c>
      <c r="D287" s="225"/>
      <c r="E287" s="226"/>
      <c r="F287" s="223"/>
      <c r="G287" s="223"/>
      <c r="H287" s="223"/>
      <c r="I287" s="223"/>
      <c r="J287" s="223"/>
      <c r="K287" s="223"/>
      <c r="L287" s="223"/>
      <c r="M287" s="223"/>
      <c r="N287" s="222"/>
      <c r="O287" s="222"/>
      <c r="P287" s="222"/>
      <c r="Q287" s="222"/>
      <c r="R287" s="223"/>
      <c r="S287" s="223"/>
      <c r="T287" s="223"/>
      <c r="U287" s="223"/>
      <c r="V287" s="223"/>
      <c r="W287" s="223"/>
      <c r="X287" s="223"/>
      <c r="Y287" s="212"/>
      <c r="Z287" s="212"/>
      <c r="AA287" s="212"/>
      <c r="AB287" s="212"/>
      <c r="AC287" s="212"/>
      <c r="AD287" s="212"/>
      <c r="AE287" s="212"/>
      <c r="AF287" s="212"/>
      <c r="AG287" s="212" t="s">
        <v>247</v>
      </c>
      <c r="AH287" s="212">
        <v>0</v>
      </c>
      <c r="AI287" s="212"/>
      <c r="AJ287" s="212"/>
      <c r="AK287" s="212"/>
      <c r="AL287" s="212"/>
      <c r="AM287" s="212"/>
      <c r="AN287" s="212"/>
      <c r="AO287" s="212"/>
      <c r="AP287" s="212"/>
      <c r="AQ287" s="212"/>
      <c r="AR287" s="212"/>
      <c r="AS287" s="212"/>
      <c r="AT287" s="212"/>
      <c r="AU287" s="212"/>
      <c r="AV287" s="212"/>
      <c r="AW287" s="212"/>
      <c r="AX287" s="212"/>
      <c r="AY287" s="212"/>
      <c r="AZ287" s="212"/>
      <c r="BA287" s="212"/>
      <c r="BB287" s="212"/>
      <c r="BC287" s="212"/>
      <c r="BD287" s="212"/>
      <c r="BE287" s="212"/>
      <c r="BF287" s="212"/>
      <c r="BG287" s="212"/>
      <c r="BH287" s="212"/>
    </row>
    <row r="288" spans="1:60" outlineLevel="1" x14ac:dyDescent="0.25">
      <c r="A288" s="219"/>
      <c r="B288" s="220"/>
      <c r="C288" s="258" t="s">
        <v>575</v>
      </c>
      <c r="D288" s="225"/>
      <c r="E288" s="226">
        <v>0.23799999999999999</v>
      </c>
      <c r="F288" s="223"/>
      <c r="G288" s="223"/>
      <c r="H288" s="223"/>
      <c r="I288" s="223"/>
      <c r="J288" s="223"/>
      <c r="K288" s="223"/>
      <c r="L288" s="223"/>
      <c r="M288" s="223"/>
      <c r="N288" s="222"/>
      <c r="O288" s="222"/>
      <c r="P288" s="222"/>
      <c r="Q288" s="222"/>
      <c r="R288" s="223"/>
      <c r="S288" s="223"/>
      <c r="T288" s="223"/>
      <c r="U288" s="223"/>
      <c r="V288" s="223"/>
      <c r="W288" s="223"/>
      <c r="X288" s="223"/>
      <c r="Y288" s="212"/>
      <c r="Z288" s="212"/>
      <c r="AA288" s="212"/>
      <c r="AB288" s="212"/>
      <c r="AC288" s="212"/>
      <c r="AD288" s="212"/>
      <c r="AE288" s="212"/>
      <c r="AF288" s="212"/>
      <c r="AG288" s="212" t="s">
        <v>247</v>
      </c>
      <c r="AH288" s="212">
        <v>0</v>
      </c>
      <c r="AI288" s="212"/>
      <c r="AJ288" s="212"/>
      <c r="AK288" s="212"/>
      <c r="AL288" s="212"/>
      <c r="AM288" s="212"/>
      <c r="AN288" s="212"/>
      <c r="AO288" s="212"/>
      <c r="AP288" s="212"/>
      <c r="AQ288" s="212"/>
      <c r="AR288" s="212"/>
      <c r="AS288" s="212"/>
      <c r="AT288" s="212"/>
      <c r="AU288" s="212"/>
      <c r="AV288" s="212"/>
      <c r="AW288" s="212"/>
      <c r="AX288" s="212"/>
      <c r="AY288" s="212"/>
      <c r="AZ288" s="212"/>
      <c r="BA288" s="212"/>
      <c r="BB288" s="212"/>
      <c r="BC288" s="212"/>
      <c r="BD288" s="212"/>
      <c r="BE288" s="212"/>
      <c r="BF288" s="212"/>
      <c r="BG288" s="212"/>
      <c r="BH288" s="212"/>
    </row>
    <row r="289" spans="1:60" outlineLevel="1" x14ac:dyDescent="0.25">
      <c r="A289" s="234">
        <v>78</v>
      </c>
      <c r="B289" s="235" t="s">
        <v>576</v>
      </c>
      <c r="C289" s="254" t="s">
        <v>577</v>
      </c>
      <c r="D289" s="236" t="s">
        <v>334</v>
      </c>
      <c r="E289" s="237">
        <v>6.9020000000000001</v>
      </c>
      <c r="F289" s="238"/>
      <c r="G289" s="239">
        <f>ROUND(E289*F289,2)</f>
        <v>0</v>
      </c>
      <c r="H289" s="238"/>
      <c r="I289" s="239">
        <f>ROUND(E289*H289,2)</f>
        <v>0</v>
      </c>
      <c r="J289" s="238"/>
      <c r="K289" s="239">
        <f>ROUND(E289*J289,2)</f>
        <v>0</v>
      </c>
      <c r="L289" s="239">
        <v>21</v>
      </c>
      <c r="M289" s="239">
        <f>G289*(1+L289/100)</f>
        <v>0</v>
      </c>
      <c r="N289" s="237">
        <v>0</v>
      </c>
      <c r="O289" s="237">
        <f>ROUND(E289*N289,2)</f>
        <v>0</v>
      </c>
      <c r="P289" s="237">
        <v>0</v>
      </c>
      <c r="Q289" s="237">
        <f>ROUND(E289*P289,2)</f>
        <v>0</v>
      </c>
      <c r="R289" s="239"/>
      <c r="S289" s="239" t="s">
        <v>211</v>
      </c>
      <c r="T289" s="240" t="s">
        <v>211</v>
      </c>
      <c r="U289" s="223">
        <v>0</v>
      </c>
      <c r="V289" s="223">
        <f>ROUND(E289*U289,2)</f>
        <v>0</v>
      </c>
      <c r="W289" s="223"/>
      <c r="X289" s="223" t="s">
        <v>395</v>
      </c>
      <c r="Y289" s="212"/>
      <c r="Z289" s="212"/>
      <c r="AA289" s="212"/>
      <c r="AB289" s="212"/>
      <c r="AC289" s="212"/>
      <c r="AD289" s="212"/>
      <c r="AE289" s="212"/>
      <c r="AF289" s="212"/>
      <c r="AG289" s="212" t="s">
        <v>396</v>
      </c>
      <c r="AH289" s="212"/>
      <c r="AI289" s="212"/>
      <c r="AJ289" s="212"/>
      <c r="AK289" s="212"/>
      <c r="AL289" s="212"/>
      <c r="AM289" s="212"/>
      <c r="AN289" s="212"/>
      <c r="AO289" s="212"/>
      <c r="AP289" s="212"/>
      <c r="AQ289" s="212"/>
      <c r="AR289" s="212"/>
      <c r="AS289" s="212"/>
      <c r="AT289" s="212"/>
      <c r="AU289" s="212"/>
      <c r="AV289" s="212"/>
      <c r="AW289" s="212"/>
      <c r="AX289" s="212"/>
      <c r="AY289" s="212"/>
      <c r="AZ289" s="212"/>
      <c r="BA289" s="212"/>
      <c r="BB289" s="212"/>
      <c r="BC289" s="212"/>
      <c r="BD289" s="212"/>
      <c r="BE289" s="212"/>
      <c r="BF289" s="212"/>
      <c r="BG289" s="212"/>
      <c r="BH289" s="212"/>
    </row>
    <row r="290" spans="1:60" outlineLevel="1" x14ac:dyDescent="0.25">
      <c r="A290" s="219"/>
      <c r="B290" s="220"/>
      <c r="C290" s="258" t="s">
        <v>397</v>
      </c>
      <c r="D290" s="225"/>
      <c r="E290" s="226"/>
      <c r="F290" s="223"/>
      <c r="G290" s="223"/>
      <c r="H290" s="223"/>
      <c r="I290" s="223"/>
      <c r="J290" s="223"/>
      <c r="K290" s="223"/>
      <c r="L290" s="223"/>
      <c r="M290" s="223"/>
      <c r="N290" s="222"/>
      <c r="O290" s="222"/>
      <c r="P290" s="222"/>
      <c r="Q290" s="222"/>
      <c r="R290" s="223"/>
      <c r="S290" s="223"/>
      <c r="T290" s="223"/>
      <c r="U290" s="223"/>
      <c r="V290" s="223"/>
      <c r="W290" s="223"/>
      <c r="X290" s="223"/>
      <c r="Y290" s="212"/>
      <c r="Z290" s="212"/>
      <c r="AA290" s="212"/>
      <c r="AB290" s="212"/>
      <c r="AC290" s="212"/>
      <c r="AD290" s="212"/>
      <c r="AE290" s="212"/>
      <c r="AF290" s="212"/>
      <c r="AG290" s="212" t="s">
        <v>247</v>
      </c>
      <c r="AH290" s="212">
        <v>0</v>
      </c>
      <c r="AI290" s="212"/>
      <c r="AJ290" s="212"/>
      <c r="AK290" s="212"/>
      <c r="AL290" s="212"/>
      <c r="AM290" s="212"/>
      <c r="AN290" s="212"/>
      <c r="AO290" s="212"/>
      <c r="AP290" s="212"/>
      <c r="AQ290" s="212"/>
      <c r="AR290" s="212"/>
      <c r="AS290" s="212"/>
      <c r="AT290" s="212"/>
      <c r="AU290" s="212"/>
      <c r="AV290" s="212"/>
      <c r="AW290" s="212"/>
      <c r="AX290" s="212"/>
      <c r="AY290" s="212"/>
      <c r="AZ290" s="212"/>
      <c r="BA290" s="212"/>
      <c r="BB290" s="212"/>
      <c r="BC290" s="212"/>
      <c r="BD290" s="212"/>
      <c r="BE290" s="212"/>
      <c r="BF290" s="212"/>
      <c r="BG290" s="212"/>
      <c r="BH290" s="212"/>
    </row>
    <row r="291" spans="1:60" outlineLevel="1" x14ac:dyDescent="0.25">
      <c r="A291" s="219"/>
      <c r="B291" s="220"/>
      <c r="C291" s="258" t="s">
        <v>574</v>
      </c>
      <c r="D291" s="225"/>
      <c r="E291" s="226"/>
      <c r="F291" s="223"/>
      <c r="G291" s="223"/>
      <c r="H291" s="223"/>
      <c r="I291" s="223"/>
      <c r="J291" s="223"/>
      <c r="K291" s="223"/>
      <c r="L291" s="223"/>
      <c r="M291" s="223"/>
      <c r="N291" s="222"/>
      <c r="O291" s="222"/>
      <c r="P291" s="222"/>
      <c r="Q291" s="222"/>
      <c r="R291" s="223"/>
      <c r="S291" s="223"/>
      <c r="T291" s="223"/>
      <c r="U291" s="223"/>
      <c r="V291" s="223"/>
      <c r="W291" s="223"/>
      <c r="X291" s="223"/>
      <c r="Y291" s="212"/>
      <c r="Z291" s="212"/>
      <c r="AA291" s="212"/>
      <c r="AB291" s="212"/>
      <c r="AC291" s="212"/>
      <c r="AD291" s="212"/>
      <c r="AE291" s="212"/>
      <c r="AF291" s="212"/>
      <c r="AG291" s="212" t="s">
        <v>247</v>
      </c>
      <c r="AH291" s="212">
        <v>0</v>
      </c>
      <c r="AI291" s="212"/>
      <c r="AJ291" s="212"/>
      <c r="AK291" s="212"/>
      <c r="AL291" s="212"/>
      <c r="AM291" s="212"/>
      <c r="AN291" s="212"/>
      <c r="AO291" s="212"/>
      <c r="AP291" s="212"/>
      <c r="AQ291" s="212"/>
      <c r="AR291" s="212"/>
      <c r="AS291" s="212"/>
      <c r="AT291" s="212"/>
      <c r="AU291" s="212"/>
      <c r="AV291" s="212"/>
      <c r="AW291" s="212"/>
      <c r="AX291" s="212"/>
      <c r="AY291" s="212"/>
      <c r="AZ291" s="212"/>
      <c r="BA291" s="212"/>
      <c r="BB291" s="212"/>
      <c r="BC291" s="212"/>
      <c r="BD291" s="212"/>
      <c r="BE291" s="212"/>
      <c r="BF291" s="212"/>
      <c r="BG291" s="212"/>
      <c r="BH291" s="212"/>
    </row>
    <row r="292" spans="1:60" outlineLevel="1" x14ac:dyDescent="0.25">
      <c r="A292" s="219"/>
      <c r="B292" s="220"/>
      <c r="C292" s="258" t="s">
        <v>578</v>
      </c>
      <c r="D292" s="225"/>
      <c r="E292" s="226">
        <v>6.9020000000000001</v>
      </c>
      <c r="F292" s="223"/>
      <c r="G292" s="223"/>
      <c r="H292" s="223"/>
      <c r="I292" s="223"/>
      <c r="J292" s="223"/>
      <c r="K292" s="223"/>
      <c r="L292" s="223"/>
      <c r="M292" s="223"/>
      <c r="N292" s="222"/>
      <c r="O292" s="222"/>
      <c r="P292" s="222"/>
      <c r="Q292" s="222"/>
      <c r="R292" s="223"/>
      <c r="S292" s="223"/>
      <c r="T292" s="223"/>
      <c r="U292" s="223"/>
      <c r="V292" s="223"/>
      <c r="W292" s="223"/>
      <c r="X292" s="223"/>
      <c r="Y292" s="212"/>
      <c r="Z292" s="212"/>
      <c r="AA292" s="212"/>
      <c r="AB292" s="212"/>
      <c r="AC292" s="212"/>
      <c r="AD292" s="212"/>
      <c r="AE292" s="212"/>
      <c r="AF292" s="212"/>
      <c r="AG292" s="212" t="s">
        <v>247</v>
      </c>
      <c r="AH292" s="212">
        <v>0</v>
      </c>
      <c r="AI292" s="212"/>
      <c r="AJ292" s="212"/>
      <c r="AK292" s="212"/>
      <c r="AL292" s="212"/>
      <c r="AM292" s="212"/>
      <c r="AN292" s="212"/>
      <c r="AO292" s="212"/>
      <c r="AP292" s="212"/>
      <c r="AQ292" s="212"/>
      <c r="AR292" s="212"/>
      <c r="AS292" s="212"/>
      <c r="AT292" s="212"/>
      <c r="AU292" s="212"/>
      <c r="AV292" s="212"/>
      <c r="AW292" s="212"/>
      <c r="AX292" s="212"/>
      <c r="AY292" s="212"/>
      <c r="AZ292" s="212"/>
      <c r="BA292" s="212"/>
      <c r="BB292" s="212"/>
      <c r="BC292" s="212"/>
      <c r="BD292" s="212"/>
      <c r="BE292" s="212"/>
      <c r="BF292" s="212"/>
      <c r="BG292" s="212"/>
      <c r="BH292" s="212"/>
    </row>
    <row r="293" spans="1:60" outlineLevel="1" x14ac:dyDescent="0.25">
      <c r="A293" s="234">
        <v>79</v>
      </c>
      <c r="B293" s="235" t="s">
        <v>579</v>
      </c>
      <c r="C293" s="254" t="s">
        <v>580</v>
      </c>
      <c r="D293" s="236" t="s">
        <v>334</v>
      </c>
      <c r="E293" s="237">
        <v>0.23799999999999999</v>
      </c>
      <c r="F293" s="238"/>
      <c r="G293" s="239">
        <f>ROUND(E293*F293,2)</f>
        <v>0</v>
      </c>
      <c r="H293" s="238"/>
      <c r="I293" s="239">
        <f>ROUND(E293*H293,2)</f>
        <v>0</v>
      </c>
      <c r="J293" s="238"/>
      <c r="K293" s="239">
        <f>ROUND(E293*J293,2)</f>
        <v>0</v>
      </c>
      <c r="L293" s="239">
        <v>21</v>
      </c>
      <c r="M293" s="239">
        <f>G293*(1+L293/100)</f>
        <v>0</v>
      </c>
      <c r="N293" s="237">
        <v>0</v>
      </c>
      <c r="O293" s="237">
        <f>ROUND(E293*N293,2)</f>
        <v>0</v>
      </c>
      <c r="P293" s="237">
        <v>0</v>
      </c>
      <c r="Q293" s="237">
        <f>ROUND(E293*P293,2)</f>
        <v>0</v>
      </c>
      <c r="R293" s="239"/>
      <c r="S293" s="239" t="s">
        <v>211</v>
      </c>
      <c r="T293" s="240" t="s">
        <v>211</v>
      </c>
      <c r="U293" s="223">
        <v>0.94199999999999995</v>
      </c>
      <c r="V293" s="223">
        <f>ROUND(E293*U293,2)</f>
        <v>0.22</v>
      </c>
      <c r="W293" s="223"/>
      <c r="X293" s="223" t="s">
        <v>395</v>
      </c>
      <c r="Y293" s="212"/>
      <c r="Z293" s="212"/>
      <c r="AA293" s="212"/>
      <c r="AB293" s="212"/>
      <c r="AC293" s="212"/>
      <c r="AD293" s="212"/>
      <c r="AE293" s="212"/>
      <c r="AF293" s="212"/>
      <c r="AG293" s="212" t="s">
        <v>396</v>
      </c>
      <c r="AH293" s="212"/>
      <c r="AI293" s="212"/>
      <c r="AJ293" s="212"/>
      <c r="AK293" s="212"/>
      <c r="AL293" s="212"/>
      <c r="AM293" s="212"/>
      <c r="AN293" s="212"/>
      <c r="AO293" s="212"/>
      <c r="AP293" s="212"/>
      <c r="AQ293" s="212"/>
      <c r="AR293" s="212"/>
      <c r="AS293" s="212"/>
      <c r="AT293" s="212"/>
      <c r="AU293" s="212"/>
      <c r="AV293" s="212"/>
      <c r="AW293" s="212"/>
      <c r="AX293" s="212"/>
      <c r="AY293" s="212"/>
      <c r="AZ293" s="212"/>
      <c r="BA293" s="212"/>
      <c r="BB293" s="212"/>
      <c r="BC293" s="212"/>
      <c r="BD293" s="212"/>
      <c r="BE293" s="212"/>
      <c r="BF293" s="212"/>
      <c r="BG293" s="212"/>
      <c r="BH293" s="212"/>
    </row>
    <row r="294" spans="1:60" outlineLevel="1" x14ac:dyDescent="0.25">
      <c r="A294" s="219"/>
      <c r="B294" s="220"/>
      <c r="C294" s="258" t="s">
        <v>397</v>
      </c>
      <c r="D294" s="225"/>
      <c r="E294" s="226"/>
      <c r="F294" s="223"/>
      <c r="G294" s="223"/>
      <c r="H294" s="223"/>
      <c r="I294" s="223"/>
      <c r="J294" s="223"/>
      <c r="K294" s="223"/>
      <c r="L294" s="223"/>
      <c r="M294" s="223"/>
      <c r="N294" s="222"/>
      <c r="O294" s="222"/>
      <c r="P294" s="222"/>
      <c r="Q294" s="222"/>
      <c r="R294" s="223"/>
      <c r="S294" s="223"/>
      <c r="T294" s="223"/>
      <c r="U294" s="223"/>
      <c r="V294" s="223"/>
      <c r="W294" s="223"/>
      <c r="X294" s="223"/>
      <c r="Y294" s="212"/>
      <c r="Z294" s="212"/>
      <c r="AA294" s="212"/>
      <c r="AB294" s="212"/>
      <c r="AC294" s="212"/>
      <c r="AD294" s="212"/>
      <c r="AE294" s="212"/>
      <c r="AF294" s="212"/>
      <c r="AG294" s="212" t="s">
        <v>247</v>
      </c>
      <c r="AH294" s="212">
        <v>0</v>
      </c>
      <c r="AI294" s="212"/>
      <c r="AJ294" s="212"/>
      <c r="AK294" s="212"/>
      <c r="AL294" s="212"/>
      <c r="AM294" s="212"/>
      <c r="AN294" s="212"/>
      <c r="AO294" s="212"/>
      <c r="AP294" s="212"/>
      <c r="AQ294" s="212"/>
      <c r="AR294" s="212"/>
      <c r="AS294" s="212"/>
      <c r="AT294" s="212"/>
      <c r="AU294" s="212"/>
      <c r="AV294" s="212"/>
      <c r="AW294" s="212"/>
      <c r="AX294" s="212"/>
      <c r="AY294" s="212"/>
      <c r="AZ294" s="212"/>
      <c r="BA294" s="212"/>
      <c r="BB294" s="212"/>
      <c r="BC294" s="212"/>
      <c r="BD294" s="212"/>
      <c r="BE294" s="212"/>
      <c r="BF294" s="212"/>
      <c r="BG294" s="212"/>
      <c r="BH294" s="212"/>
    </row>
    <row r="295" spans="1:60" outlineLevel="1" x14ac:dyDescent="0.25">
      <c r="A295" s="219"/>
      <c r="B295" s="220"/>
      <c r="C295" s="258" t="s">
        <v>574</v>
      </c>
      <c r="D295" s="225"/>
      <c r="E295" s="226"/>
      <c r="F295" s="223"/>
      <c r="G295" s="223"/>
      <c r="H295" s="223"/>
      <c r="I295" s="223"/>
      <c r="J295" s="223"/>
      <c r="K295" s="223"/>
      <c r="L295" s="223"/>
      <c r="M295" s="223"/>
      <c r="N295" s="222"/>
      <c r="O295" s="222"/>
      <c r="P295" s="222"/>
      <c r="Q295" s="222"/>
      <c r="R295" s="223"/>
      <c r="S295" s="223"/>
      <c r="T295" s="223"/>
      <c r="U295" s="223"/>
      <c r="V295" s="223"/>
      <c r="W295" s="223"/>
      <c r="X295" s="223"/>
      <c r="Y295" s="212"/>
      <c r="Z295" s="212"/>
      <c r="AA295" s="212"/>
      <c r="AB295" s="212"/>
      <c r="AC295" s="212"/>
      <c r="AD295" s="212"/>
      <c r="AE295" s="212"/>
      <c r="AF295" s="212"/>
      <c r="AG295" s="212" t="s">
        <v>247</v>
      </c>
      <c r="AH295" s="212">
        <v>0</v>
      </c>
      <c r="AI295" s="212"/>
      <c r="AJ295" s="212"/>
      <c r="AK295" s="212"/>
      <c r="AL295" s="212"/>
      <c r="AM295" s="212"/>
      <c r="AN295" s="212"/>
      <c r="AO295" s="212"/>
      <c r="AP295" s="212"/>
      <c r="AQ295" s="212"/>
      <c r="AR295" s="212"/>
      <c r="AS295" s="212"/>
      <c r="AT295" s="212"/>
      <c r="AU295" s="212"/>
      <c r="AV295" s="212"/>
      <c r="AW295" s="212"/>
      <c r="AX295" s="212"/>
      <c r="AY295" s="212"/>
      <c r="AZ295" s="212"/>
      <c r="BA295" s="212"/>
      <c r="BB295" s="212"/>
      <c r="BC295" s="212"/>
      <c r="BD295" s="212"/>
      <c r="BE295" s="212"/>
      <c r="BF295" s="212"/>
      <c r="BG295" s="212"/>
      <c r="BH295" s="212"/>
    </row>
    <row r="296" spans="1:60" outlineLevel="1" x14ac:dyDescent="0.25">
      <c r="A296" s="219"/>
      <c r="B296" s="220"/>
      <c r="C296" s="258" t="s">
        <v>575</v>
      </c>
      <c r="D296" s="225"/>
      <c r="E296" s="226">
        <v>0.23799999999999999</v>
      </c>
      <c r="F296" s="223"/>
      <c r="G296" s="223"/>
      <c r="H296" s="223"/>
      <c r="I296" s="223"/>
      <c r="J296" s="223"/>
      <c r="K296" s="223"/>
      <c r="L296" s="223"/>
      <c r="M296" s="223"/>
      <c r="N296" s="222"/>
      <c r="O296" s="222"/>
      <c r="P296" s="222"/>
      <c r="Q296" s="222"/>
      <c r="R296" s="223"/>
      <c r="S296" s="223"/>
      <c r="T296" s="223"/>
      <c r="U296" s="223"/>
      <c r="V296" s="223"/>
      <c r="W296" s="223"/>
      <c r="X296" s="223"/>
      <c r="Y296" s="212"/>
      <c r="Z296" s="212"/>
      <c r="AA296" s="212"/>
      <c r="AB296" s="212"/>
      <c r="AC296" s="212"/>
      <c r="AD296" s="212"/>
      <c r="AE296" s="212"/>
      <c r="AF296" s="212"/>
      <c r="AG296" s="212" t="s">
        <v>247</v>
      </c>
      <c r="AH296" s="212">
        <v>0</v>
      </c>
      <c r="AI296" s="212"/>
      <c r="AJ296" s="212"/>
      <c r="AK296" s="212"/>
      <c r="AL296" s="212"/>
      <c r="AM296" s="212"/>
      <c r="AN296" s="212"/>
      <c r="AO296" s="212"/>
      <c r="AP296" s="212"/>
      <c r="AQ296" s="212"/>
      <c r="AR296" s="212"/>
      <c r="AS296" s="212"/>
      <c r="AT296" s="212"/>
      <c r="AU296" s="212"/>
      <c r="AV296" s="212"/>
      <c r="AW296" s="212"/>
      <c r="AX296" s="212"/>
      <c r="AY296" s="212"/>
      <c r="AZ296" s="212"/>
      <c r="BA296" s="212"/>
      <c r="BB296" s="212"/>
      <c r="BC296" s="212"/>
      <c r="BD296" s="212"/>
      <c r="BE296" s="212"/>
      <c r="BF296" s="212"/>
      <c r="BG296" s="212"/>
      <c r="BH296" s="212"/>
    </row>
    <row r="297" spans="1:60" x14ac:dyDescent="0.25">
      <c r="A297" s="228" t="s">
        <v>206</v>
      </c>
      <c r="B297" s="229" t="s">
        <v>166</v>
      </c>
      <c r="C297" s="253" t="s">
        <v>167</v>
      </c>
      <c r="D297" s="230"/>
      <c r="E297" s="231"/>
      <c r="F297" s="232"/>
      <c r="G297" s="232">
        <f>SUMIF(AG298:AG302,"&lt;&gt;NOR",G298:G302)</f>
        <v>0</v>
      </c>
      <c r="H297" s="232"/>
      <c r="I297" s="232">
        <f>SUM(I298:I302)</f>
        <v>0</v>
      </c>
      <c r="J297" s="232"/>
      <c r="K297" s="232">
        <f>SUM(K298:K302)</f>
        <v>0</v>
      </c>
      <c r="L297" s="232"/>
      <c r="M297" s="232">
        <f>SUM(M298:M302)</f>
        <v>0</v>
      </c>
      <c r="N297" s="231"/>
      <c r="O297" s="231">
        <f>SUM(O298:O302)</f>
        <v>0</v>
      </c>
      <c r="P297" s="231"/>
      <c r="Q297" s="231">
        <f>SUM(Q298:Q302)</f>
        <v>0</v>
      </c>
      <c r="R297" s="232"/>
      <c r="S297" s="232"/>
      <c r="T297" s="233"/>
      <c r="U297" s="227"/>
      <c r="V297" s="227">
        <f>SUM(V298:V302)</f>
        <v>152.6</v>
      </c>
      <c r="W297" s="227"/>
      <c r="X297" s="227"/>
      <c r="AG297" t="s">
        <v>207</v>
      </c>
    </row>
    <row r="298" spans="1:60" outlineLevel="1" x14ac:dyDescent="0.25">
      <c r="A298" s="234">
        <v>80</v>
      </c>
      <c r="B298" s="235" t="s">
        <v>581</v>
      </c>
      <c r="C298" s="254" t="s">
        <v>582</v>
      </c>
      <c r="D298" s="236" t="s">
        <v>334</v>
      </c>
      <c r="E298" s="237">
        <v>357.37956000000003</v>
      </c>
      <c r="F298" s="238"/>
      <c r="G298" s="239">
        <f>ROUND(E298*F298,2)</f>
        <v>0</v>
      </c>
      <c r="H298" s="238"/>
      <c r="I298" s="239">
        <f>ROUND(E298*H298,2)</f>
        <v>0</v>
      </c>
      <c r="J298" s="238"/>
      <c r="K298" s="239">
        <f>ROUND(E298*J298,2)</f>
        <v>0</v>
      </c>
      <c r="L298" s="239">
        <v>21</v>
      </c>
      <c r="M298" s="239">
        <f>G298*(1+L298/100)</f>
        <v>0</v>
      </c>
      <c r="N298" s="237">
        <v>0</v>
      </c>
      <c r="O298" s="237">
        <f>ROUND(E298*N298,2)</f>
        <v>0</v>
      </c>
      <c r="P298" s="237">
        <v>0</v>
      </c>
      <c r="Q298" s="237">
        <f>ROUND(E298*P298,2)</f>
        <v>0</v>
      </c>
      <c r="R298" s="239"/>
      <c r="S298" s="239" t="s">
        <v>211</v>
      </c>
      <c r="T298" s="240" t="s">
        <v>211</v>
      </c>
      <c r="U298" s="223">
        <v>0.42699999999999999</v>
      </c>
      <c r="V298" s="223">
        <f>ROUND(E298*U298,2)</f>
        <v>152.6</v>
      </c>
      <c r="W298" s="223"/>
      <c r="X298" s="223" t="s">
        <v>583</v>
      </c>
      <c r="Y298" s="212"/>
      <c r="Z298" s="212"/>
      <c r="AA298" s="212"/>
      <c r="AB298" s="212"/>
      <c r="AC298" s="212"/>
      <c r="AD298" s="212"/>
      <c r="AE298" s="212"/>
      <c r="AF298" s="212"/>
      <c r="AG298" s="212" t="s">
        <v>584</v>
      </c>
      <c r="AH298" s="212"/>
      <c r="AI298" s="212"/>
      <c r="AJ298" s="212"/>
      <c r="AK298" s="212"/>
      <c r="AL298" s="212"/>
      <c r="AM298" s="212"/>
      <c r="AN298" s="212"/>
      <c r="AO298" s="212"/>
      <c r="AP298" s="212"/>
      <c r="AQ298" s="212"/>
      <c r="AR298" s="212"/>
      <c r="AS298" s="212"/>
      <c r="AT298" s="212"/>
      <c r="AU298" s="212"/>
      <c r="AV298" s="212"/>
      <c r="AW298" s="212"/>
      <c r="AX298" s="212"/>
      <c r="AY298" s="212"/>
      <c r="AZ298" s="212"/>
      <c r="BA298" s="212"/>
      <c r="BB298" s="212"/>
      <c r="BC298" s="212"/>
      <c r="BD298" s="212"/>
      <c r="BE298" s="212"/>
      <c r="BF298" s="212"/>
      <c r="BG298" s="212"/>
      <c r="BH298" s="212"/>
    </row>
    <row r="299" spans="1:60" outlineLevel="1" x14ac:dyDescent="0.25">
      <c r="A299" s="219"/>
      <c r="B299" s="220"/>
      <c r="C299" s="258" t="s">
        <v>585</v>
      </c>
      <c r="D299" s="225"/>
      <c r="E299" s="226"/>
      <c r="F299" s="223"/>
      <c r="G299" s="223"/>
      <c r="H299" s="223"/>
      <c r="I299" s="223"/>
      <c r="J299" s="223"/>
      <c r="K299" s="223"/>
      <c r="L299" s="223"/>
      <c r="M299" s="223"/>
      <c r="N299" s="222"/>
      <c r="O299" s="222"/>
      <c r="P299" s="222"/>
      <c r="Q299" s="222"/>
      <c r="R299" s="223"/>
      <c r="S299" s="223"/>
      <c r="T299" s="223"/>
      <c r="U299" s="223"/>
      <c r="V299" s="223"/>
      <c r="W299" s="223"/>
      <c r="X299" s="223"/>
      <c r="Y299" s="212"/>
      <c r="Z299" s="212"/>
      <c r="AA299" s="212"/>
      <c r="AB299" s="212"/>
      <c r="AC299" s="212"/>
      <c r="AD299" s="212"/>
      <c r="AE299" s="212"/>
      <c r="AF299" s="212"/>
      <c r="AG299" s="212" t="s">
        <v>247</v>
      </c>
      <c r="AH299" s="212">
        <v>0</v>
      </c>
      <c r="AI299" s="212"/>
      <c r="AJ299" s="212"/>
      <c r="AK299" s="212"/>
      <c r="AL299" s="212"/>
      <c r="AM299" s="212"/>
      <c r="AN299" s="212"/>
      <c r="AO299" s="212"/>
      <c r="AP299" s="212"/>
      <c r="AQ299" s="212"/>
      <c r="AR299" s="212"/>
      <c r="AS299" s="212"/>
      <c r="AT299" s="212"/>
      <c r="AU299" s="212"/>
      <c r="AV299" s="212"/>
      <c r="AW299" s="212"/>
      <c r="AX299" s="212"/>
      <c r="AY299" s="212"/>
      <c r="AZ299" s="212"/>
      <c r="BA299" s="212"/>
      <c r="BB299" s="212"/>
      <c r="BC299" s="212"/>
      <c r="BD299" s="212"/>
      <c r="BE299" s="212"/>
      <c r="BF299" s="212"/>
      <c r="BG299" s="212"/>
      <c r="BH299" s="212"/>
    </row>
    <row r="300" spans="1:60" ht="20.399999999999999" outlineLevel="1" x14ac:dyDescent="0.25">
      <c r="A300" s="219"/>
      <c r="B300" s="220"/>
      <c r="C300" s="258" t="s">
        <v>586</v>
      </c>
      <c r="D300" s="225"/>
      <c r="E300" s="226"/>
      <c r="F300" s="223"/>
      <c r="G300" s="223"/>
      <c r="H300" s="223"/>
      <c r="I300" s="223"/>
      <c r="J300" s="223"/>
      <c r="K300" s="223"/>
      <c r="L300" s="223"/>
      <c r="M300" s="223"/>
      <c r="N300" s="222"/>
      <c r="O300" s="222"/>
      <c r="P300" s="222"/>
      <c r="Q300" s="222"/>
      <c r="R300" s="223"/>
      <c r="S300" s="223"/>
      <c r="T300" s="223"/>
      <c r="U300" s="223"/>
      <c r="V300" s="223"/>
      <c r="W300" s="223"/>
      <c r="X300" s="223"/>
      <c r="Y300" s="212"/>
      <c r="Z300" s="212"/>
      <c r="AA300" s="212"/>
      <c r="AB300" s="212"/>
      <c r="AC300" s="212"/>
      <c r="AD300" s="212"/>
      <c r="AE300" s="212"/>
      <c r="AF300" s="212"/>
      <c r="AG300" s="212" t="s">
        <v>247</v>
      </c>
      <c r="AH300" s="212">
        <v>0</v>
      </c>
      <c r="AI300" s="212"/>
      <c r="AJ300" s="212"/>
      <c r="AK300" s="212"/>
      <c r="AL300" s="212"/>
      <c r="AM300" s="212"/>
      <c r="AN300" s="212"/>
      <c r="AO300" s="212"/>
      <c r="AP300" s="212"/>
      <c r="AQ300" s="212"/>
      <c r="AR300" s="212"/>
      <c r="AS300" s="212"/>
      <c r="AT300" s="212"/>
      <c r="AU300" s="212"/>
      <c r="AV300" s="212"/>
      <c r="AW300" s="212"/>
      <c r="AX300" s="212"/>
      <c r="AY300" s="212"/>
      <c r="AZ300" s="212"/>
      <c r="BA300" s="212"/>
      <c r="BB300" s="212"/>
      <c r="BC300" s="212"/>
      <c r="BD300" s="212"/>
      <c r="BE300" s="212"/>
      <c r="BF300" s="212"/>
      <c r="BG300" s="212"/>
      <c r="BH300" s="212"/>
    </row>
    <row r="301" spans="1:60" outlineLevel="1" x14ac:dyDescent="0.25">
      <c r="A301" s="219"/>
      <c r="B301" s="220"/>
      <c r="C301" s="258" t="s">
        <v>587</v>
      </c>
      <c r="D301" s="225"/>
      <c r="E301" s="226"/>
      <c r="F301" s="223"/>
      <c r="G301" s="223"/>
      <c r="H301" s="223"/>
      <c r="I301" s="223"/>
      <c r="J301" s="223"/>
      <c r="K301" s="223"/>
      <c r="L301" s="223"/>
      <c r="M301" s="223"/>
      <c r="N301" s="222"/>
      <c r="O301" s="222"/>
      <c r="P301" s="222"/>
      <c r="Q301" s="222"/>
      <c r="R301" s="223"/>
      <c r="S301" s="223"/>
      <c r="T301" s="223"/>
      <c r="U301" s="223"/>
      <c r="V301" s="223"/>
      <c r="W301" s="223"/>
      <c r="X301" s="223"/>
      <c r="Y301" s="212"/>
      <c r="Z301" s="212"/>
      <c r="AA301" s="212"/>
      <c r="AB301" s="212"/>
      <c r="AC301" s="212"/>
      <c r="AD301" s="212"/>
      <c r="AE301" s="212"/>
      <c r="AF301" s="212"/>
      <c r="AG301" s="212" t="s">
        <v>247</v>
      </c>
      <c r="AH301" s="212">
        <v>0</v>
      </c>
      <c r="AI301" s="212"/>
      <c r="AJ301" s="212"/>
      <c r="AK301" s="212"/>
      <c r="AL301" s="212"/>
      <c r="AM301" s="212"/>
      <c r="AN301" s="212"/>
      <c r="AO301" s="212"/>
      <c r="AP301" s="212"/>
      <c r="AQ301" s="212"/>
      <c r="AR301" s="212"/>
      <c r="AS301" s="212"/>
      <c r="AT301" s="212"/>
      <c r="AU301" s="212"/>
      <c r="AV301" s="212"/>
      <c r="AW301" s="212"/>
      <c r="AX301" s="212"/>
      <c r="AY301" s="212"/>
      <c r="AZ301" s="212"/>
      <c r="BA301" s="212"/>
      <c r="BB301" s="212"/>
      <c r="BC301" s="212"/>
      <c r="BD301" s="212"/>
      <c r="BE301" s="212"/>
      <c r="BF301" s="212"/>
      <c r="BG301" s="212"/>
      <c r="BH301" s="212"/>
    </row>
    <row r="302" spans="1:60" outlineLevel="1" x14ac:dyDescent="0.25">
      <c r="A302" s="219"/>
      <c r="B302" s="220"/>
      <c r="C302" s="258" t="s">
        <v>588</v>
      </c>
      <c r="D302" s="225"/>
      <c r="E302" s="226">
        <v>357.37956000000003</v>
      </c>
      <c r="F302" s="223"/>
      <c r="G302" s="223"/>
      <c r="H302" s="223"/>
      <c r="I302" s="223"/>
      <c r="J302" s="223"/>
      <c r="K302" s="223"/>
      <c r="L302" s="223"/>
      <c r="M302" s="223"/>
      <c r="N302" s="222"/>
      <c r="O302" s="222"/>
      <c r="P302" s="222"/>
      <c r="Q302" s="222"/>
      <c r="R302" s="223"/>
      <c r="S302" s="223"/>
      <c r="T302" s="223"/>
      <c r="U302" s="223"/>
      <c r="V302" s="223"/>
      <c r="W302" s="223"/>
      <c r="X302" s="223"/>
      <c r="Y302" s="212"/>
      <c r="Z302" s="212"/>
      <c r="AA302" s="212"/>
      <c r="AB302" s="212"/>
      <c r="AC302" s="212"/>
      <c r="AD302" s="212"/>
      <c r="AE302" s="212"/>
      <c r="AF302" s="212"/>
      <c r="AG302" s="212" t="s">
        <v>247</v>
      </c>
      <c r="AH302" s="212">
        <v>0</v>
      </c>
      <c r="AI302" s="212"/>
      <c r="AJ302" s="212"/>
      <c r="AK302" s="212"/>
      <c r="AL302" s="212"/>
      <c r="AM302" s="212"/>
      <c r="AN302" s="212"/>
      <c r="AO302" s="212"/>
      <c r="AP302" s="212"/>
      <c r="AQ302" s="212"/>
      <c r="AR302" s="212"/>
      <c r="AS302" s="212"/>
      <c r="AT302" s="212"/>
      <c r="AU302" s="212"/>
      <c r="AV302" s="212"/>
      <c r="AW302" s="212"/>
      <c r="AX302" s="212"/>
      <c r="AY302" s="212"/>
      <c r="AZ302" s="212"/>
      <c r="BA302" s="212"/>
      <c r="BB302" s="212"/>
      <c r="BC302" s="212"/>
      <c r="BD302" s="212"/>
      <c r="BE302" s="212"/>
      <c r="BF302" s="212"/>
      <c r="BG302" s="212"/>
      <c r="BH302" s="212"/>
    </row>
    <row r="303" spans="1:60" x14ac:dyDescent="0.25">
      <c r="A303" s="228" t="s">
        <v>206</v>
      </c>
      <c r="B303" s="229" t="s">
        <v>168</v>
      </c>
      <c r="C303" s="253" t="s">
        <v>169</v>
      </c>
      <c r="D303" s="230"/>
      <c r="E303" s="231"/>
      <c r="F303" s="232"/>
      <c r="G303" s="232">
        <f>SUMIF(AG304:AG320,"&lt;&gt;NOR",G304:G320)</f>
        <v>0</v>
      </c>
      <c r="H303" s="232"/>
      <c r="I303" s="232">
        <f>SUM(I304:I320)</f>
        <v>0</v>
      </c>
      <c r="J303" s="232"/>
      <c r="K303" s="232">
        <f>SUM(K304:K320)</f>
        <v>0</v>
      </c>
      <c r="L303" s="232"/>
      <c r="M303" s="232">
        <f>SUM(M304:M320)</f>
        <v>0</v>
      </c>
      <c r="N303" s="231"/>
      <c r="O303" s="231">
        <f>SUM(O304:O320)</f>
        <v>1.04</v>
      </c>
      <c r="P303" s="231"/>
      <c r="Q303" s="231">
        <f>SUM(Q304:Q320)</f>
        <v>0</v>
      </c>
      <c r="R303" s="232"/>
      <c r="S303" s="232"/>
      <c r="T303" s="233"/>
      <c r="U303" s="227"/>
      <c r="V303" s="227">
        <f>SUM(V304:V320)</f>
        <v>55.54</v>
      </c>
      <c r="W303" s="227"/>
      <c r="X303" s="227"/>
      <c r="AG303" t="s">
        <v>207</v>
      </c>
    </row>
    <row r="304" spans="1:60" outlineLevel="1" x14ac:dyDescent="0.25">
      <c r="A304" s="234">
        <v>81</v>
      </c>
      <c r="B304" s="235" t="s">
        <v>589</v>
      </c>
      <c r="C304" s="254" t="s">
        <v>590</v>
      </c>
      <c r="D304" s="236" t="s">
        <v>266</v>
      </c>
      <c r="E304" s="237">
        <v>26.6</v>
      </c>
      <c r="F304" s="238"/>
      <c r="G304" s="239">
        <f>ROUND(E304*F304,2)</f>
        <v>0</v>
      </c>
      <c r="H304" s="238"/>
      <c r="I304" s="239">
        <f>ROUND(E304*H304,2)</f>
        <v>0</v>
      </c>
      <c r="J304" s="238"/>
      <c r="K304" s="239">
        <f>ROUND(E304*J304,2)</f>
        <v>0</v>
      </c>
      <c r="L304" s="239">
        <v>21</v>
      </c>
      <c r="M304" s="239">
        <f>G304*(1+L304/100)</f>
        <v>0</v>
      </c>
      <c r="N304" s="237">
        <v>5.1999999999999995E-4</v>
      </c>
      <c r="O304" s="237">
        <f>ROUND(E304*N304,2)</f>
        <v>0.01</v>
      </c>
      <c r="P304" s="237">
        <v>0</v>
      </c>
      <c r="Q304" s="237">
        <f>ROUND(E304*P304,2)</f>
        <v>0</v>
      </c>
      <c r="R304" s="239"/>
      <c r="S304" s="239" t="s">
        <v>225</v>
      </c>
      <c r="T304" s="240" t="s">
        <v>212</v>
      </c>
      <c r="U304" s="223">
        <v>4.9000000000000002E-2</v>
      </c>
      <c r="V304" s="223">
        <f>ROUND(E304*U304,2)</f>
        <v>1.3</v>
      </c>
      <c r="W304" s="223"/>
      <c r="X304" s="223" t="s">
        <v>238</v>
      </c>
      <c r="Y304" s="212"/>
      <c r="Z304" s="212"/>
      <c r="AA304" s="212"/>
      <c r="AB304" s="212"/>
      <c r="AC304" s="212"/>
      <c r="AD304" s="212"/>
      <c r="AE304" s="212"/>
      <c r="AF304" s="212"/>
      <c r="AG304" s="212" t="s">
        <v>239</v>
      </c>
      <c r="AH304" s="212"/>
      <c r="AI304" s="212"/>
      <c r="AJ304" s="212"/>
      <c r="AK304" s="212"/>
      <c r="AL304" s="212"/>
      <c r="AM304" s="212"/>
      <c r="AN304" s="212"/>
      <c r="AO304" s="212"/>
      <c r="AP304" s="212"/>
      <c r="AQ304" s="212"/>
      <c r="AR304" s="212"/>
      <c r="AS304" s="212"/>
      <c r="AT304" s="212"/>
      <c r="AU304" s="212"/>
      <c r="AV304" s="212"/>
      <c r="AW304" s="212"/>
      <c r="AX304" s="212"/>
      <c r="AY304" s="212"/>
      <c r="AZ304" s="212"/>
      <c r="BA304" s="212"/>
      <c r="BB304" s="212"/>
      <c r="BC304" s="212"/>
      <c r="BD304" s="212"/>
      <c r="BE304" s="212"/>
      <c r="BF304" s="212"/>
      <c r="BG304" s="212"/>
      <c r="BH304" s="212"/>
    </row>
    <row r="305" spans="1:60" outlineLevel="1" x14ac:dyDescent="0.25">
      <c r="A305" s="219"/>
      <c r="B305" s="220"/>
      <c r="C305" s="258" t="s">
        <v>286</v>
      </c>
      <c r="D305" s="225"/>
      <c r="E305" s="226"/>
      <c r="F305" s="223"/>
      <c r="G305" s="223"/>
      <c r="H305" s="223"/>
      <c r="I305" s="223"/>
      <c r="J305" s="223"/>
      <c r="K305" s="223"/>
      <c r="L305" s="223"/>
      <c r="M305" s="223"/>
      <c r="N305" s="222"/>
      <c r="O305" s="222"/>
      <c r="P305" s="222"/>
      <c r="Q305" s="222"/>
      <c r="R305" s="223"/>
      <c r="S305" s="223"/>
      <c r="T305" s="223"/>
      <c r="U305" s="223"/>
      <c r="V305" s="223"/>
      <c r="W305" s="223"/>
      <c r="X305" s="223"/>
      <c r="Y305" s="212"/>
      <c r="Z305" s="212"/>
      <c r="AA305" s="212"/>
      <c r="AB305" s="212"/>
      <c r="AC305" s="212"/>
      <c r="AD305" s="212"/>
      <c r="AE305" s="212"/>
      <c r="AF305" s="212"/>
      <c r="AG305" s="212" t="s">
        <v>247</v>
      </c>
      <c r="AH305" s="212">
        <v>0</v>
      </c>
      <c r="AI305" s="212"/>
      <c r="AJ305" s="212"/>
      <c r="AK305" s="212"/>
      <c r="AL305" s="212"/>
      <c r="AM305" s="212"/>
      <c r="AN305" s="212"/>
      <c r="AO305" s="212"/>
      <c r="AP305" s="212"/>
      <c r="AQ305" s="212"/>
      <c r="AR305" s="212"/>
      <c r="AS305" s="212"/>
      <c r="AT305" s="212"/>
      <c r="AU305" s="212"/>
      <c r="AV305" s="212"/>
      <c r="AW305" s="212"/>
      <c r="AX305" s="212"/>
      <c r="AY305" s="212"/>
      <c r="AZ305" s="212"/>
      <c r="BA305" s="212"/>
      <c r="BB305" s="212"/>
      <c r="BC305" s="212"/>
      <c r="BD305" s="212"/>
      <c r="BE305" s="212"/>
      <c r="BF305" s="212"/>
      <c r="BG305" s="212"/>
      <c r="BH305" s="212"/>
    </row>
    <row r="306" spans="1:60" outlineLevel="1" x14ac:dyDescent="0.25">
      <c r="A306" s="219"/>
      <c r="B306" s="220"/>
      <c r="C306" s="258" t="s">
        <v>591</v>
      </c>
      <c r="D306" s="225"/>
      <c r="E306" s="226">
        <v>18</v>
      </c>
      <c r="F306" s="223"/>
      <c r="G306" s="223"/>
      <c r="H306" s="223"/>
      <c r="I306" s="223"/>
      <c r="J306" s="223"/>
      <c r="K306" s="223"/>
      <c r="L306" s="223"/>
      <c r="M306" s="223"/>
      <c r="N306" s="222"/>
      <c r="O306" s="222"/>
      <c r="P306" s="222"/>
      <c r="Q306" s="222"/>
      <c r="R306" s="223"/>
      <c r="S306" s="223"/>
      <c r="T306" s="223"/>
      <c r="U306" s="223"/>
      <c r="V306" s="223"/>
      <c r="W306" s="223"/>
      <c r="X306" s="223"/>
      <c r="Y306" s="212"/>
      <c r="Z306" s="212"/>
      <c r="AA306" s="212"/>
      <c r="AB306" s="212"/>
      <c r="AC306" s="212"/>
      <c r="AD306" s="212"/>
      <c r="AE306" s="212"/>
      <c r="AF306" s="212"/>
      <c r="AG306" s="212" t="s">
        <v>247</v>
      </c>
      <c r="AH306" s="212">
        <v>0</v>
      </c>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row>
    <row r="307" spans="1:60" outlineLevel="1" x14ac:dyDescent="0.25">
      <c r="A307" s="219"/>
      <c r="B307" s="220"/>
      <c r="C307" s="258" t="s">
        <v>592</v>
      </c>
      <c r="D307" s="225"/>
      <c r="E307" s="226">
        <v>4.5999999999999996</v>
      </c>
      <c r="F307" s="223"/>
      <c r="G307" s="223"/>
      <c r="H307" s="223"/>
      <c r="I307" s="223"/>
      <c r="J307" s="223"/>
      <c r="K307" s="223"/>
      <c r="L307" s="223"/>
      <c r="M307" s="223"/>
      <c r="N307" s="222"/>
      <c r="O307" s="222"/>
      <c r="P307" s="222"/>
      <c r="Q307" s="222"/>
      <c r="R307" s="223"/>
      <c r="S307" s="223"/>
      <c r="T307" s="223"/>
      <c r="U307" s="223"/>
      <c r="V307" s="223"/>
      <c r="W307" s="223"/>
      <c r="X307" s="223"/>
      <c r="Y307" s="212"/>
      <c r="Z307" s="212"/>
      <c r="AA307" s="212"/>
      <c r="AB307" s="212"/>
      <c r="AC307" s="212"/>
      <c r="AD307" s="212"/>
      <c r="AE307" s="212"/>
      <c r="AF307" s="212"/>
      <c r="AG307" s="212" t="s">
        <v>247</v>
      </c>
      <c r="AH307" s="212">
        <v>0</v>
      </c>
      <c r="AI307" s="212"/>
      <c r="AJ307" s="212"/>
      <c r="AK307" s="212"/>
      <c r="AL307" s="212"/>
      <c r="AM307" s="212"/>
      <c r="AN307" s="212"/>
      <c r="AO307" s="212"/>
      <c r="AP307" s="212"/>
      <c r="AQ307" s="212"/>
      <c r="AR307" s="212"/>
      <c r="AS307" s="212"/>
      <c r="AT307" s="212"/>
      <c r="AU307" s="212"/>
      <c r="AV307" s="212"/>
      <c r="AW307" s="212"/>
      <c r="AX307" s="212"/>
      <c r="AY307" s="212"/>
      <c r="AZ307" s="212"/>
      <c r="BA307" s="212"/>
      <c r="BB307" s="212"/>
      <c r="BC307" s="212"/>
      <c r="BD307" s="212"/>
      <c r="BE307" s="212"/>
      <c r="BF307" s="212"/>
      <c r="BG307" s="212"/>
      <c r="BH307" s="212"/>
    </row>
    <row r="308" spans="1:60" outlineLevel="1" x14ac:dyDescent="0.25">
      <c r="A308" s="219"/>
      <c r="B308" s="220"/>
      <c r="C308" s="258" t="s">
        <v>593</v>
      </c>
      <c r="D308" s="225"/>
      <c r="E308" s="226">
        <v>4</v>
      </c>
      <c r="F308" s="223"/>
      <c r="G308" s="223"/>
      <c r="H308" s="223"/>
      <c r="I308" s="223"/>
      <c r="J308" s="223"/>
      <c r="K308" s="223"/>
      <c r="L308" s="223"/>
      <c r="M308" s="223"/>
      <c r="N308" s="222"/>
      <c r="O308" s="222"/>
      <c r="P308" s="222"/>
      <c r="Q308" s="222"/>
      <c r="R308" s="223"/>
      <c r="S308" s="223"/>
      <c r="T308" s="223"/>
      <c r="U308" s="223"/>
      <c r="V308" s="223"/>
      <c r="W308" s="223"/>
      <c r="X308" s="223"/>
      <c r="Y308" s="212"/>
      <c r="Z308" s="212"/>
      <c r="AA308" s="212"/>
      <c r="AB308" s="212"/>
      <c r="AC308" s="212"/>
      <c r="AD308" s="212"/>
      <c r="AE308" s="212"/>
      <c r="AF308" s="212"/>
      <c r="AG308" s="212" t="s">
        <v>247</v>
      </c>
      <c r="AH308" s="212">
        <v>0</v>
      </c>
      <c r="AI308" s="212"/>
      <c r="AJ308" s="212"/>
      <c r="AK308" s="212"/>
      <c r="AL308" s="212"/>
      <c r="AM308" s="212"/>
      <c r="AN308" s="212"/>
      <c r="AO308" s="212"/>
      <c r="AP308" s="212"/>
      <c r="AQ308" s="212"/>
      <c r="AR308" s="212"/>
      <c r="AS308" s="212"/>
      <c r="AT308" s="212"/>
      <c r="AU308" s="212"/>
      <c r="AV308" s="212"/>
      <c r="AW308" s="212"/>
      <c r="AX308" s="212"/>
      <c r="AY308" s="212"/>
      <c r="AZ308" s="212"/>
      <c r="BA308" s="212"/>
      <c r="BB308" s="212"/>
      <c r="BC308" s="212"/>
      <c r="BD308" s="212"/>
      <c r="BE308" s="212"/>
      <c r="BF308" s="212"/>
      <c r="BG308" s="212"/>
      <c r="BH308" s="212"/>
    </row>
    <row r="309" spans="1:60" outlineLevel="1" x14ac:dyDescent="0.25">
      <c r="A309" s="234">
        <v>82</v>
      </c>
      <c r="B309" s="235" t="s">
        <v>594</v>
      </c>
      <c r="C309" s="254" t="s">
        <v>595</v>
      </c>
      <c r="D309" s="236" t="s">
        <v>266</v>
      </c>
      <c r="E309" s="237">
        <v>26.6</v>
      </c>
      <c r="F309" s="238"/>
      <c r="G309" s="239">
        <f>ROUND(E309*F309,2)</f>
        <v>0</v>
      </c>
      <c r="H309" s="238"/>
      <c r="I309" s="239">
        <f>ROUND(E309*H309,2)</f>
        <v>0</v>
      </c>
      <c r="J309" s="238"/>
      <c r="K309" s="239">
        <f>ROUND(E309*J309,2)</f>
        <v>0</v>
      </c>
      <c r="L309" s="239">
        <v>21</v>
      </c>
      <c r="M309" s="239">
        <f>G309*(1+L309/100)</f>
        <v>0</v>
      </c>
      <c r="N309" s="237">
        <v>1.2600000000000001E-3</v>
      </c>
      <c r="O309" s="237">
        <f>ROUND(E309*N309,2)</f>
        <v>0.03</v>
      </c>
      <c r="P309" s="237">
        <v>0</v>
      </c>
      <c r="Q309" s="237">
        <f>ROUND(E309*P309,2)</f>
        <v>0</v>
      </c>
      <c r="R309" s="239"/>
      <c r="S309" s="239" t="s">
        <v>225</v>
      </c>
      <c r="T309" s="240" t="s">
        <v>212</v>
      </c>
      <c r="U309" s="223">
        <v>6.4000000000000001E-2</v>
      </c>
      <c r="V309" s="223">
        <f>ROUND(E309*U309,2)</f>
        <v>1.7</v>
      </c>
      <c r="W309" s="223"/>
      <c r="X309" s="223" t="s">
        <v>238</v>
      </c>
      <c r="Y309" s="212"/>
      <c r="Z309" s="212"/>
      <c r="AA309" s="212"/>
      <c r="AB309" s="212"/>
      <c r="AC309" s="212"/>
      <c r="AD309" s="212"/>
      <c r="AE309" s="212"/>
      <c r="AF309" s="212"/>
      <c r="AG309" s="212" t="s">
        <v>239</v>
      </c>
      <c r="AH309" s="212"/>
      <c r="AI309" s="212"/>
      <c r="AJ309" s="212"/>
      <c r="AK309" s="212"/>
      <c r="AL309" s="212"/>
      <c r="AM309" s="212"/>
      <c r="AN309" s="212"/>
      <c r="AO309" s="212"/>
      <c r="AP309" s="212"/>
      <c r="AQ309" s="212"/>
      <c r="AR309" s="212"/>
      <c r="AS309" s="212"/>
      <c r="AT309" s="212"/>
      <c r="AU309" s="212"/>
      <c r="AV309" s="212"/>
      <c r="AW309" s="212"/>
      <c r="AX309" s="212"/>
      <c r="AY309" s="212"/>
      <c r="AZ309" s="212"/>
      <c r="BA309" s="212"/>
      <c r="BB309" s="212"/>
      <c r="BC309" s="212"/>
      <c r="BD309" s="212"/>
      <c r="BE309" s="212"/>
      <c r="BF309" s="212"/>
      <c r="BG309" s="212"/>
      <c r="BH309" s="212"/>
    </row>
    <row r="310" spans="1:60" outlineLevel="1" x14ac:dyDescent="0.25">
      <c r="A310" s="219"/>
      <c r="B310" s="220"/>
      <c r="C310" s="258" t="s">
        <v>596</v>
      </c>
      <c r="D310" s="225"/>
      <c r="E310" s="226">
        <v>26.6</v>
      </c>
      <c r="F310" s="223"/>
      <c r="G310" s="223"/>
      <c r="H310" s="223"/>
      <c r="I310" s="223"/>
      <c r="J310" s="223"/>
      <c r="K310" s="223"/>
      <c r="L310" s="223"/>
      <c r="M310" s="223"/>
      <c r="N310" s="222"/>
      <c r="O310" s="222"/>
      <c r="P310" s="222"/>
      <c r="Q310" s="222"/>
      <c r="R310" s="223"/>
      <c r="S310" s="223"/>
      <c r="T310" s="223"/>
      <c r="U310" s="223"/>
      <c r="V310" s="223"/>
      <c r="W310" s="223"/>
      <c r="X310" s="223"/>
      <c r="Y310" s="212"/>
      <c r="Z310" s="212"/>
      <c r="AA310" s="212"/>
      <c r="AB310" s="212"/>
      <c r="AC310" s="212"/>
      <c r="AD310" s="212"/>
      <c r="AE310" s="212"/>
      <c r="AF310" s="212"/>
      <c r="AG310" s="212" t="s">
        <v>247</v>
      </c>
      <c r="AH310" s="212">
        <v>5</v>
      </c>
      <c r="AI310" s="212"/>
      <c r="AJ310" s="212"/>
      <c r="AK310" s="212"/>
      <c r="AL310" s="212"/>
      <c r="AM310" s="212"/>
      <c r="AN310" s="212"/>
      <c r="AO310" s="212"/>
      <c r="AP310" s="212"/>
      <c r="AQ310" s="212"/>
      <c r="AR310" s="212"/>
      <c r="AS310" s="212"/>
      <c r="AT310" s="212"/>
      <c r="AU310" s="212"/>
      <c r="AV310" s="212"/>
      <c r="AW310" s="212"/>
      <c r="AX310" s="212"/>
      <c r="AY310" s="212"/>
      <c r="AZ310" s="212"/>
      <c r="BA310" s="212"/>
      <c r="BB310" s="212"/>
      <c r="BC310" s="212"/>
      <c r="BD310" s="212"/>
      <c r="BE310" s="212"/>
      <c r="BF310" s="212"/>
      <c r="BG310" s="212"/>
      <c r="BH310" s="212"/>
    </row>
    <row r="311" spans="1:60" outlineLevel="1" x14ac:dyDescent="0.25">
      <c r="A311" s="234">
        <v>83</v>
      </c>
      <c r="B311" s="235" t="s">
        <v>597</v>
      </c>
      <c r="C311" s="254" t="s">
        <v>598</v>
      </c>
      <c r="D311" s="236" t="s">
        <v>266</v>
      </c>
      <c r="E311" s="237">
        <v>99.895020000000002</v>
      </c>
      <c r="F311" s="238"/>
      <c r="G311" s="239">
        <f>ROUND(E311*F311,2)</f>
        <v>0</v>
      </c>
      <c r="H311" s="238"/>
      <c r="I311" s="239">
        <f>ROUND(E311*H311,2)</f>
        <v>0</v>
      </c>
      <c r="J311" s="238"/>
      <c r="K311" s="239">
        <f>ROUND(E311*J311,2)</f>
        <v>0</v>
      </c>
      <c r="L311" s="239">
        <v>21</v>
      </c>
      <c r="M311" s="239">
        <f>G311*(1+L311/100)</f>
        <v>0</v>
      </c>
      <c r="N311" s="237">
        <v>3.0000000000000001E-3</v>
      </c>
      <c r="O311" s="237">
        <f>ROUND(E311*N311,2)</f>
        <v>0.3</v>
      </c>
      <c r="P311" s="237">
        <v>0</v>
      </c>
      <c r="Q311" s="237">
        <f>ROUND(E311*P311,2)</f>
        <v>0</v>
      </c>
      <c r="R311" s="239"/>
      <c r="S311" s="239" t="s">
        <v>225</v>
      </c>
      <c r="T311" s="240" t="s">
        <v>212</v>
      </c>
      <c r="U311" s="223">
        <v>0.05</v>
      </c>
      <c r="V311" s="223">
        <f>ROUND(E311*U311,2)</f>
        <v>4.99</v>
      </c>
      <c r="W311" s="223"/>
      <c r="X311" s="223" t="s">
        <v>238</v>
      </c>
      <c r="Y311" s="212"/>
      <c r="Z311" s="212"/>
      <c r="AA311" s="212"/>
      <c r="AB311" s="212"/>
      <c r="AC311" s="212"/>
      <c r="AD311" s="212"/>
      <c r="AE311" s="212"/>
      <c r="AF311" s="212"/>
      <c r="AG311" s="212" t="s">
        <v>239</v>
      </c>
      <c r="AH311" s="212"/>
      <c r="AI311" s="212"/>
      <c r="AJ311" s="212"/>
      <c r="AK311" s="212"/>
      <c r="AL311" s="212"/>
      <c r="AM311" s="212"/>
      <c r="AN311" s="212"/>
      <c r="AO311" s="212"/>
      <c r="AP311" s="212"/>
      <c r="AQ311" s="212"/>
      <c r="AR311" s="212"/>
      <c r="AS311" s="212"/>
      <c r="AT311" s="212"/>
      <c r="AU311" s="212"/>
      <c r="AV311" s="212"/>
      <c r="AW311" s="212"/>
      <c r="AX311" s="212"/>
      <c r="AY311" s="212"/>
      <c r="AZ311" s="212"/>
      <c r="BA311" s="212"/>
      <c r="BB311" s="212"/>
      <c r="BC311" s="212"/>
      <c r="BD311" s="212"/>
      <c r="BE311" s="212"/>
      <c r="BF311" s="212"/>
      <c r="BG311" s="212"/>
      <c r="BH311" s="212"/>
    </row>
    <row r="312" spans="1:60" outlineLevel="1" x14ac:dyDescent="0.25">
      <c r="A312" s="219"/>
      <c r="B312" s="220"/>
      <c r="C312" s="258" t="s">
        <v>286</v>
      </c>
      <c r="D312" s="225"/>
      <c r="E312" s="226"/>
      <c r="F312" s="223"/>
      <c r="G312" s="223"/>
      <c r="H312" s="223"/>
      <c r="I312" s="223"/>
      <c r="J312" s="223"/>
      <c r="K312" s="223"/>
      <c r="L312" s="223"/>
      <c r="M312" s="223"/>
      <c r="N312" s="222"/>
      <c r="O312" s="222"/>
      <c r="P312" s="222"/>
      <c r="Q312" s="222"/>
      <c r="R312" s="223"/>
      <c r="S312" s="223"/>
      <c r="T312" s="223"/>
      <c r="U312" s="223"/>
      <c r="V312" s="223"/>
      <c r="W312" s="223"/>
      <c r="X312" s="223"/>
      <c r="Y312" s="212"/>
      <c r="Z312" s="212"/>
      <c r="AA312" s="212"/>
      <c r="AB312" s="212"/>
      <c r="AC312" s="212"/>
      <c r="AD312" s="212"/>
      <c r="AE312" s="212"/>
      <c r="AF312" s="212"/>
      <c r="AG312" s="212" t="s">
        <v>247</v>
      </c>
      <c r="AH312" s="212">
        <v>0</v>
      </c>
      <c r="AI312" s="212"/>
      <c r="AJ312" s="212"/>
      <c r="AK312" s="212"/>
      <c r="AL312" s="212"/>
      <c r="AM312" s="212"/>
      <c r="AN312" s="212"/>
      <c r="AO312" s="212"/>
      <c r="AP312" s="212"/>
      <c r="AQ312" s="212"/>
      <c r="AR312" s="212"/>
      <c r="AS312" s="212"/>
      <c r="AT312" s="212"/>
      <c r="AU312" s="212"/>
      <c r="AV312" s="212"/>
      <c r="AW312" s="212"/>
      <c r="AX312" s="212"/>
      <c r="AY312" s="212"/>
      <c r="AZ312" s="212"/>
      <c r="BA312" s="212"/>
      <c r="BB312" s="212"/>
      <c r="BC312" s="212"/>
      <c r="BD312" s="212"/>
      <c r="BE312" s="212"/>
      <c r="BF312" s="212"/>
      <c r="BG312" s="212"/>
      <c r="BH312" s="212"/>
    </row>
    <row r="313" spans="1:60" outlineLevel="1" x14ac:dyDescent="0.25">
      <c r="A313" s="219"/>
      <c r="B313" s="220"/>
      <c r="C313" s="258" t="s">
        <v>599</v>
      </c>
      <c r="D313" s="225"/>
      <c r="E313" s="226">
        <v>56.42</v>
      </c>
      <c r="F313" s="223"/>
      <c r="G313" s="223"/>
      <c r="H313" s="223"/>
      <c r="I313" s="223"/>
      <c r="J313" s="223"/>
      <c r="K313" s="223"/>
      <c r="L313" s="223"/>
      <c r="M313" s="223"/>
      <c r="N313" s="222"/>
      <c r="O313" s="222"/>
      <c r="P313" s="222"/>
      <c r="Q313" s="222"/>
      <c r="R313" s="223"/>
      <c r="S313" s="223"/>
      <c r="T313" s="223"/>
      <c r="U313" s="223"/>
      <c r="V313" s="223"/>
      <c r="W313" s="223"/>
      <c r="X313" s="223"/>
      <c r="Y313" s="212"/>
      <c r="Z313" s="212"/>
      <c r="AA313" s="212"/>
      <c r="AB313" s="212"/>
      <c r="AC313" s="212"/>
      <c r="AD313" s="212"/>
      <c r="AE313" s="212"/>
      <c r="AF313" s="212"/>
      <c r="AG313" s="212" t="s">
        <v>247</v>
      </c>
      <c r="AH313" s="212">
        <v>0</v>
      </c>
      <c r="AI313" s="212"/>
      <c r="AJ313" s="212"/>
      <c r="AK313" s="212"/>
      <c r="AL313" s="212"/>
      <c r="AM313" s="212"/>
      <c r="AN313" s="212"/>
      <c r="AO313" s="212"/>
      <c r="AP313" s="212"/>
      <c r="AQ313" s="212"/>
      <c r="AR313" s="212"/>
      <c r="AS313" s="212"/>
      <c r="AT313" s="212"/>
      <c r="AU313" s="212"/>
      <c r="AV313" s="212"/>
      <c r="AW313" s="212"/>
      <c r="AX313" s="212"/>
      <c r="AY313" s="212"/>
      <c r="AZ313" s="212"/>
      <c r="BA313" s="212"/>
      <c r="BB313" s="212"/>
      <c r="BC313" s="212"/>
      <c r="BD313" s="212"/>
      <c r="BE313" s="212"/>
      <c r="BF313" s="212"/>
      <c r="BG313" s="212"/>
      <c r="BH313" s="212"/>
    </row>
    <row r="314" spans="1:60" outlineLevel="1" x14ac:dyDescent="0.25">
      <c r="A314" s="219"/>
      <c r="B314" s="220"/>
      <c r="C314" s="258" t="s">
        <v>600</v>
      </c>
      <c r="D314" s="225"/>
      <c r="E314" s="226">
        <v>23.380649999999999</v>
      </c>
      <c r="F314" s="223"/>
      <c r="G314" s="223"/>
      <c r="H314" s="223"/>
      <c r="I314" s="223"/>
      <c r="J314" s="223"/>
      <c r="K314" s="223"/>
      <c r="L314" s="223"/>
      <c r="M314" s="223"/>
      <c r="N314" s="222"/>
      <c r="O314" s="222"/>
      <c r="P314" s="222"/>
      <c r="Q314" s="222"/>
      <c r="R314" s="223"/>
      <c r="S314" s="223"/>
      <c r="T314" s="223"/>
      <c r="U314" s="223"/>
      <c r="V314" s="223"/>
      <c r="W314" s="223"/>
      <c r="X314" s="223"/>
      <c r="Y314" s="212"/>
      <c r="Z314" s="212"/>
      <c r="AA314" s="212"/>
      <c r="AB314" s="212"/>
      <c r="AC314" s="212"/>
      <c r="AD314" s="212"/>
      <c r="AE314" s="212"/>
      <c r="AF314" s="212"/>
      <c r="AG314" s="212" t="s">
        <v>247</v>
      </c>
      <c r="AH314" s="212">
        <v>0</v>
      </c>
      <c r="AI314" s="212"/>
      <c r="AJ314" s="212"/>
      <c r="AK314" s="212"/>
      <c r="AL314" s="212"/>
      <c r="AM314" s="212"/>
      <c r="AN314" s="212"/>
      <c r="AO314" s="212"/>
      <c r="AP314" s="212"/>
      <c r="AQ314" s="212"/>
      <c r="AR314" s="212"/>
      <c r="AS314" s="212"/>
      <c r="AT314" s="212"/>
      <c r="AU314" s="212"/>
      <c r="AV314" s="212"/>
      <c r="AW314" s="212"/>
      <c r="AX314" s="212"/>
      <c r="AY314" s="212"/>
      <c r="AZ314" s="212"/>
      <c r="BA314" s="212"/>
      <c r="BB314" s="212"/>
      <c r="BC314" s="212"/>
      <c r="BD314" s="212"/>
      <c r="BE314" s="212"/>
      <c r="BF314" s="212"/>
      <c r="BG314" s="212"/>
      <c r="BH314" s="212"/>
    </row>
    <row r="315" spans="1:60" ht="20.399999999999999" outlineLevel="1" x14ac:dyDescent="0.25">
      <c r="A315" s="219"/>
      <c r="B315" s="220"/>
      <c r="C315" s="258" t="s">
        <v>601</v>
      </c>
      <c r="D315" s="225"/>
      <c r="E315" s="226">
        <v>20.094370000000001</v>
      </c>
      <c r="F315" s="223"/>
      <c r="G315" s="223"/>
      <c r="H315" s="223"/>
      <c r="I315" s="223"/>
      <c r="J315" s="223"/>
      <c r="K315" s="223"/>
      <c r="L315" s="223"/>
      <c r="M315" s="223"/>
      <c r="N315" s="222"/>
      <c r="O315" s="222"/>
      <c r="P315" s="222"/>
      <c r="Q315" s="222"/>
      <c r="R315" s="223"/>
      <c r="S315" s="223"/>
      <c r="T315" s="223"/>
      <c r="U315" s="223"/>
      <c r="V315" s="223"/>
      <c r="W315" s="223"/>
      <c r="X315" s="223"/>
      <c r="Y315" s="212"/>
      <c r="Z315" s="212"/>
      <c r="AA315" s="212"/>
      <c r="AB315" s="212"/>
      <c r="AC315" s="212"/>
      <c r="AD315" s="212"/>
      <c r="AE315" s="212"/>
      <c r="AF315" s="212"/>
      <c r="AG315" s="212" t="s">
        <v>247</v>
      </c>
      <c r="AH315" s="212">
        <v>0</v>
      </c>
      <c r="AI315" s="212"/>
      <c r="AJ315" s="212"/>
      <c r="AK315" s="212"/>
      <c r="AL315" s="212"/>
      <c r="AM315" s="212"/>
      <c r="AN315" s="212"/>
      <c r="AO315" s="212"/>
      <c r="AP315" s="212"/>
      <c r="AQ315" s="212"/>
      <c r="AR315" s="212"/>
      <c r="AS315" s="212"/>
      <c r="AT315" s="212"/>
      <c r="AU315" s="212"/>
      <c r="AV315" s="212"/>
      <c r="AW315" s="212"/>
      <c r="AX315" s="212"/>
      <c r="AY315" s="212"/>
      <c r="AZ315" s="212"/>
      <c r="BA315" s="212"/>
      <c r="BB315" s="212"/>
      <c r="BC315" s="212"/>
      <c r="BD315" s="212"/>
      <c r="BE315" s="212"/>
      <c r="BF315" s="212"/>
      <c r="BG315" s="212"/>
      <c r="BH315" s="212"/>
    </row>
    <row r="316" spans="1:60" outlineLevel="1" x14ac:dyDescent="0.25">
      <c r="A316" s="234">
        <v>84</v>
      </c>
      <c r="B316" s="235" t="s">
        <v>602</v>
      </c>
      <c r="C316" s="254" t="s">
        <v>603</v>
      </c>
      <c r="D316" s="236" t="s">
        <v>266</v>
      </c>
      <c r="E316" s="237">
        <v>99.895020000000002</v>
      </c>
      <c r="F316" s="238"/>
      <c r="G316" s="239">
        <f>ROUND(E316*F316,2)</f>
        <v>0</v>
      </c>
      <c r="H316" s="238"/>
      <c r="I316" s="239">
        <f>ROUND(E316*H316,2)</f>
        <v>0</v>
      </c>
      <c r="J316" s="238"/>
      <c r="K316" s="239">
        <f>ROUND(E316*J316,2)</f>
        <v>0</v>
      </c>
      <c r="L316" s="239">
        <v>21</v>
      </c>
      <c r="M316" s="239">
        <f>G316*(1+L316/100)</f>
        <v>0</v>
      </c>
      <c r="N316" s="237">
        <v>5.7999999999999996E-3</v>
      </c>
      <c r="O316" s="237">
        <f>ROUND(E316*N316,2)</f>
        <v>0.57999999999999996</v>
      </c>
      <c r="P316" s="237">
        <v>0</v>
      </c>
      <c r="Q316" s="237">
        <f>ROUND(E316*P316,2)</f>
        <v>0</v>
      </c>
      <c r="R316" s="239"/>
      <c r="S316" s="239" t="s">
        <v>211</v>
      </c>
      <c r="T316" s="240" t="s">
        <v>212</v>
      </c>
      <c r="U316" s="223">
        <v>0.28000000000000003</v>
      </c>
      <c r="V316" s="223">
        <f>ROUND(E316*U316,2)</f>
        <v>27.97</v>
      </c>
      <c r="W316" s="223"/>
      <c r="X316" s="223" t="s">
        <v>238</v>
      </c>
      <c r="Y316" s="212"/>
      <c r="Z316" s="212"/>
      <c r="AA316" s="212"/>
      <c r="AB316" s="212"/>
      <c r="AC316" s="212"/>
      <c r="AD316" s="212"/>
      <c r="AE316" s="212"/>
      <c r="AF316" s="212"/>
      <c r="AG316" s="212" t="s">
        <v>239</v>
      </c>
      <c r="AH316" s="212"/>
      <c r="AI316" s="212"/>
      <c r="AJ316" s="212"/>
      <c r="AK316" s="212"/>
      <c r="AL316" s="212"/>
      <c r="AM316" s="212"/>
      <c r="AN316" s="212"/>
      <c r="AO316" s="212"/>
      <c r="AP316" s="212"/>
      <c r="AQ316" s="212"/>
      <c r="AR316" s="212"/>
      <c r="AS316" s="212"/>
      <c r="AT316" s="212"/>
      <c r="AU316" s="212"/>
      <c r="AV316" s="212"/>
      <c r="AW316" s="212"/>
      <c r="AX316" s="212"/>
      <c r="AY316" s="212"/>
      <c r="AZ316" s="212"/>
      <c r="BA316" s="212"/>
      <c r="BB316" s="212"/>
      <c r="BC316" s="212"/>
      <c r="BD316" s="212"/>
      <c r="BE316" s="212"/>
      <c r="BF316" s="212"/>
      <c r="BG316" s="212"/>
      <c r="BH316" s="212"/>
    </row>
    <row r="317" spans="1:60" outlineLevel="1" x14ac:dyDescent="0.25">
      <c r="A317" s="219"/>
      <c r="B317" s="220"/>
      <c r="C317" s="258" t="s">
        <v>604</v>
      </c>
      <c r="D317" s="225"/>
      <c r="E317" s="226">
        <v>99.895020000000002</v>
      </c>
      <c r="F317" s="223"/>
      <c r="G317" s="223"/>
      <c r="H317" s="223"/>
      <c r="I317" s="223"/>
      <c r="J317" s="223"/>
      <c r="K317" s="223"/>
      <c r="L317" s="223"/>
      <c r="M317" s="223"/>
      <c r="N317" s="222"/>
      <c r="O317" s="222"/>
      <c r="P317" s="222"/>
      <c r="Q317" s="222"/>
      <c r="R317" s="223"/>
      <c r="S317" s="223"/>
      <c r="T317" s="223"/>
      <c r="U317" s="223"/>
      <c r="V317" s="223"/>
      <c r="W317" s="223"/>
      <c r="X317" s="223"/>
      <c r="Y317" s="212"/>
      <c r="Z317" s="212"/>
      <c r="AA317" s="212"/>
      <c r="AB317" s="212"/>
      <c r="AC317" s="212"/>
      <c r="AD317" s="212"/>
      <c r="AE317" s="212"/>
      <c r="AF317" s="212"/>
      <c r="AG317" s="212" t="s">
        <v>247</v>
      </c>
      <c r="AH317" s="212">
        <v>5</v>
      </c>
      <c r="AI317" s="212"/>
      <c r="AJ317" s="212"/>
      <c r="AK317" s="212"/>
      <c r="AL317" s="212"/>
      <c r="AM317" s="212"/>
      <c r="AN317" s="212"/>
      <c r="AO317" s="212"/>
      <c r="AP317" s="212"/>
      <c r="AQ317" s="212"/>
      <c r="AR317" s="212"/>
      <c r="AS317" s="212"/>
      <c r="AT317" s="212"/>
      <c r="AU317" s="212"/>
      <c r="AV317" s="212"/>
      <c r="AW317" s="212"/>
      <c r="AX317" s="212"/>
      <c r="AY317" s="212"/>
      <c r="AZ317" s="212"/>
      <c r="BA317" s="212"/>
      <c r="BB317" s="212"/>
      <c r="BC317" s="212"/>
      <c r="BD317" s="212"/>
      <c r="BE317" s="212"/>
      <c r="BF317" s="212"/>
      <c r="BG317" s="212"/>
      <c r="BH317" s="212"/>
    </row>
    <row r="318" spans="1:60" ht="20.399999999999999" outlineLevel="1" x14ac:dyDescent="0.25">
      <c r="A318" s="234">
        <v>85</v>
      </c>
      <c r="B318" s="235" t="s">
        <v>605</v>
      </c>
      <c r="C318" s="254" t="s">
        <v>606</v>
      </c>
      <c r="D318" s="236" t="s">
        <v>266</v>
      </c>
      <c r="E318" s="237">
        <v>99.895020000000002</v>
      </c>
      <c r="F318" s="238"/>
      <c r="G318" s="239">
        <f>ROUND(E318*F318,2)</f>
        <v>0</v>
      </c>
      <c r="H318" s="238"/>
      <c r="I318" s="239">
        <f>ROUND(E318*H318,2)</f>
        <v>0</v>
      </c>
      <c r="J318" s="238"/>
      <c r="K318" s="239">
        <f>ROUND(E318*J318,2)</f>
        <v>0</v>
      </c>
      <c r="L318" s="239">
        <v>21</v>
      </c>
      <c r="M318" s="239">
        <f>G318*(1+L318/100)</f>
        <v>0</v>
      </c>
      <c r="N318" s="237">
        <v>1.1900000000000001E-3</v>
      </c>
      <c r="O318" s="237">
        <f>ROUND(E318*N318,2)</f>
        <v>0.12</v>
      </c>
      <c r="P318" s="237">
        <v>0</v>
      </c>
      <c r="Q318" s="237">
        <f>ROUND(E318*P318,2)</f>
        <v>0</v>
      </c>
      <c r="R318" s="239"/>
      <c r="S318" s="239" t="s">
        <v>225</v>
      </c>
      <c r="T318" s="240" t="s">
        <v>212</v>
      </c>
      <c r="U318" s="223">
        <v>0.19600000000000001</v>
      </c>
      <c r="V318" s="223">
        <f>ROUND(E318*U318,2)</f>
        <v>19.579999999999998</v>
      </c>
      <c r="W318" s="223"/>
      <c r="X318" s="223" t="s">
        <v>238</v>
      </c>
      <c r="Y318" s="212"/>
      <c r="Z318" s="212"/>
      <c r="AA318" s="212"/>
      <c r="AB318" s="212"/>
      <c r="AC318" s="212"/>
      <c r="AD318" s="212"/>
      <c r="AE318" s="212"/>
      <c r="AF318" s="212"/>
      <c r="AG318" s="212" t="s">
        <v>239</v>
      </c>
      <c r="AH318" s="212"/>
      <c r="AI318" s="212"/>
      <c r="AJ318" s="212"/>
      <c r="AK318" s="212"/>
      <c r="AL318" s="212"/>
      <c r="AM318" s="212"/>
      <c r="AN318" s="212"/>
      <c r="AO318" s="212"/>
      <c r="AP318" s="212"/>
      <c r="AQ318" s="212"/>
      <c r="AR318" s="212"/>
      <c r="AS318" s="212"/>
      <c r="AT318" s="212"/>
      <c r="AU318" s="212"/>
      <c r="AV318" s="212"/>
      <c r="AW318" s="212"/>
      <c r="AX318" s="212"/>
      <c r="AY318" s="212"/>
      <c r="AZ318" s="212"/>
      <c r="BA318" s="212"/>
      <c r="BB318" s="212"/>
      <c r="BC318" s="212"/>
      <c r="BD318" s="212"/>
      <c r="BE318" s="212"/>
      <c r="BF318" s="212"/>
      <c r="BG318" s="212"/>
      <c r="BH318" s="212"/>
    </row>
    <row r="319" spans="1:60" outlineLevel="1" x14ac:dyDescent="0.25">
      <c r="A319" s="219"/>
      <c r="B319" s="220"/>
      <c r="C319" s="258" t="s">
        <v>604</v>
      </c>
      <c r="D319" s="225"/>
      <c r="E319" s="226">
        <v>99.895020000000002</v>
      </c>
      <c r="F319" s="223"/>
      <c r="G319" s="223"/>
      <c r="H319" s="223"/>
      <c r="I319" s="223"/>
      <c r="J319" s="223"/>
      <c r="K319" s="223"/>
      <c r="L319" s="223"/>
      <c r="M319" s="223"/>
      <c r="N319" s="222"/>
      <c r="O319" s="222"/>
      <c r="P319" s="222"/>
      <c r="Q319" s="222"/>
      <c r="R319" s="223"/>
      <c r="S319" s="223"/>
      <c r="T319" s="223"/>
      <c r="U319" s="223"/>
      <c r="V319" s="223"/>
      <c r="W319" s="223"/>
      <c r="X319" s="223"/>
      <c r="Y319" s="212"/>
      <c r="Z319" s="212"/>
      <c r="AA319" s="212"/>
      <c r="AB319" s="212"/>
      <c r="AC319" s="212"/>
      <c r="AD319" s="212"/>
      <c r="AE319" s="212"/>
      <c r="AF319" s="212"/>
      <c r="AG319" s="212" t="s">
        <v>247</v>
      </c>
      <c r="AH319" s="212">
        <v>5</v>
      </c>
      <c r="AI319" s="212"/>
      <c r="AJ319" s="212"/>
      <c r="AK319" s="212"/>
      <c r="AL319" s="212"/>
      <c r="AM319" s="212"/>
      <c r="AN319" s="212"/>
      <c r="AO319" s="212"/>
      <c r="AP319" s="212"/>
      <c r="AQ319" s="212"/>
      <c r="AR319" s="212"/>
      <c r="AS319" s="212"/>
      <c r="AT319" s="212"/>
      <c r="AU319" s="212"/>
      <c r="AV319" s="212"/>
      <c r="AW319" s="212"/>
      <c r="AX319" s="212"/>
      <c r="AY319" s="212"/>
      <c r="AZ319" s="212"/>
      <c r="BA319" s="212"/>
      <c r="BB319" s="212"/>
      <c r="BC319" s="212"/>
      <c r="BD319" s="212"/>
      <c r="BE319" s="212"/>
      <c r="BF319" s="212"/>
      <c r="BG319" s="212"/>
      <c r="BH319" s="212"/>
    </row>
    <row r="320" spans="1:60" outlineLevel="1" x14ac:dyDescent="0.25">
      <c r="A320" s="219">
        <v>86</v>
      </c>
      <c r="B320" s="220" t="s">
        <v>607</v>
      </c>
      <c r="C320" s="264" t="s">
        <v>608</v>
      </c>
      <c r="D320" s="221" t="s">
        <v>0</v>
      </c>
      <c r="E320" s="263"/>
      <c r="F320" s="224"/>
      <c r="G320" s="223">
        <f>ROUND(E320*F320,2)</f>
        <v>0</v>
      </c>
      <c r="H320" s="224"/>
      <c r="I320" s="223">
        <f>ROUND(E320*H320,2)</f>
        <v>0</v>
      </c>
      <c r="J320" s="224"/>
      <c r="K320" s="223">
        <f>ROUND(E320*J320,2)</f>
        <v>0</v>
      </c>
      <c r="L320" s="223">
        <v>21</v>
      </c>
      <c r="M320" s="223">
        <f>G320*(1+L320/100)</f>
        <v>0</v>
      </c>
      <c r="N320" s="222">
        <v>0</v>
      </c>
      <c r="O320" s="222">
        <f>ROUND(E320*N320,2)</f>
        <v>0</v>
      </c>
      <c r="P320" s="222">
        <v>0</v>
      </c>
      <c r="Q320" s="222">
        <f>ROUND(E320*P320,2)</f>
        <v>0</v>
      </c>
      <c r="R320" s="223"/>
      <c r="S320" s="223" t="s">
        <v>211</v>
      </c>
      <c r="T320" s="223" t="s">
        <v>211</v>
      </c>
      <c r="U320" s="223">
        <v>0</v>
      </c>
      <c r="V320" s="223">
        <f>ROUND(E320*U320,2)</f>
        <v>0</v>
      </c>
      <c r="W320" s="223"/>
      <c r="X320" s="223" t="s">
        <v>583</v>
      </c>
      <c r="Y320" s="212"/>
      <c r="Z320" s="212"/>
      <c r="AA320" s="212"/>
      <c r="AB320" s="212"/>
      <c r="AC320" s="212"/>
      <c r="AD320" s="212"/>
      <c r="AE320" s="212"/>
      <c r="AF320" s="212"/>
      <c r="AG320" s="212" t="s">
        <v>584</v>
      </c>
      <c r="AH320" s="212"/>
      <c r="AI320" s="212"/>
      <c r="AJ320" s="212"/>
      <c r="AK320" s="212"/>
      <c r="AL320" s="212"/>
      <c r="AM320" s="212"/>
      <c r="AN320" s="212"/>
      <c r="AO320" s="212"/>
      <c r="AP320" s="212"/>
      <c r="AQ320" s="212"/>
      <c r="AR320" s="212"/>
      <c r="AS320" s="212"/>
      <c r="AT320" s="212"/>
      <c r="AU320" s="212"/>
      <c r="AV320" s="212"/>
      <c r="AW320" s="212"/>
      <c r="AX320" s="212"/>
      <c r="AY320" s="212"/>
      <c r="AZ320" s="212"/>
      <c r="BA320" s="212"/>
      <c r="BB320" s="212"/>
      <c r="BC320" s="212"/>
      <c r="BD320" s="212"/>
      <c r="BE320" s="212"/>
      <c r="BF320" s="212"/>
      <c r="BG320" s="212"/>
      <c r="BH320" s="212"/>
    </row>
    <row r="321" spans="1:60" x14ac:dyDescent="0.25">
      <c r="A321" s="228" t="s">
        <v>206</v>
      </c>
      <c r="B321" s="229" t="s">
        <v>170</v>
      </c>
      <c r="C321" s="253" t="s">
        <v>171</v>
      </c>
      <c r="D321" s="230"/>
      <c r="E321" s="231"/>
      <c r="F321" s="232"/>
      <c r="G321" s="232">
        <f>SUMIF(AG322:AG328,"&lt;&gt;NOR",G322:G328)</f>
        <v>0</v>
      </c>
      <c r="H321" s="232"/>
      <c r="I321" s="232">
        <f>SUM(I322:I328)</f>
        <v>0</v>
      </c>
      <c r="J321" s="232"/>
      <c r="K321" s="232">
        <f>SUM(K322:K328)</f>
        <v>0</v>
      </c>
      <c r="L321" s="232"/>
      <c r="M321" s="232">
        <f>SUM(M322:M328)</f>
        <v>0</v>
      </c>
      <c r="N321" s="231"/>
      <c r="O321" s="231">
        <f>SUM(O322:O328)</f>
        <v>0.02</v>
      </c>
      <c r="P321" s="231"/>
      <c r="Q321" s="231">
        <f>SUM(Q322:Q328)</f>
        <v>0</v>
      </c>
      <c r="R321" s="232"/>
      <c r="S321" s="232"/>
      <c r="T321" s="233"/>
      <c r="U321" s="227"/>
      <c r="V321" s="227">
        <f>SUM(V322:V328)</f>
        <v>0</v>
      </c>
      <c r="W321" s="227"/>
      <c r="X321" s="227"/>
      <c r="AG321" t="s">
        <v>207</v>
      </c>
    </row>
    <row r="322" spans="1:60" outlineLevel="1" x14ac:dyDescent="0.25">
      <c r="A322" s="234">
        <v>87</v>
      </c>
      <c r="B322" s="235" t="s">
        <v>609</v>
      </c>
      <c r="C322" s="254" t="s">
        <v>610</v>
      </c>
      <c r="D322" s="236" t="s">
        <v>266</v>
      </c>
      <c r="E322" s="237">
        <v>26.06</v>
      </c>
      <c r="F322" s="238"/>
      <c r="G322" s="239">
        <f>ROUND(E322*F322,2)</f>
        <v>0</v>
      </c>
      <c r="H322" s="238"/>
      <c r="I322" s="239">
        <f>ROUND(E322*H322,2)</f>
        <v>0</v>
      </c>
      <c r="J322" s="238"/>
      <c r="K322" s="239">
        <f>ROUND(E322*J322,2)</f>
        <v>0</v>
      </c>
      <c r="L322" s="239">
        <v>21</v>
      </c>
      <c r="M322" s="239">
        <f>G322*(1+L322/100)</f>
        <v>0</v>
      </c>
      <c r="N322" s="237">
        <v>5.1999999999999995E-4</v>
      </c>
      <c r="O322" s="237">
        <f>ROUND(E322*N322,2)</f>
        <v>0.01</v>
      </c>
      <c r="P322" s="237">
        <v>0</v>
      </c>
      <c r="Q322" s="237">
        <f>ROUND(E322*P322,2)</f>
        <v>0</v>
      </c>
      <c r="R322" s="239"/>
      <c r="S322" s="239" t="s">
        <v>225</v>
      </c>
      <c r="T322" s="240" t="s">
        <v>212</v>
      </c>
      <c r="U322" s="223">
        <v>0</v>
      </c>
      <c r="V322" s="223">
        <f>ROUND(E322*U322,2)</f>
        <v>0</v>
      </c>
      <c r="W322" s="223"/>
      <c r="X322" s="223" t="s">
        <v>238</v>
      </c>
      <c r="Y322" s="212"/>
      <c r="Z322" s="212"/>
      <c r="AA322" s="212"/>
      <c r="AB322" s="212"/>
      <c r="AC322" s="212"/>
      <c r="AD322" s="212"/>
      <c r="AE322" s="212"/>
      <c r="AF322" s="212"/>
      <c r="AG322" s="212" t="s">
        <v>239</v>
      </c>
      <c r="AH322" s="212"/>
      <c r="AI322" s="212"/>
      <c r="AJ322" s="212"/>
      <c r="AK322" s="212"/>
      <c r="AL322" s="212"/>
      <c r="AM322" s="212"/>
      <c r="AN322" s="212"/>
      <c r="AO322" s="212"/>
      <c r="AP322" s="212"/>
      <c r="AQ322" s="212"/>
      <c r="AR322" s="212"/>
      <c r="AS322" s="212"/>
      <c r="AT322" s="212"/>
      <c r="AU322" s="212"/>
      <c r="AV322" s="212"/>
      <c r="AW322" s="212"/>
      <c r="AX322" s="212"/>
      <c r="AY322" s="212"/>
      <c r="AZ322" s="212"/>
      <c r="BA322" s="212"/>
      <c r="BB322" s="212"/>
      <c r="BC322" s="212"/>
      <c r="BD322" s="212"/>
      <c r="BE322" s="212"/>
      <c r="BF322" s="212"/>
      <c r="BG322" s="212"/>
      <c r="BH322" s="212"/>
    </row>
    <row r="323" spans="1:60" outlineLevel="1" x14ac:dyDescent="0.25">
      <c r="A323" s="219"/>
      <c r="B323" s="220"/>
      <c r="C323" s="258" t="s">
        <v>611</v>
      </c>
      <c r="D323" s="225"/>
      <c r="E323" s="226"/>
      <c r="F323" s="223"/>
      <c r="G323" s="223"/>
      <c r="H323" s="223"/>
      <c r="I323" s="223"/>
      <c r="J323" s="223"/>
      <c r="K323" s="223"/>
      <c r="L323" s="223"/>
      <c r="M323" s="223"/>
      <c r="N323" s="222"/>
      <c r="O323" s="222"/>
      <c r="P323" s="222"/>
      <c r="Q323" s="222"/>
      <c r="R323" s="223"/>
      <c r="S323" s="223"/>
      <c r="T323" s="223"/>
      <c r="U323" s="223"/>
      <c r="V323" s="223"/>
      <c r="W323" s="223"/>
      <c r="X323" s="223"/>
      <c r="Y323" s="212"/>
      <c r="Z323" s="212"/>
      <c r="AA323" s="212"/>
      <c r="AB323" s="212"/>
      <c r="AC323" s="212"/>
      <c r="AD323" s="212"/>
      <c r="AE323" s="212"/>
      <c r="AF323" s="212"/>
      <c r="AG323" s="212" t="s">
        <v>247</v>
      </c>
      <c r="AH323" s="212">
        <v>0</v>
      </c>
      <c r="AI323" s="212"/>
      <c r="AJ323" s="212"/>
      <c r="AK323" s="212"/>
      <c r="AL323" s="212"/>
      <c r="AM323" s="212"/>
      <c r="AN323" s="212"/>
      <c r="AO323" s="212"/>
      <c r="AP323" s="212"/>
      <c r="AQ323" s="212"/>
      <c r="AR323" s="212"/>
      <c r="AS323" s="212"/>
      <c r="AT323" s="212"/>
      <c r="AU323" s="212"/>
      <c r="AV323" s="212"/>
      <c r="AW323" s="212"/>
      <c r="AX323" s="212"/>
      <c r="AY323" s="212"/>
      <c r="AZ323" s="212"/>
      <c r="BA323" s="212"/>
      <c r="BB323" s="212"/>
      <c r="BC323" s="212"/>
      <c r="BD323" s="212"/>
      <c r="BE323" s="212"/>
      <c r="BF323" s="212"/>
      <c r="BG323" s="212"/>
      <c r="BH323" s="212"/>
    </row>
    <row r="324" spans="1:60" outlineLevel="1" x14ac:dyDescent="0.25">
      <c r="A324" s="219"/>
      <c r="B324" s="220"/>
      <c r="C324" s="258" t="s">
        <v>612</v>
      </c>
      <c r="D324" s="225"/>
      <c r="E324" s="226">
        <v>13.97</v>
      </c>
      <c r="F324" s="223"/>
      <c r="G324" s="223"/>
      <c r="H324" s="223"/>
      <c r="I324" s="223"/>
      <c r="J324" s="223"/>
      <c r="K324" s="223"/>
      <c r="L324" s="223"/>
      <c r="M324" s="223"/>
      <c r="N324" s="222"/>
      <c r="O324" s="222"/>
      <c r="P324" s="222"/>
      <c r="Q324" s="222"/>
      <c r="R324" s="223"/>
      <c r="S324" s="223"/>
      <c r="T324" s="223"/>
      <c r="U324" s="223"/>
      <c r="V324" s="223"/>
      <c r="W324" s="223"/>
      <c r="X324" s="223"/>
      <c r="Y324" s="212"/>
      <c r="Z324" s="212"/>
      <c r="AA324" s="212"/>
      <c r="AB324" s="212"/>
      <c r="AC324" s="212"/>
      <c r="AD324" s="212"/>
      <c r="AE324" s="212"/>
      <c r="AF324" s="212"/>
      <c r="AG324" s="212" t="s">
        <v>247</v>
      </c>
      <c r="AH324" s="212">
        <v>0</v>
      </c>
      <c r="AI324" s="212"/>
      <c r="AJ324" s="212"/>
      <c r="AK324" s="212"/>
      <c r="AL324" s="212"/>
      <c r="AM324" s="212"/>
      <c r="AN324" s="212"/>
      <c r="AO324" s="212"/>
      <c r="AP324" s="212"/>
      <c r="AQ324" s="212"/>
      <c r="AR324" s="212"/>
      <c r="AS324" s="212"/>
      <c r="AT324" s="212"/>
      <c r="AU324" s="212"/>
      <c r="AV324" s="212"/>
      <c r="AW324" s="212"/>
      <c r="AX324" s="212"/>
      <c r="AY324" s="212"/>
      <c r="AZ324" s="212"/>
      <c r="BA324" s="212"/>
      <c r="BB324" s="212"/>
      <c r="BC324" s="212"/>
      <c r="BD324" s="212"/>
      <c r="BE324" s="212"/>
      <c r="BF324" s="212"/>
      <c r="BG324" s="212"/>
      <c r="BH324" s="212"/>
    </row>
    <row r="325" spans="1:60" outlineLevel="1" x14ac:dyDescent="0.25">
      <c r="A325" s="219"/>
      <c r="B325" s="220"/>
      <c r="C325" s="258" t="s">
        <v>613</v>
      </c>
      <c r="D325" s="225"/>
      <c r="E325" s="226">
        <v>12.09</v>
      </c>
      <c r="F325" s="223"/>
      <c r="G325" s="223"/>
      <c r="H325" s="223"/>
      <c r="I325" s="223"/>
      <c r="J325" s="223"/>
      <c r="K325" s="223"/>
      <c r="L325" s="223"/>
      <c r="M325" s="223"/>
      <c r="N325" s="222"/>
      <c r="O325" s="222"/>
      <c r="P325" s="222"/>
      <c r="Q325" s="222"/>
      <c r="R325" s="223"/>
      <c r="S325" s="223"/>
      <c r="T325" s="223"/>
      <c r="U325" s="223"/>
      <c r="V325" s="223"/>
      <c r="W325" s="223"/>
      <c r="X325" s="223"/>
      <c r="Y325" s="212"/>
      <c r="Z325" s="212"/>
      <c r="AA325" s="212"/>
      <c r="AB325" s="212"/>
      <c r="AC325" s="212"/>
      <c r="AD325" s="212"/>
      <c r="AE325" s="212"/>
      <c r="AF325" s="212"/>
      <c r="AG325" s="212" t="s">
        <v>247</v>
      </c>
      <c r="AH325" s="212">
        <v>0</v>
      </c>
      <c r="AI325" s="212"/>
      <c r="AJ325" s="212"/>
      <c r="AK325" s="212"/>
      <c r="AL325" s="212"/>
      <c r="AM325" s="212"/>
      <c r="AN325" s="212"/>
      <c r="AO325" s="212"/>
      <c r="AP325" s="212"/>
      <c r="AQ325" s="212"/>
      <c r="AR325" s="212"/>
      <c r="AS325" s="212"/>
      <c r="AT325" s="212"/>
      <c r="AU325" s="212"/>
      <c r="AV325" s="212"/>
      <c r="AW325" s="212"/>
      <c r="AX325" s="212"/>
      <c r="AY325" s="212"/>
      <c r="AZ325" s="212"/>
      <c r="BA325" s="212"/>
      <c r="BB325" s="212"/>
      <c r="BC325" s="212"/>
      <c r="BD325" s="212"/>
      <c r="BE325" s="212"/>
      <c r="BF325" s="212"/>
      <c r="BG325" s="212"/>
      <c r="BH325" s="212"/>
    </row>
    <row r="326" spans="1:60" outlineLevel="1" x14ac:dyDescent="0.25">
      <c r="A326" s="234">
        <v>88</v>
      </c>
      <c r="B326" s="235" t="s">
        <v>614</v>
      </c>
      <c r="C326" s="254" t="s">
        <v>610</v>
      </c>
      <c r="D326" s="236" t="s">
        <v>266</v>
      </c>
      <c r="E326" s="237">
        <v>9.1999999999999993</v>
      </c>
      <c r="F326" s="238"/>
      <c r="G326" s="239">
        <f>ROUND(E326*F326,2)</f>
        <v>0</v>
      </c>
      <c r="H326" s="238"/>
      <c r="I326" s="239">
        <f>ROUND(E326*H326,2)</f>
        <v>0</v>
      </c>
      <c r="J326" s="238"/>
      <c r="K326" s="239">
        <f>ROUND(E326*J326,2)</f>
        <v>0</v>
      </c>
      <c r="L326" s="239">
        <v>21</v>
      </c>
      <c r="M326" s="239">
        <f>G326*(1+L326/100)</f>
        <v>0</v>
      </c>
      <c r="N326" s="237">
        <v>8.1999999999999998E-4</v>
      </c>
      <c r="O326" s="237">
        <f>ROUND(E326*N326,2)</f>
        <v>0.01</v>
      </c>
      <c r="P326" s="237">
        <v>0</v>
      </c>
      <c r="Q326" s="237">
        <f>ROUND(E326*P326,2)</f>
        <v>0</v>
      </c>
      <c r="R326" s="239"/>
      <c r="S326" s="239" t="s">
        <v>225</v>
      </c>
      <c r="T326" s="240" t="s">
        <v>212</v>
      </c>
      <c r="U326" s="223">
        <v>0</v>
      </c>
      <c r="V326" s="223">
        <f>ROUND(E326*U326,2)</f>
        <v>0</v>
      </c>
      <c r="W326" s="223"/>
      <c r="X326" s="223" t="s">
        <v>238</v>
      </c>
      <c r="Y326" s="212"/>
      <c r="Z326" s="212"/>
      <c r="AA326" s="212"/>
      <c r="AB326" s="212"/>
      <c r="AC326" s="212"/>
      <c r="AD326" s="212"/>
      <c r="AE326" s="212"/>
      <c r="AF326" s="212"/>
      <c r="AG326" s="212" t="s">
        <v>239</v>
      </c>
      <c r="AH326" s="212"/>
      <c r="AI326" s="212"/>
      <c r="AJ326" s="212"/>
      <c r="AK326" s="212"/>
      <c r="AL326" s="212"/>
      <c r="AM326" s="212"/>
      <c r="AN326" s="212"/>
      <c r="AO326" s="212"/>
      <c r="AP326" s="212"/>
      <c r="AQ326" s="212"/>
      <c r="AR326" s="212"/>
      <c r="AS326" s="212"/>
      <c r="AT326" s="212"/>
      <c r="AU326" s="212"/>
      <c r="AV326" s="212"/>
      <c r="AW326" s="212"/>
      <c r="AX326" s="212"/>
      <c r="AY326" s="212"/>
      <c r="AZ326" s="212"/>
      <c r="BA326" s="212"/>
      <c r="BB326" s="212"/>
      <c r="BC326" s="212"/>
      <c r="BD326" s="212"/>
      <c r="BE326" s="212"/>
      <c r="BF326" s="212"/>
      <c r="BG326" s="212"/>
      <c r="BH326" s="212"/>
    </row>
    <row r="327" spans="1:60" outlineLevel="1" x14ac:dyDescent="0.25">
      <c r="A327" s="219"/>
      <c r="B327" s="220"/>
      <c r="C327" s="258" t="s">
        <v>615</v>
      </c>
      <c r="D327" s="225"/>
      <c r="E327" s="226"/>
      <c r="F327" s="223"/>
      <c r="G327" s="223"/>
      <c r="H327" s="223"/>
      <c r="I327" s="223"/>
      <c r="J327" s="223"/>
      <c r="K327" s="223"/>
      <c r="L327" s="223"/>
      <c r="M327" s="223"/>
      <c r="N327" s="222"/>
      <c r="O327" s="222"/>
      <c r="P327" s="222"/>
      <c r="Q327" s="222"/>
      <c r="R327" s="223"/>
      <c r="S327" s="223"/>
      <c r="T327" s="223"/>
      <c r="U327" s="223"/>
      <c r="V327" s="223"/>
      <c r="W327" s="223"/>
      <c r="X327" s="223"/>
      <c r="Y327" s="212"/>
      <c r="Z327" s="212"/>
      <c r="AA327" s="212"/>
      <c r="AB327" s="212"/>
      <c r="AC327" s="212"/>
      <c r="AD327" s="212"/>
      <c r="AE327" s="212"/>
      <c r="AF327" s="212"/>
      <c r="AG327" s="212" t="s">
        <v>247</v>
      </c>
      <c r="AH327" s="212">
        <v>0</v>
      </c>
      <c r="AI327" s="212"/>
      <c r="AJ327" s="212"/>
      <c r="AK327" s="212"/>
      <c r="AL327" s="212"/>
      <c r="AM327" s="212"/>
      <c r="AN327" s="212"/>
      <c r="AO327" s="212"/>
      <c r="AP327" s="212"/>
      <c r="AQ327" s="212"/>
      <c r="AR327" s="212"/>
      <c r="AS327" s="212"/>
      <c r="AT327" s="212"/>
      <c r="AU327" s="212"/>
      <c r="AV327" s="212"/>
      <c r="AW327" s="212"/>
      <c r="AX327" s="212"/>
      <c r="AY327" s="212"/>
      <c r="AZ327" s="212"/>
      <c r="BA327" s="212"/>
      <c r="BB327" s="212"/>
      <c r="BC327" s="212"/>
      <c r="BD327" s="212"/>
      <c r="BE327" s="212"/>
      <c r="BF327" s="212"/>
      <c r="BG327" s="212"/>
      <c r="BH327" s="212"/>
    </row>
    <row r="328" spans="1:60" outlineLevel="1" x14ac:dyDescent="0.25">
      <c r="A328" s="219"/>
      <c r="B328" s="220"/>
      <c r="C328" s="258" t="s">
        <v>616</v>
      </c>
      <c r="D328" s="225"/>
      <c r="E328" s="226">
        <v>9.1999999999999993</v>
      </c>
      <c r="F328" s="223"/>
      <c r="G328" s="223"/>
      <c r="H328" s="223"/>
      <c r="I328" s="223"/>
      <c r="J328" s="223"/>
      <c r="K328" s="223"/>
      <c r="L328" s="223"/>
      <c r="M328" s="223"/>
      <c r="N328" s="222"/>
      <c r="O328" s="222"/>
      <c r="P328" s="222"/>
      <c r="Q328" s="222"/>
      <c r="R328" s="223"/>
      <c r="S328" s="223"/>
      <c r="T328" s="223"/>
      <c r="U328" s="223"/>
      <c r="V328" s="223"/>
      <c r="W328" s="223"/>
      <c r="X328" s="223"/>
      <c r="Y328" s="212"/>
      <c r="Z328" s="212"/>
      <c r="AA328" s="212"/>
      <c r="AB328" s="212"/>
      <c r="AC328" s="212"/>
      <c r="AD328" s="212"/>
      <c r="AE328" s="212"/>
      <c r="AF328" s="212"/>
      <c r="AG328" s="212" t="s">
        <v>247</v>
      </c>
      <c r="AH328" s="212">
        <v>0</v>
      </c>
      <c r="AI328" s="212"/>
      <c r="AJ328" s="212"/>
      <c r="AK328" s="212"/>
      <c r="AL328" s="212"/>
      <c r="AM328" s="212"/>
      <c r="AN328" s="212"/>
      <c r="AO328" s="212"/>
      <c r="AP328" s="212"/>
      <c r="AQ328" s="212"/>
      <c r="AR328" s="212"/>
      <c r="AS328" s="212"/>
      <c r="AT328" s="212"/>
      <c r="AU328" s="212"/>
      <c r="AV328" s="212"/>
      <c r="AW328" s="212"/>
      <c r="AX328" s="212"/>
      <c r="AY328" s="212"/>
      <c r="AZ328" s="212"/>
      <c r="BA328" s="212"/>
      <c r="BB328" s="212"/>
      <c r="BC328" s="212"/>
      <c r="BD328" s="212"/>
      <c r="BE328" s="212"/>
      <c r="BF328" s="212"/>
      <c r="BG328" s="212"/>
      <c r="BH328" s="212"/>
    </row>
    <row r="329" spans="1:60" x14ac:dyDescent="0.25">
      <c r="A329" s="3"/>
      <c r="B329" s="4"/>
      <c r="C329" s="260"/>
      <c r="D329" s="6"/>
      <c r="E329" s="3"/>
      <c r="F329" s="3"/>
      <c r="G329" s="3"/>
      <c r="H329" s="3"/>
      <c r="I329" s="3"/>
      <c r="J329" s="3"/>
      <c r="K329" s="3"/>
      <c r="L329" s="3"/>
      <c r="M329" s="3"/>
      <c r="N329" s="3"/>
      <c r="O329" s="3"/>
      <c r="P329" s="3"/>
      <c r="Q329" s="3"/>
      <c r="R329" s="3"/>
      <c r="S329" s="3"/>
      <c r="T329" s="3"/>
      <c r="U329" s="3"/>
      <c r="V329" s="3"/>
      <c r="W329" s="3"/>
      <c r="X329" s="3"/>
      <c r="AE329">
        <v>15</v>
      </c>
      <c r="AF329">
        <v>21</v>
      </c>
      <c r="AG329" t="s">
        <v>193</v>
      </c>
    </row>
    <row r="330" spans="1:60" x14ac:dyDescent="0.25">
      <c r="A330" s="215"/>
      <c r="B330" s="216" t="s">
        <v>29</v>
      </c>
      <c r="C330" s="261"/>
      <c r="D330" s="217"/>
      <c r="E330" s="218"/>
      <c r="F330" s="218"/>
      <c r="G330" s="252">
        <f>G8+G108+G128+G144+G150+G192+G225+G231+G241+G253+G258+G272+G279+G297+G303+G321</f>
        <v>0</v>
      </c>
      <c r="H330" s="3"/>
      <c r="I330" s="3"/>
      <c r="J330" s="3"/>
      <c r="K330" s="3"/>
      <c r="L330" s="3"/>
      <c r="M330" s="3"/>
      <c r="N330" s="3"/>
      <c r="O330" s="3"/>
      <c r="P330" s="3"/>
      <c r="Q330" s="3"/>
      <c r="R330" s="3"/>
      <c r="S330" s="3"/>
      <c r="T330" s="3"/>
      <c r="U330" s="3"/>
      <c r="V330" s="3"/>
      <c r="W330" s="3"/>
      <c r="X330" s="3"/>
      <c r="AE330">
        <f>SUMIF(L7:L328,AE329,G7:G328)</f>
        <v>0</v>
      </c>
      <c r="AF330">
        <f>SUMIF(L7:L328,AF329,G7:G328)</f>
        <v>0</v>
      </c>
      <c r="AG330" t="s">
        <v>261</v>
      </c>
    </row>
    <row r="331" spans="1:60" x14ac:dyDescent="0.25">
      <c r="C331" s="262"/>
      <c r="D331" s="10"/>
      <c r="AG331" t="s">
        <v>262</v>
      </c>
    </row>
    <row r="332" spans="1:60" x14ac:dyDescent="0.25">
      <c r="D332" s="10"/>
    </row>
    <row r="333" spans="1:60" x14ac:dyDescent="0.25">
      <c r="D333" s="10"/>
    </row>
    <row r="334" spans="1:60" x14ac:dyDescent="0.25">
      <c r="D334" s="10"/>
    </row>
    <row r="335" spans="1:60" x14ac:dyDescent="0.25">
      <c r="D335" s="10"/>
    </row>
    <row r="336" spans="1:60"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QlZlxGmS3Y/UhrYSO1MPfAFtdSmDHvp/3IgDDjUPmTrovJaapq2C1r+DqpzmR0cp7Kic5ySlM5epOhLnt9PnZw==" saltValue="ImEM0GA2j2S/JediQLKuig==" spinCount="100000" sheet="1"/>
  <mergeCells count="41">
    <mergeCell ref="C204:G204"/>
    <mergeCell ref="C207:G207"/>
    <mergeCell ref="C213:G213"/>
    <mergeCell ref="C217:G217"/>
    <mergeCell ref="C285:G285"/>
    <mergeCell ref="C174:G174"/>
    <mergeCell ref="C177:G177"/>
    <mergeCell ref="C184:G184"/>
    <mergeCell ref="C187:G187"/>
    <mergeCell ref="C194:G194"/>
    <mergeCell ref="C200:G200"/>
    <mergeCell ref="C146:G146"/>
    <mergeCell ref="C155:G155"/>
    <mergeCell ref="C158:G158"/>
    <mergeCell ref="C161:G161"/>
    <mergeCell ref="C164:G164"/>
    <mergeCell ref="C170:G170"/>
    <mergeCell ref="C87:G87"/>
    <mergeCell ref="C97:G97"/>
    <mergeCell ref="C100:G100"/>
    <mergeCell ref="C103:G103"/>
    <mergeCell ref="C110:G110"/>
    <mergeCell ref="C114:G114"/>
    <mergeCell ref="C45:G45"/>
    <mergeCell ref="C50:G50"/>
    <mergeCell ref="C51:G51"/>
    <mergeCell ref="C56:G56"/>
    <mergeCell ref="C79:G79"/>
    <mergeCell ref="C82:G82"/>
    <mergeCell ref="C17:G17"/>
    <mergeCell ref="C25:G25"/>
    <mergeCell ref="C29:G29"/>
    <mergeCell ref="C35:G35"/>
    <mergeCell ref="C38:G38"/>
    <mergeCell ref="C42:G42"/>
    <mergeCell ref="A1:G1"/>
    <mergeCell ref="C2:G2"/>
    <mergeCell ref="C3:G3"/>
    <mergeCell ref="C4:G4"/>
    <mergeCell ref="C10:G10"/>
    <mergeCell ref="C14:G1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F3AF4-7AD8-499C-8BCA-9B656A99CCE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263</v>
      </c>
      <c r="B1" s="197"/>
      <c r="C1" s="197"/>
      <c r="D1" s="197"/>
      <c r="E1" s="197"/>
      <c r="F1" s="197"/>
      <c r="G1" s="197"/>
      <c r="AG1" t="s">
        <v>179</v>
      </c>
    </row>
    <row r="2" spans="1:60" ht="25.05" customHeight="1" x14ac:dyDescent="0.25">
      <c r="A2" s="198" t="s">
        <v>7</v>
      </c>
      <c r="B2" s="48" t="s">
        <v>43</v>
      </c>
      <c r="C2" s="201" t="s">
        <v>44</v>
      </c>
      <c r="D2" s="199"/>
      <c r="E2" s="199"/>
      <c r="F2" s="199"/>
      <c r="G2" s="200"/>
      <c r="AG2" t="s">
        <v>180</v>
      </c>
    </row>
    <row r="3" spans="1:60" ht="25.05" customHeight="1" x14ac:dyDescent="0.25">
      <c r="A3" s="198" t="s">
        <v>8</v>
      </c>
      <c r="B3" s="48" t="s">
        <v>65</v>
      </c>
      <c r="C3" s="201" t="s">
        <v>66</v>
      </c>
      <c r="D3" s="199"/>
      <c r="E3" s="199"/>
      <c r="F3" s="199"/>
      <c r="G3" s="200"/>
      <c r="AC3" s="177" t="s">
        <v>180</v>
      </c>
      <c r="AG3" t="s">
        <v>183</v>
      </c>
    </row>
    <row r="4" spans="1:60" ht="25.05" customHeight="1" x14ac:dyDescent="0.25">
      <c r="A4" s="202" t="s">
        <v>9</v>
      </c>
      <c r="B4" s="203" t="s">
        <v>67</v>
      </c>
      <c r="C4" s="204" t="s">
        <v>66</v>
      </c>
      <c r="D4" s="205"/>
      <c r="E4" s="205"/>
      <c r="F4" s="205"/>
      <c r="G4" s="206"/>
      <c r="AG4" t="s">
        <v>184</v>
      </c>
    </row>
    <row r="5" spans="1:60" x14ac:dyDescent="0.25">
      <c r="D5" s="10"/>
    </row>
    <row r="6" spans="1:60" ht="39.6" x14ac:dyDescent="0.25">
      <c r="A6" s="208" t="s">
        <v>185</v>
      </c>
      <c r="B6" s="210" t="s">
        <v>186</v>
      </c>
      <c r="C6" s="210" t="s">
        <v>187</v>
      </c>
      <c r="D6" s="209" t="s">
        <v>188</v>
      </c>
      <c r="E6" s="208" t="s">
        <v>189</v>
      </c>
      <c r="F6" s="207" t="s">
        <v>190</v>
      </c>
      <c r="G6" s="208" t="s">
        <v>29</v>
      </c>
      <c r="H6" s="211" t="s">
        <v>30</v>
      </c>
      <c r="I6" s="211" t="s">
        <v>191</v>
      </c>
      <c r="J6" s="211" t="s">
        <v>31</v>
      </c>
      <c r="K6" s="211" t="s">
        <v>192</v>
      </c>
      <c r="L6" s="211" t="s">
        <v>193</v>
      </c>
      <c r="M6" s="211" t="s">
        <v>194</v>
      </c>
      <c r="N6" s="211" t="s">
        <v>195</v>
      </c>
      <c r="O6" s="211" t="s">
        <v>196</v>
      </c>
      <c r="P6" s="211" t="s">
        <v>197</v>
      </c>
      <c r="Q6" s="211" t="s">
        <v>198</v>
      </c>
      <c r="R6" s="211" t="s">
        <v>199</v>
      </c>
      <c r="S6" s="211" t="s">
        <v>200</v>
      </c>
      <c r="T6" s="211" t="s">
        <v>201</v>
      </c>
      <c r="U6" s="211" t="s">
        <v>202</v>
      </c>
      <c r="V6" s="211" t="s">
        <v>203</v>
      </c>
      <c r="W6" s="211" t="s">
        <v>204</v>
      </c>
      <c r="X6" s="211" t="s">
        <v>205</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5">
      <c r="A8" s="228" t="s">
        <v>206</v>
      </c>
      <c r="B8" s="229" t="s">
        <v>174</v>
      </c>
      <c r="C8" s="253" t="s">
        <v>175</v>
      </c>
      <c r="D8" s="230"/>
      <c r="E8" s="231"/>
      <c r="F8" s="232"/>
      <c r="G8" s="232">
        <f>SUMIF(AG9:AG10,"&lt;&gt;NOR",G9:G10)</f>
        <v>0</v>
      </c>
      <c r="H8" s="232"/>
      <c r="I8" s="232">
        <f>SUM(I9:I10)</f>
        <v>0</v>
      </c>
      <c r="J8" s="232"/>
      <c r="K8" s="232">
        <f>SUM(K9:K10)</f>
        <v>0</v>
      </c>
      <c r="L8" s="232"/>
      <c r="M8" s="232">
        <f>SUM(M9:M10)</f>
        <v>0</v>
      </c>
      <c r="N8" s="231"/>
      <c r="O8" s="231">
        <f>SUM(O9:O10)</f>
        <v>0.01</v>
      </c>
      <c r="P8" s="231"/>
      <c r="Q8" s="231">
        <f>SUM(Q9:Q10)</f>
        <v>0</v>
      </c>
      <c r="R8" s="232"/>
      <c r="S8" s="232"/>
      <c r="T8" s="233"/>
      <c r="U8" s="227"/>
      <c r="V8" s="227">
        <f>SUM(V9:V10)</f>
        <v>0.23</v>
      </c>
      <c r="W8" s="227"/>
      <c r="X8" s="227"/>
      <c r="AG8" t="s">
        <v>207</v>
      </c>
    </row>
    <row r="9" spans="1:60" outlineLevel="1" x14ac:dyDescent="0.25">
      <c r="A9" s="234">
        <v>1</v>
      </c>
      <c r="B9" s="235" t="s">
        <v>617</v>
      </c>
      <c r="C9" s="254" t="s">
        <v>618</v>
      </c>
      <c r="D9" s="236" t="s">
        <v>236</v>
      </c>
      <c r="E9" s="237">
        <v>4.5</v>
      </c>
      <c r="F9" s="238"/>
      <c r="G9" s="239">
        <f>ROUND(E9*F9,2)</f>
        <v>0</v>
      </c>
      <c r="H9" s="238"/>
      <c r="I9" s="239">
        <f>ROUND(E9*H9,2)</f>
        <v>0</v>
      </c>
      <c r="J9" s="238"/>
      <c r="K9" s="239">
        <f>ROUND(E9*J9,2)</f>
        <v>0</v>
      </c>
      <c r="L9" s="239">
        <v>21</v>
      </c>
      <c r="M9" s="239">
        <f>G9*(1+L9/100)</f>
        <v>0</v>
      </c>
      <c r="N9" s="237">
        <v>2.4199999999999998E-3</v>
      </c>
      <c r="O9" s="237">
        <f>ROUND(E9*N9,2)</f>
        <v>0.01</v>
      </c>
      <c r="P9" s="237">
        <v>0</v>
      </c>
      <c r="Q9" s="237">
        <f>ROUND(E9*P9,2)</f>
        <v>0</v>
      </c>
      <c r="R9" s="239"/>
      <c r="S9" s="239" t="s">
        <v>225</v>
      </c>
      <c r="T9" s="240" t="s">
        <v>212</v>
      </c>
      <c r="U9" s="223">
        <v>0.05</v>
      </c>
      <c r="V9" s="223">
        <f>ROUND(E9*U9,2)</f>
        <v>0.23</v>
      </c>
      <c r="W9" s="223"/>
      <c r="X9" s="223" t="s">
        <v>238</v>
      </c>
      <c r="Y9" s="212"/>
      <c r="Z9" s="212"/>
      <c r="AA9" s="212"/>
      <c r="AB9" s="212"/>
      <c r="AC9" s="212"/>
      <c r="AD9" s="212"/>
      <c r="AE9" s="212"/>
      <c r="AF9" s="212"/>
      <c r="AG9" s="212" t="s">
        <v>239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58" t="s">
        <v>619</v>
      </c>
      <c r="D10" s="225"/>
      <c r="E10" s="226">
        <v>4.5</v>
      </c>
      <c r="F10" s="223"/>
      <c r="G10" s="223"/>
      <c r="H10" s="223"/>
      <c r="I10" s="223"/>
      <c r="J10" s="223"/>
      <c r="K10" s="223"/>
      <c r="L10" s="223"/>
      <c r="M10" s="223"/>
      <c r="N10" s="222"/>
      <c r="O10" s="222"/>
      <c r="P10" s="222"/>
      <c r="Q10" s="222"/>
      <c r="R10" s="223"/>
      <c r="S10" s="223"/>
      <c r="T10" s="223"/>
      <c r="U10" s="223"/>
      <c r="V10" s="223"/>
      <c r="W10" s="223"/>
      <c r="X10" s="223"/>
      <c r="Y10" s="212"/>
      <c r="Z10" s="212"/>
      <c r="AA10" s="212"/>
      <c r="AB10" s="212"/>
      <c r="AC10" s="212"/>
      <c r="AD10" s="212"/>
      <c r="AE10" s="212"/>
      <c r="AF10" s="212"/>
      <c r="AG10" s="212" t="s">
        <v>247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x14ac:dyDescent="0.25">
      <c r="A11" s="3"/>
      <c r="B11" s="4"/>
      <c r="C11" s="260"/>
      <c r="D11" s="6"/>
      <c r="E11" s="3"/>
      <c r="F11" s="3"/>
      <c r="G11" s="3"/>
      <c r="H11" s="3"/>
      <c r="I11" s="3"/>
      <c r="J11" s="3"/>
      <c r="K11" s="3"/>
      <c r="L11" s="3"/>
      <c r="M11" s="3"/>
      <c r="N11" s="3"/>
      <c r="O11" s="3"/>
      <c r="P11" s="3"/>
      <c r="Q11" s="3"/>
      <c r="R11" s="3"/>
      <c r="S11" s="3"/>
      <c r="T11" s="3"/>
      <c r="U11" s="3"/>
      <c r="V11" s="3"/>
      <c r="W11" s="3"/>
      <c r="X11" s="3"/>
      <c r="AE11">
        <v>15</v>
      </c>
      <c r="AF11">
        <v>21</v>
      </c>
      <c r="AG11" t="s">
        <v>193</v>
      </c>
    </row>
    <row r="12" spans="1:60" x14ac:dyDescent="0.25">
      <c r="A12" s="215"/>
      <c r="B12" s="216" t="s">
        <v>29</v>
      </c>
      <c r="C12" s="261"/>
      <c r="D12" s="217"/>
      <c r="E12" s="218"/>
      <c r="F12" s="218"/>
      <c r="G12" s="252">
        <f>G8</f>
        <v>0</v>
      </c>
      <c r="H12" s="3"/>
      <c r="I12" s="3"/>
      <c r="J12" s="3"/>
      <c r="K12" s="3"/>
      <c r="L12" s="3"/>
      <c r="M12" s="3"/>
      <c r="N12" s="3"/>
      <c r="O12" s="3"/>
      <c r="P12" s="3"/>
      <c r="Q12" s="3"/>
      <c r="R12" s="3"/>
      <c r="S12" s="3"/>
      <c r="T12" s="3"/>
      <c r="U12" s="3"/>
      <c r="V12" s="3"/>
      <c r="W12" s="3"/>
      <c r="X12" s="3"/>
      <c r="AE12">
        <f>SUMIF(L7:L10,AE11,G7:G10)</f>
        <v>0</v>
      </c>
      <c r="AF12">
        <f>SUMIF(L7:L10,AF11,G7:G10)</f>
        <v>0</v>
      </c>
      <c r="AG12" t="s">
        <v>261</v>
      </c>
    </row>
    <row r="13" spans="1:60" x14ac:dyDescent="0.25">
      <c r="C13" s="262"/>
      <c r="D13" s="10"/>
      <c r="AG13" t="s">
        <v>262</v>
      </c>
    </row>
    <row r="14" spans="1:60" x14ac:dyDescent="0.25">
      <c r="D14" s="10"/>
    </row>
    <row r="15" spans="1:60" x14ac:dyDescent="0.25">
      <c r="D15" s="10"/>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1q2CGBfwAvGMvTc09SQKlwhnW3xmQcIbRJxJ4wOmXp5dfgS+LeRrTwbCJzVbrtIkO6a8zLW22WOu/Se2CPW1DA==" saltValue="hHG4i0nzV9fzwMpf4OLyy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FC878-919F-4C13-95DA-87762328A562}">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263</v>
      </c>
      <c r="B1" s="197"/>
      <c r="C1" s="197"/>
      <c r="D1" s="197"/>
      <c r="E1" s="197"/>
      <c r="F1" s="197"/>
      <c r="G1" s="197"/>
      <c r="AG1" t="s">
        <v>179</v>
      </c>
    </row>
    <row r="2" spans="1:60" ht="25.05" customHeight="1" x14ac:dyDescent="0.25">
      <c r="A2" s="198" t="s">
        <v>7</v>
      </c>
      <c r="B2" s="48" t="s">
        <v>43</v>
      </c>
      <c r="C2" s="201" t="s">
        <v>44</v>
      </c>
      <c r="D2" s="199"/>
      <c r="E2" s="199"/>
      <c r="F2" s="199"/>
      <c r="G2" s="200"/>
      <c r="AG2" t="s">
        <v>180</v>
      </c>
    </row>
    <row r="3" spans="1:60" ht="25.05" customHeight="1" x14ac:dyDescent="0.25">
      <c r="A3" s="198" t="s">
        <v>8</v>
      </c>
      <c r="B3" s="48" t="s">
        <v>68</v>
      </c>
      <c r="C3" s="201" t="s">
        <v>69</v>
      </c>
      <c r="D3" s="199"/>
      <c r="E3" s="199"/>
      <c r="F3" s="199"/>
      <c r="G3" s="200"/>
      <c r="AC3" s="177" t="s">
        <v>180</v>
      </c>
      <c r="AG3" t="s">
        <v>183</v>
      </c>
    </row>
    <row r="4" spans="1:60" ht="25.05" customHeight="1" x14ac:dyDescent="0.25">
      <c r="A4" s="202" t="s">
        <v>9</v>
      </c>
      <c r="B4" s="203" t="s">
        <v>70</v>
      </c>
      <c r="C4" s="204" t="s">
        <v>69</v>
      </c>
      <c r="D4" s="205"/>
      <c r="E4" s="205"/>
      <c r="F4" s="205"/>
      <c r="G4" s="206"/>
      <c r="AG4" t="s">
        <v>184</v>
      </c>
    </row>
    <row r="5" spans="1:60" x14ac:dyDescent="0.25">
      <c r="D5" s="10"/>
    </row>
    <row r="6" spans="1:60" ht="39.6" x14ac:dyDescent="0.25">
      <c r="A6" s="208" t="s">
        <v>185</v>
      </c>
      <c r="B6" s="210" t="s">
        <v>186</v>
      </c>
      <c r="C6" s="210" t="s">
        <v>187</v>
      </c>
      <c r="D6" s="209" t="s">
        <v>188</v>
      </c>
      <c r="E6" s="208" t="s">
        <v>189</v>
      </c>
      <c r="F6" s="207" t="s">
        <v>190</v>
      </c>
      <c r="G6" s="208" t="s">
        <v>29</v>
      </c>
      <c r="H6" s="211" t="s">
        <v>30</v>
      </c>
      <c r="I6" s="211" t="s">
        <v>191</v>
      </c>
      <c r="J6" s="211" t="s">
        <v>31</v>
      </c>
      <c r="K6" s="211" t="s">
        <v>192</v>
      </c>
      <c r="L6" s="211" t="s">
        <v>193</v>
      </c>
      <c r="M6" s="211" t="s">
        <v>194</v>
      </c>
      <c r="N6" s="211" t="s">
        <v>195</v>
      </c>
      <c r="O6" s="211" t="s">
        <v>196</v>
      </c>
      <c r="P6" s="211" t="s">
        <v>197</v>
      </c>
      <c r="Q6" s="211" t="s">
        <v>198</v>
      </c>
      <c r="R6" s="211" t="s">
        <v>199</v>
      </c>
      <c r="S6" s="211" t="s">
        <v>200</v>
      </c>
      <c r="T6" s="211" t="s">
        <v>201</v>
      </c>
      <c r="U6" s="211" t="s">
        <v>202</v>
      </c>
      <c r="V6" s="211" t="s">
        <v>203</v>
      </c>
      <c r="W6" s="211" t="s">
        <v>204</v>
      </c>
      <c r="X6" s="211" t="s">
        <v>205</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5">
      <c r="A8" s="228" t="s">
        <v>206</v>
      </c>
      <c r="B8" s="229" t="s">
        <v>174</v>
      </c>
      <c r="C8" s="253" t="s">
        <v>175</v>
      </c>
      <c r="D8" s="230"/>
      <c r="E8" s="231"/>
      <c r="F8" s="232"/>
      <c r="G8" s="232">
        <f>SUMIF(AG9:AG11,"&lt;&gt;NOR",G9:G11)</f>
        <v>0</v>
      </c>
      <c r="H8" s="232"/>
      <c r="I8" s="232">
        <f>SUM(I9:I11)</f>
        <v>0</v>
      </c>
      <c r="J8" s="232"/>
      <c r="K8" s="232">
        <f>SUM(K9:K11)</f>
        <v>0</v>
      </c>
      <c r="L8" s="232"/>
      <c r="M8" s="232">
        <f>SUM(M9:M11)</f>
        <v>0</v>
      </c>
      <c r="N8" s="231"/>
      <c r="O8" s="231">
        <f>SUM(O9:O11)</f>
        <v>0.03</v>
      </c>
      <c r="P8" s="231"/>
      <c r="Q8" s="231">
        <f>SUM(Q9:Q11)</f>
        <v>0</v>
      </c>
      <c r="R8" s="232"/>
      <c r="S8" s="232"/>
      <c r="T8" s="233"/>
      <c r="U8" s="227"/>
      <c r="V8" s="227">
        <f>SUM(V9:V11)</f>
        <v>0.6</v>
      </c>
      <c r="W8" s="227"/>
      <c r="X8" s="227"/>
      <c r="AG8" t="s">
        <v>207</v>
      </c>
    </row>
    <row r="9" spans="1:60" outlineLevel="1" x14ac:dyDescent="0.25">
      <c r="A9" s="234">
        <v>1</v>
      </c>
      <c r="B9" s="235" t="s">
        <v>620</v>
      </c>
      <c r="C9" s="254" t="s">
        <v>621</v>
      </c>
      <c r="D9" s="236" t="s">
        <v>236</v>
      </c>
      <c r="E9" s="237">
        <v>12</v>
      </c>
      <c r="F9" s="238"/>
      <c r="G9" s="239">
        <f>ROUND(E9*F9,2)</f>
        <v>0</v>
      </c>
      <c r="H9" s="238"/>
      <c r="I9" s="239">
        <f>ROUND(E9*H9,2)</f>
        <v>0</v>
      </c>
      <c r="J9" s="238"/>
      <c r="K9" s="239">
        <f>ROUND(E9*J9,2)</f>
        <v>0</v>
      </c>
      <c r="L9" s="239">
        <v>21</v>
      </c>
      <c r="M9" s="239">
        <f>G9*(1+L9/100)</f>
        <v>0</v>
      </c>
      <c r="N9" s="237">
        <v>2.4199999999999998E-3</v>
      </c>
      <c r="O9" s="237">
        <f>ROUND(E9*N9,2)</f>
        <v>0.03</v>
      </c>
      <c r="P9" s="237">
        <v>0</v>
      </c>
      <c r="Q9" s="237">
        <f>ROUND(E9*P9,2)</f>
        <v>0</v>
      </c>
      <c r="R9" s="239"/>
      <c r="S9" s="239" t="s">
        <v>225</v>
      </c>
      <c r="T9" s="240" t="s">
        <v>212</v>
      </c>
      <c r="U9" s="223">
        <v>0.05</v>
      </c>
      <c r="V9" s="223">
        <f>ROUND(E9*U9,2)</f>
        <v>0.6</v>
      </c>
      <c r="W9" s="223"/>
      <c r="X9" s="223" t="s">
        <v>238</v>
      </c>
      <c r="Y9" s="212"/>
      <c r="Z9" s="212"/>
      <c r="AA9" s="212"/>
      <c r="AB9" s="212"/>
      <c r="AC9" s="212"/>
      <c r="AD9" s="212"/>
      <c r="AE9" s="212"/>
      <c r="AF9" s="212"/>
      <c r="AG9" s="212" t="s">
        <v>239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58" t="s">
        <v>622</v>
      </c>
      <c r="D10" s="225"/>
      <c r="E10" s="226">
        <v>6</v>
      </c>
      <c r="F10" s="223"/>
      <c r="G10" s="223"/>
      <c r="H10" s="223"/>
      <c r="I10" s="223"/>
      <c r="J10" s="223"/>
      <c r="K10" s="223"/>
      <c r="L10" s="223"/>
      <c r="M10" s="223"/>
      <c r="N10" s="222"/>
      <c r="O10" s="222"/>
      <c r="P10" s="222"/>
      <c r="Q10" s="222"/>
      <c r="R10" s="223"/>
      <c r="S10" s="223"/>
      <c r="T10" s="223"/>
      <c r="U10" s="223"/>
      <c r="V10" s="223"/>
      <c r="W10" s="223"/>
      <c r="X10" s="223"/>
      <c r="Y10" s="212"/>
      <c r="Z10" s="212"/>
      <c r="AA10" s="212"/>
      <c r="AB10" s="212"/>
      <c r="AC10" s="212"/>
      <c r="AD10" s="212"/>
      <c r="AE10" s="212"/>
      <c r="AF10" s="212"/>
      <c r="AG10" s="212" t="s">
        <v>247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58" t="s">
        <v>623</v>
      </c>
      <c r="D11" s="225"/>
      <c r="E11" s="226">
        <v>6</v>
      </c>
      <c r="F11" s="223"/>
      <c r="G11" s="223"/>
      <c r="H11" s="223"/>
      <c r="I11" s="223"/>
      <c r="J11" s="223"/>
      <c r="K11" s="223"/>
      <c r="L11" s="223"/>
      <c r="M11" s="223"/>
      <c r="N11" s="222"/>
      <c r="O11" s="222"/>
      <c r="P11" s="222"/>
      <c r="Q11" s="222"/>
      <c r="R11" s="223"/>
      <c r="S11" s="223"/>
      <c r="T11" s="223"/>
      <c r="U11" s="223"/>
      <c r="V11" s="223"/>
      <c r="W11" s="223"/>
      <c r="X11" s="223"/>
      <c r="Y11" s="212"/>
      <c r="Z11" s="212"/>
      <c r="AA11" s="212"/>
      <c r="AB11" s="212"/>
      <c r="AC11" s="212"/>
      <c r="AD11" s="212"/>
      <c r="AE11" s="212"/>
      <c r="AF11" s="212"/>
      <c r="AG11" s="212" t="s">
        <v>247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5">
      <c r="A12" s="3"/>
      <c r="B12" s="4"/>
      <c r="C12" s="260"/>
      <c r="D12" s="6"/>
      <c r="E12" s="3"/>
      <c r="F12" s="3"/>
      <c r="G12" s="3"/>
      <c r="H12" s="3"/>
      <c r="I12" s="3"/>
      <c r="J12" s="3"/>
      <c r="K12" s="3"/>
      <c r="L12" s="3"/>
      <c r="M12" s="3"/>
      <c r="N12" s="3"/>
      <c r="O12" s="3"/>
      <c r="P12" s="3"/>
      <c r="Q12" s="3"/>
      <c r="R12" s="3"/>
      <c r="S12" s="3"/>
      <c r="T12" s="3"/>
      <c r="U12" s="3"/>
      <c r="V12" s="3"/>
      <c r="W12" s="3"/>
      <c r="X12" s="3"/>
      <c r="AE12">
        <v>15</v>
      </c>
      <c r="AF12">
        <v>21</v>
      </c>
      <c r="AG12" t="s">
        <v>193</v>
      </c>
    </row>
    <row r="13" spans="1:60" x14ac:dyDescent="0.25">
      <c r="A13" s="215"/>
      <c r="B13" s="216" t="s">
        <v>29</v>
      </c>
      <c r="C13" s="261"/>
      <c r="D13" s="217"/>
      <c r="E13" s="218"/>
      <c r="F13" s="218"/>
      <c r="G13" s="252">
        <f>G8</f>
        <v>0</v>
      </c>
      <c r="H13" s="3"/>
      <c r="I13" s="3"/>
      <c r="J13" s="3"/>
      <c r="K13" s="3"/>
      <c r="L13" s="3"/>
      <c r="M13" s="3"/>
      <c r="N13" s="3"/>
      <c r="O13" s="3"/>
      <c r="P13" s="3"/>
      <c r="Q13" s="3"/>
      <c r="R13" s="3"/>
      <c r="S13" s="3"/>
      <c r="T13" s="3"/>
      <c r="U13" s="3"/>
      <c r="V13" s="3"/>
      <c r="W13" s="3"/>
      <c r="X13" s="3"/>
      <c r="AE13">
        <f>SUMIF(L7:L11,AE12,G7:G11)</f>
        <v>0</v>
      </c>
      <c r="AF13">
        <f>SUMIF(L7:L11,AF12,G7:G11)</f>
        <v>0</v>
      </c>
      <c r="AG13" t="s">
        <v>261</v>
      </c>
    </row>
    <row r="14" spans="1:60" x14ac:dyDescent="0.25">
      <c r="C14" s="262"/>
      <c r="D14" s="10"/>
      <c r="AG14" t="s">
        <v>262</v>
      </c>
    </row>
    <row r="15" spans="1:60" x14ac:dyDescent="0.25">
      <c r="D15" s="10"/>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3FtNM6cMv2UfM2AH0AknyzJfop4M6CUg7E9YXGJTg7q3g5zsRufs+/xc9VC3ASz8NaSQVc1ca/P0fJBSgII0w==" saltValue="L2ql+Ee2db9C18qm6N0FI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A2359-7052-460E-831B-EC351C849499}">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263</v>
      </c>
      <c r="B1" s="197"/>
      <c r="C1" s="197"/>
      <c r="D1" s="197"/>
      <c r="E1" s="197"/>
      <c r="F1" s="197"/>
      <c r="G1" s="197"/>
      <c r="AG1" t="s">
        <v>179</v>
      </c>
    </row>
    <row r="2" spans="1:60" ht="25.05" customHeight="1" x14ac:dyDescent="0.25">
      <c r="A2" s="198" t="s">
        <v>7</v>
      </c>
      <c r="B2" s="48" t="s">
        <v>43</v>
      </c>
      <c r="C2" s="201" t="s">
        <v>44</v>
      </c>
      <c r="D2" s="199"/>
      <c r="E2" s="199"/>
      <c r="F2" s="199"/>
      <c r="G2" s="200"/>
      <c r="AG2" t="s">
        <v>180</v>
      </c>
    </row>
    <row r="3" spans="1:60" ht="25.05" customHeight="1" x14ac:dyDescent="0.25">
      <c r="A3" s="198" t="s">
        <v>8</v>
      </c>
      <c r="B3" s="48" t="s">
        <v>71</v>
      </c>
      <c r="C3" s="201" t="s">
        <v>72</v>
      </c>
      <c r="D3" s="199"/>
      <c r="E3" s="199"/>
      <c r="F3" s="199"/>
      <c r="G3" s="200"/>
      <c r="AC3" s="177" t="s">
        <v>180</v>
      </c>
      <c r="AG3" t="s">
        <v>183</v>
      </c>
    </row>
    <row r="4" spans="1:60" ht="25.05" customHeight="1" x14ac:dyDescent="0.25">
      <c r="A4" s="202" t="s">
        <v>9</v>
      </c>
      <c r="B4" s="203" t="s">
        <v>73</v>
      </c>
      <c r="C4" s="204" t="s">
        <v>72</v>
      </c>
      <c r="D4" s="205"/>
      <c r="E4" s="205"/>
      <c r="F4" s="205"/>
      <c r="G4" s="206"/>
      <c r="AG4" t="s">
        <v>184</v>
      </c>
    </row>
    <row r="5" spans="1:60" x14ac:dyDescent="0.25">
      <c r="D5" s="10"/>
    </row>
    <row r="6" spans="1:60" ht="39.6" x14ac:dyDescent="0.25">
      <c r="A6" s="208" t="s">
        <v>185</v>
      </c>
      <c r="B6" s="210" t="s">
        <v>186</v>
      </c>
      <c r="C6" s="210" t="s">
        <v>187</v>
      </c>
      <c r="D6" s="209" t="s">
        <v>188</v>
      </c>
      <c r="E6" s="208" t="s">
        <v>189</v>
      </c>
      <c r="F6" s="207" t="s">
        <v>190</v>
      </c>
      <c r="G6" s="208" t="s">
        <v>29</v>
      </c>
      <c r="H6" s="211" t="s">
        <v>30</v>
      </c>
      <c r="I6" s="211" t="s">
        <v>191</v>
      </c>
      <c r="J6" s="211" t="s">
        <v>31</v>
      </c>
      <c r="K6" s="211" t="s">
        <v>192</v>
      </c>
      <c r="L6" s="211" t="s">
        <v>193</v>
      </c>
      <c r="M6" s="211" t="s">
        <v>194</v>
      </c>
      <c r="N6" s="211" t="s">
        <v>195</v>
      </c>
      <c r="O6" s="211" t="s">
        <v>196</v>
      </c>
      <c r="P6" s="211" t="s">
        <v>197</v>
      </c>
      <c r="Q6" s="211" t="s">
        <v>198</v>
      </c>
      <c r="R6" s="211" t="s">
        <v>199</v>
      </c>
      <c r="S6" s="211" t="s">
        <v>200</v>
      </c>
      <c r="T6" s="211" t="s">
        <v>201</v>
      </c>
      <c r="U6" s="211" t="s">
        <v>202</v>
      </c>
      <c r="V6" s="211" t="s">
        <v>203</v>
      </c>
      <c r="W6" s="211" t="s">
        <v>204</v>
      </c>
      <c r="X6" s="211" t="s">
        <v>205</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5">
      <c r="A8" s="228" t="s">
        <v>206</v>
      </c>
      <c r="B8" s="229" t="s">
        <v>174</v>
      </c>
      <c r="C8" s="253" t="s">
        <v>175</v>
      </c>
      <c r="D8" s="230"/>
      <c r="E8" s="231"/>
      <c r="F8" s="232"/>
      <c r="G8" s="232">
        <f>SUMIF(AG9:AG11,"&lt;&gt;NOR",G9:G11)</f>
        <v>0</v>
      </c>
      <c r="H8" s="232"/>
      <c r="I8" s="232">
        <f>SUM(I9:I11)</f>
        <v>0</v>
      </c>
      <c r="J8" s="232"/>
      <c r="K8" s="232">
        <f>SUM(K9:K11)</f>
        <v>0</v>
      </c>
      <c r="L8" s="232"/>
      <c r="M8" s="232">
        <f>SUM(M9:M11)</f>
        <v>0</v>
      </c>
      <c r="N8" s="231"/>
      <c r="O8" s="231">
        <f>SUM(O9:O11)</f>
        <v>0.03</v>
      </c>
      <c r="P8" s="231"/>
      <c r="Q8" s="231">
        <f>SUM(Q9:Q11)</f>
        <v>0</v>
      </c>
      <c r="R8" s="232"/>
      <c r="S8" s="232"/>
      <c r="T8" s="233"/>
      <c r="U8" s="227"/>
      <c r="V8" s="227">
        <f>SUM(V9:V11)</f>
        <v>0.6</v>
      </c>
      <c r="W8" s="227"/>
      <c r="X8" s="227"/>
      <c r="AG8" t="s">
        <v>207</v>
      </c>
    </row>
    <row r="9" spans="1:60" outlineLevel="1" x14ac:dyDescent="0.25">
      <c r="A9" s="234">
        <v>1</v>
      </c>
      <c r="B9" s="235" t="s">
        <v>620</v>
      </c>
      <c r="C9" s="254" t="s">
        <v>621</v>
      </c>
      <c r="D9" s="236" t="s">
        <v>236</v>
      </c>
      <c r="E9" s="237">
        <v>12</v>
      </c>
      <c r="F9" s="238"/>
      <c r="G9" s="239">
        <f>ROUND(E9*F9,2)</f>
        <v>0</v>
      </c>
      <c r="H9" s="238"/>
      <c r="I9" s="239">
        <f>ROUND(E9*H9,2)</f>
        <v>0</v>
      </c>
      <c r="J9" s="238"/>
      <c r="K9" s="239">
        <f>ROUND(E9*J9,2)</f>
        <v>0</v>
      </c>
      <c r="L9" s="239">
        <v>21</v>
      </c>
      <c r="M9" s="239">
        <f>G9*(1+L9/100)</f>
        <v>0</v>
      </c>
      <c r="N9" s="237">
        <v>2.4199999999999998E-3</v>
      </c>
      <c r="O9" s="237">
        <f>ROUND(E9*N9,2)</f>
        <v>0.03</v>
      </c>
      <c r="P9" s="237">
        <v>0</v>
      </c>
      <c r="Q9" s="237">
        <f>ROUND(E9*P9,2)</f>
        <v>0</v>
      </c>
      <c r="R9" s="239"/>
      <c r="S9" s="239" t="s">
        <v>225</v>
      </c>
      <c r="T9" s="240" t="s">
        <v>212</v>
      </c>
      <c r="U9" s="223">
        <v>0.05</v>
      </c>
      <c r="V9" s="223">
        <f>ROUND(E9*U9,2)</f>
        <v>0.6</v>
      </c>
      <c r="W9" s="223"/>
      <c r="X9" s="223" t="s">
        <v>238</v>
      </c>
      <c r="Y9" s="212"/>
      <c r="Z9" s="212"/>
      <c r="AA9" s="212"/>
      <c r="AB9" s="212"/>
      <c r="AC9" s="212"/>
      <c r="AD9" s="212"/>
      <c r="AE9" s="212"/>
      <c r="AF9" s="212"/>
      <c r="AG9" s="212" t="s">
        <v>239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outlineLevel="1" x14ac:dyDescent="0.25">
      <c r="A10" s="219"/>
      <c r="B10" s="220"/>
      <c r="C10" s="258" t="s">
        <v>622</v>
      </c>
      <c r="D10" s="225"/>
      <c r="E10" s="226">
        <v>6</v>
      </c>
      <c r="F10" s="223"/>
      <c r="G10" s="223"/>
      <c r="H10" s="223"/>
      <c r="I10" s="223"/>
      <c r="J10" s="223"/>
      <c r="K10" s="223"/>
      <c r="L10" s="223"/>
      <c r="M10" s="223"/>
      <c r="N10" s="222"/>
      <c r="O10" s="222"/>
      <c r="P10" s="222"/>
      <c r="Q10" s="222"/>
      <c r="R10" s="223"/>
      <c r="S10" s="223"/>
      <c r="T10" s="223"/>
      <c r="U10" s="223"/>
      <c r="V10" s="223"/>
      <c r="W10" s="223"/>
      <c r="X10" s="223"/>
      <c r="Y10" s="212"/>
      <c r="Z10" s="212"/>
      <c r="AA10" s="212"/>
      <c r="AB10" s="212"/>
      <c r="AC10" s="212"/>
      <c r="AD10" s="212"/>
      <c r="AE10" s="212"/>
      <c r="AF10" s="212"/>
      <c r="AG10" s="212" t="s">
        <v>247</v>
      </c>
      <c r="AH10" s="212">
        <v>0</v>
      </c>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row>
    <row r="11" spans="1:60" outlineLevel="1" x14ac:dyDescent="0.25">
      <c r="A11" s="219"/>
      <c r="B11" s="220"/>
      <c r="C11" s="258" t="s">
        <v>623</v>
      </c>
      <c r="D11" s="225"/>
      <c r="E11" s="226">
        <v>6</v>
      </c>
      <c r="F11" s="223"/>
      <c r="G11" s="223"/>
      <c r="H11" s="223"/>
      <c r="I11" s="223"/>
      <c r="J11" s="223"/>
      <c r="K11" s="223"/>
      <c r="L11" s="223"/>
      <c r="M11" s="223"/>
      <c r="N11" s="222"/>
      <c r="O11" s="222"/>
      <c r="P11" s="222"/>
      <c r="Q11" s="222"/>
      <c r="R11" s="223"/>
      <c r="S11" s="223"/>
      <c r="T11" s="223"/>
      <c r="U11" s="223"/>
      <c r="V11" s="223"/>
      <c r="W11" s="223"/>
      <c r="X11" s="223"/>
      <c r="Y11" s="212"/>
      <c r="Z11" s="212"/>
      <c r="AA11" s="212"/>
      <c r="AB11" s="212"/>
      <c r="AC11" s="212"/>
      <c r="AD11" s="212"/>
      <c r="AE11" s="212"/>
      <c r="AF11" s="212"/>
      <c r="AG11" s="212" t="s">
        <v>247</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x14ac:dyDescent="0.25">
      <c r="A12" s="3"/>
      <c r="B12" s="4"/>
      <c r="C12" s="260"/>
      <c r="D12" s="6"/>
      <c r="E12" s="3"/>
      <c r="F12" s="3"/>
      <c r="G12" s="3"/>
      <c r="H12" s="3"/>
      <c r="I12" s="3"/>
      <c r="J12" s="3"/>
      <c r="K12" s="3"/>
      <c r="L12" s="3"/>
      <c r="M12" s="3"/>
      <c r="N12" s="3"/>
      <c r="O12" s="3"/>
      <c r="P12" s="3"/>
      <c r="Q12" s="3"/>
      <c r="R12" s="3"/>
      <c r="S12" s="3"/>
      <c r="T12" s="3"/>
      <c r="U12" s="3"/>
      <c r="V12" s="3"/>
      <c r="W12" s="3"/>
      <c r="X12" s="3"/>
      <c r="AE12">
        <v>15</v>
      </c>
      <c r="AF12">
        <v>21</v>
      </c>
      <c r="AG12" t="s">
        <v>193</v>
      </c>
    </row>
    <row r="13" spans="1:60" x14ac:dyDescent="0.25">
      <c r="A13" s="215"/>
      <c r="B13" s="216" t="s">
        <v>29</v>
      </c>
      <c r="C13" s="261"/>
      <c r="D13" s="217"/>
      <c r="E13" s="218"/>
      <c r="F13" s="218"/>
      <c r="G13" s="252">
        <f>G8</f>
        <v>0</v>
      </c>
      <c r="H13" s="3"/>
      <c r="I13" s="3"/>
      <c r="J13" s="3"/>
      <c r="K13" s="3"/>
      <c r="L13" s="3"/>
      <c r="M13" s="3"/>
      <c r="N13" s="3"/>
      <c r="O13" s="3"/>
      <c r="P13" s="3"/>
      <c r="Q13" s="3"/>
      <c r="R13" s="3"/>
      <c r="S13" s="3"/>
      <c r="T13" s="3"/>
      <c r="U13" s="3"/>
      <c r="V13" s="3"/>
      <c r="W13" s="3"/>
      <c r="X13" s="3"/>
      <c r="AE13">
        <f>SUMIF(L7:L11,AE12,G7:G11)</f>
        <v>0</v>
      </c>
      <c r="AF13">
        <f>SUMIF(L7:L11,AF12,G7:G11)</f>
        <v>0</v>
      </c>
      <c r="AG13" t="s">
        <v>261</v>
      </c>
    </row>
    <row r="14" spans="1:60" x14ac:dyDescent="0.25">
      <c r="C14" s="262"/>
      <c r="D14" s="10"/>
      <c r="AG14" t="s">
        <v>262</v>
      </c>
    </row>
    <row r="15" spans="1:60" x14ac:dyDescent="0.25">
      <c r="D15" s="10"/>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xNR8P63jolwEwKnl7T19B5U2YNC1T9m4QlvIkjke1MCdNqWm0VRfVY94W3WgaZORcjxp7d6kNJttz0OB4TvVJA==" saltValue="PIRRtNLhd+bJfUOX3zKPJ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42EE1-08E9-4BB9-B031-1D6B5AD205F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263</v>
      </c>
      <c r="B1" s="197"/>
      <c r="C1" s="197"/>
      <c r="D1" s="197"/>
      <c r="E1" s="197"/>
      <c r="F1" s="197"/>
      <c r="G1" s="197"/>
      <c r="AG1" t="s">
        <v>179</v>
      </c>
    </row>
    <row r="2" spans="1:60" ht="25.05" customHeight="1" x14ac:dyDescent="0.25">
      <c r="A2" s="198" t="s">
        <v>7</v>
      </c>
      <c r="B2" s="48" t="s">
        <v>43</v>
      </c>
      <c r="C2" s="201" t="s">
        <v>44</v>
      </c>
      <c r="D2" s="199"/>
      <c r="E2" s="199"/>
      <c r="F2" s="199"/>
      <c r="G2" s="200"/>
      <c r="AG2" t="s">
        <v>180</v>
      </c>
    </row>
    <row r="3" spans="1:60" ht="25.05" customHeight="1" x14ac:dyDescent="0.25">
      <c r="A3" s="198" t="s">
        <v>8</v>
      </c>
      <c r="B3" s="48" t="s">
        <v>74</v>
      </c>
      <c r="C3" s="201" t="s">
        <v>75</v>
      </c>
      <c r="D3" s="199"/>
      <c r="E3" s="199"/>
      <c r="F3" s="199"/>
      <c r="G3" s="200"/>
      <c r="AC3" s="177" t="s">
        <v>180</v>
      </c>
      <c r="AG3" t="s">
        <v>183</v>
      </c>
    </row>
    <row r="4" spans="1:60" ht="25.05" customHeight="1" x14ac:dyDescent="0.25">
      <c r="A4" s="202" t="s">
        <v>9</v>
      </c>
      <c r="B4" s="203" t="s">
        <v>76</v>
      </c>
      <c r="C4" s="204" t="s">
        <v>75</v>
      </c>
      <c r="D4" s="205"/>
      <c r="E4" s="205"/>
      <c r="F4" s="205"/>
      <c r="G4" s="206"/>
      <c r="AG4" t="s">
        <v>184</v>
      </c>
    </row>
    <row r="5" spans="1:60" x14ac:dyDescent="0.25">
      <c r="D5" s="10"/>
    </row>
    <row r="6" spans="1:60" ht="39.6" x14ac:dyDescent="0.25">
      <c r="A6" s="208" t="s">
        <v>185</v>
      </c>
      <c r="B6" s="210" t="s">
        <v>186</v>
      </c>
      <c r="C6" s="210" t="s">
        <v>187</v>
      </c>
      <c r="D6" s="209" t="s">
        <v>188</v>
      </c>
      <c r="E6" s="208" t="s">
        <v>189</v>
      </c>
      <c r="F6" s="207" t="s">
        <v>190</v>
      </c>
      <c r="G6" s="208" t="s">
        <v>29</v>
      </c>
      <c r="H6" s="211" t="s">
        <v>30</v>
      </c>
      <c r="I6" s="211" t="s">
        <v>191</v>
      </c>
      <c r="J6" s="211" t="s">
        <v>31</v>
      </c>
      <c r="K6" s="211" t="s">
        <v>192</v>
      </c>
      <c r="L6" s="211" t="s">
        <v>193</v>
      </c>
      <c r="M6" s="211" t="s">
        <v>194</v>
      </c>
      <c r="N6" s="211" t="s">
        <v>195</v>
      </c>
      <c r="O6" s="211" t="s">
        <v>196</v>
      </c>
      <c r="P6" s="211" t="s">
        <v>197</v>
      </c>
      <c r="Q6" s="211" t="s">
        <v>198</v>
      </c>
      <c r="R6" s="211" t="s">
        <v>199</v>
      </c>
      <c r="S6" s="211" t="s">
        <v>200</v>
      </c>
      <c r="T6" s="211" t="s">
        <v>201</v>
      </c>
      <c r="U6" s="211" t="s">
        <v>202</v>
      </c>
      <c r="V6" s="211" t="s">
        <v>203</v>
      </c>
      <c r="W6" s="211" t="s">
        <v>204</v>
      </c>
      <c r="X6" s="211" t="s">
        <v>205</v>
      </c>
    </row>
    <row r="7" spans="1:60" hidden="1" x14ac:dyDescent="0.25">
      <c r="A7" s="3"/>
      <c r="B7" s="4"/>
      <c r="C7" s="4"/>
      <c r="D7" s="6"/>
      <c r="E7" s="213"/>
      <c r="F7" s="214"/>
      <c r="G7" s="214"/>
      <c r="H7" s="214"/>
      <c r="I7" s="214"/>
      <c r="J7" s="214"/>
      <c r="K7" s="214"/>
      <c r="L7" s="214"/>
      <c r="M7" s="214"/>
      <c r="N7" s="213"/>
      <c r="O7" s="213"/>
      <c r="P7" s="213"/>
      <c r="Q7" s="213"/>
      <c r="R7" s="214"/>
      <c r="S7" s="214"/>
      <c r="T7" s="214"/>
      <c r="U7" s="214"/>
      <c r="V7" s="214"/>
      <c r="W7" s="214"/>
      <c r="X7" s="214"/>
    </row>
    <row r="8" spans="1:60" x14ac:dyDescent="0.25">
      <c r="A8" s="228" t="s">
        <v>206</v>
      </c>
      <c r="B8" s="229" t="s">
        <v>172</v>
      </c>
      <c r="C8" s="253" t="s">
        <v>173</v>
      </c>
      <c r="D8" s="230"/>
      <c r="E8" s="231"/>
      <c r="F8" s="232"/>
      <c r="G8" s="232">
        <f>SUMIF(AG9:AG9,"&lt;&gt;NOR",G9:G9)</f>
        <v>0</v>
      </c>
      <c r="H8" s="232"/>
      <c r="I8" s="232">
        <f>SUM(I9:I9)</f>
        <v>0</v>
      </c>
      <c r="J8" s="232"/>
      <c r="K8" s="232">
        <f>SUM(K9:K9)</f>
        <v>0</v>
      </c>
      <c r="L8" s="232"/>
      <c r="M8" s="232">
        <f>SUM(M9:M9)</f>
        <v>0</v>
      </c>
      <c r="N8" s="231"/>
      <c r="O8" s="231">
        <f>SUM(O9:O9)</f>
        <v>0</v>
      </c>
      <c r="P8" s="231"/>
      <c r="Q8" s="231">
        <f>SUM(Q9:Q9)</f>
        <v>0</v>
      </c>
      <c r="R8" s="232"/>
      <c r="S8" s="232"/>
      <c r="T8" s="233"/>
      <c r="U8" s="227"/>
      <c r="V8" s="227">
        <f>SUM(V9:V9)</f>
        <v>0</v>
      </c>
      <c r="W8" s="227"/>
      <c r="X8" s="227"/>
      <c r="AG8" t="s">
        <v>207</v>
      </c>
    </row>
    <row r="9" spans="1:60" outlineLevel="1" x14ac:dyDescent="0.25">
      <c r="A9" s="234">
        <v>1</v>
      </c>
      <c r="B9" s="235" t="s">
        <v>624</v>
      </c>
      <c r="C9" s="254" t="s">
        <v>625</v>
      </c>
      <c r="D9" s="236" t="s">
        <v>626</v>
      </c>
      <c r="E9" s="237">
        <v>1</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225</v>
      </c>
      <c r="T9" s="240" t="s">
        <v>212</v>
      </c>
      <c r="U9" s="223">
        <v>0</v>
      </c>
      <c r="V9" s="223">
        <f>ROUND(E9*U9,2)</f>
        <v>0</v>
      </c>
      <c r="W9" s="223"/>
      <c r="X9" s="223" t="s">
        <v>238</v>
      </c>
      <c r="Y9" s="212"/>
      <c r="Z9" s="212"/>
      <c r="AA9" s="212"/>
      <c r="AB9" s="212"/>
      <c r="AC9" s="212"/>
      <c r="AD9" s="212"/>
      <c r="AE9" s="212"/>
      <c r="AF9" s="212"/>
      <c r="AG9" s="212" t="s">
        <v>239</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5">
      <c r="A10" s="3"/>
      <c r="B10" s="4"/>
      <c r="C10" s="260"/>
      <c r="D10" s="6"/>
      <c r="E10" s="3"/>
      <c r="F10" s="3"/>
      <c r="G10" s="3"/>
      <c r="H10" s="3"/>
      <c r="I10" s="3"/>
      <c r="J10" s="3"/>
      <c r="K10" s="3"/>
      <c r="L10" s="3"/>
      <c r="M10" s="3"/>
      <c r="N10" s="3"/>
      <c r="O10" s="3"/>
      <c r="P10" s="3"/>
      <c r="Q10" s="3"/>
      <c r="R10" s="3"/>
      <c r="S10" s="3"/>
      <c r="T10" s="3"/>
      <c r="U10" s="3"/>
      <c r="V10" s="3"/>
      <c r="W10" s="3"/>
      <c r="X10" s="3"/>
      <c r="AE10">
        <v>15</v>
      </c>
      <c r="AF10">
        <v>21</v>
      </c>
      <c r="AG10" t="s">
        <v>193</v>
      </c>
    </row>
    <row r="11" spans="1:60" x14ac:dyDescent="0.25">
      <c r="A11" s="215"/>
      <c r="B11" s="216" t="s">
        <v>29</v>
      </c>
      <c r="C11" s="261"/>
      <c r="D11" s="217"/>
      <c r="E11" s="218"/>
      <c r="F11" s="218"/>
      <c r="G11" s="252">
        <f>G8</f>
        <v>0</v>
      </c>
      <c r="H11" s="3"/>
      <c r="I11" s="3"/>
      <c r="J11" s="3"/>
      <c r="K11" s="3"/>
      <c r="L11" s="3"/>
      <c r="M11" s="3"/>
      <c r="N11" s="3"/>
      <c r="O11" s="3"/>
      <c r="P11" s="3"/>
      <c r="Q11" s="3"/>
      <c r="R11" s="3"/>
      <c r="S11" s="3"/>
      <c r="T11" s="3"/>
      <c r="U11" s="3"/>
      <c r="V11" s="3"/>
      <c r="W11" s="3"/>
      <c r="X11" s="3"/>
      <c r="AE11">
        <f>SUMIF(L7:L9,AE10,G7:G9)</f>
        <v>0</v>
      </c>
      <c r="AF11">
        <f>SUMIF(L7:L9,AF10,G7:G9)</f>
        <v>0</v>
      </c>
      <c r="AG11" t="s">
        <v>261</v>
      </c>
    </row>
    <row r="12" spans="1:60" x14ac:dyDescent="0.25">
      <c r="C12" s="262"/>
      <c r="D12" s="10"/>
      <c r="AG12" t="s">
        <v>262</v>
      </c>
    </row>
    <row r="13" spans="1:60" x14ac:dyDescent="0.25">
      <c r="D13" s="10"/>
    </row>
    <row r="14" spans="1:60" x14ac:dyDescent="0.25">
      <c r="D14" s="10"/>
    </row>
    <row r="15" spans="1:60" x14ac:dyDescent="0.25">
      <c r="D15" s="10"/>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Sr4KquSupLz54b6NBwAn6weEKqU0nvwoE9bF0yTFi3gOBEKyUUpoaDud7934beqOjkcRgUcA27/JnEingnw+Bg==" saltValue="Xqf27bi8EnkQcE2O5I5uog=="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00 87200700 Naklady</vt:lpstr>
      <vt:lpstr>101 872007101 Pol</vt:lpstr>
      <vt:lpstr>301 872007301 Pol</vt:lpstr>
      <vt:lpstr>401 872007401 Pol</vt:lpstr>
      <vt:lpstr>402 872007402 Pol</vt:lpstr>
      <vt:lpstr>501 872007501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87200700 Naklady'!Názvy_tisku</vt:lpstr>
      <vt:lpstr>'101 872007101 Pol'!Názvy_tisku</vt:lpstr>
      <vt:lpstr>'301 872007301 Pol'!Názvy_tisku</vt:lpstr>
      <vt:lpstr>'401 872007401 Pol'!Názvy_tisku</vt:lpstr>
      <vt:lpstr>'402 872007402 Pol'!Názvy_tisku</vt:lpstr>
      <vt:lpstr>'501 872007501 Pol'!Názvy_tisku</vt:lpstr>
      <vt:lpstr>oadresa</vt:lpstr>
      <vt:lpstr>Stavba!Objednatel</vt:lpstr>
      <vt:lpstr>Stavba!Objekt</vt:lpstr>
      <vt:lpstr>'00 87200700 Naklady'!Oblast_tisku</vt:lpstr>
      <vt:lpstr>'101 872007101 Pol'!Oblast_tisku</vt:lpstr>
      <vt:lpstr>'301 872007301 Pol'!Oblast_tisku</vt:lpstr>
      <vt:lpstr>'401 872007401 Pol'!Oblast_tisku</vt:lpstr>
      <vt:lpstr>'402 872007402 Pol'!Oblast_tisku</vt:lpstr>
      <vt:lpstr>'501 872007501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Petr</cp:lastModifiedBy>
  <cp:lastPrinted>2019-03-19T12:27:02Z</cp:lastPrinted>
  <dcterms:created xsi:type="dcterms:W3CDTF">2009-04-08T07:15:50Z</dcterms:created>
  <dcterms:modified xsi:type="dcterms:W3CDTF">2022-01-12T12:32:38Z</dcterms:modified>
</cp:coreProperties>
</file>