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01 - Stavební část ..." sheetId="2" r:id="rId2"/>
    <sheet name="SO 01.02 - Hromosvod - zp..." sheetId="3" r:id="rId3"/>
    <sheet name="SO 01.03 - Uzemnění - způ..." sheetId="4" r:id="rId4"/>
    <sheet name="SO 01.04 - Stavební část ..." sheetId="5" r:id="rId5"/>
    <sheet name="VRN 01 - Vedlejší rozpočt..." sheetId="6" r:id="rId6"/>
    <sheet name="VRN 02 - Vedlejší rozpočt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_FilterDatabase" localSheetId="1" hidden="1">'SO 01.01 - Stavební část ...'!$C$103:$K$1005</definedName>
    <definedName name="_xlnm.Print_Area" localSheetId="1">'SO 01.01 - Stavební část ...'!$C$4:$J$39,'SO 01.01 - Stavební část ...'!$C$45:$J$85,'SO 01.01 - Stavební část ...'!$C$91:$K$1005</definedName>
    <definedName name="_xlnm._FilterDatabase" localSheetId="2" hidden="1">'SO 01.02 - Hromosvod - zp...'!$C$84:$K$127</definedName>
    <definedName name="_xlnm.Print_Area" localSheetId="2">'SO 01.02 - Hromosvod - zp...'!$C$4:$J$39,'SO 01.02 - Hromosvod - zp...'!$C$45:$J$66,'SO 01.02 - Hromosvod - zp...'!$C$72:$K$127</definedName>
    <definedName name="_xlnm._FilterDatabase" localSheetId="3" hidden="1">'SO 01.03 - Uzemnění - způ...'!$C$84:$K$114</definedName>
    <definedName name="_xlnm.Print_Area" localSheetId="3">'SO 01.03 - Uzemnění - způ...'!$C$4:$J$39,'SO 01.03 - Uzemnění - způ...'!$C$45:$J$66,'SO 01.03 - Uzemnění - způ...'!$C$72:$K$114</definedName>
    <definedName name="_xlnm._FilterDatabase" localSheetId="4" hidden="1">'SO 01.04 - Stavební část ...'!$C$81:$K$118</definedName>
    <definedName name="_xlnm.Print_Area" localSheetId="4">'SO 01.04 - Stavební část ...'!$C$4:$J$39,'SO 01.04 - Stavební část ...'!$C$45:$J$63,'SO 01.04 - Stavební část ...'!$C$69:$K$118</definedName>
    <definedName name="_xlnm._FilterDatabase" localSheetId="5" hidden="1">'VRN 01 - Vedlejší rozpočt...'!$C$92:$K$133</definedName>
    <definedName name="_xlnm.Print_Area" localSheetId="5">'VRN 01 - Vedlejší rozpočt...'!$C$4:$J$39,'VRN 01 - Vedlejší rozpočt...'!$C$45:$J$74,'VRN 01 - Vedlejší rozpočt...'!$C$80:$K$133</definedName>
    <definedName name="_xlnm._FilterDatabase" localSheetId="6" hidden="1">'VRN 02 - Vedlejší rozpočt...'!$C$83:$K$99</definedName>
    <definedName name="_xlnm.Print_Area" localSheetId="6">'VRN 02 - Vedlejší rozpočt...'!$C$4:$J$39,'VRN 02 - Vedlejší rozpočt...'!$C$45:$J$65,'VRN 02 - Vedlejší rozpočt...'!$C$71:$K$99</definedName>
    <definedName name="_xlnm.Print_Area" localSheetId="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01.01 - Stavební část ...'!$103:$103</definedName>
    <definedName name="_xlnm.Print_Titles" localSheetId="2">'SO 01.02 - Hromosvod - zp...'!$84:$84</definedName>
    <definedName name="_xlnm.Print_Titles" localSheetId="3">'SO 01.03 - Uzemnění - způ...'!$84:$84</definedName>
    <definedName name="_xlnm.Print_Titles" localSheetId="4">'SO 01.04 - Stavební část ...'!$81:$81</definedName>
    <definedName name="_xlnm.Print_Titles" localSheetId="5">'VRN 01 - Vedlejší rozpočt...'!$92:$92</definedName>
    <definedName name="_xlnm.Print_Titles" localSheetId="6">'VRN 02 - Vedlejší rozpočt...'!$83:$83</definedName>
  </definedNames>
  <calcPr fullCalcOnLoad="1"/>
</workbook>
</file>

<file path=xl/sharedStrings.xml><?xml version="1.0" encoding="utf-8"?>
<sst xmlns="http://schemas.openxmlformats.org/spreadsheetml/2006/main" count="11517" uniqueCount="2003">
  <si>
    <t>Export Komplet</t>
  </si>
  <si>
    <t>VZ</t>
  </si>
  <si>
    <t>2.0</t>
  </si>
  <si>
    <t>ZAMOK</t>
  </si>
  <si>
    <t>False</t>
  </si>
  <si>
    <t>{4cf5a8b5-e470-40be-8a39-f9beae221390}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</si>
  <si>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</si>
  <si>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</si>
  <si>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</si>
  <si>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</si>
  <si>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</si>
  <si>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</si>
  <si>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</si>
  <si>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</si>
  <si>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21_b_01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</si>
  <si>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</si>
  <si>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</si>
  <si>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Revitalizace bytového domu Jičínská 272, Nový Jičín - DPS</t>
  </si>
  <si>
    <t>KSO:</t>
  </si>
  <si>
    <t/>
  </si>
  <si>
    <t>CC-CZ:</t>
  </si>
  <si>
    <t>Místo:</t>
  </si>
  <si>
    <t>Jičínská 272, Nový Jičín</t>
  </si>
  <si>
    <t>Datum:</t>
  </si>
  <si>
    <t>16. 3. 2021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</si>
  <si>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</si>
  <si>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</si>
  <si>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</si>
  <si>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</si>
  <si>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</si>
  <si>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</si>
  <si>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</si>
  <si>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</si>
  <si>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</si>
  <si>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</si>
  <si>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</si>
  <si>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</si>
  <si>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</si>
  <si>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</si>
  <si>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</si>
  <si>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</si>
  <si>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</si>
  <si>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</si>
  <si>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</si>
  <si>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</si>
  <si>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</si>
  <si>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</si>
  <si>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</si>
  <si>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</si>
  <si>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</si>
  <si>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</si>
  <si>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</si>
  <si>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</si>
  <si>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</si>
  <si>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</si>
  <si>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</si>
  <si>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</si>
  <si>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</si>
  <si>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</si>
  <si>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</si>
  <si>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</si>
  <si>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</si>
  <si>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</si>
  <si>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</si>
  <si>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</si>
  <si>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</si>
  <si>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</si>
  <si>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</si>
  <si>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</si>
  <si>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</si>
  <si>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</si>
  <si>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</si>
  <si>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</si>
  <si>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</si>
  <si>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</si>
  <si>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</si>
  <si>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01.01</t>
  </si>
  <si>
    <t>Stavební část - způsobilé výdaje</t>
  </si>
  <si>
    <t>STA</t>
  </si>
  <si>
    <t>1</t>
  </si>
  <si>
    <t>{3e8e66c8-32a4-4787-8e65-0ba65b0073f4}</t>
  </si>
  <si>
    <t>SO 01.02</t>
  </si>
  <si>
    <t>Hromosvod - způsobilé výdaje</t>
  </si>
  <si>
    <t>{e346df04-ae82-4ff4-9ef9-80639a737dfd}</t>
  </si>
  <si>
    <t>SO 01.03</t>
  </si>
  <si>
    <t>Uzemnění - způsobilé výdaje</t>
  </si>
  <si>
    <t>{59ad6301-f6da-4334-8d4d-e202edca64b1}</t>
  </si>
  <si>
    <t>SO 01.04</t>
  </si>
  <si>
    <t>Stavební část - nezpůsobilé výdaje</t>
  </si>
  <si>
    <t>{c3ea6771-83c7-414f-bcfe-e686fb86d738}</t>
  </si>
  <si>
    <t>VRN 01</t>
  </si>
  <si>
    <t>Vedlejší rozpočtové náklady - způsobilé výdaje</t>
  </si>
  <si>
    <t>{a814d6ba-2a40-4ea5-bad1-3824c7d37be5}</t>
  </si>
  <si>
    <t>VRN 02</t>
  </si>
  <si>
    <t>Vedlejší rozpočtové náklady - nezpůsobilé výdaje</t>
  </si>
  <si>
    <t>{43ae3871-88d1-4e1f-8985-72274e7b25d4}</t>
  </si>
  <si>
    <t>KRYCÍ LIST SOUPISU PRACÍ</t>
  </si>
  <si>
    <t>Objekt:</t>
  </si>
  <si>
    <t>SO 01.01 - Stavební část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</si>
  <si>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</si>
  <si>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</si>
  <si>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</si>
  <si>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</si>
  <si>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</si>
  <si>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</si>
  <si>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</si>
  <si>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</si>
  <si>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</si>
  <si>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</si>
  <si>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</si>
  <si>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</si>
  <si>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</si>
  <si>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</si>
  <si>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</si>
  <si>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</si>
  <si>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</si>
  <si>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</si>
  <si>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</si>
  <si>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</si>
  <si>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</si>
  <si>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</si>
  <si>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</si>
  <si>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</si>
  <si>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</si>
  <si>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</si>
  <si>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</si>
  <si>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</si>
  <si>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</si>
  <si>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</si>
  <si>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</si>
  <si>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</si>
  <si>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</si>
  <si>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</si>
  <si>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</si>
  <si>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</si>
  <si>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</si>
  <si>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</si>
  <si>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</si>
  <si>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</si>
  <si>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</si>
  <si>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</si>
  <si>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</si>
  <si>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</si>
  <si>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</si>
  <si>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</si>
  <si>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</si>
  <si>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</si>
  <si>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</si>
  <si>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</si>
  <si>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01</t>
  </si>
  <si>
    <t>4</t>
  </si>
  <si>
    <t>2</t>
  </si>
  <si>
    <t>259887453</t>
  </si>
  <si>
    <t>Online PSC</t>
  </si>
  <si>
    <t>https://podminky.urs.cz/item/CS_URS_2022_01/113106121</t>
  </si>
  <si>
    <t>VV</t>
  </si>
  <si>
    <t>Stávající okapový chodník:</t>
  </si>
  <si>
    <t>0,5*(10,465+4,270+1,2+7,590+0,5+15,990+0,5+11,865+7,665+0,5+2,4+2,805)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</si>
  <si>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</si>
  <si>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</si>
  <si>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1821352875</t>
  </si>
  <si>
    <t>https://podminky.urs.cz/item/CS_URS_2022_01/113107112</t>
  </si>
  <si>
    <t>32,875</t>
  </si>
  <si>
    <t>3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</si>
  <si>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</si>
  <si>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</si>
  <si>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158864523</t>
  </si>
  <si>
    <t>https://podminky.urs.cz/item/CS_URS_2022_01/113107341</t>
  </si>
  <si>
    <t>Vybourání asfaltu v exteriéru:</t>
  </si>
  <si>
    <t>"NJ_Jicinska272_DPS-D 1.1.10-1.NP_NS.pdf</t>
  </si>
  <si>
    <t>4,217+4,420</t>
  </si>
  <si>
    <t>Součet</t>
  </si>
  <si>
    <t>119003227</t>
  </si>
  <si>
    <t>Pomocné konstrukce při zabezpečení výkopu svislé ocelové mobilní oplocení, výšky přes 1,5 do 2,2 m panely vyplněné dráty zřízení</t>
  </si>
  <si>
    <t>m</t>
  </si>
  <si>
    <t>39252551</t>
  </si>
  <si>
    <t>https://podminky.urs.cz/item/CS_URS_2022_01/119003227</t>
  </si>
  <si>
    <t>5</t>
  </si>
  <si>
    <t>119003228</t>
  </si>
  <si>
    <t>Pomocné konstrukce při zabezpečení výkopu svislé ocelové mobilní oplocení, výšky přes 1,5 do 2,2 m panely vyplněné dráty odstranění</t>
  </si>
  <si>
    <t>-1017657877</t>
  </si>
  <si>
    <t>https://podminky.urs.cz/item/CS_URS_2022_01/119003228</t>
  </si>
  <si>
    <t>6</t>
  </si>
  <si>
    <t>121112003</t>
  </si>
  <si>
    <t>Sejmutí ornice ručně při souvislé ploše, tl. vrstvy do 200 mm</t>
  </si>
  <si>
    <t>1547733234</t>
  </si>
  <si>
    <t>https://podminky.urs.cz/item/CS_URS_2022_01/121112003</t>
  </si>
  <si>
    <t>(10,465+0,480+0,2+0,480+0,2+4,270+1,2+7,590+15,99+11,865+2,280+1,1+0,43+1,640+7,665+2,4+2,805)*2,0</t>
  </si>
  <si>
    <t>7</t>
  </si>
  <si>
    <t>132212331</t>
  </si>
  <si>
    <t>Hloubení nezapažených rýh šířky přes 800 do 2 000 mm ručně s urovnáním dna do předepsaného profilu a spádu v hornině třídy těžitelnosti I skupiny 3 soudržných</t>
  </si>
  <si>
    <t>m3</t>
  </si>
  <si>
    <t>-312424909</t>
  </si>
  <si>
    <t>https://podminky.urs.cz/item/CS_URS_2022_01/132212331</t>
  </si>
  <si>
    <t>Výkopy: šířka x délka x hloubka</t>
  </si>
  <si>
    <t>1,5*(10,465+0,480+0,2+0,480+0,2+3,670+4,270+1,2+7,590+15,99+11,865+2,280+1,1+3,740+0,43+1,640+7,665+2,4+2,805)*1,5</t>
  </si>
  <si>
    <t>8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</si>
  <si>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</si>
  <si>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</si>
  <si>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1833531820</t>
  </si>
  <si>
    <t>https://podminky.urs.cz/item/CS_URS_2022_01/162211311</t>
  </si>
  <si>
    <t>9</t>
  </si>
  <si>
    <t>174101101</t>
  </si>
  <si>
    <t>Zásyp sypaninou z jakékoliv horniny strojně s uložením výkopku ve vrstvách se zhutněním jam, šachet, rýh nebo kolem objektů v těchto vykopávkách</t>
  </si>
  <si>
    <t>1224078526</t>
  </si>
  <si>
    <t>https://podminky.urs.cz/item/CS_URS_2022_01/174101101</t>
  </si>
  <si>
    <t>Zpětný zásyp výkopu zateplení soklu:</t>
  </si>
  <si>
    <t>176,558</t>
  </si>
  <si>
    <t>10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</si>
  <si>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</si>
  <si>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</si>
  <si>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-411102436</t>
  </si>
  <si>
    <t>https://podminky.urs.cz/item/CS_URS_2022_01/175111101</t>
  </si>
  <si>
    <t>P</t>
  </si>
  <si>
    <t>Poznámka k položce:
Hutnění materiálu ve vrstvách max. 200mm!</t>
  </si>
  <si>
    <t>Obsyp přípojek:</t>
  </si>
  <si>
    <t>11</t>
  </si>
  <si>
    <t>M</t>
  </si>
  <si>
    <t>58337303</t>
  </si>
  <si>
    <t>štěrkopísek frakce 0/8</t>
  </si>
  <si>
    <t>t</t>
  </si>
  <si>
    <t>-421373849</t>
  </si>
  <si>
    <t>Poznámka k položce:
kamenivo přírodní těžené frakce 0/8 (nepřípustné pro zásyp jsou popílek, hlušina (haldovina), struska a recykláty)</t>
  </si>
  <si>
    <t>10*1,950</t>
  </si>
  <si>
    <t>12</t>
  </si>
  <si>
    <t>181301111</t>
  </si>
  <si>
    <t>Rozprostření a urovnání ornice v rovině nebo ve svahu sklonu do 1:5 strojně při souvislé ploše přes 500 m2, tl. vrstvy do 200 mm</t>
  </si>
  <si>
    <t>1128946459</t>
  </si>
  <si>
    <t>https://podminky.urs.cz/item/CS_URS_2022_01/181301111</t>
  </si>
  <si>
    <t>Svislé a kompletní konstrukce</t>
  </si>
  <si>
    <t>13</t>
  </si>
  <si>
    <t>311272141</t>
  </si>
  <si>
    <t>Zdivo z pórobetonových tvárnic na tenké maltové lože, tl. zdiva 250 mm pevnost tvárnic přes P2 do P4, objemová hmotnost přes 450 do 600 kg/m3 na pero a drážku</t>
  </si>
  <si>
    <t>83614786</t>
  </si>
  <si>
    <t>https://podminky.urs.cz/item/CS_URS_2022_01/311272141</t>
  </si>
  <si>
    <t>1.NP (u vstupu):</t>
  </si>
  <si>
    <t>3,05*3,2</t>
  </si>
  <si>
    <t>3,360*3,2</t>
  </si>
  <si>
    <t>Mínus dveře:</t>
  </si>
  <si>
    <t>-1,7*2,05</t>
  </si>
  <si>
    <t>-1,1*2,05</t>
  </si>
  <si>
    <t>14</t>
  </si>
  <si>
    <t>311272211</t>
  </si>
  <si>
    <t>Zdivo z pórobetonových tvárnic na tenké maltové lože, tl. zdiva 300 mm pevnost tvárnic do P2, objemová hmotnost do 450 kg/m3 hladkých</t>
  </si>
  <si>
    <t>-1799462302</t>
  </si>
  <si>
    <t>https://podminky.urs.cz/item/CS_URS_2022_01/311272211</t>
  </si>
  <si>
    <t>Dozdívka nástupní hrany lodžií:</t>
  </si>
  <si>
    <t>((1+1+1+1+1)*0,2)*7</t>
  </si>
  <si>
    <t>317143445</t>
  </si>
  <si>
    <t>Překlady nosné z pórobetonu osazené do tenkého maltového lože, pro zdi tl. 250 mm, délky překladu přes 2100 do 2400 mm</t>
  </si>
  <si>
    <t>kus</t>
  </si>
  <si>
    <t>2131695452</t>
  </si>
  <si>
    <t>https://podminky.urs.cz/item/CS_URS_2022_01/317143445</t>
  </si>
  <si>
    <t>16</t>
  </si>
  <si>
    <t>317941121</t>
  </si>
  <si>
    <t>Osazování ocelových válcovaných nosníků na zdivu I nebo IE nebo U nebo UE nebo L do č. 12 nebo výšky do 120 mm</t>
  </si>
  <si>
    <t>648860255</t>
  </si>
  <si>
    <t>https://podminky.urs.cz/item/CS_URS_2022_01/317941121</t>
  </si>
  <si>
    <t>17</t>
  </si>
  <si>
    <t>13010744</t>
  </si>
  <si>
    <t>ocel profilová jakost S235JR (11 375) průřez IPE 120</t>
  </si>
  <si>
    <t>-895762680</t>
  </si>
  <si>
    <t>Váha 10,60Kg/m:</t>
  </si>
  <si>
    <t>(1,4*2*10,60)/1000</t>
  </si>
  <si>
    <t>Komunikace pozemní</t>
  </si>
  <si>
    <t>18</t>
  </si>
  <si>
    <t>564231111</t>
  </si>
  <si>
    <t>Podklad nebo podsyp ze štěrkopísku ŠP s rozprostřením, vlhčením a zhutněním plochy přes 100 m2, po zhutnění tl. 100 mm</t>
  </si>
  <si>
    <t>905155606</t>
  </si>
  <si>
    <t>https://podminky.urs.cz/item/CS_URS_2022_01/564231111</t>
  </si>
  <si>
    <t>Podklad pro nový okapový chodník:</t>
  </si>
  <si>
    <t>19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</si>
  <si>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</si>
  <si>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</si>
  <si>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-1470128805</t>
  </si>
  <si>
    <t>https://podminky.urs.cz/item/CS_URS_2022_01/596841120</t>
  </si>
  <si>
    <t>Použít stávající materiál - 10% výměna poškozených dlaždic:</t>
  </si>
  <si>
    <t>20</t>
  </si>
  <si>
    <t>59246003</t>
  </si>
  <si>
    <t>dlažba plošná betonová terasová hladká 500x500x50mm</t>
  </si>
  <si>
    <t>38056159</t>
  </si>
  <si>
    <t>32,875*0,1 'Přepočtené koeficientem množství</t>
  </si>
  <si>
    <t>Úpravy povrchů, podlahy a osazování výplní</t>
  </si>
  <si>
    <t>611311141</t>
  </si>
  <si>
    <t>Omítka vápenná vnitřních ploch nanášená ručně dvouvrstvá štuková, tloušťky jádrové omítky do 10 mm a tloušťky štuku do 3 mm vodorovných konstrukcí stropů rovných</t>
  </si>
  <si>
    <t>471194009</t>
  </si>
  <si>
    <t>https://podminky.urs.cz/item/CS_URS_2022_01/611311141</t>
  </si>
  <si>
    <t>Nová izolace stropů v 1.PP:</t>
  </si>
  <si>
    <t>9,91+20,45+17+16,28+109,23+14,28+20,33+74,97+13,25+8,12</t>
  </si>
  <si>
    <t>22</t>
  </si>
  <si>
    <t>612311141</t>
  </si>
  <si>
    <t>Omítka vápenná vnitřních ploch nanášená ručně dvouvrstvá štuková, tloušťky jádrové omítky do 10 mm a tloušťky štuku do 3 mm svislých konstrukcí stěn</t>
  </si>
  <si>
    <t>774493982</t>
  </si>
  <si>
    <t>https://podminky.urs.cz/item/CS_URS_2022_01/612311141</t>
  </si>
  <si>
    <t>14,772*2</t>
  </si>
  <si>
    <t>7,0*2</t>
  </si>
  <si>
    <t>23</t>
  </si>
  <si>
    <t>612325302</t>
  </si>
  <si>
    <t>Vápenocementová omítka ostění nebo nadpraží štuková</t>
  </si>
  <si>
    <t>-1403885811</t>
  </si>
  <si>
    <t>https://podminky.urs.cz/item/CS_URS_2022_01/612325302</t>
  </si>
  <si>
    <t>"NJ_Jicinska272_DPS-D 1.1.08-POHLED J_BP.pdf</t>
  </si>
  <si>
    <t>61,880</t>
  </si>
  <si>
    <t>24</t>
  </si>
  <si>
    <t>621131121</t>
  </si>
  <si>
    <t>Podkladní a spojovací vrstva vnějších omítaných ploch penetrace nanášená ručně podhledů</t>
  </si>
  <si>
    <t>-2042427583</t>
  </si>
  <si>
    <t>https://podminky.urs.cz/item/CS_URS_2022_01/621131121</t>
  </si>
  <si>
    <t>Nová izolace stropů v 1.PP (2x):</t>
  </si>
  <si>
    <t>(9,91+20,45+17+16,28+109,23+14,28+20,33+74,97+13,25+8,12)*2</t>
  </si>
  <si>
    <t>Podhledy lodžií:</t>
  </si>
  <si>
    <t>180,136</t>
  </si>
  <si>
    <t>25</t>
  </si>
  <si>
    <t>621142001</t>
  </si>
  <si>
    <t>Potažení vnějších ploch pletivem v ploše nebo pruzích, na plném podkladu sklovláknitým vtlačením do tmelu podhledů</t>
  </si>
  <si>
    <t>1443527684</t>
  </si>
  <si>
    <t>https://podminky.urs.cz/item/CS_URS_2022_01/621142001</t>
  </si>
  <si>
    <t>26</t>
  </si>
  <si>
    <t>621221031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</si>
  <si>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120 do 160 mm</t>
  </si>
  <si>
    <t>-851891763</t>
  </si>
  <si>
    <t>https://podminky.urs.cz/item/CS_URS_2022_01/621221031</t>
  </si>
  <si>
    <t>Poznámka k položce:
1. V cenách jsou započteny náklady na:
a) upevnění desek lepením a talířovými hmoždinkami,
b) přestěrkování izolačních desek (armovací tmel),
c) vložení sklovláknité výztužné tkaniny (zesilující skelná tkanina),
d) uzavření otvorů po kotvách lešení.</t>
  </si>
  <si>
    <t>Izolace pohledů lodžií:</t>
  </si>
  <si>
    <t>(1,20*3,420+1,20*3,420+1,20*3,420+1,20*2,220+1,20*2,225)*7</t>
  </si>
  <si>
    <t>((0,25+0,3)*3,420+(0,25+0,3)*3,420+(0,25+0,3)*3,420+(0,25+0,3)*2,220+(0,25+0,3)*2,225)*7</t>
  </si>
  <si>
    <t>27</t>
  </si>
  <si>
    <t>63151566</t>
  </si>
  <si>
    <t>deska tepelně izolační minerální kontaktních fasád podélné vlákno λ=0,038 tl 160mm</t>
  </si>
  <si>
    <t>1325632555</t>
  </si>
  <si>
    <t>180,136*1,02 'Přepočtené koeficientem množství</t>
  </si>
  <si>
    <t>28</t>
  </si>
  <si>
    <t>621531022</t>
  </si>
  <si>
    <t>Omítka tenkovrstvá silikonová vnějších ploch probarvená bez penetrace zatíraná (škrábaná), zrnitost 2,0 mm podhledů</t>
  </si>
  <si>
    <t>-681040782</t>
  </si>
  <si>
    <t>https://podminky.urs.cz/item/CS_URS_2022_01/621531022</t>
  </si>
  <si>
    <t>29</t>
  </si>
  <si>
    <t>622131121</t>
  </si>
  <si>
    <t>Podkladní a spojovací vrstva vnějších omítaných ploch penetrace nanášená ručně stěn</t>
  </si>
  <si>
    <t>-456009586</t>
  </si>
  <si>
    <t>https://podminky.urs.cz/item/CS_URS_2022_01/622131121</t>
  </si>
  <si>
    <t>Plocha soklu:</t>
  </si>
  <si>
    <t>1,2*(10,465+0,480+0,2+0,480+0,2+3,670+4,270+1,2+7,590+15,99+11,865+2,280+1,1+3,740+0,43+1,640+7,665+2,4+2,805)</t>
  </si>
  <si>
    <t>Izolace fasády:</t>
  </si>
  <si>
    <t>13,560+40,894+384,440+1365,770+39,235+193,562</t>
  </si>
  <si>
    <t>Izolace stěn v 1.NP (u vstupu):</t>
  </si>
  <si>
    <t>(0,48+0,46+0,16+0,16+0,310+0,48)*3,2</t>
  </si>
  <si>
    <t>30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</si>
  <si>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</si>
  <si>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</si>
  <si>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260485562</t>
  </si>
  <si>
    <t>https://podminky.urs.cz/item/CS_URS_2022_01/622211011</t>
  </si>
  <si>
    <t>Izolace čelní strany podlahy lodžie:</t>
  </si>
  <si>
    <t>(0,4*(3,420+3,320+3,420+2,220+2,225))*7</t>
  </si>
  <si>
    <t>Izolace nástupní hrany lodžií:</t>
  </si>
  <si>
    <t>((1+1+1+1+1)*0,20)*7</t>
  </si>
  <si>
    <t>Vnitřní stěny lodžií:</t>
  </si>
  <si>
    <t>175</t>
  </si>
  <si>
    <t>31</t>
  </si>
  <si>
    <t>28376806</t>
  </si>
  <si>
    <t>deska fenolická tepelně izolační fasádní λ=0,020 tl 80mm</t>
  </si>
  <si>
    <t>-435321861</t>
  </si>
  <si>
    <t>188,56*1,02 'Přepočtené koeficientem množství</t>
  </si>
  <si>
    <t>32</t>
  </si>
  <si>
    <t>28376441</t>
  </si>
  <si>
    <t>deska z polystyrénu XPS, hrana rovná a strukturovaný povrch 300kPa tl 60mm</t>
  </si>
  <si>
    <t>708874369</t>
  </si>
  <si>
    <t>40,894*1,02 'Přepočtené koeficientem množství</t>
  </si>
  <si>
    <t>33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</si>
  <si>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</si>
  <si>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</si>
  <si>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-225646501</t>
  </si>
  <si>
    <t>https://podminky.urs.cz/item/CS_URS_2022_01/622211021</t>
  </si>
  <si>
    <t>Izolace soklu:</t>
  </si>
  <si>
    <t>(1,5+1,0)*(10,465+0,480+0,2+0,480+0,2+3,670+4,270+1,2+7,590+15,99+11,865+2,280+1,1+3,740+0,43+1,640+7,665+2,4+2,805)</t>
  </si>
  <si>
    <t>34</t>
  </si>
  <si>
    <t>28376443</t>
  </si>
  <si>
    <t>deska z polystyrénu XPS, hrana rovná a strukturovaný povrch 300kPa tl 100mm</t>
  </si>
  <si>
    <t>649333599</t>
  </si>
  <si>
    <t>196,175*1,05 'Přepočtené koeficientem množství</t>
  </si>
  <si>
    <t>35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</si>
  <si>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</si>
  <si>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</si>
  <si>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-721862522</t>
  </si>
  <si>
    <t>https://podminky.urs.cz/item/CS_URS_2022_01/622221011</t>
  </si>
  <si>
    <t>Izolace bočnic lodžií:</t>
  </si>
  <si>
    <t>"NJ_Jicinska272_DPS-D 1.1.14-POHLED S+Z_NS.pdf</t>
  </si>
  <si>
    <t>(19,222)*10*2</t>
  </si>
  <si>
    <t>36</t>
  </si>
  <si>
    <t>63141414</t>
  </si>
  <si>
    <t>deska tepelně izolační minerální kontaktních fasád podélné vlákno λ=0,038 tl 80mm</t>
  </si>
  <si>
    <t>-107914369</t>
  </si>
  <si>
    <t>(19,222)*10</t>
  </si>
  <si>
    <t>192,22*1,02 'Přepočtené koeficientem množství</t>
  </si>
  <si>
    <t>37</t>
  </si>
  <si>
    <t>28376802</t>
  </si>
  <si>
    <t>deska fenolická tepelně izolační fasádní λ=0,021 tl 40mm</t>
  </si>
  <si>
    <t>1706418942</t>
  </si>
  <si>
    <t>38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</si>
  <si>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</si>
  <si>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</si>
  <si>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-902416182</t>
  </si>
  <si>
    <t>https://podminky.urs.cz/item/CS_URS_2022_01/622221031</t>
  </si>
  <si>
    <t>Izolace fasády zbývající část 1.np:</t>
  </si>
  <si>
    <t>2,0*(10,465+0,480+0,2+0,480+0,2+3,670+4,270+1,2+7,590+15,99+11,865+2,280+1,1+3,740+0,43+1,640+7,665+2,4+2,805)</t>
  </si>
  <si>
    <t>Izolace fasády část 2.np až 8.np:</t>
  </si>
  <si>
    <t>(23,920-2,0)*(26,185+1,2+0,16+16,370+0,16+11,895+0,16+3,740+0,16+1,640+7,775+2,4+2,615)</t>
  </si>
  <si>
    <t>Stěna výklenku severní vstup:</t>
  </si>
  <si>
    <t>(2,280+1,640)*3,2</t>
  </si>
  <si>
    <t>Strojovna výtahu:</t>
  </si>
  <si>
    <t>2,8*(4,6*2+4,91*2)</t>
  </si>
  <si>
    <t>Mínus otvorové výplně:</t>
  </si>
  <si>
    <t>-438,105</t>
  </si>
  <si>
    <t>Mezisoučet</t>
  </si>
  <si>
    <t>39</t>
  </si>
  <si>
    <t>1034582238</t>
  </si>
  <si>
    <t>1431,57*1,05 'Přepočtené koeficientem množství</t>
  </si>
  <si>
    <t>40</t>
  </si>
  <si>
    <t>622221041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</si>
  <si>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160 do 200 mm</t>
  </si>
  <si>
    <t>-1042251685</t>
  </si>
  <si>
    <t>https://podminky.urs.cz/item/CS_URS_2022_01/622221041</t>
  </si>
  <si>
    <t>Izolace detail úpravy soklu:</t>
  </si>
  <si>
    <t>0,5*(10,465+0,480+0,2+0,480+0,2+3,670+4,270+1,2+7,590+15,99+11,865+2,280+1,1+3,740+0,43+1,640+7,665+2,4+2,805)</t>
  </si>
  <si>
    <t>41</t>
  </si>
  <si>
    <t>63151568</t>
  </si>
  <si>
    <t>deska tepelně izolační minerální kontaktních fasád podélné vlákno λ=0,038 tl 200mm</t>
  </si>
  <si>
    <t>915582843</t>
  </si>
  <si>
    <t>39,235*1,1 'Přepočtené koeficientem množství</t>
  </si>
  <si>
    <t>42</t>
  </si>
  <si>
    <t>622222001</t>
  </si>
  <si>
    <t>Montáž kontaktního zateplení vnějšího ostění, nadpraží nebo parapetu lepením z desek z minerální vlny s podélnou nebo kolmou orientací vláken nebo z kombinovaných desek hloubky špalet do 200 mm, tloušťky desek do 40 mm</t>
  </si>
  <si>
    <t>1138861906</t>
  </si>
  <si>
    <t>https://podminky.urs.cz/item/CS_URS_2022_01/622222001</t>
  </si>
  <si>
    <t>Celkem obvod otvorových výplní:</t>
  </si>
  <si>
    <t>1173,100</t>
  </si>
  <si>
    <t>43</t>
  </si>
  <si>
    <t>63151518.01</t>
  </si>
  <si>
    <t>deska tepelně izolační minerální kontaktních fasád podélné vlákno λ=0,038 tl 20mm</t>
  </si>
  <si>
    <t>na podkladě CS ÚRS</t>
  </si>
  <si>
    <t>1096997437</t>
  </si>
  <si>
    <t>1173,100*0,15</t>
  </si>
  <si>
    <t>175,965*1,1 'Přepočtené koeficientem množství</t>
  </si>
  <si>
    <t>44</t>
  </si>
  <si>
    <t>622252001</t>
  </si>
  <si>
    <t>Montáž profilů kontaktního zateplení zakládacích soklových připevněných hmoždinkami</t>
  </si>
  <si>
    <t>42957294</t>
  </si>
  <si>
    <t>https://podminky.urs.cz/item/CS_URS_2022_01/622252001</t>
  </si>
  <si>
    <t>10,465+0,480+0,2+0,480+0,2+3,670+4,270+1,2+7,590+15,99+11,865+2,280+1,1+3,740+0,43+1,640+7,665+2,4+2,805</t>
  </si>
  <si>
    <t>45</t>
  </si>
  <si>
    <t>59051657</t>
  </si>
  <si>
    <t>profil zakládací Al tl 0,7mm pro ETICS pro izolant tl 200mm</t>
  </si>
  <si>
    <t>564364371</t>
  </si>
  <si>
    <t>78,47*1,05 'Přepočtené koeficientem množství</t>
  </si>
  <si>
    <t>46</t>
  </si>
  <si>
    <t>622511112</t>
  </si>
  <si>
    <t>Omítka tenkovrstvá akrylátová vnějších ploch probarvená bez penetrace mozaiková střednězrnná stěn</t>
  </si>
  <si>
    <t>1787042877</t>
  </si>
  <si>
    <t>https://podminky.urs.cz/item/CS_URS_2022_01/622511112</t>
  </si>
  <si>
    <t>47</t>
  </si>
  <si>
    <t>622531022</t>
  </si>
  <si>
    <t>Omítka tenkovrstvá silikonová vnějších ploch probarvená bez penetrace zatíraná (škrábaná), zrnitost 2,0 mm stěn</t>
  </si>
  <si>
    <t>-1258632253</t>
  </si>
  <si>
    <t>https://podminky.urs.cz/item/CS_URS_2022_01/622531022</t>
  </si>
  <si>
    <t>48</t>
  </si>
  <si>
    <t>624631211</t>
  </si>
  <si>
    <t>Úprava vnějších spár obvodového pláště z prefabrikovaných dílců tmelení spáry včetně penetračního nátěru tmelem akrylátovým, šířky spáry do 15 mm</t>
  </si>
  <si>
    <t>-1574893489</t>
  </si>
  <si>
    <t>https://podminky.urs.cz/item/CS_URS_2022_01/624631211</t>
  </si>
  <si>
    <t>24*24</t>
  </si>
  <si>
    <t>10*(25,995+1,2+15,990+25,995+2,4+2,805)</t>
  </si>
  <si>
    <t>49</t>
  </si>
  <si>
    <t>624631414</t>
  </si>
  <si>
    <t>Úprava vnějších spár obvodového pláště z prefabrikovaných dílců vyplnění spáry těsnicím provazcem z pěnového polyetylénu, šířky přes 40 do 50 mm</t>
  </si>
  <si>
    <t>1979940552</t>
  </si>
  <si>
    <t>https://podminky.urs.cz/item/CS_URS_2022_01/624631414</t>
  </si>
  <si>
    <t>Obvod otvorových výplní:</t>
  </si>
  <si>
    <t>50</t>
  </si>
  <si>
    <t>629991011</t>
  </si>
  <si>
    <t>Zakrytí vnějších ploch před znečištěním včetně pozdějšího odkrytí výplní otvorů a svislých ploch fólií přilepenou lepící páskou</t>
  </si>
  <si>
    <t>-577017240</t>
  </si>
  <si>
    <t>https://podminky.urs.cz/item/CS_URS_2022_01/629991011</t>
  </si>
  <si>
    <t>Poznámka k položce:
Pe fólie</t>
  </si>
  <si>
    <t>Plocha všech otvorových výplní:</t>
  </si>
  <si>
    <t>438,105</t>
  </si>
  <si>
    <t>51</t>
  </si>
  <si>
    <t>629995101</t>
  </si>
  <si>
    <t>Očištění vnějších ploch tlakovou vodou omytím</t>
  </si>
  <si>
    <t>725577342</t>
  </si>
  <si>
    <t>https://podminky.urs.cz/item/CS_URS_2022_01/629995101</t>
  </si>
  <si>
    <t>Poznámka k položce:
Tlaková voda do max. 50°C, s přidaným čističem fasád.</t>
  </si>
  <si>
    <t>52</t>
  </si>
  <si>
    <t>631311214</t>
  </si>
  <si>
    <t>Mazanina z betonu prostého se zvýšenými nároky na prostředí tl. přes 50 do 80 mm tř. C 25/30</t>
  </si>
  <si>
    <t>-539440505</t>
  </si>
  <si>
    <t>https://podminky.urs.cz/item/CS_URS_2022_01/631311214</t>
  </si>
  <si>
    <t>Podlahy lodžií:</t>
  </si>
  <si>
    <t>((1,20*3,420+1,20*3,420+1,20*3,420+1,20*2,220+1,20*2,225)*7)*0,03</t>
  </si>
  <si>
    <t>53</t>
  </si>
  <si>
    <t>632451231</t>
  </si>
  <si>
    <t>Potěr cementový samonivelační litý tř. C 25, tl. přes 30 do 35 mm</t>
  </si>
  <si>
    <t>1941803165</t>
  </si>
  <si>
    <t>https://podminky.urs.cz/item/CS_URS_2022_01/632451231</t>
  </si>
  <si>
    <t>Poznámka k položce:
Viz D1.1.18</t>
  </si>
  <si>
    <t>Podlahy v 1.NP:</t>
  </si>
  <si>
    <t>15,589+14,162</t>
  </si>
  <si>
    <t>Ostatní konstrukce a práce, bourání</t>
  </si>
  <si>
    <t>54</t>
  </si>
  <si>
    <t>941111112</t>
  </si>
  <si>
    <t>Montáž lešení řadového trubkového lehkého pracovního s podlahami s provozním zatížením tř. 3 do 200 kg/m2 šířky tř. W06 od 0,6 do 0,9 m, výšky přes 10 do 25 m</t>
  </si>
  <si>
    <t>1294229409</t>
  </si>
  <si>
    <t>https://podminky.urs.cz/item/CS_URS_2022_01/941111112</t>
  </si>
  <si>
    <t>25*(10,465+0,480+0,2+0,480+0,2+3,670+4,270+1,2+7,590+1,4+15,99+1,4+11,865+2,280+1,1+3,740+0,43+1,640+7,665+1,4+2,4+2,805)</t>
  </si>
  <si>
    <t>55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</si>
  <si>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</si>
  <si>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</si>
  <si>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-353451408</t>
  </si>
  <si>
    <t>https://podminky.urs.cz/item/CS_URS_2022_01/941111212</t>
  </si>
  <si>
    <t>Poznámka k položce:
90 dnů (bude fakturováno dle skutečných podmínek na stavbě).</t>
  </si>
  <si>
    <t>2066,75*90 'Přepočtené koeficientem množství</t>
  </si>
  <si>
    <t>56</t>
  </si>
  <si>
    <t>941111812</t>
  </si>
  <si>
    <t>Demontáž lešení řadového trubkového lehkého pracovního s podlahami s provozním zatížením tř. 3 do 200 kg/m2 šířky tř. W06 od 0,6 do 0,9 m, výšky přes 10 do 25 m</t>
  </si>
  <si>
    <t>1599340755</t>
  </si>
  <si>
    <t>https://podminky.urs.cz/item/CS_URS_2022_01/941111812</t>
  </si>
  <si>
    <t>57</t>
  </si>
  <si>
    <t>944411112</t>
  </si>
  <si>
    <t>Montáž záchytné sítě umístěné max. 6 m pod chráněnou úrovní třída B</t>
  </si>
  <si>
    <t>-920813647</t>
  </si>
  <si>
    <t>https://podminky.urs.cz/item/CS_URS_2022_01/944411112</t>
  </si>
  <si>
    <t>58</t>
  </si>
  <si>
    <t>944411212</t>
  </si>
  <si>
    <t>Montáž záchytné sítě Příplatek za první a každý další den použití sítě k ceně -1112</t>
  </si>
  <si>
    <t>101922795</t>
  </si>
  <si>
    <t>https://podminky.urs.cz/item/CS_URS_2022_01/944411212</t>
  </si>
  <si>
    <t>59</t>
  </si>
  <si>
    <t>944411812</t>
  </si>
  <si>
    <t>Demontáž záchytné sítě umístěné max. 6 m pod chráněnou úrovní třída B</t>
  </si>
  <si>
    <t>1024881094</t>
  </si>
  <si>
    <t>https://podminky.urs.cz/item/CS_URS_2022_01/944411812</t>
  </si>
  <si>
    <t>60</t>
  </si>
  <si>
    <t>944711112</t>
  </si>
  <si>
    <t>Montáž záchytné stříšky zřizované současně s lehkým nebo těžkým lešením, šířky přes 1,5 do 2,0 m</t>
  </si>
  <si>
    <t>1649903535</t>
  </si>
  <si>
    <t>https://podminky.urs.cz/item/CS_URS_2022_01/944711112</t>
  </si>
  <si>
    <t>5+5</t>
  </si>
  <si>
    <t>61</t>
  </si>
  <si>
    <t>944711212</t>
  </si>
  <si>
    <t>Montáž záchytné stříšky Příplatek za první a každý další den použití záchytné stříšky k ceně -1112</t>
  </si>
  <si>
    <t>-12980896</t>
  </si>
  <si>
    <t>https://podminky.urs.cz/item/CS_URS_2022_01/944711212</t>
  </si>
  <si>
    <t>10*90 'Přepočtené koeficientem množství</t>
  </si>
  <si>
    <t>62</t>
  </si>
  <si>
    <t>944711812</t>
  </si>
  <si>
    <t>Demontáž záchytné stříšky zřizované současně s lehkým nebo těžkým lešením, šířky přes 1,5 do 2,0 m</t>
  </si>
  <si>
    <t>1037032883</t>
  </si>
  <si>
    <t>https://podminky.urs.cz/item/CS_URS_2022_01/944711812</t>
  </si>
  <si>
    <t>63</t>
  </si>
  <si>
    <t>961031411</t>
  </si>
  <si>
    <t>Bourání základů ze zdiva cihelného na maltu cementovou</t>
  </si>
  <si>
    <t>-755038465</t>
  </si>
  <si>
    <t>https://podminky.urs.cz/item/CS_URS_2022_01/961031411</t>
  </si>
  <si>
    <t>Stávající cihelná přizdívka:</t>
  </si>
  <si>
    <t>(1,5*(10,465+0,480+0,2+0,480+0,2+3,670+4,270+1,2+7,590+15,99+11,865+2,280+1,1+3,740+0,43+1,640+7,665+2,4+2,805))*0,25</t>
  </si>
  <si>
    <t>64</t>
  </si>
  <si>
    <t>965045112</t>
  </si>
  <si>
    <t>Bourání potěrů tl. do 50 mm cementových nebo pískocementových, plochy do 4 m2</t>
  </si>
  <si>
    <t>1913375553</t>
  </si>
  <si>
    <t>https://podminky.urs.cz/item/CS_URS_2022_01/965045112</t>
  </si>
  <si>
    <t>65</t>
  </si>
  <si>
    <t>968072456</t>
  </si>
  <si>
    <t>Vybourání kovových rámů oken s křídly, dveřních zárubní, vrat, stěn, ostění nebo obkladů dveřních zárubní, plochy přes 2 m2</t>
  </si>
  <si>
    <t>-1356340686</t>
  </si>
  <si>
    <t>https://podminky.urs.cz/item/CS_URS_2022_01/968072456</t>
  </si>
  <si>
    <t>Stávající vstupní dveře:</t>
  </si>
  <si>
    <t>1,7*2,05*1</t>
  </si>
  <si>
    <t>0,9*1,6*1</t>
  </si>
  <si>
    <t>1,1*2,05*1</t>
  </si>
  <si>
    <t>2,1*2,1*2</t>
  </si>
  <si>
    <t>66</t>
  </si>
  <si>
    <t>968082022</t>
  </si>
  <si>
    <t>Vybourání plastových rámů oken s křídly, dveřních zárubní, vrat dveřních zárubní, plochy přes 2 do 4 m2</t>
  </si>
  <si>
    <t>362015600</t>
  </si>
  <si>
    <t>https://podminky.urs.cz/item/CS_URS_2022_01/968082022</t>
  </si>
  <si>
    <t>Stávající balkonové dveře:</t>
  </si>
  <si>
    <t>35*1,0*2,2</t>
  </si>
  <si>
    <t>67</t>
  </si>
  <si>
    <t>978035117</t>
  </si>
  <si>
    <t>Odstranění tenkovrstvých omítek nebo štuku tloušťky do 2 mm obroušením, rozsahu přes 50 do 100%</t>
  </si>
  <si>
    <t>824324266</t>
  </si>
  <si>
    <t>https://podminky.urs.cz/item/CS_URS_2022_01/978035117</t>
  </si>
  <si>
    <t>Stávající izolace stropů v 1.PP:</t>
  </si>
  <si>
    <t>20,45+109,23+74,97</t>
  </si>
  <si>
    <t>68</t>
  </si>
  <si>
    <t>978059641</t>
  </si>
  <si>
    <t>Odsekání obkladů stěn včetně otlučení podkladní omítky až na zdivo z obkládaček vnějších, z jakýchkoliv materiálů, plochy přes 1 m2</t>
  </si>
  <si>
    <t>285127695</t>
  </si>
  <si>
    <t>https://podminky.urs.cz/item/CS_URS_2022_01/978059641</t>
  </si>
  <si>
    <t>Stávající kabřincový obklad:</t>
  </si>
  <si>
    <t>69</t>
  </si>
  <si>
    <t>985311311</t>
  </si>
  <si>
    <t>Reprofilace betonu sanačními maltami na cementové bázi ručně rubu kleneb a podlah, tloušťky do 10 mm</t>
  </si>
  <si>
    <t>1310289948</t>
  </si>
  <si>
    <t>https://podminky.urs.cz/item/CS_URS_2022_01/985311311</t>
  </si>
  <si>
    <t>998</t>
  </si>
  <si>
    <t>Přesun hmot</t>
  </si>
  <si>
    <t>70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</si>
  <si>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</si>
  <si>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</si>
  <si>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-1175245383</t>
  </si>
  <si>
    <t>https://podminky.urs.cz/item/CS_URS_2022_01/998017004</t>
  </si>
  <si>
    <t>997</t>
  </si>
  <si>
    <t>Přesun sutě</t>
  </si>
  <si>
    <t>71</t>
  </si>
  <si>
    <t>997013158</t>
  </si>
  <si>
    <t>Vnitrostaveništní doprava suti a vybouraných hmot vodorovně do 50 m svisle s omezením mechanizace pro budovy a haly výšky přes 24 do 27 m</t>
  </si>
  <si>
    <t>601018801</t>
  </si>
  <si>
    <t>https://podminky.urs.cz/item/CS_URS_2022_01/997013158</t>
  </si>
  <si>
    <t>72</t>
  </si>
  <si>
    <t>997013501</t>
  </si>
  <si>
    <t>Odvoz suti a vybouraných hmot na skládku nebo meziskládku se složením, na vzdálenost do 1 km</t>
  </si>
  <si>
    <t>-1117637102</t>
  </si>
  <si>
    <t>https://podminky.urs.cz/item/CS_URS_2022_01/997013501</t>
  </si>
  <si>
    <t>73</t>
  </si>
  <si>
    <t>997013509</t>
  </si>
  <si>
    <t>Odvoz suti a vybouraných hmot na skládku nebo meziskládku se složením, na vzdálenost Příplatek k ceně za každý další i započatý 1 km přes 1 km</t>
  </si>
  <si>
    <t>1387167165</t>
  </si>
  <si>
    <t>https://podminky.urs.cz/item/CS_URS_2022_01/997013509</t>
  </si>
  <si>
    <t>Poznámka k položce:
Celkem 10km.</t>
  </si>
  <si>
    <t>188,378*9 'Přepočtené koeficientem množství</t>
  </si>
  <si>
    <t>74</t>
  </si>
  <si>
    <t>997013871</t>
  </si>
  <si>
    <t>Poplatek za uložení stavebního odpadu na recyklační skládce (skládkovné) směsného stavebního a demoličního zatříděného do Katalogu odpadů pod kódem 17 09 04</t>
  </si>
  <si>
    <t>1066238672</t>
  </si>
  <si>
    <t>https://podminky.urs.cz/item/CS_URS_2022_01/997013871</t>
  </si>
  <si>
    <t>PSV</t>
  </si>
  <si>
    <t>Práce a dodávky PSV</t>
  </si>
  <si>
    <t>711</t>
  </si>
  <si>
    <t>Izolace proti vodě, vlhkosti a plynům</t>
  </si>
  <si>
    <t>75</t>
  </si>
  <si>
    <t>711112001</t>
  </si>
  <si>
    <t>Provedení izolace proti zemní vlhkosti natěradly a tmely za studena na ploše svislé S nátěrem penetračním</t>
  </si>
  <si>
    <t>884812322</t>
  </si>
  <si>
    <t>https://podminky.urs.cz/item/CS_URS_2022_01/711112001</t>
  </si>
  <si>
    <t>Nová izolace soklu (výška x délka):</t>
  </si>
  <si>
    <t>76</t>
  </si>
  <si>
    <t>11163150</t>
  </si>
  <si>
    <t>lak penetrační asfaltový</t>
  </si>
  <si>
    <t>108601123</t>
  </si>
  <si>
    <t>196,175*0,00034 'Přepočtené koeficientem množství</t>
  </si>
  <si>
    <t>77</t>
  </si>
  <si>
    <t>711131811</t>
  </si>
  <si>
    <t>Odstranění izolace proti zemní vlhkosti na ploše vodorovné V</t>
  </si>
  <si>
    <t>833418253</t>
  </si>
  <si>
    <t>https://podminky.urs.cz/item/CS_URS_2022_01/711131811</t>
  </si>
  <si>
    <t>78</t>
  </si>
  <si>
    <t>711142559</t>
  </si>
  <si>
    <t>Provedení izolace proti zemní vlhkosti pásy přitavením NAIP na ploše svislé S</t>
  </si>
  <si>
    <t>1187568492</t>
  </si>
  <si>
    <t>https://podminky.urs.cz/item/CS_URS_2022_01/711142559</t>
  </si>
  <si>
    <t>Oprava 20% stávající izolace soklu (výška x délka):</t>
  </si>
  <si>
    <t>((1,5+1,0)*(10,465+0,480+0,2+0,480+0,2+3,670+4,270+1,2+7,590+15,99+11,865+2,280+1,1+3,740+0,43+1,640+7,665+2,4+2,805))*0,2</t>
  </si>
  <si>
    <t>79</t>
  </si>
  <si>
    <t>62855009</t>
  </si>
  <si>
    <t>pás asfaltový natavitelný modifikovaný SBS tl 5,0mm s vložkou z polyesterové vyztužené rohože a hrubozrnným břidličným posypem na horním povrchu</t>
  </si>
  <si>
    <t>-239007350</t>
  </si>
  <si>
    <t>235,41*1,15 'Přepočtené koeficientem množství</t>
  </si>
  <si>
    <t>80</t>
  </si>
  <si>
    <t>711161112</t>
  </si>
  <si>
    <t>Izolace proti zemní vlhkosti a beztlakové vodě nopovými fóliemi na ploše vodorovné V vrstva ochranná, odvětrávací a drenážní výška nopku 8,0 mm, tl. fólie do 0,6 mm</t>
  </si>
  <si>
    <t>1864462949</t>
  </si>
  <si>
    <t>https://podminky.urs.cz/item/CS_URS_2022_01/711161112</t>
  </si>
  <si>
    <t>Poznámka k položce:
Nopová fólie HDPE 400g/m2, pevnost v tlaku min. 200kN/m2, výška nopku 8mm.</t>
  </si>
  <si>
    <t>81</t>
  </si>
  <si>
    <t>711161383</t>
  </si>
  <si>
    <t>Izolace proti zemní vlhkosti a beztlakové vodě nopovými fóliemi ostatní ukončení izolace lištou</t>
  </si>
  <si>
    <t>1917358972</t>
  </si>
  <si>
    <t>https://podminky.urs.cz/item/CS_URS_2022_01/711161383</t>
  </si>
  <si>
    <t>82</t>
  </si>
  <si>
    <t>711191101</t>
  </si>
  <si>
    <t>Provedení izolace proti zemní vlhkosti hydroizolační stěrkou na ploše vodorovné V jednovrstvá na betonu</t>
  </si>
  <si>
    <t>141912653</t>
  </si>
  <si>
    <t>https://podminky.urs.cz/item/CS_URS_2022_01/711191101</t>
  </si>
  <si>
    <t>83</t>
  </si>
  <si>
    <t>11163009.R01</t>
  </si>
  <si>
    <t>stěrka hydroizolační asfaltová dvousložková do spodní stavby</t>
  </si>
  <si>
    <t>1302157140</t>
  </si>
  <si>
    <t>29,751*1,05 'Přepočtené koeficientem množství</t>
  </si>
  <si>
    <t>84</t>
  </si>
  <si>
    <t>711191201</t>
  </si>
  <si>
    <t>Provedení izolace proti zemní vlhkosti hydroizolační stěrkou na ploše vodorovné V dvouvrstvá na betonu</t>
  </si>
  <si>
    <t>1690243752</t>
  </si>
  <si>
    <t>https://podminky.urs.cz/item/CS_URS_2022_01/711191201</t>
  </si>
  <si>
    <t>Podlahy lodžií (2 vrstvy):</t>
  </si>
  <si>
    <t>((1,20*3,420+1,20*3,420+1,20*3,420+1,20*2,220+1,20*2,225)*7)*2</t>
  </si>
  <si>
    <t>85</t>
  </si>
  <si>
    <t>58581099.R01</t>
  </si>
  <si>
    <t>malta těsnící hydraulicky rychle tuhnoucí se síranovzdorným pojivem</t>
  </si>
  <si>
    <t>-1245040584</t>
  </si>
  <si>
    <t>247,044*1,05 'Přepočtené koeficientem množství</t>
  </si>
  <si>
    <t>86</t>
  </si>
  <si>
    <t>998711103</t>
  </si>
  <si>
    <t>Přesun hmot pro izolace proti vodě, vlhkosti a plynům stanovený z hmotnosti přesunovaného materiálu vodorovná dopravní vzdálenost do 50 m v objektech výšky přes 12 do 60 m</t>
  </si>
  <si>
    <t>-872451542</t>
  </si>
  <si>
    <t>https://podminky.urs.cz/item/CS_URS_2022_01/998711103</t>
  </si>
  <si>
    <t>712</t>
  </si>
  <si>
    <t>Povlakové krytiny</t>
  </si>
  <si>
    <t>87</t>
  </si>
  <si>
    <t>712300843</t>
  </si>
  <si>
    <t>Ostatní práce při odstranění povlakové krytiny střech plochých do 10° zbytkového asfaltového pásu odsekáním</t>
  </si>
  <si>
    <t>-1238082123</t>
  </si>
  <si>
    <t>https://podminky.urs.cz/item/CS_URS_2022_01/712300843</t>
  </si>
  <si>
    <t>88</t>
  </si>
  <si>
    <t>712311101</t>
  </si>
  <si>
    <t>Provedení povlakové krytiny střech plochých do 10° natěradly a tmely za studena nátěrem lakem penetračním nebo asfaltovým</t>
  </si>
  <si>
    <t>-2041986787</t>
  </si>
  <si>
    <t>https://podminky.urs.cz/item/CS_URS_2022_01/712311101</t>
  </si>
  <si>
    <t>89</t>
  </si>
  <si>
    <t>-397705243</t>
  </si>
  <si>
    <t>636,016*0,00032 'Přepočtené koeficientem množství</t>
  </si>
  <si>
    <t>90</t>
  </si>
  <si>
    <t>712340833</t>
  </si>
  <si>
    <t>Odstranění povlakové krytiny střech plochých do 10° z přitavených pásů NAIP v plné ploše třívrstvé</t>
  </si>
  <si>
    <t>-1465686021</t>
  </si>
  <si>
    <t>https://podminky.urs.cz/item/CS_URS_2022_01/712340833</t>
  </si>
  <si>
    <t>Stávající izolace střechy + výtahové nástavby:</t>
  </si>
  <si>
    <t>371,76+26,96</t>
  </si>
  <si>
    <t>Plocha atiky:</t>
  </si>
  <si>
    <t>1,0*(16,370+23,570+16,370+7,970+1,2+4,2+1,2+4,910+1,2+10,70)</t>
  </si>
  <si>
    <t>1,0*(4,910+4,910+5,490+5,490)</t>
  </si>
  <si>
    <t>Izolace zařízení VZT:</t>
  </si>
  <si>
    <t>171,35*0,65</t>
  </si>
  <si>
    <t>Stříšky nad vstupem:</t>
  </si>
  <si>
    <t>2,330*3,820</t>
  </si>
  <si>
    <t>2,280*3,740</t>
  </si>
  <si>
    <t>91</t>
  </si>
  <si>
    <t>712341559</t>
  </si>
  <si>
    <t>Provedení povlakové krytiny střech plochých do 10° pásy přitavením NAIP v plné ploše</t>
  </si>
  <si>
    <t>CS ÚRS 2021 02</t>
  </si>
  <si>
    <t>-1967049914</t>
  </si>
  <si>
    <t>https://podminky.urs.cz/item/CS_URS_2021_02/712341559</t>
  </si>
  <si>
    <t>92</t>
  </si>
  <si>
    <t>62855002</t>
  </si>
  <si>
    <t>pás asfaltový natavitelný modifikovaný SBS tl 5,0mm s vložkou z polyesterové rohože a spalitelnou PE fólií nebo jemnozrnným minerálním posypem na horním povrchu</t>
  </si>
  <si>
    <t>-317535880</t>
  </si>
  <si>
    <t>636,016*1,1 'Přepočtené koeficientem množství</t>
  </si>
  <si>
    <t>93</t>
  </si>
  <si>
    <t>712363564</t>
  </si>
  <si>
    <t>Provedení povlakové krytiny střech plochých do 10° s mechanicky kotvenou izolací včetně položení fólie a horkovzdušného svaření tl. tepelné izolace přes 200 do 240 mm budovy výšky přes 18 m, kotvené do betonu vnitřní pole</t>
  </si>
  <si>
    <t>2139213914</t>
  </si>
  <si>
    <t>https://podminky.urs.cz/item/CS_URS_2022_01/712363564</t>
  </si>
  <si>
    <t>Stanovení počtu hmoždinek na střeše D 1.1.22</t>
  </si>
  <si>
    <t>Oblast „H“:</t>
  </si>
  <si>
    <t>636,016-89,196-138,138</t>
  </si>
  <si>
    <t>94</t>
  </si>
  <si>
    <t>712363565</t>
  </si>
  <si>
    <t>Provedení povlakové krytiny střech plochých do 10° s mechanicky kotvenou izolací včetně položení fólie a horkovzdušného svaření tl. tepelné izolace přes 200 do 240 mm budovy výšky přes 18 m, kotvené do betonu krajní pole</t>
  </si>
  <si>
    <t>1848396017</t>
  </si>
  <si>
    <t>https://podminky.urs.cz/item/CS_URS_2022_01/712363565</t>
  </si>
  <si>
    <t>Oblast „G“:</t>
  </si>
  <si>
    <t>8,185*1,635</t>
  </si>
  <si>
    <t>13,150*2,630</t>
  </si>
  <si>
    <t>4,125*2,630</t>
  </si>
  <si>
    <t>4,585*1,635</t>
  </si>
  <si>
    <t>5,595*4,090</t>
  </si>
  <si>
    <t>95</t>
  </si>
  <si>
    <t>712363566</t>
  </si>
  <si>
    <t>Provedení povlakové krytiny střech plochých do 10° s mechanicky kotvenou izolací včetně položení fólie a horkovzdušného svaření tl. tepelné izolace přes 200 do 240 mm budovy výšky přes 18 m, kotvené do betonu rohové pole</t>
  </si>
  <si>
    <t>-1834575004</t>
  </si>
  <si>
    <t>https://podminky.urs.cz/item/CS_URS_2022_01/712363566</t>
  </si>
  <si>
    <t>Oblast „F“:</t>
  </si>
  <si>
    <t>6,575*4,090</t>
  </si>
  <si>
    <t>5,030*3,845+4,090*2,730</t>
  </si>
  <si>
    <t>5,490*4,910</t>
  </si>
  <si>
    <t>96</t>
  </si>
  <si>
    <t>28322012</t>
  </si>
  <si>
    <t>fólie hydroizolační střešní mPVC mechanicky kotvená tl 1,5mm šedá</t>
  </si>
  <si>
    <t>-1018814068</t>
  </si>
  <si>
    <t>636,016*1,1655 'Přepočtené koeficientem množství</t>
  </si>
  <si>
    <t>97</t>
  </si>
  <si>
    <t>28322065</t>
  </si>
  <si>
    <t>fólie hydroizolační střešní mPVC mechanicky kotvená tl 1,8mm se zvýšenou požární odolností</t>
  </si>
  <si>
    <t>-421196675</t>
  </si>
  <si>
    <t>98</t>
  </si>
  <si>
    <t>712363803</t>
  </si>
  <si>
    <t>Odstranění povlakové krytiny střech plochých do 10° s mechanicky kotvenou izolací pro jakoukoli tloušťku izolace budovy výšky do 18 m, kotvené do betonu</t>
  </si>
  <si>
    <t>-1654400481</t>
  </si>
  <si>
    <t>https://podminky.urs.cz/item/CS_URS_2022_01/712363803</t>
  </si>
  <si>
    <t>99</t>
  </si>
  <si>
    <t>712391172</t>
  </si>
  <si>
    <t>Provedení povlakové krytiny střech plochých do 10° -ostatní práce provedení vrstvy textilní ochranné</t>
  </si>
  <si>
    <t>1568989577</t>
  </si>
  <si>
    <t>https://podminky.urs.cz/item/CS_URS_2022_01/712391172</t>
  </si>
  <si>
    <t>100</t>
  </si>
  <si>
    <t>69311315.R01</t>
  </si>
  <si>
    <t>textilie sklovláknitá 120g/m2</t>
  </si>
  <si>
    <t>839826775</t>
  </si>
  <si>
    <t>636,016*1,15 'Přepočtené koeficientem množství</t>
  </si>
  <si>
    <t>101</t>
  </si>
  <si>
    <t>712990812</t>
  </si>
  <si>
    <t>Odstranění násypu nebo nánosu ze střech násypu nebo nánosu do 10°, tl. do 50 mm</t>
  </si>
  <si>
    <t>1666561459</t>
  </si>
  <si>
    <t>https://podminky.urs.cz/item/CS_URS_2022_01/712990812</t>
  </si>
  <si>
    <t>102</t>
  </si>
  <si>
    <t>998712104</t>
  </si>
  <si>
    <t>Přesun hmot pro povlakové krytiny stanovený z hmotnosti přesunovaného materiálu vodorovná dopravní vzdálenost do 50 m v objektech výšky přes 24 do 36 m</t>
  </si>
  <si>
    <t>24014747</t>
  </si>
  <si>
    <t>https://podminky.urs.cz/item/CS_URS_2022_01/998712104</t>
  </si>
  <si>
    <t>713</t>
  </si>
  <si>
    <t>Izolace tepelné</t>
  </si>
  <si>
    <t>103</t>
  </si>
  <si>
    <t>713110811</t>
  </si>
  <si>
    <t>Odstranění tepelné izolace stropů nebo podhledů z rohoží, pásů, dílců, desek, bloků volně kladených z vláknitých materiálů suchých, tloušťka izolace do 100 mm</t>
  </si>
  <si>
    <t>1994138772</t>
  </si>
  <si>
    <t>https://podminky.urs.cz/item/CS_URS_2022_01/713110811</t>
  </si>
  <si>
    <t>104</t>
  </si>
  <si>
    <t>713111128</t>
  </si>
  <si>
    <t>Montáž tepelné izolace stropů rohožemi, pásy, dílci, deskami, bloky (izolační materiál ve specifikaci) rovných spodem lepením celoplošně s mechanickým kotvením</t>
  </si>
  <si>
    <t>-418175108</t>
  </si>
  <si>
    <t>https://podminky.urs.cz/item/CS_URS_2022_01/713111128</t>
  </si>
  <si>
    <t>105</t>
  </si>
  <si>
    <t>-1446258771</t>
  </si>
  <si>
    <t>303,82*1,02 'Přepočtené koeficientem množství</t>
  </si>
  <si>
    <t>106</t>
  </si>
  <si>
    <t>713121111</t>
  </si>
  <si>
    <t>Montáž tepelné izolace podlah rohožemi, pásy, deskami, dílci, bloky (izolační materiál ve specifikaci) kladenými volně jednovrstvá</t>
  </si>
  <si>
    <t>1582528563</t>
  </si>
  <si>
    <t>https://podminky.urs.cz/item/CS_URS_2022_01/713121111</t>
  </si>
  <si>
    <t>Izolace podlah lodžií:</t>
  </si>
  <si>
    <t>((1+1+1+1+1)*0,25)*7</t>
  </si>
  <si>
    <t>107</t>
  </si>
  <si>
    <t>28375914</t>
  </si>
  <si>
    <t>deska EPS 150 pro konstrukce s vysokým zatížením λ=0,035 tl 100mm</t>
  </si>
  <si>
    <t>-2039484331</t>
  </si>
  <si>
    <t>123,522*1,02 'Přepočtené koeficientem množství</t>
  </si>
  <si>
    <t>108</t>
  </si>
  <si>
    <t>28376385</t>
  </si>
  <si>
    <t>deska z polystyrénu XPS, hrana rovná, polo či pero drážka a hladký povrch</t>
  </si>
  <si>
    <t>1789345939</t>
  </si>
  <si>
    <t>(((1+1+1+1+1)*0,25)*7)*0,015</t>
  </si>
  <si>
    <t>0,131*1,02 'Přepočtené koeficientem množství</t>
  </si>
  <si>
    <t>109</t>
  </si>
  <si>
    <t>713131143</t>
  </si>
  <si>
    <t>Montáž tepelné izolace stěn rohožemi, pásy, deskami, dílci, bloky (izolační materiál ve specifikaci) lepením celoplošně s mechanickým kotvením</t>
  </si>
  <si>
    <t>-138109816</t>
  </si>
  <si>
    <t>https://podminky.urs.cz/item/CS_URS_2022_01/713131143</t>
  </si>
  <si>
    <t>171,35*1,0</t>
  </si>
  <si>
    <t>110</t>
  </si>
  <si>
    <t>28376442</t>
  </si>
  <si>
    <t>deska z polystyrénu XPS, hrana rovná a strukturovaný povrch 300kPa tl 80mm</t>
  </si>
  <si>
    <t>1505568739</t>
  </si>
  <si>
    <t>279,84*1,05 'Přepočtené koeficientem množství</t>
  </si>
  <si>
    <t>111</t>
  </si>
  <si>
    <t>713133221</t>
  </si>
  <si>
    <t>Tepelná izolace tvrdou stříkanou PUR pěnou s uzavřenou buněčnou strukturou, objemové hmotnosti 40 kg/m3 stěn z interiérové i exteriérové strany tloušťka vrstvy 20 mm</t>
  </si>
  <si>
    <t>943515013</t>
  </si>
  <si>
    <t>https://podminky.urs.cz/item/CS_URS_2022_01/713133221</t>
  </si>
  <si>
    <t>112</t>
  </si>
  <si>
    <t>713141153</t>
  </si>
  <si>
    <t>Montáž tepelné izolace střech plochých rohožemi, pásy, deskami, dílci, bloky (izolační materiál ve specifikaci) kladenými volně třívrstvá</t>
  </si>
  <si>
    <t>-1930994137</t>
  </si>
  <si>
    <t>https://podminky.urs.cz/item/CS_URS_2022_01/713141153</t>
  </si>
  <si>
    <t>Poznámka k položce:
Celkem tl.: 220mm.</t>
  </si>
  <si>
    <t>Izolace střechy + výtahové nástavby:</t>
  </si>
  <si>
    <t>(371,76*2)+26,96</t>
  </si>
  <si>
    <t>113</t>
  </si>
  <si>
    <t>28375031.01</t>
  </si>
  <si>
    <t>deska EPS 150 do plochých střech a podlah λ=0,037 tl 110mm</t>
  </si>
  <si>
    <t>9583105</t>
  </si>
  <si>
    <t>Celkem tl.: 220mm</t>
  </si>
  <si>
    <t>Izolace střechy:</t>
  </si>
  <si>
    <t>371,76*2</t>
  </si>
  <si>
    <t>743,52*1,04 'Přepočtené koeficientem množství</t>
  </si>
  <si>
    <t>114</t>
  </si>
  <si>
    <t>28375993.01</t>
  </si>
  <si>
    <t>deska EPS 150 do plochých střech a podlah λ=0,037 tl 200mm</t>
  </si>
  <si>
    <t>-1075815568</t>
  </si>
  <si>
    <t>Izolace výtahové nástavby:</t>
  </si>
  <si>
    <t>26,96</t>
  </si>
  <si>
    <t>115</t>
  </si>
  <si>
    <t>28376142</t>
  </si>
  <si>
    <t>klín izolační z pěnového polystyrenu EPS 150 spád do 5%</t>
  </si>
  <si>
    <t>-1564743355</t>
  </si>
  <si>
    <t>(371,76+26,96)*0,12</t>
  </si>
  <si>
    <t>(2,330*3,820)*0,120</t>
  </si>
  <si>
    <t>(2,280*3,740)*0,120</t>
  </si>
  <si>
    <t>Izolace atiky:</t>
  </si>
  <si>
    <t>0,465*0,103*(96,31+171,35)</t>
  </si>
  <si>
    <t>116</t>
  </si>
  <si>
    <t>998713104</t>
  </si>
  <si>
    <t>Přesun hmot pro izolace tepelné stanovený z hmotnosti přesunovaného materiálu vodorovná dopravní vzdálenost do 50 m v objektech výšky přes 24 m do 36 m</t>
  </si>
  <si>
    <t>1953512907</t>
  </si>
  <si>
    <t>https://podminky.urs.cz/item/CS_URS_2022_01/998713104</t>
  </si>
  <si>
    <t>721</t>
  </si>
  <si>
    <t>Zdravotechnika - vnitřní kanalizace</t>
  </si>
  <si>
    <t>117</t>
  </si>
  <si>
    <t>721173706</t>
  </si>
  <si>
    <t>Potrubí z trub polyetylenových svařované odpadní (svislé) DN 100</t>
  </si>
  <si>
    <t>-1237405291</t>
  </si>
  <si>
    <t>https://podminky.urs.cz/item/CS_URS_2022_01/721173706</t>
  </si>
  <si>
    <t>118</t>
  </si>
  <si>
    <t>721210822</t>
  </si>
  <si>
    <t>Demontáž kanalizačního příslušenství střešních vtoků DN 100</t>
  </si>
  <si>
    <t>1154560551</t>
  </si>
  <si>
    <t>https://podminky.urs.cz/item/CS_URS_2022_01/721210822</t>
  </si>
  <si>
    <t>Stávající vpusť:</t>
  </si>
  <si>
    <t>119</t>
  </si>
  <si>
    <t>721233212</t>
  </si>
  <si>
    <t>Střešní vtoky (vpusti) polypropylenové (PP) pro pochůzné střechy s odtokem svislým DN 110</t>
  </si>
  <si>
    <t>-97200549</t>
  </si>
  <si>
    <t>https://podminky.urs.cz/item/CS_URS_2022_01/721233212</t>
  </si>
  <si>
    <t>O3:</t>
  </si>
  <si>
    <t>741</t>
  </si>
  <si>
    <t>Elektroinstalace - silnoproud</t>
  </si>
  <si>
    <t>120</t>
  </si>
  <si>
    <t>741372013.01</t>
  </si>
  <si>
    <t>Montáž svítidel venkovních se zapojením vodičů nástěnných s pohybovým čidlem</t>
  </si>
  <si>
    <t>1481412728</t>
  </si>
  <si>
    <t>O1:</t>
  </si>
  <si>
    <t>121</t>
  </si>
  <si>
    <t>34774099</t>
  </si>
  <si>
    <t>nástěnné svítidlo 60W s pohybovým čidlem</t>
  </si>
  <si>
    <t>2366663</t>
  </si>
  <si>
    <t>762</t>
  </si>
  <si>
    <t>Konstrukce tesařské</t>
  </si>
  <si>
    <t>122</t>
  </si>
  <si>
    <t>762361127</t>
  </si>
  <si>
    <t>Montáž spádových klínů pro rovné střechy s připojením na nosnou konstrukci z řeziva průřezové plochy přes 224 do 288 cm2</t>
  </si>
  <si>
    <t>-1154313165</t>
  </si>
  <si>
    <t>https://podminky.urs.cz/item/CS_URS_2022_01/762361127</t>
  </si>
  <si>
    <t>Zateplení atiky:</t>
  </si>
  <si>
    <t>96,31</t>
  </si>
  <si>
    <t>Okapová hrana střechy strojovny:</t>
  </si>
  <si>
    <t>4,910</t>
  </si>
  <si>
    <t>123</t>
  </si>
  <si>
    <t>60512125</t>
  </si>
  <si>
    <t>hranol stavební řezivo průřezu do 120cm2 do dl 6m</t>
  </si>
  <si>
    <t>-854370520</t>
  </si>
  <si>
    <t>4,910*0,15*0,025</t>
  </si>
  <si>
    <t>124</t>
  </si>
  <si>
    <t>60512135</t>
  </si>
  <si>
    <t>hranol stavební řezivo průřezu do 288cm2 do dl 6m</t>
  </si>
  <si>
    <t>-540439230</t>
  </si>
  <si>
    <t>96,31*0,225*0,13</t>
  </si>
  <si>
    <t>125</t>
  </si>
  <si>
    <t>762395000</t>
  </si>
  <si>
    <t>Spojovací prostředky krovů, bednění a laťování, nadstřešních konstrukcí svory, prkna, hřebíky, pásová ocel, vruty</t>
  </si>
  <si>
    <t>509560535</t>
  </si>
  <si>
    <t>https://podminky.urs.cz/item/CS_URS_2022_01/762395000</t>
  </si>
  <si>
    <t>126</t>
  </si>
  <si>
    <t>998762104</t>
  </si>
  <si>
    <t>Přesun hmot pro konstrukce tesařské stanovený z hmotnosti přesunovaného materiálu vodorovná dopravní vzdálenost do 50 m v objektech výšky přes 24 do 36 m</t>
  </si>
  <si>
    <t>1631030000</t>
  </si>
  <si>
    <t>https://podminky.urs.cz/item/CS_URS_2022_01/998762104</t>
  </si>
  <si>
    <t>764</t>
  </si>
  <si>
    <t>Konstrukce klempířské</t>
  </si>
  <si>
    <t>127</t>
  </si>
  <si>
    <t>764002841</t>
  </si>
  <si>
    <t>Demontáž klempířských konstrukcí oplechování horních ploch zdí a nadezdívek do suti</t>
  </si>
  <si>
    <t>928658697</t>
  </si>
  <si>
    <t>https://podminky.urs.cz/item/CS_URS_2022_01/764002841</t>
  </si>
  <si>
    <t>304,470+1,910+86,4+4,910+4+2,5</t>
  </si>
  <si>
    <t>128</t>
  </si>
  <si>
    <t>764002851</t>
  </si>
  <si>
    <t>Demontáž klempířských konstrukcí oplechování parapetů do suti</t>
  </si>
  <si>
    <t>-410478789</t>
  </si>
  <si>
    <t>https://podminky.urs.cz/item/CS_URS_2022_01/764002851</t>
  </si>
  <si>
    <t>76,910+209,760</t>
  </si>
  <si>
    <t>129</t>
  </si>
  <si>
    <t>764011699.01</t>
  </si>
  <si>
    <t>Dilatační lišta z pozinkovaného plechu s povrchovou úpravou připojovací, včetně tmelení rš 360 mm</t>
  </si>
  <si>
    <t>1987792427</t>
  </si>
  <si>
    <t>K21:</t>
  </si>
  <si>
    <t>25,52*2</t>
  </si>
  <si>
    <t>K22:</t>
  </si>
  <si>
    <t>12,77</t>
  </si>
  <si>
    <t>130</t>
  </si>
  <si>
    <t>764021431.R</t>
  </si>
  <si>
    <t>Vyztužení klempířských prvků z hliníkového plechu</t>
  </si>
  <si>
    <t>991683613</t>
  </si>
  <si>
    <t>U balkónových dveří systémová ukončovací lišta z aloxovaného hliníku:</t>
  </si>
  <si>
    <t>131</t>
  </si>
  <si>
    <t>764215603</t>
  </si>
  <si>
    <t>Oplechování horních ploch zdí a nadezdívek (atik) z pozinkovaného plechu s povrchovou úpravou celoplošně lepené rš 250 mm</t>
  </si>
  <si>
    <t>1498306300</t>
  </si>
  <si>
    <t>https://podminky.urs.cz/item/CS_URS_2022_01/764215603</t>
  </si>
  <si>
    <t>K11:</t>
  </si>
  <si>
    <t>K12:</t>
  </si>
  <si>
    <t>6,08</t>
  </si>
  <si>
    <t>K13:</t>
  </si>
  <si>
    <t>171,35</t>
  </si>
  <si>
    <t>K14:</t>
  </si>
  <si>
    <t>26,17</t>
  </si>
  <si>
    <t>K24 (vč. nerezového vrutu):</t>
  </si>
  <si>
    <t>2,28*2</t>
  </si>
  <si>
    <t>132</t>
  </si>
  <si>
    <t>764215605</t>
  </si>
  <si>
    <t>Oplechování horních ploch zdí a nadezdívek (atik) z pozinkovaného plechu s povrchovou úpravou celoplošně lepené rš 400 mm</t>
  </si>
  <si>
    <t>7438203</t>
  </si>
  <si>
    <t>https://podminky.urs.cz/item/CS_URS_2022_01/764215605</t>
  </si>
  <si>
    <t>K23:</t>
  </si>
  <si>
    <t>1,91</t>
  </si>
  <si>
    <t>133</t>
  </si>
  <si>
    <t>764218604</t>
  </si>
  <si>
    <t>Oplechování říms a ozdobných prvků z pozinkovaného plechu s povrchovou úpravou rovných, bez rohů mechanicky kotvené rš 330 mm</t>
  </si>
  <si>
    <t>669314276</t>
  </si>
  <si>
    <t>https://podminky.urs.cz/item/CS_URS_2022_01/764218604</t>
  </si>
  <si>
    <t>K18:</t>
  </si>
  <si>
    <t>K19:</t>
  </si>
  <si>
    <t>1,29*20</t>
  </si>
  <si>
    <t>K20:</t>
  </si>
  <si>
    <t>1,03*20</t>
  </si>
  <si>
    <t>134</t>
  </si>
  <si>
    <t>764226444</t>
  </si>
  <si>
    <t>Oplechování parapetů z hliníkového plechu rovných celoplošně lepené, bez rohů rš 330 mm</t>
  </si>
  <si>
    <t>-1635292225</t>
  </si>
  <si>
    <t>https://podminky.urs.cz/item/CS_URS_2022_01/764226444</t>
  </si>
  <si>
    <t>Poznámka k položce:
Celoplošně lepené s doplněním PUR pěny.</t>
  </si>
  <si>
    <t>K01:</t>
  </si>
  <si>
    <t>1,84*12</t>
  </si>
  <si>
    <t>K02:</t>
  </si>
  <si>
    <t>0,64*2</t>
  </si>
  <si>
    <t>K07:</t>
  </si>
  <si>
    <t>0,99*14</t>
  </si>
  <si>
    <t>K08:</t>
  </si>
  <si>
    <t>1,89*21</t>
  </si>
  <si>
    <t>135</t>
  </si>
  <si>
    <t>764226445</t>
  </si>
  <si>
    <t>Oplechování parapetů z hliníkového plechu rovných celoplošně lepené, bez rohů rš 400 mm</t>
  </si>
  <si>
    <t>984237995</t>
  </si>
  <si>
    <t>https://podminky.urs.cz/item/CS_URS_2022_01/764226445</t>
  </si>
  <si>
    <t>K03:</t>
  </si>
  <si>
    <t>2,89*18</t>
  </si>
  <si>
    <t>K04:</t>
  </si>
  <si>
    <t>1,99*10</t>
  </si>
  <si>
    <t>K05:</t>
  </si>
  <si>
    <t>1,44*72</t>
  </si>
  <si>
    <t>K06:</t>
  </si>
  <si>
    <t>2,44*14</t>
  </si>
  <si>
    <t>136</t>
  </si>
  <si>
    <t>764511601</t>
  </si>
  <si>
    <t>Žlab podokapní z pozinkovaného plechu s povrchovou úpravou včetně háků a čel půlkruhový do rš 280 mm</t>
  </si>
  <si>
    <t>-1889598917</t>
  </si>
  <si>
    <t>https://podminky.urs.cz/item/CS_URS_2022_01/764511601</t>
  </si>
  <si>
    <t>K16+K17:</t>
  </si>
  <si>
    <t>4,91</t>
  </si>
  <si>
    <t>137</t>
  </si>
  <si>
    <t>764511612</t>
  </si>
  <si>
    <t>Žlab podokapní z pozinkovaného plechu s povrchovou úpravou včetně háků a čel hranatý rš 330 mm</t>
  </si>
  <si>
    <t>837433674</t>
  </si>
  <si>
    <t>https://podminky.urs.cz/item/CS_URS_2022_01/764511612</t>
  </si>
  <si>
    <t>K25+K26</t>
  </si>
  <si>
    <t>138</t>
  </si>
  <si>
    <t>764518621</t>
  </si>
  <si>
    <t>Svod z pozinkovaného plechu s upraveným povrchem včetně objímek, kolen a odskoků kruhový, průměru do 90 mm</t>
  </si>
  <si>
    <t>183030169</t>
  </si>
  <si>
    <t>https://podminky.urs.cz/item/CS_URS_2022_01/764518621</t>
  </si>
  <si>
    <t>K15:</t>
  </si>
  <si>
    <t>2,5</t>
  </si>
  <si>
    <t>139</t>
  </si>
  <si>
    <t>998764104</t>
  </si>
  <si>
    <t>Přesun hmot pro konstrukce klempířské stanovený z hmotnosti přesunovaného materiálu vodorovná dopravní vzdálenost do 50 m v objektech výšky přes 24 do 36 m</t>
  </si>
  <si>
    <t>1390557285</t>
  </si>
  <si>
    <t>https://podminky.urs.cz/item/CS_URS_2022_01/998764104</t>
  </si>
  <si>
    <t>766</t>
  </si>
  <si>
    <t>Konstrukce truhlářské</t>
  </si>
  <si>
    <t>140</t>
  </si>
  <si>
    <t>766441821</t>
  </si>
  <si>
    <t>Demontáž parapetních desek dřevěných nebo plastových šířky do 300 mm, délky přes 1000 do 2000 mm</t>
  </si>
  <si>
    <t>-910202012</t>
  </si>
  <si>
    <t>https://podminky.urs.cz/item/CS_URS_2022_01/766441821</t>
  </si>
  <si>
    <t>Stávající parapety:</t>
  </si>
  <si>
    <t>7+28</t>
  </si>
  <si>
    <t>141</t>
  </si>
  <si>
    <t>766641131</t>
  </si>
  <si>
    <t>Montáž balkónových dveří dřevěných nebo plastových včetně rámu zdvojených do zdiva jednokřídlových bez nadsvětlíku</t>
  </si>
  <si>
    <t>850190634</t>
  </si>
  <si>
    <t>https://podminky.urs.cz/item/CS_URS_2022_01/766641131</t>
  </si>
  <si>
    <t>D5+D6:</t>
  </si>
  <si>
    <t>142</t>
  </si>
  <si>
    <t>61140057</t>
  </si>
  <si>
    <t>dveře plastové balkonové jednokřídlové dvojsklo</t>
  </si>
  <si>
    <t>-397865767</t>
  </si>
  <si>
    <t>D5:</t>
  </si>
  <si>
    <t>1,0*2,2*7</t>
  </si>
  <si>
    <t>D6:</t>
  </si>
  <si>
    <t>1,0*2,2*28</t>
  </si>
  <si>
    <t>143</t>
  </si>
  <si>
    <t>766694111</t>
  </si>
  <si>
    <t>Montáž ostatních truhlářských konstrukcí parapetních desek dřevěných nebo plastových šířky do 300 mm, délky do 1000 mm</t>
  </si>
  <si>
    <t>-767786844</t>
  </si>
  <si>
    <t>https://podminky.urs.cz/item/CS_URS_2022_01/766694111</t>
  </si>
  <si>
    <t>O10:</t>
  </si>
  <si>
    <t>144</t>
  </si>
  <si>
    <t>61140078</t>
  </si>
  <si>
    <t>parapet plastový vnitřní – š 200mm, barva bílá</t>
  </si>
  <si>
    <t>-1887870000</t>
  </si>
  <si>
    <t>1,0*35</t>
  </si>
  <si>
    <t>145</t>
  </si>
  <si>
    <t>607941210</t>
  </si>
  <si>
    <t>koncovka PVC k parapetním dřevotřískovým deskám 600mm</t>
  </si>
  <si>
    <t>269624500</t>
  </si>
  <si>
    <t>35*2</t>
  </si>
  <si>
    <t>146</t>
  </si>
  <si>
    <t>998766104</t>
  </si>
  <si>
    <t>Přesun hmot pro konstrukce truhlářské stanovený z hmotnosti přesunovaného materiálu vodorovná dopravní vzdálenost do 50 m v objektech výšky přes 24 do 36 m</t>
  </si>
  <si>
    <t>-1955467356</t>
  </si>
  <si>
    <t>https://podminky.urs.cz/item/CS_URS_2022_01/998766104</t>
  </si>
  <si>
    <t>767</t>
  </si>
  <si>
    <t>Konstrukce zámečnické</t>
  </si>
  <si>
    <t>147</t>
  </si>
  <si>
    <t>767162113</t>
  </si>
  <si>
    <t>Montáž zábradlí balkónového nebo lodžiového z hliníkových profilů s výplní včetně dodávky ocelových kotevních prvků rovného délky přes 2,0 do 3,0 m</t>
  </si>
  <si>
    <t>-932356544</t>
  </si>
  <si>
    <t>https://podminky.urs.cz/item/CS_URS_2022_01/767162113</t>
  </si>
  <si>
    <t>Z08:</t>
  </si>
  <si>
    <t>148</t>
  </si>
  <si>
    <t>55342117.R01</t>
  </si>
  <si>
    <t>zábradlí hliníkové, 3x1,1m, výplň 3x bezpečnostní lepené sklo connex 33.1 - vysokotlaký laminát HPL, povrchová úprava komaxit</t>
  </si>
  <si>
    <t>-1864550282</t>
  </si>
  <si>
    <t>149</t>
  </si>
  <si>
    <t>767162114</t>
  </si>
  <si>
    <t>Montáž zábradlí balkónového nebo lodžiového z hliníkových profilů s výplní včetně dodávky ocelových kotevních prvků rovného délky přes 3,0 do 4,0 m</t>
  </si>
  <si>
    <t>834388982</t>
  </si>
  <si>
    <t>https://podminky.urs.cz/item/CS_URS_2022_01/767162114</t>
  </si>
  <si>
    <t>Z09:</t>
  </si>
  <si>
    <t>150</t>
  </si>
  <si>
    <t>55342106.R01</t>
  </si>
  <si>
    <t>zábradlí hliníkové, 4x1,1m, výplň 3x bezpečnostní lepené sklo connex 33.1 - mléčná nebo čirá folie, povrchová úprava komaxit</t>
  </si>
  <si>
    <t>194027952</t>
  </si>
  <si>
    <t>151</t>
  </si>
  <si>
    <t>767531111</t>
  </si>
  <si>
    <t>Montáž vstupních čistících zón z rohoží kovových nebo plastových</t>
  </si>
  <si>
    <t>-267062957</t>
  </si>
  <si>
    <t>https://podminky.urs.cz/item/CS_URS_2022_01/767531111</t>
  </si>
  <si>
    <t>O2:</t>
  </si>
  <si>
    <t>0,5*1,0*2</t>
  </si>
  <si>
    <t>152</t>
  </si>
  <si>
    <t>69752030.01</t>
  </si>
  <si>
    <t>rohož vstupní ze syntetického kaučuku 500x1000mm</t>
  </si>
  <si>
    <t>1933677030</t>
  </si>
  <si>
    <t>153</t>
  </si>
  <si>
    <t>767620112</t>
  </si>
  <si>
    <t>Montáž oken zdvojených z hliníkových nebo ocelových profilů na polyuretanovou pěnu pevných do celostěnových panelů nebo ocelové konstrukce, plochy přes 0,6 do 1,5 m2</t>
  </si>
  <si>
    <t>1708475344</t>
  </si>
  <si>
    <t>https://podminky.urs.cz/item/CS_URS_2022_01/767620112</t>
  </si>
  <si>
    <t>D2:</t>
  </si>
  <si>
    <t>0,9*1,6</t>
  </si>
  <si>
    <t>154</t>
  </si>
  <si>
    <t>55341330</t>
  </si>
  <si>
    <t>dveře jednokřídlé Al plné max rozměru otvoru 2,42m2 bezpečnostní třídy RC2</t>
  </si>
  <si>
    <t>-522809669</t>
  </si>
  <si>
    <t>155</t>
  </si>
  <si>
    <t>767620114</t>
  </si>
  <si>
    <t>Montáž oken zdvojených z hliníkových nebo ocelových profilů na polyuretanovou pěnu pevných do celostěnových panelů nebo ocelové konstrukce, plochy přes 2,5 m2</t>
  </si>
  <si>
    <t>-1183552559</t>
  </si>
  <si>
    <t>https://podminky.urs.cz/item/CS_URS_2022_01/767620114</t>
  </si>
  <si>
    <t>D1:</t>
  </si>
  <si>
    <t>D3:</t>
  </si>
  <si>
    <t>D4:</t>
  </si>
  <si>
    <t>156</t>
  </si>
  <si>
    <t>55341335</t>
  </si>
  <si>
    <t>dveře dvoukřídlé Al prosklené max rozměru otvoru 4,84m2 bezpečnostní třídy RC2</t>
  </si>
  <si>
    <t>-580588557</t>
  </si>
  <si>
    <t>157</t>
  </si>
  <si>
    <t>767810122</t>
  </si>
  <si>
    <t>Montáž větracích mřížek ocelových kruhových, průměru přes 100 do 200 mm</t>
  </si>
  <si>
    <t>-1280188948</t>
  </si>
  <si>
    <t>https://podminky.urs.cz/item/CS_URS_2022_01/767810122</t>
  </si>
  <si>
    <t>O7:</t>
  </si>
  <si>
    <t>158</t>
  </si>
  <si>
    <t>55341430</t>
  </si>
  <si>
    <t>mřížka větrací nerezová kruhová se síťovinou 110mm</t>
  </si>
  <si>
    <t>-1043612868</t>
  </si>
  <si>
    <t>159</t>
  </si>
  <si>
    <t>767810811</t>
  </si>
  <si>
    <t>Demontáž větracích mřížek ocelových čtyřhranných neho kruhových</t>
  </si>
  <si>
    <t>1944198227</t>
  </si>
  <si>
    <t>https://podminky.urs.cz/item/CS_URS_2022_01/767810811</t>
  </si>
  <si>
    <t>160</t>
  </si>
  <si>
    <t>767821113</t>
  </si>
  <si>
    <t>Montáž poštovních schránek samostatných zazděných</t>
  </si>
  <si>
    <t>-1955091805</t>
  </si>
  <si>
    <t>https://podminky.urs.cz/item/CS_URS_2022_01/767821113</t>
  </si>
  <si>
    <t>O8:</t>
  </si>
  <si>
    <t>161</t>
  </si>
  <si>
    <t>55348112</t>
  </si>
  <si>
    <t>schránka listová se sklapkou Pz 370x330x100mm</t>
  </si>
  <si>
    <t>1009229405</t>
  </si>
  <si>
    <t>162</t>
  </si>
  <si>
    <t>767821812</t>
  </si>
  <si>
    <t>Demontáž poštovních schránek samostatných zavěšených</t>
  </si>
  <si>
    <t>2003381626</t>
  </si>
  <si>
    <t>https://podminky.urs.cz/item/CS_URS_2022_01/767821812</t>
  </si>
  <si>
    <t>163</t>
  </si>
  <si>
    <t>767893122.01</t>
  </si>
  <si>
    <t>Stříška nad horními lodžiemi s nosnou kostrou z ocel. profilů, krytina z polykarbonátu</t>
  </si>
  <si>
    <t>882746042</t>
  </si>
  <si>
    <t>Z03:</t>
  </si>
  <si>
    <t>Z04:</t>
  </si>
  <si>
    <t>Z05:</t>
  </si>
  <si>
    <t>Z06:</t>
  </si>
  <si>
    <t>164</t>
  </si>
  <si>
    <t>28319026.Z03</t>
  </si>
  <si>
    <t>stříška nad horními lodžiemi s nosnou kostrou z ocel. profilů, krytina z polykarbonátu dl. 3710mm</t>
  </si>
  <si>
    <t>-183344325</t>
  </si>
  <si>
    <t>165</t>
  </si>
  <si>
    <t>28319026.Z04</t>
  </si>
  <si>
    <t>stříška nad horními lodžiemi s nosnou kostrou z ocel. profilů, krytina z polykarbonátu dl. 4000mm</t>
  </si>
  <si>
    <t>18833768</t>
  </si>
  <si>
    <t>166</t>
  </si>
  <si>
    <t>28319026.Z05</t>
  </si>
  <si>
    <t>stříška nad horními lodžiemi s nosnou kostrou z ocel. profilů, krytina z polykarbonátu dl. 2800mm</t>
  </si>
  <si>
    <t>54080226</t>
  </si>
  <si>
    <t>167</t>
  </si>
  <si>
    <t>28319026.Z06</t>
  </si>
  <si>
    <t>stříška nad horními lodžiemi s nosnou kostrou z ocel. profilů, krytina z polykarbonátu dl. 2510mm</t>
  </si>
  <si>
    <t>-1129240602</t>
  </si>
  <si>
    <t>168</t>
  </si>
  <si>
    <t>767995111</t>
  </si>
  <si>
    <t>Montáž ostatních atypických zámečnických konstrukcí hmotnosti do 5 kg</t>
  </si>
  <si>
    <t>kg</t>
  </si>
  <si>
    <t>872904281</t>
  </si>
  <si>
    <t>https://podminky.urs.cz/item/CS_URS_2022_01/767995111</t>
  </si>
  <si>
    <t>Z01:</t>
  </si>
  <si>
    <t>465*0,25</t>
  </si>
  <si>
    <t>Z02:</t>
  </si>
  <si>
    <t>6*0,27</t>
  </si>
  <si>
    <t>Z07:</t>
  </si>
  <si>
    <t>O4:</t>
  </si>
  <si>
    <t>10*2</t>
  </si>
  <si>
    <t>O5:</t>
  </si>
  <si>
    <t>11*2</t>
  </si>
  <si>
    <t>O6:</t>
  </si>
  <si>
    <t>5*70</t>
  </si>
  <si>
    <t>169</t>
  </si>
  <si>
    <t>13814211</t>
  </si>
  <si>
    <t>plech hladký Pz jakost EN 10143 tl 2mm tabule</t>
  </si>
  <si>
    <t>1505291659</t>
  </si>
  <si>
    <t>465*0,25/1000</t>
  </si>
  <si>
    <t>6*0,27/1000</t>
  </si>
  <si>
    <t>170</t>
  </si>
  <si>
    <t>13010599.01</t>
  </si>
  <si>
    <t>profil pro uložení překladu L100x6 dl. 200mm</t>
  </si>
  <si>
    <t>290011001</t>
  </si>
  <si>
    <t>171</t>
  </si>
  <si>
    <t>31415699.01</t>
  </si>
  <si>
    <t>podokenní sušák na prádlo dl. 1950mm</t>
  </si>
  <si>
    <t>-1762294287</t>
  </si>
  <si>
    <t>172</t>
  </si>
  <si>
    <t>31415699.02</t>
  </si>
  <si>
    <t>podokenní sušák na prádlo dl. 2850mm</t>
  </si>
  <si>
    <t>586387852</t>
  </si>
  <si>
    <t>173</t>
  </si>
  <si>
    <t>31415699.03</t>
  </si>
  <si>
    <t>sušák na prádlo do lodžie</t>
  </si>
  <si>
    <t>-271105269</t>
  </si>
  <si>
    <t>174</t>
  </si>
  <si>
    <t>767996801</t>
  </si>
  <si>
    <t>Demontáž ostatních zámečnických konstrukcí o hmotnosti jednotlivých dílů rozebráním do 50 kg</t>
  </si>
  <si>
    <t>372831080</t>
  </si>
  <si>
    <t>https://podminky.urs.cz/item/CS_URS_2022_01/767996801</t>
  </si>
  <si>
    <t>998767104</t>
  </si>
  <si>
    <t>Přesun hmot pro zámečnické konstrukce stanovený z hmotnosti přesunovaného materiálu vodorovná dopravní vzdálenost do 50 m v objektech výšky přes 24 do 36 m</t>
  </si>
  <si>
    <t>777762609</t>
  </si>
  <si>
    <t>https://podminky.urs.cz/item/CS_URS_2022_01/998767104</t>
  </si>
  <si>
    <t>771</t>
  </si>
  <si>
    <t>Podlahy z dlaždic</t>
  </si>
  <si>
    <t>176</t>
  </si>
  <si>
    <t>771121011</t>
  </si>
  <si>
    <t>Příprava podkladu před provedením dlažby nátěr penetrační na podlahu</t>
  </si>
  <si>
    <t>-929471401</t>
  </si>
  <si>
    <t>https://podminky.urs.cz/item/CS_URS_2022_01/771121011</t>
  </si>
  <si>
    <t>Stěny lodžií:</t>
  </si>
  <si>
    <t>(((1,20+3,420)*2+(1,20+3,420)*2+(1,20+3,420)*2+(1,20+2,220)*2+(1,20+2,225)*2)*7)*0,3</t>
  </si>
  <si>
    <t>Podlaha před vstupy:</t>
  </si>
  <si>
    <t>3,801+4,032</t>
  </si>
  <si>
    <t>177</t>
  </si>
  <si>
    <t>771151021</t>
  </si>
  <si>
    <t>Příprava podkladu před provedením dlažby samonivelační stěrka min.pevnosti 30 MPa, tloušťky do 3 mm</t>
  </si>
  <si>
    <t>375328349</t>
  </si>
  <si>
    <t>https://podminky.urs.cz/item/CS_URS_2022_01/771151021</t>
  </si>
  <si>
    <t>178</t>
  </si>
  <si>
    <t>771161023</t>
  </si>
  <si>
    <t>Příprava podkladu před provedením dlažby montáž profilu ukončujícího profilu pro balkony a terasy</t>
  </si>
  <si>
    <t>-1886781338</t>
  </si>
  <si>
    <t>https://podminky.urs.cz/item/CS_URS_2022_01/771161023</t>
  </si>
  <si>
    <t>K09 (vč. nerezového vrutu):</t>
  </si>
  <si>
    <t>3,42*21</t>
  </si>
  <si>
    <t>K10 (vč. nerezového vrutu):</t>
  </si>
  <si>
    <t>2,22*14</t>
  </si>
  <si>
    <t>179</t>
  </si>
  <si>
    <t>59054300</t>
  </si>
  <si>
    <t>profil ukončovací s okapničkou děrovaná hrana s drenáží barevný lak Al dl 2,5m v 23mm</t>
  </si>
  <si>
    <t>-1438718849</t>
  </si>
  <si>
    <t>102,9*1,1 'Přepočtené koeficientem množství</t>
  </si>
  <si>
    <t>180</t>
  </si>
  <si>
    <t>771571810</t>
  </si>
  <si>
    <t>Demontáž podlah z dlaždic keramických kladených do malty</t>
  </si>
  <si>
    <t>-1274864616</t>
  </si>
  <si>
    <t>https://podminky.urs.cz/item/CS_URS_2022_01/771571810</t>
  </si>
  <si>
    <t>181</t>
  </si>
  <si>
    <t>771574264</t>
  </si>
  <si>
    <t>Montáž podlah z dlaždic keramických lepených flexibilním lepidlem maloformátových pro vysoké mechanické zatížení protiskluzných nebo reliéfních (bezbariérových) přes 12 do 19 ks/m2</t>
  </si>
  <si>
    <t>1954525334</t>
  </si>
  <si>
    <t>https://podminky.urs.cz/item/CS_URS_2022_01/771574264</t>
  </si>
  <si>
    <t>182</t>
  </si>
  <si>
    <t>59761409</t>
  </si>
  <si>
    <t>dlažba keramická slinutá protiskluzná do interiéru i exteriéru pro vysoké mechanické namáhání přes 9 do 12ks/m2</t>
  </si>
  <si>
    <t>-1307386527</t>
  </si>
  <si>
    <t>248,067*1,1 'Přepočtené koeficientem množství</t>
  </si>
  <si>
    <t>183</t>
  </si>
  <si>
    <t>771591112</t>
  </si>
  <si>
    <t>Izolace podlahy pod dlažbu nátěrem nebo stěrkou ve dvou vrstvách</t>
  </si>
  <si>
    <t>-1928019501</t>
  </si>
  <si>
    <t>https://podminky.urs.cz/item/CS_URS_2022_01/771591112</t>
  </si>
  <si>
    <t>184</t>
  </si>
  <si>
    <t>771591241</t>
  </si>
  <si>
    <t>Izolace podlahy pod dlažbu těsnícími izolačními pásy vnitřní kout</t>
  </si>
  <si>
    <t>-1996513012</t>
  </si>
  <si>
    <t>https://podminky.urs.cz/item/CS_URS_2022_01/771591241</t>
  </si>
  <si>
    <t>((1,20+3,420)*2+(1,20+3,420)*2+(1,20+3,420)*2+(1,20+2,220)*2+(1,20+2,225)*2)*7</t>
  </si>
  <si>
    <t>185</t>
  </si>
  <si>
    <t>771591242</t>
  </si>
  <si>
    <t>Izolace podlahy pod dlažbu těsnícími izolačními pásy vnější roh</t>
  </si>
  <si>
    <t>1134731193</t>
  </si>
  <si>
    <t>https://podminky.urs.cz/item/CS_URS_2022_01/771591242</t>
  </si>
  <si>
    <t>(3,420+3,420+3,420+2,220+2,225)*7</t>
  </si>
  <si>
    <t>186</t>
  </si>
  <si>
    <t>771591264</t>
  </si>
  <si>
    <t>Izolace podlahy pod dlažbu těsnícími izolačními pásy mezi podlahou a stěnu</t>
  </si>
  <si>
    <t>-1696250235</t>
  </si>
  <si>
    <t>https://podminky.urs.cz/item/CS_URS_2022_01/771591264</t>
  </si>
  <si>
    <t>187</t>
  </si>
  <si>
    <t>998771103</t>
  </si>
  <si>
    <t>Přesun hmot pro podlahy z dlaždic stanovený z hmotnosti přesunovaného materiálu vodorovná dopravní vzdálenost do 50 m v objektech výšky přes 12 do 24 m</t>
  </si>
  <si>
    <t>70509620</t>
  </si>
  <si>
    <t>https://podminky.urs.cz/item/CS_URS_2022_01/998771103</t>
  </si>
  <si>
    <t>781</t>
  </si>
  <si>
    <t>Dokončovací práce - obklady</t>
  </si>
  <si>
    <t>188</t>
  </si>
  <si>
    <t>781774113</t>
  </si>
  <si>
    <t>Montáž obkladů vnějších stěn z dlaždic keramických lepených flexibilním lepidlem maloformátových hladkých přes 9 do 12 ks/m2</t>
  </si>
  <si>
    <t>-587523805</t>
  </si>
  <si>
    <t>https://podminky.urs.cz/item/CS_URS_2022_01/781774113</t>
  </si>
  <si>
    <t>Obložení šikmých hran bočnic lodžií:</t>
  </si>
  <si>
    <t>((1,153+0,527)*10)*7</t>
  </si>
  <si>
    <t>189</t>
  </si>
  <si>
    <t>59761026</t>
  </si>
  <si>
    <t>obklad keramický hladký do 12ks/m2</t>
  </si>
  <si>
    <t>1132749100</t>
  </si>
  <si>
    <t>117,6*1,1 'Přepočtené koeficientem množství</t>
  </si>
  <si>
    <t>190</t>
  </si>
  <si>
    <t>998781104</t>
  </si>
  <si>
    <t>Přesun hmot pro obklady keramické stanovený z hmotnosti přesunovaného materiálu vodorovná dopravní vzdálenost do 50 m v objektech výšky přes 24 do 36 m</t>
  </si>
  <si>
    <t>1440000490</t>
  </si>
  <si>
    <t>https://podminky.urs.cz/item/CS_URS_2022_01/998781104</t>
  </si>
  <si>
    <t>783</t>
  </si>
  <si>
    <t>Dokončovací práce - nátěry</t>
  </si>
  <si>
    <t>191</t>
  </si>
  <si>
    <t>783301303</t>
  </si>
  <si>
    <t>Příprava podkladu zámečnických konstrukcí před provedením nátěru odrezivění odrezovačem bezoplachovým</t>
  </si>
  <si>
    <t>-1717785213</t>
  </si>
  <si>
    <t>https://podminky.urs.cz/item/CS_URS_2022_01/783301303</t>
  </si>
  <si>
    <t>Nátěr stávajícího zábradlí:</t>
  </si>
  <si>
    <t>((1,4*(3,5+3,5+3,5+2,3+2,3)*2))*7</t>
  </si>
  <si>
    <t>Ostatní zámečnické prvky (dvířka elektro skříní, HUP, atd.):</t>
  </si>
  <si>
    <t>192</t>
  </si>
  <si>
    <t>783301311</t>
  </si>
  <si>
    <t>Příprava podkladu zámečnických konstrukcí před provedením nátěru odmaštění odmašťovačem vodou ředitelným</t>
  </si>
  <si>
    <t>-1269612125</t>
  </si>
  <si>
    <t>https://podminky.urs.cz/item/CS_URS_2022_01/783301311</t>
  </si>
  <si>
    <t>193</t>
  </si>
  <si>
    <t>783314201</t>
  </si>
  <si>
    <t>Základní antikorozní nátěr zámečnických konstrukcí jednonásobný syntetický standardní</t>
  </si>
  <si>
    <t>-594890888</t>
  </si>
  <si>
    <t>https://podminky.urs.cz/item/CS_URS_2022_01/783314201</t>
  </si>
  <si>
    <t>194</t>
  </si>
  <si>
    <t>783315103</t>
  </si>
  <si>
    <t>Mezinátěr zámečnických konstrukcí jednonásobný syntetický samozákladující</t>
  </si>
  <si>
    <t>-130243615</t>
  </si>
  <si>
    <t>https://podminky.urs.cz/item/CS_URS_2022_01/783315103</t>
  </si>
  <si>
    <t>195</t>
  </si>
  <si>
    <t>783317101</t>
  </si>
  <si>
    <t>Krycí nátěr (email) zámečnických konstrukcí jednonásobný syntetický standardní</t>
  </si>
  <si>
    <t>-1739601625</t>
  </si>
  <si>
    <t>https://podminky.urs.cz/item/CS_URS_2022_01/783317101</t>
  </si>
  <si>
    <t>196</t>
  </si>
  <si>
    <t>783932171</t>
  </si>
  <si>
    <t>Vyrovnání podkladu betonových podlah celoplošně, tloušťky do 3 mm modifikovanou cementovou stěrkou</t>
  </si>
  <si>
    <t>-1505540612</t>
  </si>
  <si>
    <t>https://podminky.urs.cz/item/CS_URS_2022_01/783932171</t>
  </si>
  <si>
    <t>784</t>
  </si>
  <si>
    <t>Dokončovací práce - malby a tapety</t>
  </si>
  <si>
    <t>197</t>
  </si>
  <si>
    <t>784181001</t>
  </si>
  <si>
    <t>Pačokování jednonásobné v místnostech výšky do 3,80 m</t>
  </si>
  <si>
    <t>-571039368</t>
  </si>
  <si>
    <t>https://podminky.urs.cz/item/CS_URS_2022_01/784181001</t>
  </si>
  <si>
    <t>Nové zdivo:</t>
  </si>
  <si>
    <t>43,544+61,880</t>
  </si>
  <si>
    <t>Nové ostění:</t>
  </si>
  <si>
    <t>198</t>
  </si>
  <si>
    <t>784181101</t>
  </si>
  <si>
    <t>Penetrace podkladu jednonásobná základní akrylátová bezbarvá v místnostech výšky do 3,80 m</t>
  </si>
  <si>
    <t>644966853</t>
  </si>
  <si>
    <t>https://podminky.urs.cz/item/CS_URS_2022_01/784181101</t>
  </si>
  <si>
    <t>199</t>
  </si>
  <si>
    <t>784191003</t>
  </si>
  <si>
    <t>Čištění vnitřních ploch hrubý úklid po provedení malířských prací omytím oken dvojitých nebo zdvojených</t>
  </si>
  <si>
    <t>-976889489</t>
  </si>
  <si>
    <t>https://podminky.urs.cz/item/CS_URS_2022_01/784191003</t>
  </si>
  <si>
    <t>Plocha všech oken:</t>
  </si>
  <si>
    <t>200</t>
  </si>
  <si>
    <t>784191007</t>
  </si>
  <si>
    <t>Čištění vnitřních ploch hrubý úklid po provedení malířských prací omytím podlah</t>
  </si>
  <si>
    <t>-945973578</t>
  </si>
  <si>
    <t>https://podminky.urs.cz/item/CS_URS_2022_01/784191007</t>
  </si>
  <si>
    <t>Poznámka k položce:
Finální úklid vnitřních ploch.</t>
  </si>
  <si>
    <t>201</t>
  </si>
  <si>
    <t>784221001</t>
  </si>
  <si>
    <t>Malby z malířských směsí otěruvzdorných za sucha jednonásobné, bílé za sucha otěruvzdorné dobře v místnostech výšky do 3,80 m</t>
  </si>
  <si>
    <t>-1124208510</t>
  </si>
  <si>
    <t>https://podminky.urs.cz/item/CS_URS_2022_01/784221001</t>
  </si>
  <si>
    <t>Práce a dodávky M</t>
  </si>
  <si>
    <t>21-M</t>
  </si>
  <si>
    <t>Elektromontáže</t>
  </si>
  <si>
    <t>202</t>
  </si>
  <si>
    <t>210203403</t>
  </si>
  <si>
    <t>Montáž svítidel výbojkových se zapojením vodičů průmyslových nebo venkovních stropních přisazených 1 zdroj s krytem</t>
  </si>
  <si>
    <t>1563543197</t>
  </si>
  <si>
    <t>https://podminky.urs.cz/item/CS_URS_2022_01/210203403</t>
  </si>
  <si>
    <t>Svítidla v 1.PP:</t>
  </si>
  <si>
    <t>203</t>
  </si>
  <si>
    <t>34851156</t>
  </si>
  <si>
    <t>svítidlo žárovkové pro nebezpečná prostředí stropní 1x100W</t>
  </si>
  <si>
    <t>709786291</t>
  </si>
  <si>
    <t>204</t>
  </si>
  <si>
    <t>210203403-D</t>
  </si>
  <si>
    <t>Demontáž svítidel výbojkových se zapojením vodičů průmyslových nebo venkovních stropních přisazených 1 zdroj s krytem</t>
  </si>
  <si>
    <t>1884459748</t>
  </si>
  <si>
    <t>https://podminky.urs.cz/item/CS_URS_2021_02/210203403-D</t>
  </si>
  <si>
    <t>205</t>
  </si>
  <si>
    <t>210220101-D</t>
  </si>
  <si>
    <t>Demontáž hromosvodného vedení svodových vodičů s podpěrami, průměru do 10 mm</t>
  </si>
  <si>
    <t>1297748913</t>
  </si>
  <si>
    <t>https://podminky.urs.cz/item/CS_URS_2022_01/210220101-D</t>
  </si>
  <si>
    <t>206</t>
  </si>
  <si>
    <t>210290005.1</t>
  </si>
  <si>
    <t>Montáž silnoproudé instalace v objektech v bytových bez ohledu na počet okruhů podle počtu místností připojených na jeden elektroměr</t>
  </si>
  <si>
    <t>dle dodavatele</t>
  </si>
  <si>
    <t>-916633947</t>
  </si>
  <si>
    <t>Zpětná montáž rozvodů  elektro a datových rozvodů:</t>
  </si>
  <si>
    <t>Podhledy 1. pp (počet místností):</t>
  </si>
  <si>
    <t>207</t>
  </si>
  <si>
    <t>210290005.1-D</t>
  </si>
  <si>
    <t>Demontáž silnoproudé instalace v objektech v bytových bez ohledu na počet okruhů podle počtu místností připojených na jeden elektroměr</t>
  </si>
  <si>
    <t>1393368345</t>
  </si>
  <si>
    <t>Demontáž rozvodů  elektro a datových rozvodů:</t>
  </si>
  <si>
    <t>208</t>
  </si>
  <si>
    <t>210290281.1</t>
  </si>
  <si>
    <t>Montáž signálních zařízeních v budovách napojených na 1 okruh zvonkový, telefonní, elektrický vrátný nebo zámek</t>
  </si>
  <si>
    <t>-1363186292</t>
  </si>
  <si>
    <t>209</t>
  </si>
  <si>
    <t>11.102.658</t>
  </si>
  <si>
    <t>zvonkové tablo do zdi 40 tlačítek</t>
  </si>
  <si>
    <t>256</t>
  </si>
  <si>
    <t>686033542</t>
  </si>
  <si>
    <t>210</t>
  </si>
  <si>
    <t>210290281.1-D</t>
  </si>
  <si>
    <t>Demontáž signálních zařízeních v budovách napojených na 1 okruh zvonkový, telefonní, elektrický vrátný nebo zámek</t>
  </si>
  <si>
    <t>1255655608</t>
  </si>
  <si>
    <t>23-M</t>
  </si>
  <si>
    <t>Montáže potrubí</t>
  </si>
  <si>
    <t>211</t>
  </si>
  <si>
    <t>230050034</t>
  </si>
  <si>
    <t>Doplňkové konstrukce z trubkového materiálu zhotovení</t>
  </si>
  <si>
    <t>908510374</t>
  </si>
  <si>
    <t>https://podminky.urs.cz/item/CS_URS_2022_01/230050034</t>
  </si>
  <si>
    <t>Zaslepení otvoru po větracím komínku:</t>
  </si>
  <si>
    <t>212</t>
  </si>
  <si>
    <t>231081113</t>
  </si>
  <si>
    <t>Demontáž ocelového potrubí - dodatek do šrotu Ø 273, tl. 9 mm do 10 kg</t>
  </si>
  <si>
    <t>634204783</t>
  </si>
  <si>
    <t>https://podminky.urs.cz/item/CS_URS_2022_01/231081113</t>
  </si>
  <si>
    <t>Demontáž větracího komínku Veolia Energie ČR:</t>
  </si>
  <si>
    <t>SO 01.02 - Hromosvod - způsobilé výdaje</t>
  </si>
  <si>
    <t>623 11 832</t>
  </si>
  <si>
    <t>Petr Kubala</t>
  </si>
  <si>
    <t>CZ6403301047</t>
  </si>
  <si>
    <t xml:space="preserve">    58-M - Revize vyhrazených technických zařízení</t>
  </si>
  <si>
    <t>VRN - Vedlejší rozpočtové náklady</t>
  </si>
  <si>
    <t xml:space="preserve">    VRN9 - Ostatní náklady</t>
  </si>
  <si>
    <t>741420001</t>
  </si>
  <si>
    <t>Montáž drát nebo lano hromosvodné svodové D do 10 mm s podpěrou</t>
  </si>
  <si>
    <t>-625988653</t>
  </si>
  <si>
    <t>https://podminky.urs.cz/item/CS_URS_2021_02/741420001</t>
  </si>
  <si>
    <t>35441077</t>
  </si>
  <si>
    <t>drát D 8mm AlMgSi</t>
  </si>
  <si>
    <t>-85282622</t>
  </si>
  <si>
    <t>270*0,135 "Přepočtené koeficientem množství</t>
  </si>
  <si>
    <t>1000300312</t>
  </si>
  <si>
    <t>Podpěra vedení FB pro ploché střechy Beton C35/45, jednobodové uložení drátu, pro prům. 8mm</t>
  </si>
  <si>
    <t>-677688633</t>
  </si>
  <si>
    <t>1000300365</t>
  </si>
  <si>
    <t>Podpěra tyče s prstencem, odlitek Zn pro prům. 7-10mm FeZn, s natloukací hmoždinkou 240mm</t>
  </si>
  <si>
    <t>-880012445</t>
  </si>
  <si>
    <t>741420020</t>
  </si>
  <si>
    <t>Montáž svorka hromosvodná s jedním šroubem</t>
  </si>
  <si>
    <t>-1047473687</t>
  </si>
  <si>
    <t>https://podminky.urs.cz/item/CS_URS_2021_02/741420020</t>
  </si>
  <si>
    <t>1000300360</t>
  </si>
  <si>
    <t>Svorka MV, nerez, pro prům. 8-10/16mm šroub se šestihrannou hlavou a pérová podložka</t>
  </si>
  <si>
    <t>-2085888667</t>
  </si>
  <si>
    <t>1030038109</t>
  </si>
  <si>
    <t>Svorka MV, Al, pro prům. 8-10mm šroub se šestihrannou hlavou a pérová podložka</t>
  </si>
  <si>
    <t>368672711</t>
  </si>
  <si>
    <t>741420051</t>
  </si>
  <si>
    <t>Montáž vedení hromosvodné-úhelník nebo trubka s držáky do zdiva</t>
  </si>
  <si>
    <t>535886367</t>
  </si>
  <si>
    <t>https://podminky.urs.cz/item/CS_URS_2021_02/741420051</t>
  </si>
  <si>
    <t>1030037151</t>
  </si>
  <si>
    <t>Zaváděcí tyč FeZn  -SET- L 1500mm S připojovací KS-svorkou</t>
  </si>
  <si>
    <t>-1986573400</t>
  </si>
  <si>
    <t>1030038131</t>
  </si>
  <si>
    <t>Podpěra tyče s prstencem, odlitek Zn pro prům. 16mm FeZn, s natloukací hmoždinkou 180mm</t>
  </si>
  <si>
    <t>249298287</t>
  </si>
  <si>
    <t>741420083</t>
  </si>
  <si>
    <t>Montáž vedení hromosvodné-štítek k označení svodu</t>
  </si>
  <si>
    <t>590483632</t>
  </si>
  <si>
    <t>https://podminky.urs.cz/item/CS_URS_2021_02/741420083</t>
  </si>
  <si>
    <t>35442110</t>
  </si>
  <si>
    <t>štítek plastový - čísla svodů</t>
  </si>
  <si>
    <t>1353457212</t>
  </si>
  <si>
    <t>1648302</t>
  </si>
  <si>
    <t xml:space="preserve">VYSTRAZNY STITEK KE SVODU </t>
  </si>
  <si>
    <t>1422620069</t>
  </si>
  <si>
    <t>741430005</t>
  </si>
  <si>
    <t>Montáž tyč jímací délky do 3 m na stojan</t>
  </si>
  <si>
    <t>587834508</t>
  </si>
  <si>
    <t>https://podminky.urs.cz/item/CS_URS_2021_02/741430005</t>
  </si>
  <si>
    <t>1030037810</t>
  </si>
  <si>
    <t>Jímací tyč M 16mm L 1500mm AlMgSi F22 zúžená na 10mm</t>
  </si>
  <si>
    <t>1701902154</t>
  </si>
  <si>
    <t>1030038362</t>
  </si>
  <si>
    <t>Betonový podstavec C45/55 17kg D 337mm -SET- s madlem a adaptérem M16</t>
  </si>
  <si>
    <t>-2094852350</t>
  </si>
  <si>
    <t>1000300332</t>
  </si>
  <si>
    <t>Podložka plast D 370mm černá 0</t>
  </si>
  <si>
    <t>2065682461</t>
  </si>
  <si>
    <t>1030038075</t>
  </si>
  <si>
    <t>Jímací tyč D 10mm L 1000mm Al na obou stranách sražené hrany</t>
  </si>
  <si>
    <t>-672686938</t>
  </si>
  <si>
    <t>1000300356</t>
  </si>
  <si>
    <t>Betonový podstavec C45/55 s klínkem D 240mm  -SE pro jímací tyče D 10/16mm</t>
  </si>
  <si>
    <t>145615869</t>
  </si>
  <si>
    <t>1000313139</t>
  </si>
  <si>
    <t>Podložka plast D 280mm černá 0</t>
  </si>
  <si>
    <t>-1966206883</t>
  </si>
  <si>
    <t>998741204</t>
  </si>
  <si>
    <t>Přesun hmot procentní pro silnoproud v objektech v přes 24 do 36 m</t>
  </si>
  <si>
    <t>%</t>
  </si>
  <si>
    <t>57493644</t>
  </si>
  <si>
    <t>https://podminky.urs.cz/item/CS_URS_2021_02/998741204</t>
  </si>
  <si>
    <t>58-M</t>
  </si>
  <si>
    <t>Revize vyhrazených technických zařízení</t>
  </si>
  <si>
    <t>580105022</t>
  </si>
  <si>
    <t>Kontrola stavu ochrany před úderem blesku mřížové soustavy přes 2 do 8 svodů</t>
  </si>
  <si>
    <t>svod</t>
  </si>
  <si>
    <t>802437086</t>
  </si>
  <si>
    <t>https://podminky.urs.cz/item/CS_URS_2021_02/580105022</t>
  </si>
  <si>
    <t>580105062</t>
  </si>
  <si>
    <t>Měření zemního odporu přes 2 do 8 svodů</t>
  </si>
  <si>
    <t>měření</t>
  </si>
  <si>
    <t>789041027</t>
  </si>
  <si>
    <t>https://podminky.urs.cz/item/CS_URS_2021_02/580105062</t>
  </si>
  <si>
    <t>580107015</t>
  </si>
  <si>
    <t>Demontáž a zpětná montáž zkušební svorky uzemnění</t>
  </si>
  <si>
    <t>658439971</t>
  </si>
  <si>
    <t>https://podminky.urs.cz/item/CS_URS_2021_02/580107015</t>
  </si>
  <si>
    <t>VRN</t>
  </si>
  <si>
    <t>Vedlejší rozpočtové náklady</t>
  </si>
  <si>
    <t>VRN9</t>
  </si>
  <si>
    <t>Ostatní náklady</t>
  </si>
  <si>
    <t>094002000</t>
  </si>
  <si>
    <t>Ostatní náklady související s výstavbou - Zajištění a dovoz materiálu</t>
  </si>
  <si>
    <t>pol</t>
  </si>
  <si>
    <t>CS ÚRS 2021 01</t>
  </si>
  <si>
    <t>1024</t>
  </si>
  <si>
    <t>1859888448</t>
  </si>
  <si>
    <t>https://podminky.urs.cz/item/CS_URS_2021_01/094002000</t>
  </si>
  <si>
    <t>SO 01.03 - Uzemnění - způsobilé výdaje</t>
  </si>
  <si>
    <t xml:space="preserve">    46-M - Zemní práce při extr.mont.pracích</t>
  </si>
  <si>
    <t>971042151</t>
  </si>
  <si>
    <t>Vybourání otvorů v betonových příčkách a zdech D do 60 mm tl do 450 mm</t>
  </si>
  <si>
    <t>727680944</t>
  </si>
  <si>
    <t>https://podminky.urs.cz/item/CS_URS_2021_02/971042151</t>
  </si>
  <si>
    <t>741410021</t>
  </si>
  <si>
    <t>Montáž vodič uzemňovací pásek průřezu do 120 mm2 v městské zástavbě v zemi, vč.svorek</t>
  </si>
  <si>
    <t>948050027</t>
  </si>
  <si>
    <t>https://podminky.urs.cz/item/CS_URS_2021_02/741410021</t>
  </si>
  <si>
    <t>35442062</t>
  </si>
  <si>
    <t>pás zemnící 30x4mm FeZn</t>
  </si>
  <si>
    <t>569889690</t>
  </si>
  <si>
    <t>80*0,96 "Přepočtené koeficientem množství</t>
  </si>
  <si>
    <t>1000300327</t>
  </si>
  <si>
    <t>Křížová svorka nerez pro prům. 8-10/8-10mm, prům. 8-10/pásek 30mm, pásek 30/30mm, s mezidestičkou</t>
  </si>
  <si>
    <t>3443196</t>
  </si>
  <si>
    <t>741410041</t>
  </si>
  <si>
    <t>Montáž vodič uzemňovací drát nebo lano D do 10 mm v městské zástavbě</t>
  </si>
  <si>
    <t>-704684883</t>
  </si>
  <si>
    <t>https://podminky.urs.cz/item/CS_URS_2021_02/741410041</t>
  </si>
  <si>
    <t>35441073</t>
  </si>
  <si>
    <t>drát D 10mm FeZn</t>
  </si>
  <si>
    <t>-1744919900</t>
  </si>
  <si>
    <t>20*0,617 "Přepočtené koeficientem množství</t>
  </si>
  <si>
    <t>741410074</t>
  </si>
  <si>
    <t>Montáž vedení uzemňovací - pouzdro pro průchod stěnou</t>
  </si>
  <si>
    <t>-605282653</t>
  </si>
  <si>
    <t>https://podminky.urs.cz/item/CS_URS_2021_02/741410074</t>
  </si>
  <si>
    <t>1030039037</t>
  </si>
  <si>
    <t>Vododtěsná průchodka stěnou  300-500 mm závit M10, L 520mm, pro prům. 8-10mm, nerez</t>
  </si>
  <si>
    <t>-804406968</t>
  </si>
  <si>
    <t>741440031</t>
  </si>
  <si>
    <t>Montáž tyč zemnicí dl do 2 m</t>
  </si>
  <si>
    <t>-116032030</t>
  </si>
  <si>
    <t>https://podminky.urs.cz/item/CS_URS_2021_02/741440031</t>
  </si>
  <si>
    <t>35442134</t>
  </si>
  <si>
    <t>tyč zemnící křížového profilu 2 m FeZn se svorkou</t>
  </si>
  <si>
    <t>1512061239</t>
  </si>
  <si>
    <t>998741201</t>
  </si>
  <si>
    <t>Přesun hmot procentní pro silnoproud v objektech v do 6 m</t>
  </si>
  <si>
    <t>-1551958357</t>
  </si>
  <si>
    <t>https://podminky.urs.cz/item/CS_URS_2021_02/998741201</t>
  </si>
  <si>
    <t>46-M</t>
  </si>
  <si>
    <t>Zemní práce při extr.mont.pracích</t>
  </si>
  <si>
    <t>460161112</t>
  </si>
  <si>
    <t>Hloubení kabelových rýh ručně š 35 cm hl 20 cm v hornině tř I skupiny 3</t>
  </si>
  <si>
    <t>-1495296423</t>
  </si>
  <si>
    <t>https://podminky.urs.cz/item/CS_URS_2021_02/460161112</t>
  </si>
  <si>
    <t>460431122</t>
  </si>
  <si>
    <t>Zásyp kabelových rýh ručně se zhutněním š 35 cm hl 20 cm z horniny tř I skupiny 3</t>
  </si>
  <si>
    <t>565686729</t>
  </si>
  <si>
    <t>https://podminky.urs.cz/item/CS_URS_2021_02/460431122</t>
  </si>
  <si>
    <t>SO 01.04 - Stavební část - nezpůsobilé výdaje</t>
  </si>
  <si>
    <t>181411121</t>
  </si>
  <si>
    <t>Založení trávníku na půdě předem připravené plochy do 1000 m2 výsevem včetně utažení lučního v rovině nebo na svahu do 1:5</t>
  </si>
  <si>
    <t>-1854593247</t>
  </si>
  <si>
    <t>https://podminky.urs.cz/item/CS_URS_2022_01/181411121</t>
  </si>
  <si>
    <t>00572410</t>
  </si>
  <si>
    <t>osivo směs travní parková</t>
  </si>
  <si>
    <t>1067442852</t>
  </si>
  <si>
    <t>142,12*0,015 'Přepočtené koeficientem množství</t>
  </si>
  <si>
    <t>10371500</t>
  </si>
  <si>
    <t>substrát pro trávníky VL</t>
  </si>
  <si>
    <t>-2101802245</t>
  </si>
  <si>
    <t>134,490*0,025</t>
  </si>
  <si>
    <t>184215132</t>
  </si>
  <si>
    <t>Ukotvení dřeviny kůly třemi kůly, délky přes 1 do 2 m</t>
  </si>
  <si>
    <t>1130230315</t>
  </si>
  <si>
    <t>https://podminky.urs.cz/item/CS_URS_2022_01/184215132</t>
  </si>
  <si>
    <t>Ochrana stávajících keřů:</t>
  </si>
  <si>
    <t>10*3</t>
  </si>
  <si>
    <t>05217118</t>
  </si>
  <si>
    <t>tyče dřevěné v kůře D 100mm dl 8m</t>
  </si>
  <si>
    <t>1693413954</t>
  </si>
  <si>
    <t>30*2*(3,14*0,05*0,05)</t>
  </si>
  <si>
    <t>184818231</t>
  </si>
  <si>
    <t>Ochrana kmene bedněním před poškozením stavebním provozem zřízení včetně odstranění výšky bednění do 2 m průměru kmene do 300 mm</t>
  </si>
  <si>
    <t>130912163</t>
  </si>
  <si>
    <t>https://podminky.urs.cz/item/CS_URS_2022_01/184818231</t>
  </si>
  <si>
    <t>185803111</t>
  </si>
  <si>
    <t>Ošetření trávníku jednorázové v rovině nebo na svahu do 1:5</t>
  </si>
  <si>
    <t>-1140433989</t>
  </si>
  <si>
    <t>https://podminky.urs.cz/item/CS_URS_2022_01/185803111</t>
  </si>
  <si>
    <t>185803211</t>
  </si>
  <si>
    <t>Uválcování trávníku v rovině nebo na svahu do 1:5</t>
  </si>
  <si>
    <t>-506212999</t>
  </si>
  <si>
    <t>https://podminky.urs.cz/item/CS_URS_2022_01/185803211</t>
  </si>
  <si>
    <t>185804311</t>
  </si>
  <si>
    <t>Zalití rostlin vodou plochy záhonů jednotlivě do 20 m2</t>
  </si>
  <si>
    <t>-324633543</t>
  </si>
  <si>
    <t>https://podminky.urs.cz/item/CS_URS_2022_01/185804311</t>
  </si>
  <si>
    <t>2x zalití 10l/m2</t>
  </si>
  <si>
    <t>2*(142,120*0,01)</t>
  </si>
  <si>
    <t>185851121</t>
  </si>
  <si>
    <t>Dovoz vody pro zálivku rostlin na vzdálenost do 1000 m</t>
  </si>
  <si>
    <t>-1644576109</t>
  </si>
  <si>
    <t>https://podminky.urs.cz/item/CS_URS_2022_01/185851121</t>
  </si>
  <si>
    <t>185851129</t>
  </si>
  <si>
    <t>Dovoz vody pro zálivku rostlin Příplatek k ceně za každých dalších i započatých 1000 m</t>
  </si>
  <si>
    <t>-173868644</t>
  </si>
  <si>
    <t>https://podminky.urs.cz/item/CS_URS_2022_01/185851129</t>
  </si>
  <si>
    <t>2,842*9 'Přepočtené koeficientem množství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</si>
  <si>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</si>
  <si>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</si>
  <si>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-1110270436</t>
  </si>
  <si>
    <t>https://podminky.urs.cz/item/CS_URS_2022_01/998017003</t>
  </si>
  <si>
    <t>VRN 01 - Vedlejší rozpočtové náklady - způsobilé výdaje</t>
  </si>
  <si>
    <t>1.1 - Zařízení staveniště</t>
  </si>
  <si>
    <t xml:space="preserve">    1.1.1 - Zřízení,údržba a odstranění prostor dodavatele</t>
  </si>
  <si>
    <t xml:space="preserve">    1.1.2 - Napojení zařízení staveniště na media</t>
  </si>
  <si>
    <t xml:space="preserve">    1.1.3 - Vytýčení stávajících inž.sítí</t>
  </si>
  <si>
    <t xml:space="preserve">    1.1.4 - Zabezpečení podm. dle Plánu bezpečnosti práce</t>
  </si>
  <si>
    <t xml:space="preserve">    1.1.6 - Zajištění obslužnosti komunikací a dočasné dopravní značení</t>
  </si>
  <si>
    <t xml:space="preserve">    1.1.7 - Projednání podmínek s majitelí pozemků</t>
  </si>
  <si>
    <t>1.2 - Související činnosti</t>
  </si>
  <si>
    <t xml:space="preserve">    1.2.2 - Dokumentace skutečného provedení stavby</t>
  </si>
  <si>
    <t xml:space="preserve">    1.2.3 - Kompletační činnost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</si>
  <si>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</si>
  <si>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</si>
  <si>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</si>
  <si>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1.1</t>
  </si>
  <si>
    <t>Zařízení staveniště</t>
  </si>
  <si>
    <t>1.1.1</t>
  </si>
  <si>
    <t>Zřízení,údržba a odstranění prostor dodavatele</t>
  </si>
  <si>
    <t>001</t>
  </si>
  <si>
    <t>ZS zhotovitele - sociální objekty</t>
  </si>
  <si>
    <t>kpl</t>
  </si>
  <si>
    <t>2121881014</t>
  </si>
  <si>
    <t>Poznámka k položce:
Převlékárny, sociální objekty, Kancelář pro stavbyvedoucího a mistra, Mobilní WC na stavbě-pronájem apod.</t>
  </si>
  <si>
    <t>002</t>
  </si>
  <si>
    <t>ZS zhotovitele - provozní objekty ZS</t>
  </si>
  <si>
    <t>-1642592373</t>
  </si>
  <si>
    <t>Poznámka k položce:
Volné sklady, skládky materiálu, mezideponie zeminy apod.</t>
  </si>
  <si>
    <t>1.1.2</t>
  </si>
  <si>
    <t>Napojení zařízení staveniště na media</t>
  </si>
  <si>
    <t>004</t>
  </si>
  <si>
    <t>Elektrická energie</t>
  </si>
  <si>
    <t>-12608409</t>
  </si>
  <si>
    <t>Poznámka k položce:
Napojení na stávající rozvody nn v bezprostředním okolí staveniště.</t>
  </si>
  <si>
    <t>1.1.3</t>
  </si>
  <si>
    <t>Vytýčení stávajících inž.sítí</t>
  </si>
  <si>
    <t>005</t>
  </si>
  <si>
    <t>Náklady na vytyčení všech inženýrských sítí na staveništi u jednotlivých správců a majitelů , před zahájením stavebních prací</t>
  </si>
  <si>
    <t>-749777798</t>
  </si>
  <si>
    <t>Poznámka k položce:
Zhotovitel  zajistí aktualizaci vyjádření majitelů všech stávajících inženýrských sítí a následně zajistí vytyčení všech stávajících inženýrských sítí na staveništi navrhovaného vodovodu u jednotlivých správců a majitelů.</t>
  </si>
  <si>
    <t>017</t>
  </si>
  <si>
    <t>Vytýčení stavby před zahajením stavebních prací</t>
  </si>
  <si>
    <t>-1880378302</t>
  </si>
  <si>
    <t>Poznámka k položce:
Náklady na vytýčení stavby kanalizace před zahájením stavebních prací.</t>
  </si>
  <si>
    <t>1.1.4</t>
  </si>
  <si>
    <t>Zabezpečení podm. dle Plánu bezpečnosti práce</t>
  </si>
  <si>
    <t>007</t>
  </si>
  <si>
    <t>Provizorní ohrazení a osvětlení výkopu</t>
  </si>
  <si>
    <t>-990754641</t>
  </si>
  <si>
    <t>Poznámka k položce:
Zřízení, instalace, ukotvení provizorních ohrazení a osvětlení výkopu, včetně následné likvidace.</t>
  </si>
  <si>
    <t>1.1.6</t>
  </si>
  <si>
    <t>Zajištění obslužnosti komunikací a dočasné dopravní značení</t>
  </si>
  <si>
    <t>010</t>
  </si>
  <si>
    <t>Čistění komunikací</t>
  </si>
  <si>
    <t>1583867604</t>
  </si>
  <si>
    <t>Poznámka k položce:
Zajištění čištění komunikací po celou dobu realizace stavby.</t>
  </si>
  <si>
    <t>1.1.7</t>
  </si>
  <si>
    <t>Projednání podmínek s majitelí pozemků</t>
  </si>
  <si>
    <t>018</t>
  </si>
  <si>
    <t>Monitoring nemovitostí</t>
  </si>
  <si>
    <t>-2147191739</t>
  </si>
  <si>
    <t>Poznámka k položce:
Monitoring nemovitostí v souvislosti s prováděním zemních výkopových prací.</t>
  </si>
  <si>
    <t>1.2</t>
  </si>
  <si>
    <t>Související činnosti</t>
  </si>
  <si>
    <t>1.2.2</t>
  </si>
  <si>
    <t>Dokumentace skutečného provedení stavby</t>
  </si>
  <si>
    <t>Dokumentace skutečného provedení</t>
  </si>
  <si>
    <t>826242814</t>
  </si>
  <si>
    <t>Poznámka k položce:
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</si>
  <si>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1.2.3</t>
  </si>
  <si>
    <t>Kompletační činnost</t>
  </si>
  <si>
    <t>Kompletační činnost zhotovitele stavby a příprava k odevzdání stavby zadavateli</t>
  </si>
  <si>
    <t>371632054</t>
  </si>
  <si>
    <t>Poznámka k položce:
Zajištění a shromáždění všech dokladů potřebných k zahájení stavby, k vlastní realizaci stavby a k ukončení stavby včetně přípravy a shromáždění dokladů ke kolaudaci stavby a k předání stavby zadavateli.</t>
  </si>
  <si>
    <t>VRN1</t>
  </si>
  <si>
    <t>Průzkumné, geodetické a projektové práce</t>
  </si>
  <si>
    <t>011214000</t>
  </si>
  <si>
    <t>Zajištění ornitologického průzkumu</t>
  </si>
  <si>
    <t>komplet</t>
  </si>
  <si>
    <t>-533844801</t>
  </si>
  <si>
    <t>https://podminky.urs.cz/item/CS_URS_2022_01/011214000</t>
  </si>
  <si>
    <t>013294000.1</t>
  </si>
  <si>
    <t>Fotodokumentace stavby</t>
  </si>
  <si>
    <t>stavba</t>
  </si>
  <si>
    <t>1229194240</t>
  </si>
  <si>
    <t>VRN3</t>
  </si>
  <si>
    <t>034503000</t>
  </si>
  <si>
    <t>Informační tabule na staveništi</t>
  </si>
  <si>
    <t>1061376316</t>
  </si>
  <si>
    <t>VRN4</t>
  </si>
  <si>
    <t>Inženýrská činnost</t>
  </si>
  <si>
    <t>042503000</t>
  </si>
  <si>
    <t>Plán BOZP na staveništi</t>
  </si>
  <si>
    <t>2147099361</t>
  </si>
  <si>
    <t>042503000.1</t>
  </si>
  <si>
    <t>Havarijní plán stavby</t>
  </si>
  <si>
    <t>-1888693587</t>
  </si>
  <si>
    <t>VRN 02 - Vedlejší rozpočtové náklady - nezpůsobilé výdaje</t>
  </si>
  <si>
    <t xml:space="preserve">    VRN7 - Provozní vlivy</t>
  </si>
  <si>
    <t>003</t>
  </si>
  <si>
    <t>Pronájem veřejných ploch pro zařízení staveniště</t>
  </si>
  <si>
    <t>348417731</t>
  </si>
  <si>
    <t>Poznámka k položce:
Poplatky majiteli veřejných pozemků za dočasný pronájem ploch pro zařízení staveniště.</t>
  </si>
  <si>
    <t>014</t>
  </si>
  <si>
    <t>Náklady na zajištění vstupu na pozemky majitelů</t>
  </si>
  <si>
    <t>763971212</t>
  </si>
  <si>
    <t>Poznámka k položce:
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</si>
  <si>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015</t>
  </si>
  <si>
    <t>Náklady na projednání a zajištění připojení nemovitosti</t>
  </si>
  <si>
    <t>545314908</t>
  </si>
  <si>
    <t>Poznámka k položce:
Zhotovitel  zajistí projednání a souhlasy pro napojení přípojek uličních vpustí s  majiteli dotčených pozemků. Součástí prací je i zajištění podpisu  protokolu o zpětném převzetí pozemku vlastníky příslušných pozemků.</t>
  </si>
  <si>
    <t>016</t>
  </si>
  <si>
    <t>Potřebná povolení a souhlasy</t>
  </si>
  <si>
    <t>-40681477</t>
  </si>
  <si>
    <t>Poznámka k položce:
Zajištění veškerých potřebných povolení pro zahájení, pro realizaci a pro ukončení výstavby - pro předání investorovi k užívání.</t>
  </si>
  <si>
    <t>VRN7</t>
  </si>
  <si>
    <t>Provozní vlivy</t>
  </si>
  <si>
    <t>071203000</t>
  </si>
  <si>
    <t>Provoz dalšího subjektu</t>
  </si>
  <si>
    <t>-880230214</t>
  </si>
  <si>
    <t>Poznámka k položce:
Vliv obyvatel domu.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</si>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</sst>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13107112" TargetMode="External" /><Relationship Id="rId3" Type="http://schemas.openxmlformats.org/officeDocument/2006/relationships/hyperlink" Target="https://podminky.urs.cz/item/CS_URS_2022_01/113107341" TargetMode="External" /><Relationship Id="rId4" Type="http://schemas.openxmlformats.org/officeDocument/2006/relationships/hyperlink" Target="https://podminky.urs.cz/item/CS_URS_2022_01/119003227" TargetMode="External" /><Relationship Id="rId5" Type="http://schemas.openxmlformats.org/officeDocument/2006/relationships/hyperlink" Target="https://podminky.urs.cz/item/CS_URS_2022_01/119003228" TargetMode="External" /><Relationship Id="rId6" Type="http://schemas.openxmlformats.org/officeDocument/2006/relationships/hyperlink" Target="https://podminky.urs.cz/item/CS_URS_2022_01/121112003" TargetMode="External" /><Relationship Id="rId7" Type="http://schemas.openxmlformats.org/officeDocument/2006/relationships/hyperlink" Target="https://podminky.urs.cz/item/CS_URS_2022_01/132212331" TargetMode="External" /><Relationship Id="rId8" Type="http://schemas.openxmlformats.org/officeDocument/2006/relationships/hyperlink" Target="https://podminky.urs.cz/item/CS_URS_2022_01/162211311" TargetMode="External" /><Relationship Id="rId9" Type="http://schemas.openxmlformats.org/officeDocument/2006/relationships/hyperlink" Target="https://podminky.urs.cz/item/CS_URS_2022_01/174101101" TargetMode="External" /><Relationship Id="rId10" Type="http://schemas.openxmlformats.org/officeDocument/2006/relationships/hyperlink" Target="https://podminky.urs.cz/item/CS_URS_2022_01/175111101" TargetMode="External" /><Relationship Id="rId11" Type="http://schemas.openxmlformats.org/officeDocument/2006/relationships/hyperlink" Target="https://podminky.urs.cz/item/CS_URS_2022_01/181301111" TargetMode="External" /><Relationship Id="rId12" Type="http://schemas.openxmlformats.org/officeDocument/2006/relationships/hyperlink" Target="https://podminky.urs.cz/item/CS_URS_2022_01/311272141" TargetMode="External" /><Relationship Id="rId13" Type="http://schemas.openxmlformats.org/officeDocument/2006/relationships/hyperlink" Target="https://podminky.urs.cz/item/CS_URS_2022_01/311272211" TargetMode="External" /><Relationship Id="rId14" Type="http://schemas.openxmlformats.org/officeDocument/2006/relationships/hyperlink" Target="https://podminky.urs.cz/item/CS_URS_2022_01/317143445" TargetMode="External" /><Relationship Id="rId15" Type="http://schemas.openxmlformats.org/officeDocument/2006/relationships/hyperlink" Target="https://podminky.urs.cz/item/CS_URS_2022_01/317941121" TargetMode="External" /><Relationship Id="rId16" Type="http://schemas.openxmlformats.org/officeDocument/2006/relationships/hyperlink" Target="https://podminky.urs.cz/item/CS_URS_2022_01/564231111" TargetMode="External" /><Relationship Id="rId17" Type="http://schemas.openxmlformats.org/officeDocument/2006/relationships/hyperlink" Target="https://podminky.urs.cz/item/CS_URS_2022_01/596841120" TargetMode="External" /><Relationship Id="rId18" Type="http://schemas.openxmlformats.org/officeDocument/2006/relationships/hyperlink" Target="https://podminky.urs.cz/item/CS_URS_2022_01/611311141" TargetMode="External" /><Relationship Id="rId19" Type="http://schemas.openxmlformats.org/officeDocument/2006/relationships/hyperlink" Target="https://podminky.urs.cz/item/CS_URS_2022_01/612311141" TargetMode="External" /><Relationship Id="rId20" Type="http://schemas.openxmlformats.org/officeDocument/2006/relationships/hyperlink" Target="https://podminky.urs.cz/item/CS_URS_2022_01/612325302" TargetMode="External" /><Relationship Id="rId21" Type="http://schemas.openxmlformats.org/officeDocument/2006/relationships/hyperlink" Target="https://podminky.urs.cz/item/CS_URS_2022_01/621131121" TargetMode="External" /><Relationship Id="rId22" Type="http://schemas.openxmlformats.org/officeDocument/2006/relationships/hyperlink" Target="https://podminky.urs.cz/item/CS_URS_2022_01/621142001" TargetMode="External" /><Relationship Id="rId23" Type="http://schemas.openxmlformats.org/officeDocument/2006/relationships/hyperlink" Target="https://podminky.urs.cz/item/CS_URS_2022_01/621221031" TargetMode="External" /><Relationship Id="rId24" Type="http://schemas.openxmlformats.org/officeDocument/2006/relationships/hyperlink" Target="https://podminky.urs.cz/item/CS_URS_2022_01/621531022" TargetMode="External" /><Relationship Id="rId25" Type="http://schemas.openxmlformats.org/officeDocument/2006/relationships/hyperlink" Target="https://podminky.urs.cz/item/CS_URS_2022_01/622131121" TargetMode="External" /><Relationship Id="rId26" Type="http://schemas.openxmlformats.org/officeDocument/2006/relationships/hyperlink" Target="https://podminky.urs.cz/item/CS_URS_2022_01/622211011" TargetMode="External" /><Relationship Id="rId27" Type="http://schemas.openxmlformats.org/officeDocument/2006/relationships/hyperlink" Target="https://podminky.urs.cz/item/CS_URS_2022_01/622211021" TargetMode="External" /><Relationship Id="rId28" Type="http://schemas.openxmlformats.org/officeDocument/2006/relationships/hyperlink" Target="https://podminky.urs.cz/item/CS_URS_2022_01/622221011" TargetMode="External" /><Relationship Id="rId29" Type="http://schemas.openxmlformats.org/officeDocument/2006/relationships/hyperlink" Target="https://podminky.urs.cz/item/CS_URS_2022_01/622221031" TargetMode="External" /><Relationship Id="rId30" Type="http://schemas.openxmlformats.org/officeDocument/2006/relationships/hyperlink" Target="https://podminky.urs.cz/item/CS_URS_2022_01/622221041" TargetMode="External" /><Relationship Id="rId31" Type="http://schemas.openxmlformats.org/officeDocument/2006/relationships/hyperlink" Target="https://podminky.urs.cz/item/CS_URS_2022_01/622222001" TargetMode="External" /><Relationship Id="rId32" Type="http://schemas.openxmlformats.org/officeDocument/2006/relationships/hyperlink" Target="https://podminky.urs.cz/item/CS_URS_2022_01/622252001" TargetMode="External" /><Relationship Id="rId33" Type="http://schemas.openxmlformats.org/officeDocument/2006/relationships/hyperlink" Target="https://podminky.urs.cz/item/CS_URS_2022_01/622511112" TargetMode="External" /><Relationship Id="rId34" Type="http://schemas.openxmlformats.org/officeDocument/2006/relationships/hyperlink" Target="https://podminky.urs.cz/item/CS_URS_2022_01/622531022" TargetMode="External" /><Relationship Id="rId35" Type="http://schemas.openxmlformats.org/officeDocument/2006/relationships/hyperlink" Target="https://podminky.urs.cz/item/CS_URS_2022_01/624631211" TargetMode="External" /><Relationship Id="rId36" Type="http://schemas.openxmlformats.org/officeDocument/2006/relationships/hyperlink" Target="https://podminky.urs.cz/item/CS_URS_2022_01/624631414" TargetMode="External" /><Relationship Id="rId37" Type="http://schemas.openxmlformats.org/officeDocument/2006/relationships/hyperlink" Target="https://podminky.urs.cz/item/CS_URS_2022_01/629991011" TargetMode="External" /><Relationship Id="rId38" Type="http://schemas.openxmlformats.org/officeDocument/2006/relationships/hyperlink" Target="https://podminky.urs.cz/item/CS_URS_2022_01/629995101" TargetMode="External" /><Relationship Id="rId39" Type="http://schemas.openxmlformats.org/officeDocument/2006/relationships/hyperlink" Target="https://podminky.urs.cz/item/CS_URS_2022_01/631311214" TargetMode="External" /><Relationship Id="rId40" Type="http://schemas.openxmlformats.org/officeDocument/2006/relationships/hyperlink" Target="https://podminky.urs.cz/item/CS_URS_2022_01/632451231" TargetMode="External" /><Relationship Id="rId41" Type="http://schemas.openxmlformats.org/officeDocument/2006/relationships/hyperlink" Target="https://podminky.urs.cz/item/CS_URS_2022_01/941111112" TargetMode="External" /><Relationship Id="rId42" Type="http://schemas.openxmlformats.org/officeDocument/2006/relationships/hyperlink" Target="https://podminky.urs.cz/item/CS_URS_2022_01/941111212" TargetMode="External" /><Relationship Id="rId43" Type="http://schemas.openxmlformats.org/officeDocument/2006/relationships/hyperlink" Target="https://podminky.urs.cz/item/CS_URS_2022_01/941111812" TargetMode="External" /><Relationship Id="rId44" Type="http://schemas.openxmlformats.org/officeDocument/2006/relationships/hyperlink" Target="https://podminky.urs.cz/item/CS_URS_2022_01/944411112" TargetMode="External" /><Relationship Id="rId45" Type="http://schemas.openxmlformats.org/officeDocument/2006/relationships/hyperlink" Target="https://podminky.urs.cz/item/CS_URS_2022_01/944411212" TargetMode="External" /><Relationship Id="rId46" Type="http://schemas.openxmlformats.org/officeDocument/2006/relationships/hyperlink" Target="https://podminky.urs.cz/item/CS_URS_2022_01/944411812" TargetMode="External" /><Relationship Id="rId47" Type="http://schemas.openxmlformats.org/officeDocument/2006/relationships/hyperlink" Target="https://podminky.urs.cz/item/CS_URS_2022_01/944711112" TargetMode="External" /><Relationship Id="rId48" Type="http://schemas.openxmlformats.org/officeDocument/2006/relationships/hyperlink" Target="https://podminky.urs.cz/item/CS_URS_2022_01/944711212" TargetMode="External" /><Relationship Id="rId49" Type="http://schemas.openxmlformats.org/officeDocument/2006/relationships/hyperlink" Target="https://podminky.urs.cz/item/CS_URS_2022_01/944711812" TargetMode="External" /><Relationship Id="rId50" Type="http://schemas.openxmlformats.org/officeDocument/2006/relationships/hyperlink" Target="https://podminky.urs.cz/item/CS_URS_2022_01/961031411" TargetMode="External" /><Relationship Id="rId51" Type="http://schemas.openxmlformats.org/officeDocument/2006/relationships/hyperlink" Target="https://podminky.urs.cz/item/CS_URS_2022_01/965045112" TargetMode="External" /><Relationship Id="rId52" Type="http://schemas.openxmlformats.org/officeDocument/2006/relationships/hyperlink" Target="https://podminky.urs.cz/item/CS_URS_2022_01/968072456" TargetMode="External" /><Relationship Id="rId53" Type="http://schemas.openxmlformats.org/officeDocument/2006/relationships/hyperlink" Target="https://podminky.urs.cz/item/CS_URS_2022_01/968082022" TargetMode="External" /><Relationship Id="rId54" Type="http://schemas.openxmlformats.org/officeDocument/2006/relationships/hyperlink" Target="https://podminky.urs.cz/item/CS_URS_2022_01/978035117" TargetMode="External" /><Relationship Id="rId55" Type="http://schemas.openxmlformats.org/officeDocument/2006/relationships/hyperlink" Target="https://podminky.urs.cz/item/CS_URS_2022_01/978059641" TargetMode="External" /><Relationship Id="rId56" Type="http://schemas.openxmlformats.org/officeDocument/2006/relationships/hyperlink" Target="https://podminky.urs.cz/item/CS_URS_2022_01/985311311" TargetMode="External" /><Relationship Id="rId57" Type="http://schemas.openxmlformats.org/officeDocument/2006/relationships/hyperlink" Target="https://podminky.urs.cz/item/CS_URS_2022_01/998017004" TargetMode="External" /><Relationship Id="rId58" Type="http://schemas.openxmlformats.org/officeDocument/2006/relationships/hyperlink" Target="https://podminky.urs.cz/item/CS_URS_2022_01/997013158" TargetMode="External" /><Relationship Id="rId59" Type="http://schemas.openxmlformats.org/officeDocument/2006/relationships/hyperlink" Target="https://podminky.urs.cz/item/CS_URS_2022_01/997013501" TargetMode="External" /><Relationship Id="rId60" Type="http://schemas.openxmlformats.org/officeDocument/2006/relationships/hyperlink" Target="https://podminky.urs.cz/item/CS_URS_2022_01/997013509" TargetMode="External" /><Relationship Id="rId61" Type="http://schemas.openxmlformats.org/officeDocument/2006/relationships/hyperlink" Target="https://podminky.urs.cz/item/CS_URS_2022_01/997013871" TargetMode="External" /><Relationship Id="rId62" Type="http://schemas.openxmlformats.org/officeDocument/2006/relationships/hyperlink" Target="https://podminky.urs.cz/item/CS_URS_2022_01/711112001" TargetMode="External" /><Relationship Id="rId63" Type="http://schemas.openxmlformats.org/officeDocument/2006/relationships/hyperlink" Target="https://podminky.urs.cz/item/CS_URS_2022_01/711131811" TargetMode="External" /><Relationship Id="rId64" Type="http://schemas.openxmlformats.org/officeDocument/2006/relationships/hyperlink" Target="https://podminky.urs.cz/item/CS_URS_2022_01/711142559" TargetMode="External" /><Relationship Id="rId65" Type="http://schemas.openxmlformats.org/officeDocument/2006/relationships/hyperlink" Target="https://podminky.urs.cz/item/CS_URS_2022_01/711161112" TargetMode="External" /><Relationship Id="rId66" Type="http://schemas.openxmlformats.org/officeDocument/2006/relationships/hyperlink" Target="https://podminky.urs.cz/item/CS_URS_2022_01/711161383" TargetMode="External" /><Relationship Id="rId67" Type="http://schemas.openxmlformats.org/officeDocument/2006/relationships/hyperlink" Target="https://podminky.urs.cz/item/CS_URS_2022_01/711191101" TargetMode="External" /><Relationship Id="rId68" Type="http://schemas.openxmlformats.org/officeDocument/2006/relationships/hyperlink" Target="https://podminky.urs.cz/item/CS_URS_2022_01/711191201" TargetMode="External" /><Relationship Id="rId69" Type="http://schemas.openxmlformats.org/officeDocument/2006/relationships/hyperlink" Target="https://podminky.urs.cz/item/CS_URS_2022_01/998711103" TargetMode="External" /><Relationship Id="rId70" Type="http://schemas.openxmlformats.org/officeDocument/2006/relationships/hyperlink" Target="https://podminky.urs.cz/item/CS_URS_2022_01/712300843" TargetMode="External" /><Relationship Id="rId71" Type="http://schemas.openxmlformats.org/officeDocument/2006/relationships/hyperlink" Target="https://podminky.urs.cz/item/CS_URS_2022_01/712311101" TargetMode="External" /><Relationship Id="rId72" Type="http://schemas.openxmlformats.org/officeDocument/2006/relationships/hyperlink" Target="https://podminky.urs.cz/item/CS_URS_2022_01/712340833" TargetMode="External" /><Relationship Id="rId73" Type="http://schemas.openxmlformats.org/officeDocument/2006/relationships/hyperlink" Target="https://podminky.urs.cz/item/CS_URS_2021_02/712341559" TargetMode="External" /><Relationship Id="rId74" Type="http://schemas.openxmlformats.org/officeDocument/2006/relationships/hyperlink" Target="https://podminky.urs.cz/item/CS_URS_2022_01/712363564" TargetMode="External" /><Relationship Id="rId75" Type="http://schemas.openxmlformats.org/officeDocument/2006/relationships/hyperlink" Target="https://podminky.urs.cz/item/CS_URS_2022_01/712363565" TargetMode="External" /><Relationship Id="rId76" Type="http://schemas.openxmlformats.org/officeDocument/2006/relationships/hyperlink" Target="https://podminky.urs.cz/item/CS_URS_2022_01/712363566" TargetMode="External" /><Relationship Id="rId77" Type="http://schemas.openxmlformats.org/officeDocument/2006/relationships/hyperlink" Target="https://podminky.urs.cz/item/CS_URS_2022_01/712363803" TargetMode="External" /><Relationship Id="rId78" Type="http://schemas.openxmlformats.org/officeDocument/2006/relationships/hyperlink" Target="https://podminky.urs.cz/item/CS_URS_2022_01/712391172" TargetMode="External" /><Relationship Id="rId79" Type="http://schemas.openxmlformats.org/officeDocument/2006/relationships/hyperlink" Target="https://podminky.urs.cz/item/CS_URS_2022_01/712990812" TargetMode="External" /><Relationship Id="rId80" Type="http://schemas.openxmlformats.org/officeDocument/2006/relationships/hyperlink" Target="https://podminky.urs.cz/item/CS_URS_2022_01/998712104" TargetMode="External" /><Relationship Id="rId81" Type="http://schemas.openxmlformats.org/officeDocument/2006/relationships/hyperlink" Target="https://podminky.urs.cz/item/CS_URS_2022_01/713110811" TargetMode="External" /><Relationship Id="rId82" Type="http://schemas.openxmlformats.org/officeDocument/2006/relationships/hyperlink" Target="https://podminky.urs.cz/item/CS_URS_2022_01/713111128" TargetMode="External" /><Relationship Id="rId83" Type="http://schemas.openxmlformats.org/officeDocument/2006/relationships/hyperlink" Target="https://podminky.urs.cz/item/CS_URS_2022_01/713121111" TargetMode="External" /><Relationship Id="rId84" Type="http://schemas.openxmlformats.org/officeDocument/2006/relationships/hyperlink" Target="https://podminky.urs.cz/item/CS_URS_2022_01/713131143" TargetMode="External" /><Relationship Id="rId85" Type="http://schemas.openxmlformats.org/officeDocument/2006/relationships/hyperlink" Target="https://podminky.urs.cz/item/CS_URS_2022_01/713133221" TargetMode="External" /><Relationship Id="rId86" Type="http://schemas.openxmlformats.org/officeDocument/2006/relationships/hyperlink" Target="https://podminky.urs.cz/item/CS_URS_2022_01/713141153" TargetMode="External" /><Relationship Id="rId87" Type="http://schemas.openxmlformats.org/officeDocument/2006/relationships/hyperlink" Target="https://podminky.urs.cz/item/CS_URS_2022_01/998713104" TargetMode="External" /><Relationship Id="rId88" Type="http://schemas.openxmlformats.org/officeDocument/2006/relationships/hyperlink" Target="https://podminky.urs.cz/item/CS_URS_2022_01/721173706" TargetMode="External" /><Relationship Id="rId89" Type="http://schemas.openxmlformats.org/officeDocument/2006/relationships/hyperlink" Target="https://podminky.urs.cz/item/CS_URS_2022_01/721210822" TargetMode="External" /><Relationship Id="rId90" Type="http://schemas.openxmlformats.org/officeDocument/2006/relationships/hyperlink" Target="https://podminky.urs.cz/item/CS_URS_2022_01/721233212" TargetMode="External" /><Relationship Id="rId91" Type="http://schemas.openxmlformats.org/officeDocument/2006/relationships/hyperlink" Target="https://podminky.urs.cz/item/CS_URS_2022_01/762361127" TargetMode="External" /><Relationship Id="rId92" Type="http://schemas.openxmlformats.org/officeDocument/2006/relationships/hyperlink" Target="https://podminky.urs.cz/item/CS_URS_2022_01/762395000" TargetMode="External" /><Relationship Id="rId93" Type="http://schemas.openxmlformats.org/officeDocument/2006/relationships/hyperlink" Target="https://podminky.urs.cz/item/CS_URS_2022_01/998762104" TargetMode="External" /><Relationship Id="rId94" Type="http://schemas.openxmlformats.org/officeDocument/2006/relationships/hyperlink" Target="https://podminky.urs.cz/item/CS_URS_2022_01/764002841" TargetMode="External" /><Relationship Id="rId95" Type="http://schemas.openxmlformats.org/officeDocument/2006/relationships/hyperlink" Target="https://podminky.urs.cz/item/CS_URS_2022_01/764002851" TargetMode="External" /><Relationship Id="rId96" Type="http://schemas.openxmlformats.org/officeDocument/2006/relationships/hyperlink" Target="https://podminky.urs.cz/item/CS_URS_2022_01/764215603" TargetMode="External" /><Relationship Id="rId97" Type="http://schemas.openxmlformats.org/officeDocument/2006/relationships/hyperlink" Target="https://podminky.urs.cz/item/CS_URS_2022_01/764215605" TargetMode="External" /><Relationship Id="rId98" Type="http://schemas.openxmlformats.org/officeDocument/2006/relationships/hyperlink" Target="https://podminky.urs.cz/item/CS_URS_2022_01/764218604" TargetMode="External" /><Relationship Id="rId99" Type="http://schemas.openxmlformats.org/officeDocument/2006/relationships/hyperlink" Target="https://podminky.urs.cz/item/CS_URS_2022_01/764226444" TargetMode="External" /><Relationship Id="rId100" Type="http://schemas.openxmlformats.org/officeDocument/2006/relationships/hyperlink" Target="https://podminky.urs.cz/item/CS_URS_2022_01/764226445" TargetMode="External" /><Relationship Id="rId101" Type="http://schemas.openxmlformats.org/officeDocument/2006/relationships/hyperlink" Target="https://podminky.urs.cz/item/CS_URS_2022_01/764511601" TargetMode="External" /><Relationship Id="rId102" Type="http://schemas.openxmlformats.org/officeDocument/2006/relationships/hyperlink" Target="https://podminky.urs.cz/item/CS_URS_2022_01/764511612" TargetMode="External" /><Relationship Id="rId103" Type="http://schemas.openxmlformats.org/officeDocument/2006/relationships/hyperlink" Target="https://podminky.urs.cz/item/CS_URS_2022_01/764518621" TargetMode="External" /><Relationship Id="rId104" Type="http://schemas.openxmlformats.org/officeDocument/2006/relationships/hyperlink" Target="https://podminky.urs.cz/item/CS_URS_2022_01/998764104" TargetMode="External" /><Relationship Id="rId105" Type="http://schemas.openxmlformats.org/officeDocument/2006/relationships/hyperlink" Target="https://podminky.urs.cz/item/CS_URS_2022_01/766441821" TargetMode="External" /><Relationship Id="rId106" Type="http://schemas.openxmlformats.org/officeDocument/2006/relationships/hyperlink" Target="https://podminky.urs.cz/item/CS_URS_2022_01/766641131" TargetMode="External" /><Relationship Id="rId107" Type="http://schemas.openxmlformats.org/officeDocument/2006/relationships/hyperlink" Target="https://podminky.urs.cz/item/CS_URS_2022_01/766694111" TargetMode="External" /><Relationship Id="rId108" Type="http://schemas.openxmlformats.org/officeDocument/2006/relationships/hyperlink" Target="https://podminky.urs.cz/item/CS_URS_2022_01/998766104" TargetMode="External" /><Relationship Id="rId109" Type="http://schemas.openxmlformats.org/officeDocument/2006/relationships/hyperlink" Target="https://podminky.urs.cz/item/CS_URS_2022_01/767162113" TargetMode="External" /><Relationship Id="rId110" Type="http://schemas.openxmlformats.org/officeDocument/2006/relationships/hyperlink" Target="https://podminky.urs.cz/item/CS_URS_2022_01/767162114" TargetMode="External" /><Relationship Id="rId111" Type="http://schemas.openxmlformats.org/officeDocument/2006/relationships/hyperlink" Target="https://podminky.urs.cz/item/CS_URS_2022_01/767531111" TargetMode="External" /><Relationship Id="rId112" Type="http://schemas.openxmlformats.org/officeDocument/2006/relationships/hyperlink" Target="https://podminky.urs.cz/item/CS_URS_2022_01/767620112" TargetMode="External" /><Relationship Id="rId113" Type="http://schemas.openxmlformats.org/officeDocument/2006/relationships/hyperlink" Target="https://podminky.urs.cz/item/CS_URS_2022_01/767620114" TargetMode="External" /><Relationship Id="rId114" Type="http://schemas.openxmlformats.org/officeDocument/2006/relationships/hyperlink" Target="https://podminky.urs.cz/item/CS_URS_2022_01/767810122" TargetMode="External" /><Relationship Id="rId115" Type="http://schemas.openxmlformats.org/officeDocument/2006/relationships/hyperlink" Target="https://podminky.urs.cz/item/CS_URS_2022_01/767810811" TargetMode="External" /><Relationship Id="rId116" Type="http://schemas.openxmlformats.org/officeDocument/2006/relationships/hyperlink" Target="https://podminky.urs.cz/item/CS_URS_2022_01/767821113" TargetMode="External" /><Relationship Id="rId117" Type="http://schemas.openxmlformats.org/officeDocument/2006/relationships/hyperlink" Target="https://podminky.urs.cz/item/CS_URS_2022_01/767821812" TargetMode="External" /><Relationship Id="rId118" Type="http://schemas.openxmlformats.org/officeDocument/2006/relationships/hyperlink" Target="https://podminky.urs.cz/item/CS_URS_2022_01/767995111" TargetMode="External" /><Relationship Id="rId119" Type="http://schemas.openxmlformats.org/officeDocument/2006/relationships/hyperlink" Target="https://podminky.urs.cz/item/CS_URS_2022_01/767996801" TargetMode="External" /><Relationship Id="rId120" Type="http://schemas.openxmlformats.org/officeDocument/2006/relationships/hyperlink" Target="https://podminky.urs.cz/item/CS_URS_2022_01/998767104" TargetMode="External" /><Relationship Id="rId121" Type="http://schemas.openxmlformats.org/officeDocument/2006/relationships/hyperlink" Target="https://podminky.urs.cz/item/CS_URS_2022_01/771121011" TargetMode="External" /><Relationship Id="rId122" Type="http://schemas.openxmlformats.org/officeDocument/2006/relationships/hyperlink" Target="https://podminky.urs.cz/item/CS_URS_2022_01/771151021" TargetMode="External" /><Relationship Id="rId123" Type="http://schemas.openxmlformats.org/officeDocument/2006/relationships/hyperlink" Target="https://podminky.urs.cz/item/CS_URS_2022_01/771161023" TargetMode="External" /><Relationship Id="rId124" Type="http://schemas.openxmlformats.org/officeDocument/2006/relationships/hyperlink" Target="https://podminky.urs.cz/item/CS_URS_2022_01/771571810" TargetMode="External" /><Relationship Id="rId125" Type="http://schemas.openxmlformats.org/officeDocument/2006/relationships/hyperlink" Target="https://podminky.urs.cz/item/CS_URS_2022_01/771574264" TargetMode="External" /><Relationship Id="rId126" Type="http://schemas.openxmlformats.org/officeDocument/2006/relationships/hyperlink" Target="https://podminky.urs.cz/item/CS_URS_2022_01/771591112" TargetMode="External" /><Relationship Id="rId127" Type="http://schemas.openxmlformats.org/officeDocument/2006/relationships/hyperlink" Target="https://podminky.urs.cz/item/CS_URS_2022_01/771591241" TargetMode="External" /><Relationship Id="rId128" Type="http://schemas.openxmlformats.org/officeDocument/2006/relationships/hyperlink" Target="https://podminky.urs.cz/item/CS_URS_2022_01/771591242" TargetMode="External" /><Relationship Id="rId129" Type="http://schemas.openxmlformats.org/officeDocument/2006/relationships/hyperlink" Target="https://podminky.urs.cz/item/CS_URS_2022_01/771591264" TargetMode="External" /><Relationship Id="rId130" Type="http://schemas.openxmlformats.org/officeDocument/2006/relationships/hyperlink" Target="https://podminky.urs.cz/item/CS_URS_2022_01/998771103" TargetMode="External" /><Relationship Id="rId131" Type="http://schemas.openxmlformats.org/officeDocument/2006/relationships/hyperlink" Target="https://podminky.urs.cz/item/CS_URS_2022_01/781774113" TargetMode="External" /><Relationship Id="rId132" Type="http://schemas.openxmlformats.org/officeDocument/2006/relationships/hyperlink" Target="https://podminky.urs.cz/item/CS_URS_2022_01/998781104" TargetMode="External" /><Relationship Id="rId133" Type="http://schemas.openxmlformats.org/officeDocument/2006/relationships/hyperlink" Target="https://podminky.urs.cz/item/CS_URS_2022_01/783301303" TargetMode="External" /><Relationship Id="rId134" Type="http://schemas.openxmlformats.org/officeDocument/2006/relationships/hyperlink" Target="https://podminky.urs.cz/item/CS_URS_2022_01/783301311" TargetMode="External" /><Relationship Id="rId135" Type="http://schemas.openxmlformats.org/officeDocument/2006/relationships/hyperlink" Target="https://podminky.urs.cz/item/CS_URS_2022_01/783314201" TargetMode="External" /><Relationship Id="rId136" Type="http://schemas.openxmlformats.org/officeDocument/2006/relationships/hyperlink" Target="https://podminky.urs.cz/item/CS_URS_2022_01/783315103" TargetMode="External" /><Relationship Id="rId137" Type="http://schemas.openxmlformats.org/officeDocument/2006/relationships/hyperlink" Target="https://podminky.urs.cz/item/CS_URS_2022_01/783317101" TargetMode="External" /><Relationship Id="rId138" Type="http://schemas.openxmlformats.org/officeDocument/2006/relationships/hyperlink" Target="https://podminky.urs.cz/item/CS_URS_2022_01/783932171" TargetMode="External" /><Relationship Id="rId139" Type="http://schemas.openxmlformats.org/officeDocument/2006/relationships/hyperlink" Target="https://podminky.urs.cz/item/CS_URS_2022_01/784181001" TargetMode="External" /><Relationship Id="rId140" Type="http://schemas.openxmlformats.org/officeDocument/2006/relationships/hyperlink" Target="https://podminky.urs.cz/item/CS_URS_2022_01/784181101" TargetMode="External" /><Relationship Id="rId141" Type="http://schemas.openxmlformats.org/officeDocument/2006/relationships/hyperlink" Target="https://podminky.urs.cz/item/CS_URS_2022_01/784191003" TargetMode="External" /><Relationship Id="rId142" Type="http://schemas.openxmlformats.org/officeDocument/2006/relationships/hyperlink" Target="https://podminky.urs.cz/item/CS_URS_2022_01/784191007" TargetMode="External" /><Relationship Id="rId143" Type="http://schemas.openxmlformats.org/officeDocument/2006/relationships/hyperlink" Target="https://podminky.urs.cz/item/CS_URS_2022_01/784221001" TargetMode="External" /><Relationship Id="rId144" Type="http://schemas.openxmlformats.org/officeDocument/2006/relationships/hyperlink" Target="https://podminky.urs.cz/item/CS_URS_2022_01/210203403" TargetMode="External" /><Relationship Id="rId145" Type="http://schemas.openxmlformats.org/officeDocument/2006/relationships/hyperlink" Target="https://podminky.urs.cz/item/CS_URS_2021_02/210203403-D" TargetMode="External" /><Relationship Id="rId146" Type="http://schemas.openxmlformats.org/officeDocument/2006/relationships/hyperlink" Target="https://podminky.urs.cz/item/CS_URS_2022_01/210220101-D" TargetMode="External" /><Relationship Id="rId147" Type="http://schemas.openxmlformats.org/officeDocument/2006/relationships/hyperlink" Target="https://podminky.urs.cz/item/CS_URS_2022_01/230050034" TargetMode="External" /><Relationship Id="rId148" Type="http://schemas.openxmlformats.org/officeDocument/2006/relationships/hyperlink" Target="https://podminky.urs.cz/item/CS_URS_2022_01/231081113" TargetMode="External" /><Relationship Id="rId1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741420001" TargetMode="External" /><Relationship Id="rId2" Type="http://schemas.openxmlformats.org/officeDocument/2006/relationships/hyperlink" Target="https://podminky.urs.cz/item/CS_URS_2021_02/741420020" TargetMode="External" /><Relationship Id="rId3" Type="http://schemas.openxmlformats.org/officeDocument/2006/relationships/hyperlink" Target="https://podminky.urs.cz/item/CS_URS_2021_02/741420051" TargetMode="External" /><Relationship Id="rId4" Type="http://schemas.openxmlformats.org/officeDocument/2006/relationships/hyperlink" Target="https://podminky.urs.cz/item/CS_URS_2021_02/741420083" TargetMode="External" /><Relationship Id="rId5" Type="http://schemas.openxmlformats.org/officeDocument/2006/relationships/hyperlink" Target="https://podminky.urs.cz/item/CS_URS_2021_02/741430005" TargetMode="External" /><Relationship Id="rId6" Type="http://schemas.openxmlformats.org/officeDocument/2006/relationships/hyperlink" Target="https://podminky.urs.cz/item/CS_URS_2021_02/998741204" TargetMode="External" /><Relationship Id="rId7" Type="http://schemas.openxmlformats.org/officeDocument/2006/relationships/hyperlink" Target="https://podminky.urs.cz/item/CS_URS_2021_02/580105022" TargetMode="External" /><Relationship Id="rId8" Type="http://schemas.openxmlformats.org/officeDocument/2006/relationships/hyperlink" Target="https://podminky.urs.cz/item/CS_URS_2021_02/580105062" TargetMode="External" /><Relationship Id="rId9" Type="http://schemas.openxmlformats.org/officeDocument/2006/relationships/hyperlink" Target="https://podminky.urs.cz/item/CS_URS_2021_02/580107015" TargetMode="External" /><Relationship Id="rId10" Type="http://schemas.openxmlformats.org/officeDocument/2006/relationships/hyperlink" Target="https://podminky.urs.cz/item/CS_URS_2021_01/094002000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71042151" TargetMode="External" /><Relationship Id="rId2" Type="http://schemas.openxmlformats.org/officeDocument/2006/relationships/hyperlink" Target="https://podminky.urs.cz/item/CS_URS_2021_02/741410021" TargetMode="External" /><Relationship Id="rId3" Type="http://schemas.openxmlformats.org/officeDocument/2006/relationships/hyperlink" Target="https://podminky.urs.cz/item/CS_URS_2021_02/741410041" TargetMode="External" /><Relationship Id="rId4" Type="http://schemas.openxmlformats.org/officeDocument/2006/relationships/hyperlink" Target="https://podminky.urs.cz/item/CS_URS_2021_02/741410074" TargetMode="External" /><Relationship Id="rId5" Type="http://schemas.openxmlformats.org/officeDocument/2006/relationships/hyperlink" Target="https://podminky.urs.cz/item/CS_URS_2021_02/741440031" TargetMode="External" /><Relationship Id="rId6" Type="http://schemas.openxmlformats.org/officeDocument/2006/relationships/hyperlink" Target="https://podminky.urs.cz/item/CS_URS_2021_02/998741201" TargetMode="External" /><Relationship Id="rId7" Type="http://schemas.openxmlformats.org/officeDocument/2006/relationships/hyperlink" Target="https://podminky.urs.cz/item/CS_URS_2021_02/460161112" TargetMode="External" /><Relationship Id="rId8" Type="http://schemas.openxmlformats.org/officeDocument/2006/relationships/hyperlink" Target="https://podminky.urs.cz/item/CS_URS_2021_02/460431122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81411121" TargetMode="External" /><Relationship Id="rId2" Type="http://schemas.openxmlformats.org/officeDocument/2006/relationships/hyperlink" Target="https://podminky.urs.cz/item/CS_URS_2022_01/184215132" TargetMode="External" /><Relationship Id="rId3" Type="http://schemas.openxmlformats.org/officeDocument/2006/relationships/hyperlink" Target="https://podminky.urs.cz/item/CS_URS_2022_01/184818231" TargetMode="External" /><Relationship Id="rId4" Type="http://schemas.openxmlformats.org/officeDocument/2006/relationships/hyperlink" Target="https://podminky.urs.cz/item/CS_URS_2022_01/185803111" TargetMode="External" /><Relationship Id="rId5" Type="http://schemas.openxmlformats.org/officeDocument/2006/relationships/hyperlink" Target="https://podminky.urs.cz/item/CS_URS_2022_01/185803211" TargetMode="External" /><Relationship Id="rId6" Type="http://schemas.openxmlformats.org/officeDocument/2006/relationships/hyperlink" Target="https://podminky.urs.cz/item/CS_URS_2022_01/185804311" TargetMode="External" /><Relationship Id="rId7" Type="http://schemas.openxmlformats.org/officeDocument/2006/relationships/hyperlink" Target="https://podminky.urs.cz/item/CS_URS_2022_01/185851121" TargetMode="External" /><Relationship Id="rId8" Type="http://schemas.openxmlformats.org/officeDocument/2006/relationships/hyperlink" Target="https://podminky.urs.cz/item/CS_URS_2022_01/185851129" TargetMode="External" /><Relationship Id="rId9" Type="http://schemas.openxmlformats.org/officeDocument/2006/relationships/hyperlink" Target="https://podminky.urs.cz/item/CS_URS_2022_01/998017003" TargetMode="External" /><Relationship Id="rId1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1214000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21_b_01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Revitalizace bytového domu Jičínská 272, Nový Jičín - DPS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Jičínská 272, Nový Jičín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16. 3. 2021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Nový Jičín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BENEPRO, a.s.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BENEPRO, a.s.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1" s="7" customFormat="1" ht="24.7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01.01 - Stavební část 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'SO 01.01 - Stavební část ...'!P104</f>
        <v>0</v>
      </c>
      <c r="AV55" s="122">
        <f>'SO 01.01 - Stavební část ...'!J33</f>
        <v>0</v>
      </c>
      <c r="AW55" s="122">
        <f>'SO 01.01 - Stavební část ...'!J34</f>
        <v>0</v>
      </c>
      <c r="AX55" s="122">
        <f>'SO 01.01 - Stavební část ...'!J35</f>
        <v>0</v>
      </c>
      <c r="AY55" s="122">
        <f>'SO 01.01 - Stavební část ...'!J36</f>
        <v>0</v>
      </c>
      <c r="AZ55" s="122">
        <f>'SO 01.01 - Stavební část ...'!F33</f>
        <v>0</v>
      </c>
      <c r="BA55" s="122">
        <f>'SO 01.01 - Stavební část ...'!F34</f>
        <v>0</v>
      </c>
      <c r="BB55" s="122">
        <f>'SO 01.01 - Stavební část ...'!F35</f>
        <v>0</v>
      </c>
      <c r="BC55" s="122">
        <f>'SO 01.01 - Stavební část ...'!F36</f>
        <v>0</v>
      </c>
      <c r="BD55" s="124">
        <f>'SO 01.01 - Stavební část 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79</v>
      </c>
    </row>
    <row r="56" spans="1:91" s="7" customFormat="1" ht="24.75" customHeight="1">
      <c r="A56" s="113" t="s">
        <v>75</v>
      </c>
      <c r="B56" s="114"/>
      <c r="C56" s="115"/>
      <c r="D56" s="116" t="s">
        <v>81</v>
      </c>
      <c r="E56" s="116"/>
      <c r="F56" s="116"/>
      <c r="G56" s="116"/>
      <c r="H56" s="116"/>
      <c r="I56" s="117"/>
      <c r="J56" s="116" t="s">
        <v>82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01.02 - Hromosvod - zp...'!J30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'SO 01.02 - Hromosvod - zp...'!P85</f>
        <v>0</v>
      </c>
      <c r="AV56" s="122">
        <f>'SO 01.02 - Hromosvod - zp...'!J33</f>
        <v>0</v>
      </c>
      <c r="AW56" s="122">
        <f>'SO 01.02 - Hromosvod - zp...'!J34</f>
        <v>0</v>
      </c>
      <c r="AX56" s="122">
        <f>'SO 01.02 - Hromosvod - zp...'!J35</f>
        <v>0</v>
      </c>
      <c r="AY56" s="122">
        <f>'SO 01.02 - Hromosvod - zp...'!J36</f>
        <v>0</v>
      </c>
      <c r="AZ56" s="122">
        <f>'SO 01.02 - Hromosvod - zp...'!F33</f>
        <v>0</v>
      </c>
      <c r="BA56" s="122">
        <f>'SO 01.02 - Hromosvod - zp...'!F34</f>
        <v>0</v>
      </c>
      <c r="BB56" s="122">
        <f>'SO 01.02 - Hromosvod - zp...'!F35</f>
        <v>0</v>
      </c>
      <c r="BC56" s="122">
        <f>'SO 01.02 - Hromosvod - zp...'!F36</f>
        <v>0</v>
      </c>
      <c r="BD56" s="124">
        <f>'SO 01.02 - Hromosvod - zp...'!F37</f>
        <v>0</v>
      </c>
      <c r="BE56" s="7"/>
      <c r="BT56" s="125" t="s">
        <v>79</v>
      </c>
      <c r="BV56" s="125" t="s">
        <v>73</v>
      </c>
      <c r="BW56" s="125" t="s">
        <v>83</v>
      </c>
      <c r="BX56" s="125" t="s">
        <v>5</v>
      </c>
      <c r="CL56" s="125" t="s">
        <v>19</v>
      </c>
      <c r="CM56" s="125" t="s">
        <v>79</v>
      </c>
    </row>
    <row r="57" spans="1:91" s="7" customFormat="1" ht="24.75" customHeight="1">
      <c r="A57" s="113" t="s">
        <v>75</v>
      </c>
      <c r="B57" s="114"/>
      <c r="C57" s="115"/>
      <c r="D57" s="116" t="s">
        <v>84</v>
      </c>
      <c r="E57" s="116"/>
      <c r="F57" s="116"/>
      <c r="G57" s="116"/>
      <c r="H57" s="116"/>
      <c r="I57" s="117"/>
      <c r="J57" s="116" t="s">
        <v>85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01.03 - Uzemnění - způ...'!J30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'SO 01.03 - Uzemnění - způ...'!P85</f>
        <v>0</v>
      </c>
      <c r="AV57" s="122">
        <f>'SO 01.03 - Uzemnění - způ...'!J33</f>
        <v>0</v>
      </c>
      <c r="AW57" s="122">
        <f>'SO 01.03 - Uzemnění - způ...'!J34</f>
        <v>0</v>
      </c>
      <c r="AX57" s="122">
        <f>'SO 01.03 - Uzemnění - způ...'!J35</f>
        <v>0</v>
      </c>
      <c r="AY57" s="122">
        <f>'SO 01.03 - Uzemnění - způ...'!J36</f>
        <v>0</v>
      </c>
      <c r="AZ57" s="122">
        <f>'SO 01.03 - Uzemnění - způ...'!F33</f>
        <v>0</v>
      </c>
      <c r="BA57" s="122">
        <f>'SO 01.03 - Uzemnění - způ...'!F34</f>
        <v>0</v>
      </c>
      <c r="BB57" s="122">
        <f>'SO 01.03 - Uzemnění - způ...'!F35</f>
        <v>0</v>
      </c>
      <c r="BC57" s="122">
        <f>'SO 01.03 - Uzemnění - způ...'!F36</f>
        <v>0</v>
      </c>
      <c r="BD57" s="124">
        <f>'SO 01.03 - Uzemnění - způ...'!F37</f>
        <v>0</v>
      </c>
      <c r="BE57" s="7"/>
      <c r="BT57" s="125" t="s">
        <v>79</v>
      </c>
      <c r="BV57" s="125" t="s">
        <v>73</v>
      </c>
      <c r="BW57" s="125" t="s">
        <v>86</v>
      </c>
      <c r="BX57" s="125" t="s">
        <v>5</v>
      </c>
      <c r="CL57" s="125" t="s">
        <v>19</v>
      </c>
      <c r="CM57" s="125" t="s">
        <v>79</v>
      </c>
    </row>
    <row r="58" spans="1:91" s="7" customFormat="1" ht="24.75" customHeight="1">
      <c r="A58" s="113" t="s">
        <v>75</v>
      </c>
      <c r="B58" s="114"/>
      <c r="C58" s="115"/>
      <c r="D58" s="116" t="s">
        <v>87</v>
      </c>
      <c r="E58" s="116"/>
      <c r="F58" s="116"/>
      <c r="G58" s="116"/>
      <c r="H58" s="116"/>
      <c r="I58" s="117"/>
      <c r="J58" s="116" t="s">
        <v>88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01.04 - Stavební část 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1">
        <v>0</v>
      </c>
      <c r="AT58" s="122">
        <f>ROUND(SUM(AV58:AW58),2)</f>
        <v>0</v>
      </c>
      <c r="AU58" s="123">
        <f>'SO 01.04 - Stavební část ...'!P82</f>
        <v>0</v>
      </c>
      <c r="AV58" s="122">
        <f>'SO 01.04 - Stavební část ...'!J33</f>
        <v>0</v>
      </c>
      <c r="AW58" s="122">
        <f>'SO 01.04 - Stavební část ...'!J34</f>
        <v>0</v>
      </c>
      <c r="AX58" s="122">
        <f>'SO 01.04 - Stavební část ...'!J35</f>
        <v>0</v>
      </c>
      <c r="AY58" s="122">
        <f>'SO 01.04 - Stavební část ...'!J36</f>
        <v>0</v>
      </c>
      <c r="AZ58" s="122">
        <f>'SO 01.04 - Stavební část ...'!F33</f>
        <v>0</v>
      </c>
      <c r="BA58" s="122">
        <f>'SO 01.04 - Stavební část ...'!F34</f>
        <v>0</v>
      </c>
      <c r="BB58" s="122">
        <f>'SO 01.04 - Stavební část ...'!F35</f>
        <v>0</v>
      </c>
      <c r="BC58" s="122">
        <f>'SO 01.04 - Stavební část ...'!F36</f>
        <v>0</v>
      </c>
      <c r="BD58" s="124">
        <f>'SO 01.04 - Stavební část ...'!F37</f>
        <v>0</v>
      </c>
      <c r="BE58" s="7"/>
      <c r="BT58" s="125" t="s">
        <v>79</v>
      </c>
      <c r="BV58" s="125" t="s">
        <v>73</v>
      </c>
      <c r="BW58" s="125" t="s">
        <v>89</v>
      </c>
      <c r="BX58" s="125" t="s">
        <v>5</v>
      </c>
      <c r="CL58" s="125" t="s">
        <v>19</v>
      </c>
      <c r="CM58" s="125" t="s">
        <v>79</v>
      </c>
    </row>
    <row r="59" spans="1:91" s="7" customFormat="1" ht="24.75" customHeight="1">
      <c r="A59" s="113" t="s">
        <v>75</v>
      </c>
      <c r="B59" s="114"/>
      <c r="C59" s="115"/>
      <c r="D59" s="116" t="s">
        <v>90</v>
      </c>
      <c r="E59" s="116"/>
      <c r="F59" s="116"/>
      <c r="G59" s="116"/>
      <c r="H59" s="116"/>
      <c r="I59" s="117"/>
      <c r="J59" s="116" t="s">
        <v>91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'VRN 01 - Vedlejší rozpočt...'!J30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78</v>
      </c>
      <c r="AR59" s="120"/>
      <c r="AS59" s="121">
        <v>0</v>
      </c>
      <c r="AT59" s="122">
        <f>ROUND(SUM(AV59:AW59),2)</f>
        <v>0</v>
      </c>
      <c r="AU59" s="123">
        <f>'VRN 01 - Vedlejší rozpočt...'!P93</f>
        <v>0</v>
      </c>
      <c r="AV59" s="122">
        <f>'VRN 01 - Vedlejší rozpočt...'!J33</f>
        <v>0</v>
      </c>
      <c r="AW59" s="122">
        <f>'VRN 01 - Vedlejší rozpočt...'!J34</f>
        <v>0</v>
      </c>
      <c r="AX59" s="122">
        <f>'VRN 01 - Vedlejší rozpočt...'!J35</f>
        <v>0</v>
      </c>
      <c r="AY59" s="122">
        <f>'VRN 01 - Vedlejší rozpočt...'!J36</f>
        <v>0</v>
      </c>
      <c r="AZ59" s="122">
        <f>'VRN 01 - Vedlejší rozpočt...'!F33</f>
        <v>0</v>
      </c>
      <c r="BA59" s="122">
        <f>'VRN 01 - Vedlejší rozpočt...'!F34</f>
        <v>0</v>
      </c>
      <c r="BB59" s="122">
        <f>'VRN 01 - Vedlejší rozpočt...'!F35</f>
        <v>0</v>
      </c>
      <c r="BC59" s="122">
        <f>'VRN 01 - Vedlejší rozpočt...'!F36</f>
        <v>0</v>
      </c>
      <c r="BD59" s="124">
        <f>'VRN 01 - Vedlejší rozpočt...'!F37</f>
        <v>0</v>
      </c>
      <c r="BE59" s="7"/>
      <c r="BT59" s="125" t="s">
        <v>79</v>
      </c>
      <c r="BV59" s="125" t="s">
        <v>73</v>
      </c>
      <c r="BW59" s="125" t="s">
        <v>92</v>
      </c>
      <c r="BX59" s="125" t="s">
        <v>5</v>
      </c>
      <c r="CL59" s="125" t="s">
        <v>19</v>
      </c>
      <c r="CM59" s="125" t="s">
        <v>79</v>
      </c>
    </row>
    <row r="60" spans="1:91" s="7" customFormat="1" ht="24.75" customHeight="1">
      <c r="A60" s="113" t="s">
        <v>75</v>
      </c>
      <c r="B60" s="114"/>
      <c r="C60" s="115"/>
      <c r="D60" s="116" t="s">
        <v>93</v>
      </c>
      <c r="E60" s="116"/>
      <c r="F60" s="116"/>
      <c r="G60" s="116"/>
      <c r="H60" s="116"/>
      <c r="I60" s="117"/>
      <c r="J60" s="116" t="s">
        <v>94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'VRN 02 - Vedlejší rozpočt...'!J30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78</v>
      </c>
      <c r="AR60" s="120"/>
      <c r="AS60" s="126">
        <v>0</v>
      </c>
      <c r="AT60" s="127">
        <f>ROUND(SUM(AV60:AW60),2)</f>
        <v>0</v>
      </c>
      <c r="AU60" s="128">
        <f>'VRN 02 - Vedlejší rozpočt...'!P84</f>
        <v>0</v>
      </c>
      <c r="AV60" s="127">
        <f>'VRN 02 - Vedlejší rozpočt...'!J33</f>
        <v>0</v>
      </c>
      <c r="AW60" s="127">
        <f>'VRN 02 - Vedlejší rozpočt...'!J34</f>
        <v>0</v>
      </c>
      <c r="AX60" s="127">
        <f>'VRN 02 - Vedlejší rozpočt...'!J35</f>
        <v>0</v>
      </c>
      <c r="AY60" s="127">
        <f>'VRN 02 - Vedlejší rozpočt...'!J36</f>
        <v>0</v>
      </c>
      <c r="AZ60" s="127">
        <f>'VRN 02 - Vedlejší rozpočt...'!F33</f>
        <v>0</v>
      </c>
      <c r="BA60" s="127">
        <f>'VRN 02 - Vedlejší rozpočt...'!F34</f>
        <v>0</v>
      </c>
      <c r="BB60" s="127">
        <f>'VRN 02 - Vedlejší rozpočt...'!F35</f>
        <v>0</v>
      </c>
      <c r="BC60" s="127">
        <f>'VRN 02 - Vedlejší rozpočt...'!F36</f>
        <v>0</v>
      </c>
      <c r="BD60" s="129">
        <f>'VRN 02 - Vedlejší rozpočt...'!F37</f>
        <v>0</v>
      </c>
      <c r="BE60" s="7"/>
      <c r="BT60" s="125" t="s">
        <v>79</v>
      </c>
      <c r="BV60" s="125" t="s">
        <v>73</v>
      </c>
      <c r="BW60" s="125" t="s">
        <v>95</v>
      </c>
      <c r="BX60" s="125" t="s">
        <v>5</v>
      </c>
      <c r="CL60" s="125" t="s">
        <v>19</v>
      </c>
      <c r="CM60" s="125" t="s">
        <v>79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.01 - Stavební část ...'!C2" display="/"/>
    <hyperlink ref="A56" location="'SO 01.02 - Hromosvod - zp...'!C2" display="/"/>
    <hyperlink ref="A57" location="'SO 01.03 - Uzemnění - způ...'!C2" display="/"/>
    <hyperlink ref="A58" location="'SO 01.04 - Stavební část ...'!C2" display="/"/>
    <hyperlink ref="A59" location="'VRN 01 - Vedlejší rozpočt...'!C2" display="/"/>
    <hyperlink ref="A60" location="'VRN 02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ROUND(J104,2)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ROUND((SUM(BE104:BE1005)),2)</f>
        <v>0</v>
      </c>
      <c r="G33" s="40"/>
      <c r="H33" s="40"/>
      <c r="I33" s="150">
        <v>0.21</v>
      </c>
      <c r="J33" s="149">
        <f>ROUND(((SUM(BE104:BE1005))*I33),2)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ROUND((SUM(BF104:BF1005)),2)</f>
        <v>0</v>
      </c>
      <c r="G34" s="40"/>
      <c r="H34" s="40"/>
      <c r="I34" s="150">
        <v>0.15</v>
      </c>
      <c r="J34" s="149">
        <f>ROUND(((SUM(BF104:BF1005))*I34),2)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ROUND((SUM(BG104:BG1005)),2)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ROUND((SUM(BH104:BH1005)),2)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ROUND((SUM(BI104:BI1005)),2)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01.01 - Stavební část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J104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J105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J106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J148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J169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J182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J356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J415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3"/>
      <c r="C67" s="174"/>
      <c r="D67" s="175" t="s">
        <v>110</v>
      </c>
      <c r="E67" s="176"/>
      <c r="F67" s="176"/>
      <c r="G67" s="176"/>
      <c r="H67" s="176"/>
      <c r="I67" s="176"/>
      <c r="J67" s="177">
        <f>J418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111</v>
      </c>
      <c r="E68" s="170"/>
      <c r="F68" s="170"/>
      <c r="G68" s="170"/>
      <c r="H68" s="170"/>
      <c r="I68" s="170"/>
      <c r="J68" s="171">
        <f>J429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112</v>
      </c>
      <c r="E69" s="176"/>
      <c r="F69" s="176"/>
      <c r="G69" s="176"/>
      <c r="H69" s="176"/>
      <c r="I69" s="176"/>
      <c r="J69" s="177">
        <f>J430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3"/>
      <c r="C70" s="174"/>
      <c r="D70" s="175" t="s">
        <v>113</v>
      </c>
      <c r="E70" s="176"/>
      <c r="F70" s="176"/>
      <c r="G70" s="176"/>
      <c r="H70" s="176"/>
      <c r="I70" s="176"/>
      <c r="J70" s="177">
        <f>J481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3"/>
      <c r="C71" s="174"/>
      <c r="D71" s="175" t="s">
        <v>114</v>
      </c>
      <c r="E71" s="176"/>
      <c r="F71" s="176"/>
      <c r="G71" s="176"/>
      <c r="H71" s="176"/>
      <c r="I71" s="176"/>
      <c r="J71" s="177">
        <f>J543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115</v>
      </c>
      <c r="E72" s="176"/>
      <c r="F72" s="176"/>
      <c r="G72" s="176"/>
      <c r="H72" s="176"/>
      <c r="I72" s="176"/>
      <c r="J72" s="177">
        <f>J607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116</v>
      </c>
      <c r="E73" s="176"/>
      <c r="F73" s="176"/>
      <c r="G73" s="176"/>
      <c r="H73" s="176"/>
      <c r="I73" s="176"/>
      <c r="J73" s="177">
        <f>J618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3"/>
      <c r="C74" s="174"/>
      <c r="D74" s="175" t="s">
        <v>117</v>
      </c>
      <c r="E74" s="176"/>
      <c r="F74" s="176"/>
      <c r="G74" s="176"/>
      <c r="H74" s="176"/>
      <c r="I74" s="176"/>
      <c r="J74" s="177">
        <f>J623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3"/>
      <c r="C75" s="174"/>
      <c r="D75" s="175" t="s">
        <v>118</v>
      </c>
      <c r="E75" s="176"/>
      <c r="F75" s="176"/>
      <c r="G75" s="176"/>
      <c r="H75" s="176"/>
      <c r="I75" s="176"/>
      <c r="J75" s="177">
        <f>J641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4.85" customHeight="1">
      <c r="A76" s="10"/>
      <c r="B76" s="173"/>
      <c r="C76" s="174"/>
      <c r="D76" s="175" t="s">
        <v>119</v>
      </c>
      <c r="E76" s="176"/>
      <c r="F76" s="176"/>
      <c r="G76" s="176"/>
      <c r="H76" s="176"/>
      <c r="I76" s="176"/>
      <c r="J76" s="177">
        <f>J721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3"/>
      <c r="C77" s="174"/>
      <c r="D77" s="175" t="s">
        <v>120</v>
      </c>
      <c r="E77" s="176"/>
      <c r="F77" s="176"/>
      <c r="G77" s="176"/>
      <c r="H77" s="176"/>
      <c r="I77" s="176"/>
      <c r="J77" s="177">
        <f>J747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3"/>
      <c r="C78" s="174"/>
      <c r="D78" s="175" t="s">
        <v>121</v>
      </c>
      <c r="E78" s="176"/>
      <c r="F78" s="176"/>
      <c r="G78" s="176"/>
      <c r="H78" s="176"/>
      <c r="I78" s="176"/>
      <c r="J78" s="177">
        <f>J843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3"/>
      <c r="C79" s="174"/>
      <c r="D79" s="175" t="s">
        <v>122</v>
      </c>
      <c r="E79" s="176"/>
      <c r="F79" s="176"/>
      <c r="G79" s="176"/>
      <c r="H79" s="176"/>
      <c r="I79" s="176"/>
      <c r="J79" s="177">
        <f>J917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3"/>
      <c r="C80" s="174"/>
      <c r="D80" s="175" t="s">
        <v>123</v>
      </c>
      <c r="E80" s="176"/>
      <c r="F80" s="176"/>
      <c r="G80" s="176"/>
      <c r="H80" s="176"/>
      <c r="I80" s="176"/>
      <c r="J80" s="177">
        <f>J928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3"/>
      <c r="C81" s="174"/>
      <c r="D81" s="175" t="s">
        <v>124</v>
      </c>
      <c r="E81" s="176"/>
      <c r="F81" s="176"/>
      <c r="G81" s="176"/>
      <c r="H81" s="176"/>
      <c r="I81" s="176"/>
      <c r="J81" s="177">
        <f>J954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9" customFormat="1" ht="24.95" customHeight="1">
      <c r="A82" s="9"/>
      <c r="B82" s="167"/>
      <c r="C82" s="168"/>
      <c r="D82" s="169" t="s">
        <v>125</v>
      </c>
      <c r="E82" s="170"/>
      <c r="F82" s="170"/>
      <c r="G82" s="170"/>
      <c r="H82" s="170"/>
      <c r="I82" s="170"/>
      <c r="J82" s="171">
        <f>J975</f>
        <v>0</v>
      </c>
      <c r="K82" s="168"/>
      <c r="L82" s="17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pans="1:31" s="10" customFormat="1" ht="19.9" customHeight="1">
      <c r="A83" s="10"/>
      <c r="B83" s="173"/>
      <c r="C83" s="174"/>
      <c r="D83" s="175" t="s">
        <v>126</v>
      </c>
      <c r="E83" s="176"/>
      <c r="F83" s="176"/>
      <c r="G83" s="176"/>
      <c r="H83" s="176"/>
      <c r="I83" s="176"/>
      <c r="J83" s="177">
        <f>J976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73"/>
      <c r="C84" s="174"/>
      <c r="D84" s="175" t="s">
        <v>127</v>
      </c>
      <c r="E84" s="176"/>
      <c r="F84" s="176"/>
      <c r="G84" s="176"/>
      <c r="H84" s="176"/>
      <c r="I84" s="176"/>
      <c r="J84" s="177">
        <f>J997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2" customFormat="1" ht="21.8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pans="1:31" s="2" customFormat="1" ht="6.95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4.95" customHeight="1">
      <c r="A91" s="40"/>
      <c r="B91" s="41"/>
      <c r="C91" s="25" t="s">
        <v>128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6.5" customHeight="1">
      <c r="A94" s="40"/>
      <c r="B94" s="41"/>
      <c r="C94" s="42"/>
      <c r="D94" s="42"/>
      <c r="E94" s="162" t="str">
        <f>E7</f>
        <v>Revitalizace bytového domu Jičínská 272, Nový Jičín - DPS</v>
      </c>
      <c r="F94" s="34"/>
      <c r="G94" s="34"/>
      <c r="H94" s="34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2" customHeight="1">
      <c r="A95" s="40"/>
      <c r="B95" s="41"/>
      <c r="C95" s="34" t="s">
        <v>97</v>
      </c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6.5" customHeight="1">
      <c r="A96" s="40"/>
      <c r="B96" s="41"/>
      <c r="C96" s="42"/>
      <c r="D96" s="42"/>
      <c r="E96" s="71" t="str">
        <f>E9</f>
        <v>SO 01.01 - Stavební část - způsobilé výdaje</v>
      </c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2" customHeight="1">
      <c r="A98" s="40"/>
      <c r="B98" s="41"/>
      <c r="C98" s="34" t="s">
        <v>21</v>
      </c>
      <c r="D98" s="42"/>
      <c r="E98" s="42"/>
      <c r="F98" s="29" t="str">
        <f>F12</f>
        <v>Jičínská 272, Nový Jičín</v>
      </c>
      <c r="G98" s="42"/>
      <c r="H98" s="42"/>
      <c r="I98" s="34" t="s">
        <v>23</v>
      </c>
      <c r="J98" s="74" t="str">
        <f>IF(J12="","",J12)</f>
        <v>16. 3. 2021</v>
      </c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5.15" customHeight="1">
      <c r="A100" s="40"/>
      <c r="B100" s="41"/>
      <c r="C100" s="34" t="s">
        <v>25</v>
      </c>
      <c r="D100" s="42"/>
      <c r="E100" s="42"/>
      <c r="F100" s="29" t="str">
        <f>E15</f>
        <v>Město Nový Jičín</v>
      </c>
      <c r="G100" s="42"/>
      <c r="H100" s="42"/>
      <c r="I100" s="34" t="s">
        <v>31</v>
      </c>
      <c r="J100" s="38" t="str">
        <f>E21</f>
        <v>BENEPRO, a.s.</v>
      </c>
      <c r="K100" s="42"/>
      <c r="L100" s="13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2" customFormat="1" ht="15.15" customHeight="1">
      <c r="A101" s="40"/>
      <c r="B101" s="41"/>
      <c r="C101" s="34" t="s">
        <v>29</v>
      </c>
      <c r="D101" s="42"/>
      <c r="E101" s="42"/>
      <c r="F101" s="29" t="str">
        <f>IF(E18="","",E18)</f>
        <v>Vyplň údaj</v>
      </c>
      <c r="G101" s="42"/>
      <c r="H101" s="42"/>
      <c r="I101" s="34" t="s">
        <v>34</v>
      </c>
      <c r="J101" s="38" t="str">
        <f>E24</f>
        <v>BENEPRO, a.s.</v>
      </c>
      <c r="K101" s="42"/>
      <c r="L101" s="13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pans="1:31" s="2" customFormat="1" ht="10.3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3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11" customFormat="1" ht="29.25" customHeight="1">
      <c r="A103" s="179"/>
      <c r="B103" s="180"/>
      <c r="C103" s="181" t="s">
        <v>129</v>
      </c>
      <c r="D103" s="182" t="s">
        <v>56</v>
      </c>
      <c r="E103" s="182" t="s">
        <v>52</v>
      </c>
      <c r="F103" s="182" t="s">
        <v>53</v>
      </c>
      <c r="G103" s="182" t="s">
        <v>130</v>
      </c>
      <c r="H103" s="182" t="s">
        <v>131</v>
      </c>
      <c r="I103" s="182" t="s">
        <v>132</v>
      </c>
      <c r="J103" s="182" t="s">
        <v>101</v>
      </c>
      <c r="K103" s="183" t="s">
        <v>133</v>
      </c>
      <c r="L103" s="184"/>
      <c r="M103" s="94" t="s">
        <v>19</v>
      </c>
      <c r="N103" s="95" t="s">
        <v>41</v>
      </c>
      <c r="O103" s="95" t="s">
        <v>134</v>
      </c>
      <c r="P103" s="95" t="s">
        <v>135</v>
      </c>
      <c r="Q103" s="95" t="s">
        <v>136</v>
      </c>
      <c r="R103" s="95" t="s">
        <v>137</v>
      </c>
      <c r="S103" s="95" t="s">
        <v>138</v>
      </c>
      <c r="T103" s="96" t="s">
        <v>139</v>
      </c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</row>
    <row r="104" spans="1:63" s="2" customFormat="1" ht="22.8" customHeight="1">
      <c r="A104" s="40"/>
      <c r="B104" s="41"/>
      <c r="C104" s="101" t="s">
        <v>140</v>
      </c>
      <c r="D104" s="42"/>
      <c r="E104" s="42"/>
      <c r="F104" s="42"/>
      <c r="G104" s="42"/>
      <c r="H104" s="42"/>
      <c r="I104" s="42"/>
      <c r="J104" s="185">
        <f>BK104</f>
        <v>0</v>
      </c>
      <c r="K104" s="42"/>
      <c r="L104" s="46"/>
      <c r="M104" s="97"/>
      <c r="N104" s="186"/>
      <c r="O104" s="98"/>
      <c r="P104" s="187">
        <f>P105+P429+P975</f>
        <v>0</v>
      </c>
      <c r="Q104" s="98"/>
      <c r="R104" s="187">
        <f>R105+R429+R975</f>
        <v>155.90928570135497</v>
      </c>
      <c r="S104" s="98"/>
      <c r="T104" s="188">
        <f>T105+T429+T975</f>
        <v>188.37839018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70</v>
      </c>
      <c r="AU104" s="19" t="s">
        <v>102</v>
      </c>
      <c r="BK104" s="189">
        <f>BK105+BK429+BK975</f>
        <v>0</v>
      </c>
    </row>
    <row r="105" spans="1:63" s="12" customFormat="1" ht="25.9" customHeight="1">
      <c r="A105" s="12"/>
      <c r="B105" s="190"/>
      <c r="C105" s="191"/>
      <c r="D105" s="192" t="s">
        <v>70</v>
      </c>
      <c r="E105" s="193" t="s">
        <v>141</v>
      </c>
      <c r="F105" s="193" t="s">
        <v>142</v>
      </c>
      <c r="G105" s="191"/>
      <c r="H105" s="191"/>
      <c r="I105" s="194"/>
      <c r="J105" s="195">
        <f>BK105</f>
        <v>0</v>
      </c>
      <c r="K105" s="191"/>
      <c r="L105" s="196"/>
      <c r="M105" s="197"/>
      <c r="N105" s="198"/>
      <c r="O105" s="198"/>
      <c r="P105" s="199">
        <f>P106+P148+P169+P182+P356+P415</f>
        <v>0</v>
      </c>
      <c r="Q105" s="198"/>
      <c r="R105" s="199">
        <f>R106+R148+R169+R182+R356+R415</f>
        <v>106.67944805519997</v>
      </c>
      <c r="S105" s="198"/>
      <c r="T105" s="200">
        <f>T106+T148+T169+T182+T356+T415</f>
        <v>97.870517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79</v>
      </c>
      <c r="AT105" s="202" t="s">
        <v>70</v>
      </c>
      <c r="AU105" s="202" t="s">
        <v>71</v>
      </c>
      <c r="AY105" s="201" t="s">
        <v>143</v>
      </c>
      <c r="BK105" s="203">
        <f>BK106+BK148+BK169+BK182+BK356+BK415</f>
        <v>0</v>
      </c>
    </row>
    <row r="106" spans="1:63" s="12" customFormat="1" ht="22.8" customHeight="1">
      <c r="A106" s="12"/>
      <c r="B106" s="190"/>
      <c r="C106" s="191"/>
      <c r="D106" s="192" t="s">
        <v>70</v>
      </c>
      <c r="E106" s="204" t="s">
        <v>79</v>
      </c>
      <c r="F106" s="204" t="s">
        <v>144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SUM(P107:P147)</f>
        <v>0</v>
      </c>
      <c r="Q106" s="198"/>
      <c r="R106" s="199">
        <f>SUM(R107:R147)</f>
        <v>0.019155</v>
      </c>
      <c r="S106" s="198"/>
      <c r="T106" s="200">
        <f>SUM(T107:T147)</f>
        <v>19.092050999999998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79</v>
      </c>
      <c r="AT106" s="202" t="s">
        <v>70</v>
      </c>
      <c r="AU106" s="202" t="s">
        <v>79</v>
      </c>
      <c r="AY106" s="201" t="s">
        <v>143</v>
      </c>
      <c r="BK106" s="203">
        <f>SUM(BK107:BK147)</f>
        <v>0</v>
      </c>
    </row>
    <row r="107" spans="1:65" s="2" customFormat="1" ht="76.35" customHeight="1">
      <c r="A107" s="40"/>
      <c r="B107" s="41"/>
      <c r="C107" s="206" t="s">
        <v>79</v>
      </c>
      <c r="D107" s="206" t="s">
        <v>145</v>
      </c>
      <c r="E107" s="207" t="s">
        <v>146</v>
      </c>
      <c r="F107" s="208" t="s">
        <v>147</v>
      </c>
      <c r="G107" s="209" t="s">
        <v>148</v>
      </c>
      <c r="H107" s="210">
        <v>32.875</v>
      </c>
      <c r="I107" s="211"/>
      <c r="J107" s="212">
        <f>ROUND(I107*H107,2)</f>
        <v>0</v>
      </c>
      <c r="K107" s="208" t="s">
        <v>149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0.255</v>
      </c>
      <c r="T107" s="216">
        <f>S107*H107</f>
        <v>8.383125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150</v>
      </c>
      <c r="AT107" s="217" t="s">
        <v>145</v>
      </c>
      <c r="AU107" s="217" t="s">
        <v>151</v>
      </c>
      <c r="AY107" s="19" t="s">
        <v>143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151</v>
      </c>
      <c r="BK107" s="218">
        <f>ROUND(I107*H107,2)</f>
        <v>0</v>
      </c>
      <c r="BL107" s="19" t="s">
        <v>150</v>
      </c>
      <c r="BM107" s="217" t="s">
        <v>152</v>
      </c>
    </row>
    <row r="108" spans="1:47" s="2" customFormat="1" ht="12">
      <c r="A108" s="40"/>
      <c r="B108" s="41"/>
      <c r="C108" s="42"/>
      <c r="D108" s="219" t="s">
        <v>153</v>
      </c>
      <c r="E108" s="42"/>
      <c r="F108" s="220" t="s">
        <v>154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153</v>
      </c>
      <c r="AU108" s="19" t="s">
        <v>151</v>
      </c>
    </row>
    <row r="109" spans="1:51" s="13" customFormat="1" ht="12">
      <c r="A109" s="13"/>
      <c r="B109" s="224"/>
      <c r="C109" s="225"/>
      <c r="D109" s="226" t="s">
        <v>155</v>
      </c>
      <c r="E109" s="227" t="s">
        <v>19</v>
      </c>
      <c r="F109" s="228" t="s">
        <v>156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155</v>
      </c>
      <c r="AU109" s="234" t="s">
        <v>151</v>
      </c>
      <c r="AV109" s="13" t="s">
        <v>79</v>
      </c>
      <c r="AW109" s="13" t="s">
        <v>33</v>
      </c>
      <c r="AX109" s="13" t="s">
        <v>71</v>
      </c>
      <c r="AY109" s="234" t="s">
        <v>143</v>
      </c>
    </row>
    <row r="110" spans="1:51" s="14" customFormat="1" ht="12">
      <c r="A110" s="14"/>
      <c r="B110" s="235"/>
      <c r="C110" s="236"/>
      <c r="D110" s="226" t="s">
        <v>155</v>
      </c>
      <c r="E110" s="237" t="s">
        <v>19</v>
      </c>
      <c r="F110" s="238" t="s">
        <v>157</v>
      </c>
      <c r="G110" s="236"/>
      <c r="H110" s="239">
        <v>32.875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155</v>
      </c>
      <c r="AU110" s="245" t="s">
        <v>151</v>
      </c>
      <c r="AV110" s="14" t="s">
        <v>151</v>
      </c>
      <c r="AW110" s="14" t="s">
        <v>33</v>
      </c>
      <c r="AX110" s="14" t="s">
        <v>79</v>
      </c>
      <c r="AY110" s="245" t="s">
        <v>143</v>
      </c>
    </row>
    <row r="111" spans="1:65" s="2" customFormat="1" ht="55.5" customHeight="1">
      <c r="A111" s="40"/>
      <c r="B111" s="41"/>
      <c r="C111" s="206" t="s">
        <v>151</v>
      </c>
      <c r="D111" s="206" t="s">
        <v>145</v>
      </c>
      <c r="E111" s="207" t="s">
        <v>158</v>
      </c>
      <c r="F111" s="208" t="s">
        <v>159</v>
      </c>
      <c r="G111" s="209" t="s">
        <v>148</v>
      </c>
      <c r="H111" s="210">
        <v>32.875</v>
      </c>
      <c r="I111" s="211"/>
      <c r="J111" s="212">
        <f>ROUND(I111*H111,2)</f>
        <v>0</v>
      </c>
      <c r="K111" s="208" t="s">
        <v>149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0.3</v>
      </c>
      <c r="T111" s="216">
        <f>S111*H111</f>
        <v>9.862499999999999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150</v>
      </c>
      <c r="AT111" s="217" t="s">
        <v>145</v>
      </c>
      <c r="AU111" s="217" t="s">
        <v>151</v>
      </c>
      <c r="AY111" s="19" t="s">
        <v>143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151</v>
      </c>
      <c r="BK111" s="218">
        <f>ROUND(I111*H111,2)</f>
        <v>0</v>
      </c>
      <c r="BL111" s="19" t="s">
        <v>150</v>
      </c>
      <c r="BM111" s="217" t="s">
        <v>160</v>
      </c>
    </row>
    <row r="112" spans="1:47" s="2" customFormat="1" ht="12">
      <c r="A112" s="40"/>
      <c r="B112" s="41"/>
      <c r="C112" s="42"/>
      <c r="D112" s="219" t="s">
        <v>153</v>
      </c>
      <c r="E112" s="42"/>
      <c r="F112" s="220" t="s">
        <v>161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153</v>
      </c>
      <c r="AU112" s="19" t="s">
        <v>151</v>
      </c>
    </row>
    <row r="113" spans="1:51" s="13" customFormat="1" ht="12">
      <c r="A113" s="13"/>
      <c r="B113" s="224"/>
      <c r="C113" s="225"/>
      <c r="D113" s="226" t="s">
        <v>155</v>
      </c>
      <c r="E113" s="227" t="s">
        <v>19</v>
      </c>
      <c r="F113" s="228" t="s">
        <v>156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155</v>
      </c>
      <c r="AU113" s="234" t="s">
        <v>151</v>
      </c>
      <c r="AV113" s="13" t="s">
        <v>79</v>
      </c>
      <c r="AW113" s="13" t="s">
        <v>33</v>
      </c>
      <c r="AX113" s="13" t="s">
        <v>71</v>
      </c>
      <c r="AY113" s="234" t="s">
        <v>143</v>
      </c>
    </row>
    <row r="114" spans="1:51" s="14" customFormat="1" ht="12">
      <c r="A114" s="14"/>
      <c r="B114" s="235"/>
      <c r="C114" s="236"/>
      <c r="D114" s="226" t="s">
        <v>155</v>
      </c>
      <c r="E114" s="237" t="s">
        <v>19</v>
      </c>
      <c r="F114" s="238" t="s">
        <v>162</v>
      </c>
      <c r="G114" s="236"/>
      <c r="H114" s="239">
        <v>32.875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155</v>
      </c>
      <c r="AU114" s="245" t="s">
        <v>151</v>
      </c>
      <c r="AV114" s="14" t="s">
        <v>151</v>
      </c>
      <c r="AW114" s="14" t="s">
        <v>33</v>
      </c>
      <c r="AX114" s="14" t="s">
        <v>79</v>
      </c>
      <c r="AY114" s="245" t="s">
        <v>143</v>
      </c>
    </row>
    <row r="115" spans="1:65" s="2" customFormat="1" ht="55.5" customHeight="1">
      <c r="A115" s="40"/>
      <c r="B115" s="41"/>
      <c r="C115" s="206" t="s">
        <v>163</v>
      </c>
      <c r="D115" s="206" t="s">
        <v>145</v>
      </c>
      <c r="E115" s="207" t="s">
        <v>164</v>
      </c>
      <c r="F115" s="208" t="s">
        <v>165</v>
      </c>
      <c r="G115" s="209" t="s">
        <v>148</v>
      </c>
      <c r="H115" s="210">
        <v>8.637</v>
      </c>
      <c r="I115" s="211"/>
      <c r="J115" s="212">
        <f>ROUND(I115*H115,2)</f>
        <v>0</v>
      </c>
      <c r="K115" s="208" t="s">
        <v>149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0.098</v>
      </c>
      <c r="T115" s="216">
        <f>S115*H115</f>
        <v>0.8464260000000001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150</v>
      </c>
      <c r="AT115" s="217" t="s">
        <v>145</v>
      </c>
      <c r="AU115" s="217" t="s">
        <v>151</v>
      </c>
      <c r="AY115" s="19" t="s">
        <v>143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151</v>
      </c>
      <c r="BK115" s="218">
        <f>ROUND(I115*H115,2)</f>
        <v>0</v>
      </c>
      <c r="BL115" s="19" t="s">
        <v>150</v>
      </c>
      <c r="BM115" s="217" t="s">
        <v>166</v>
      </c>
    </row>
    <row r="116" spans="1:47" s="2" customFormat="1" ht="12">
      <c r="A116" s="40"/>
      <c r="B116" s="41"/>
      <c r="C116" s="42"/>
      <c r="D116" s="219" t="s">
        <v>153</v>
      </c>
      <c r="E116" s="42"/>
      <c r="F116" s="220" t="s">
        <v>167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153</v>
      </c>
      <c r="AU116" s="19" t="s">
        <v>151</v>
      </c>
    </row>
    <row r="117" spans="1:51" s="13" customFormat="1" ht="12">
      <c r="A117" s="13"/>
      <c r="B117" s="224"/>
      <c r="C117" s="225"/>
      <c r="D117" s="226" t="s">
        <v>155</v>
      </c>
      <c r="E117" s="227" t="s">
        <v>19</v>
      </c>
      <c r="F117" s="228" t="s">
        <v>168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155</v>
      </c>
      <c r="AU117" s="234" t="s">
        <v>151</v>
      </c>
      <c r="AV117" s="13" t="s">
        <v>79</v>
      </c>
      <c r="AW117" s="13" t="s">
        <v>33</v>
      </c>
      <c r="AX117" s="13" t="s">
        <v>71</v>
      </c>
      <c r="AY117" s="234" t="s">
        <v>143</v>
      </c>
    </row>
    <row r="118" spans="1:51" s="13" customFormat="1" ht="12">
      <c r="A118" s="13"/>
      <c r="B118" s="224"/>
      <c r="C118" s="225"/>
      <c r="D118" s="226" t="s">
        <v>155</v>
      </c>
      <c r="E118" s="227" t="s">
        <v>19</v>
      </c>
      <c r="F118" s="228" t="s">
        <v>169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155</v>
      </c>
      <c r="AU118" s="234" t="s">
        <v>151</v>
      </c>
      <c r="AV118" s="13" t="s">
        <v>79</v>
      </c>
      <c r="AW118" s="13" t="s">
        <v>33</v>
      </c>
      <c r="AX118" s="13" t="s">
        <v>71</v>
      </c>
      <c r="AY118" s="234" t="s">
        <v>143</v>
      </c>
    </row>
    <row r="119" spans="1:51" s="14" customFormat="1" ht="12">
      <c r="A119" s="14"/>
      <c r="B119" s="235"/>
      <c r="C119" s="236"/>
      <c r="D119" s="226" t="s">
        <v>155</v>
      </c>
      <c r="E119" s="237" t="s">
        <v>19</v>
      </c>
      <c r="F119" s="238" t="s">
        <v>170</v>
      </c>
      <c r="G119" s="236"/>
      <c r="H119" s="239">
        <v>8.637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155</v>
      </c>
      <c r="AU119" s="245" t="s">
        <v>151</v>
      </c>
      <c r="AV119" s="14" t="s">
        <v>151</v>
      </c>
      <c r="AW119" s="14" t="s">
        <v>33</v>
      </c>
      <c r="AX119" s="14" t="s">
        <v>71</v>
      </c>
      <c r="AY119" s="245" t="s">
        <v>143</v>
      </c>
    </row>
    <row r="120" spans="1:51" s="15" customFormat="1" ht="12">
      <c r="A120" s="15"/>
      <c r="B120" s="246"/>
      <c r="C120" s="247"/>
      <c r="D120" s="226" t="s">
        <v>155</v>
      </c>
      <c r="E120" s="248" t="s">
        <v>19</v>
      </c>
      <c r="F120" s="249" t="s">
        <v>171</v>
      </c>
      <c r="G120" s="247"/>
      <c r="H120" s="250">
        <v>8.637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155</v>
      </c>
      <c r="AU120" s="256" t="s">
        <v>151</v>
      </c>
      <c r="AV120" s="15" t="s">
        <v>150</v>
      </c>
      <c r="AW120" s="15" t="s">
        <v>33</v>
      </c>
      <c r="AX120" s="15" t="s">
        <v>79</v>
      </c>
      <c r="AY120" s="256" t="s">
        <v>143</v>
      </c>
    </row>
    <row r="121" spans="1:65" s="2" customFormat="1" ht="37.8" customHeight="1">
      <c r="A121" s="40"/>
      <c r="B121" s="41"/>
      <c r="C121" s="206" t="s">
        <v>150</v>
      </c>
      <c r="D121" s="206" t="s">
        <v>145</v>
      </c>
      <c r="E121" s="207" t="s">
        <v>172</v>
      </c>
      <c r="F121" s="208" t="s">
        <v>173</v>
      </c>
      <c r="G121" s="209" t="s">
        <v>174</v>
      </c>
      <c r="H121" s="210">
        <v>125</v>
      </c>
      <c r="I121" s="211"/>
      <c r="J121" s="212">
        <f>ROUND(I121*H121,2)</f>
        <v>0</v>
      </c>
      <c r="K121" s="208" t="s">
        <v>149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0.00015324</v>
      </c>
      <c r="R121" s="215">
        <f>Q121*H121</f>
        <v>0.019155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150</v>
      </c>
      <c r="AT121" s="217" t="s">
        <v>145</v>
      </c>
      <c r="AU121" s="217" t="s">
        <v>151</v>
      </c>
      <c r="AY121" s="19" t="s">
        <v>143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151</v>
      </c>
      <c r="BK121" s="218">
        <f>ROUND(I121*H121,2)</f>
        <v>0</v>
      </c>
      <c r="BL121" s="19" t="s">
        <v>150</v>
      </c>
      <c r="BM121" s="217" t="s">
        <v>175</v>
      </c>
    </row>
    <row r="122" spans="1:47" s="2" customFormat="1" ht="12">
      <c r="A122" s="40"/>
      <c r="B122" s="41"/>
      <c r="C122" s="42"/>
      <c r="D122" s="219" t="s">
        <v>153</v>
      </c>
      <c r="E122" s="42"/>
      <c r="F122" s="220" t="s">
        <v>176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153</v>
      </c>
      <c r="AU122" s="19" t="s">
        <v>151</v>
      </c>
    </row>
    <row r="123" spans="1:65" s="2" customFormat="1" ht="37.8" customHeight="1">
      <c r="A123" s="40"/>
      <c r="B123" s="41"/>
      <c r="C123" s="206" t="s">
        <v>177</v>
      </c>
      <c r="D123" s="206" t="s">
        <v>145</v>
      </c>
      <c r="E123" s="207" t="s">
        <v>178</v>
      </c>
      <c r="F123" s="208" t="s">
        <v>179</v>
      </c>
      <c r="G123" s="209" t="s">
        <v>174</v>
      </c>
      <c r="H123" s="210">
        <v>125</v>
      </c>
      <c r="I123" s="211"/>
      <c r="J123" s="212">
        <f>ROUND(I123*H123,2)</f>
        <v>0</v>
      </c>
      <c r="K123" s="208" t="s">
        <v>149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150</v>
      </c>
      <c r="AT123" s="217" t="s">
        <v>145</v>
      </c>
      <c r="AU123" s="217" t="s">
        <v>151</v>
      </c>
      <c r="AY123" s="19" t="s">
        <v>143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151</v>
      </c>
      <c r="BK123" s="218">
        <f>ROUND(I123*H123,2)</f>
        <v>0</v>
      </c>
      <c r="BL123" s="19" t="s">
        <v>150</v>
      </c>
      <c r="BM123" s="217" t="s">
        <v>180</v>
      </c>
    </row>
    <row r="124" spans="1:47" s="2" customFormat="1" ht="12">
      <c r="A124" s="40"/>
      <c r="B124" s="41"/>
      <c r="C124" s="42"/>
      <c r="D124" s="219" t="s">
        <v>153</v>
      </c>
      <c r="E124" s="42"/>
      <c r="F124" s="220" t="s">
        <v>181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153</v>
      </c>
      <c r="AU124" s="19" t="s">
        <v>151</v>
      </c>
    </row>
    <row r="125" spans="1:65" s="2" customFormat="1" ht="24.15" customHeight="1">
      <c r="A125" s="40"/>
      <c r="B125" s="41"/>
      <c r="C125" s="206" t="s">
        <v>182</v>
      </c>
      <c r="D125" s="206" t="s">
        <v>145</v>
      </c>
      <c r="E125" s="207" t="s">
        <v>183</v>
      </c>
      <c r="F125" s="208" t="s">
        <v>184</v>
      </c>
      <c r="G125" s="209" t="s">
        <v>148</v>
      </c>
      <c r="H125" s="210">
        <v>142.12</v>
      </c>
      <c r="I125" s="211"/>
      <c r="J125" s="212">
        <f>ROUND(I125*H125,2)</f>
        <v>0</v>
      </c>
      <c r="K125" s="208" t="s">
        <v>149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150</v>
      </c>
      <c r="AT125" s="217" t="s">
        <v>145</v>
      </c>
      <c r="AU125" s="217" t="s">
        <v>151</v>
      </c>
      <c r="AY125" s="19" t="s">
        <v>143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151</v>
      </c>
      <c r="BK125" s="218">
        <f>ROUND(I125*H125,2)</f>
        <v>0</v>
      </c>
      <c r="BL125" s="19" t="s">
        <v>150</v>
      </c>
      <c r="BM125" s="217" t="s">
        <v>185</v>
      </c>
    </row>
    <row r="126" spans="1:47" s="2" customFormat="1" ht="12">
      <c r="A126" s="40"/>
      <c r="B126" s="41"/>
      <c r="C126" s="42"/>
      <c r="D126" s="219" t="s">
        <v>153</v>
      </c>
      <c r="E126" s="42"/>
      <c r="F126" s="220" t="s">
        <v>186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153</v>
      </c>
      <c r="AU126" s="19" t="s">
        <v>151</v>
      </c>
    </row>
    <row r="127" spans="1:51" s="14" customFormat="1" ht="12">
      <c r="A127" s="14"/>
      <c r="B127" s="235"/>
      <c r="C127" s="236"/>
      <c r="D127" s="226" t="s">
        <v>155</v>
      </c>
      <c r="E127" s="237" t="s">
        <v>19</v>
      </c>
      <c r="F127" s="238" t="s">
        <v>187</v>
      </c>
      <c r="G127" s="236"/>
      <c r="H127" s="239">
        <v>142.12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155</v>
      </c>
      <c r="AU127" s="245" t="s">
        <v>151</v>
      </c>
      <c r="AV127" s="14" t="s">
        <v>151</v>
      </c>
      <c r="AW127" s="14" t="s">
        <v>33</v>
      </c>
      <c r="AX127" s="14" t="s">
        <v>79</v>
      </c>
      <c r="AY127" s="245" t="s">
        <v>143</v>
      </c>
    </row>
    <row r="128" spans="1:65" s="2" customFormat="1" ht="44.25" customHeight="1">
      <c r="A128" s="40"/>
      <c r="B128" s="41"/>
      <c r="C128" s="206" t="s">
        <v>188</v>
      </c>
      <c r="D128" s="206" t="s">
        <v>145</v>
      </c>
      <c r="E128" s="207" t="s">
        <v>189</v>
      </c>
      <c r="F128" s="208" t="s">
        <v>190</v>
      </c>
      <c r="G128" s="209" t="s">
        <v>191</v>
      </c>
      <c r="H128" s="210">
        <v>176.558</v>
      </c>
      <c r="I128" s="211"/>
      <c r="J128" s="212">
        <f>ROUND(I128*H128,2)</f>
        <v>0</v>
      </c>
      <c r="K128" s="208" t="s">
        <v>149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150</v>
      </c>
      <c r="AT128" s="217" t="s">
        <v>145</v>
      </c>
      <c r="AU128" s="217" t="s">
        <v>151</v>
      </c>
      <c r="AY128" s="19" t="s">
        <v>143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151</v>
      </c>
      <c r="BK128" s="218">
        <f>ROUND(I128*H128,2)</f>
        <v>0</v>
      </c>
      <c r="BL128" s="19" t="s">
        <v>150</v>
      </c>
      <c r="BM128" s="217" t="s">
        <v>192</v>
      </c>
    </row>
    <row r="129" spans="1:47" s="2" customFormat="1" ht="12">
      <c r="A129" s="40"/>
      <c r="B129" s="41"/>
      <c r="C129" s="42"/>
      <c r="D129" s="219" t="s">
        <v>153</v>
      </c>
      <c r="E129" s="42"/>
      <c r="F129" s="220" t="s">
        <v>193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153</v>
      </c>
      <c r="AU129" s="19" t="s">
        <v>151</v>
      </c>
    </row>
    <row r="130" spans="1:51" s="13" customFormat="1" ht="12">
      <c r="A130" s="13"/>
      <c r="B130" s="224"/>
      <c r="C130" s="225"/>
      <c r="D130" s="226" t="s">
        <v>155</v>
      </c>
      <c r="E130" s="227" t="s">
        <v>19</v>
      </c>
      <c r="F130" s="228" t="s">
        <v>194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155</v>
      </c>
      <c r="AU130" s="234" t="s">
        <v>151</v>
      </c>
      <c r="AV130" s="13" t="s">
        <v>79</v>
      </c>
      <c r="AW130" s="13" t="s">
        <v>33</v>
      </c>
      <c r="AX130" s="13" t="s">
        <v>71</v>
      </c>
      <c r="AY130" s="234" t="s">
        <v>143</v>
      </c>
    </row>
    <row r="131" spans="1:51" s="14" customFormat="1" ht="12">
      <c r="A131" s="14"/>
      <c r="B131" s="235"/>
      <c r="C131" s="236"/>
      <c r="D131" s="226" t="s">
        <v>155</v>
      </c>
      <c r="E131" s="237" t="s">
        <v>19</v>
      </c>
      <c r="F131" s="238" t="s">
        <v>195</v>
      </c>
      <c r="G131" s="236"/>
      <c r="H131" s="239">
        <v>176.558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155</v>
      </c>
      <c r="AU131" s="245" t="s">
        <v>151</v>
      </c>
      <c r="AV131" s="14" t="s">
        <v>151</v>
      </c>
      <c r="AW131" s="14" t="s">
        <v>33</v>
      </c>
      <c r="AX131" s="14" t="s">
        <v>79</v>
      </c>
      <c r="AY131" s="245" t="s">
        <v>143</v>
      </c>
    </row>
    <row r="132" spans="1:65" s="2" customFormat="1" ht="55.5" customHeight="1">
      <c r="A132" s="40"/>
      <c r="B132" s="41"/>
      <c r="C132" s="206" t="s">
        <v>196</v>
      </c>
      <c r="D132" s="206" t="s">
        <v>145</v>
      </c>
      <c r="E132" s="207" t="s">
        <v>197</v>
      </c>
      <c r="F132" s="208" t="s">
        <v>198</v>
      </c>
      <c r="G132" s="209" t="s">
        <v>191</v>
      </c>
      <c r="H132" s="210">
        <v>176.558</v>
      </c>
      <c r="I132" s="211"/>
      <c r="J132" s="212">
        <f>ROUND(I132*H132,2)</f>
        <v>0</v>
      </c>
      <c r="K132" s="208" t="s">
        <v>149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150</v>
      </c>
      <c r="AT132" s="217" t="s">
        <v>145</v>
      </c>
      <c r="AU132" s="217" t="s">
        <v>151</v>
      </c>
      <c r="AY132" s="19" t="s">
        <v>143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151</v>
      </c>
      <c r="BK132" s="218">
        <f>ROUND(I132*H132,2)</f>
        <v>0</v>
      </c>
      <c r="BL132" s="19" t="s">
        <v>150</v>
      </c>
      <c r="BM132" s="217" t="s">
        <v>199</v>
      </c>
    </row>
    <row r="133" spans="1:47" s="2" customFormat="1" ht="12">
      <c r="A133" s="40"/>
      <c r="B133" s="41"/>
      <c r="C133" s="42"/>
      <c r="D133" s="219" t="s">
        <v>153</v>
      </c>
      <c r="E133" s="42"/>
      <c r="F133" s="220" t="s">
        <v>200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153</v>
      </c>
      <c r="AU133" s="19" t="s">
        <v>151</v>
      </c>
    </row>
    <row r="134" spans="1:65" s="2" customFormat="1" ht="44.25" customHeight="1">
      <c r="A134" s="40"/>
      <c r="B134" s="41"/>
      <c r="C134" s="206" t="s">
        <v>201</v>
      </c>
      <c r="D134" s="206" t="s">
        <v>145</v>
      </c>
      <c r="E134" s="207" t="s">
        <v>202</v>
      </c>
      <c r="F134" s="208" t="s">
        <v>203</v>
      </c>
      <c r="G134" s="209" t="s">
        <v>191</v>
      </c>
      <c r="H134" s="210">
        <v>176.558</v>
      </c>
      <c r="I134" s="211"/>
      <c r="J134" s="212">
        <f>ROUND(I134*H134,2)</f>
        <v>0</v>
      </c>
      <c r="K134" s="208" t="s">
        <v>149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150</v>
      </c>
      <c r="AT134" s="217" t="s">
        <v>145</v>
      </c>
      <c r="AU134" s="217" t="s">
        <v>151</v>
      </c>
      <c r="AY134" s="19" t="s">
        <v>143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151</v>
      </c>
      <c r="BK134" s="218">
        <f>ROUND(I134*H134,2)</f>
        <v>0</v>
      </c>
      <c r="BL134" s="19" t="s">
        <v>150</v>
      </c>
      <c r="BM134" s="217" t="s">
        <v>204</v>
      </c>
    </row>
    <row r="135" spans="1:47" s="2" customFormat="1" ht="12">
      <c r="A135" s="40"/>
      <c r="B135" s="41"/>
      <c r="C135" s="42"/>
      <c r="D135" s="219" t="s">
        <v>153</v>
      </c>
      <c r="E135" s="42"/>
      <c r="F135" s="220" t="s">
        <v>205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153</v>
      </c>
      <c r="AU135" s="19" t="s">
        <v>151</v>
      </c>
    </row>
    <row r="136" spans="1:51" s="13" customFormat="1" ht="12">
      <c r="A136" s="13"/>
      <c r="B136" s="224"/>
      <c r="C136" s="225"/>
      <c r="D136" s="226" t="s">
        <v>155</v>
      </c>
      <c r="E136" s="227" t="s">
        <v>19</v>
      </c>
      <c r="F136" s="228" t="s">
        <v>206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155</v>
      </c>
      <c r="AU136" s="234" t="s">
        <v>151</v>
      </c>
      <c r="AV136" s="13" t="s">
        <v>79</v>
      </c>
      <c r="AW136" s="13" t="s">
        <v>33</v>
      </c>
      <c r="AX136" s="13" t="s">
        <v>71</v>
      </c>
      <c r="AY136" s="234" t="s">
        <v>143</v>
      </c>
    </row>
    <row r="137" spans="1:51" s="14" customFormat="1" ht="12">
      <c r="A137" s="14"/>
      <c r="B137" s="235"/>
      <c r="C137" s="236"/>
      <c r="D137" s="226" t="s">
        <v>155</v>
      </c>
      <c r="E137" s="237" t="s">
        <v>19</v>
      </c>
      <c r="F137" s="238" t="s">
        <v>207</v>
      </c>
      <c r="G137" s="236"/>
      <c r="H137" s="239">
        <v>176.558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155</v>
      </c>
      <c r="AU137" s="245" t="s">
        <v>151</v>
      </c>
      <c r="AV137" s="14" t="s">
        <v>151</v>
      </c>
      <c r="AW137" s="14" t="s">
        <v>33</v>
      </c>
      <c r="AX137" s="14" t="s">
        <v>79</v>
      </c>
      <c r="AY137" s="245" t="s">
        <v>143</v>
      </c>
    </row>
    <row r="138" spans="1:65" s="2" customFormat="1" ht="66.75" customHeight="1">
      <c r="A138" s="40"/>
      <c r="B138" s="41"/>
      <c r="C138" s="206" t="s">
        <v>208</v>
      </c>
      <c r="D138" s="206" t="s">
        <v>145</v>
      </c>
      <c r="E138" s="207" t="s">
        <v>209</v>
      </c>
      <c r="F138" s="208" t="s">
        <v>210</v>
      </c>
      <c r="G138" s="209" t="s">
        <v>191</v>
      </c>
      <c r="H138" s="210">
        <v>10</v>
      </c>
      <c r="I138" s="211"/>
      <c r="J138" s="212">
        <f>ROUND(I138*H138,2)</f>
        <v>0</v>
      </c>
      <c r="K138" s="208" t="s">
        <v>149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150</v>
      </c>
      <c r="AT138" s="217" t="s">
        <v>145</v>
      </c>
      <c r="AU138" s="217" t="s">
        <v>151</v>
      </c>
      <c r="AY138" s="19" t="s">
        <v>143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151</v>
      </c>
      <c r="BK138" s="218">
        <f>ROUND(I138*H138,2)</f>
        <v>0</v>
      </c>
      <c r="BL138" s="19" t="s">
        <v>150</v>
      </c>
      <c r="BM138" s="217" t="s">
        <v>211</v>
      </c>
    </row>
    <row r="139" spans="1:47" s="2" customFormat="1" ht="12">
      <c r="A139" s="40"/>
      <c r="B139" s="41"/>
      <c r="C139" s="42"/>
      <c r="D139" s="219" t="s">
        <v>153</v>
      </c>
      <c r="E139" s="42"/>
      <c r="F139" s="220" t="s">
        <v>212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153</v>
      </c>
      <c r="AU139" s="19" t="s">
        <v>151</v>
      </c>
    </row>
    <row r="140" spans="1:47" s="2" customFormat="1" ht="12">
      <c r="A140" s="40"/>
      <c r="B140" s="41"/>
      <c r="C140" s="42"/>
      <c r="D140" s="226" t="s">
        <v>213</v>
      </c>
      <c r="E140" s="42"/>
      <c r="F140" s="257" t="s">
        <v>214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213</v>
      </c>
      <c r="AU140" s="19" t="s">
        <v>151</v>
      </c>
    </row>
    <row r="141" spans="1:51" s="13" customFormat="1" ht="12">
      <c r="A141" s="13"/>
      <c r="B141" s="224"/>
      <c r="C141" s="225"/>
      <c r="D141" s="226" t="s">
        <v>155</v>
      </c>
      <c r="E141" s="227" t="s">
        <v>19</v>
      </c>
      <c r="F141" s="228" t="s">
        <v>215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155</v>
      </c>
      <c r="AU141" s="234" t="s">
        <v>151</v>
      </c>
      <c r="AV141" s="13" t="s">
        <v>79</v>
      </c>
      <c r="AW141" s="13" t="s">
        <v>33</v>
      </c>
      <c r="AX141" s="13" t="s">
        <v>71</v>
      </c>
      <c r="AY141" s="234" t="s">
        <v>143</v>
      </c>
    </row>
    <row r="142" spans="1:51" s="14" customFormat="1" ht="12">
      <c r="A142" s="14"/>
      <c r="B142" s="235"/>
      <c r="C142" s="236"/>
      <c r="D142" s="226" t="s">
        <v>155</v>
      </c>
      <c r="E142" s="237" t="s">
        <v>19</v>
      </c>
      <c r="F142" s="238" t="s">
        <v>208</v>
      </c>
      <c r="G142" s="236"/>
      <c r="H142" s="239">
        <v>10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155</v>
      </c>
      <c r="AU142" s="245" t="s">
        <v>151</v>
      </c>
      <c r="AV142" s="14" t="s">
        <v>151</v>
      </c>
      <c r="AW142" s="14" t="s">
        <v>33</v>
      </c>
      <c r="AX142" s="14" t="s">
        <v>79</v>
      </c>
      <c r="AY142" s="245" t="s">
        <v>143</v>
      </c>
    </row>
    <row r="143" spans="1:65" s="2" customFormat="1" ht="16.5" customHeight="1">
      <c r="A143" s="40"/>
      <c r="B143" s="41"/>
      <c r="C143" s="258" t="s">
        <v>216</v>
      </c>
      <c r="D143" s="258" t="s">
        <v>217</v>
      </c>
      <c r="E143" s="259" t="s">
        <v>218</v>
      </c>
      <c r="F143" s="260" t="s">
        <v>219</v>
      </c>
      <c r="G143" s="261" t="s">
        <v>220</v>
      </c>
      <c r="H143" s="262">
        <v>19.5</v>
      </c>
      <c r="I143" s="263"/>
      <c r="J143" s="264">
        <f>ROUND(I143*H143,2)</f>
        <v>0</v>
      </c>
      <c r="K143" s="260" t="s">
        <v>149</v>
      </c>
      <c r="L143" s="265"/>
      <c r="M143" s="266" t="s">
        <v>19</v>
      </c>
      <c r="N143" s="267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196</v>
      </c>
      <c r="AT143" s="217" t="s">
        <v>217</v>
      </c>
      <c r="AU143" s="217" t="s">
        <v>151</v>
      </c>
      <c r="AY143" s="19" t="s">
        <v>143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151</v>
      </c>
      <c r="BK143" s="218">
        <f>ROUND(I143*H143,2)</f>
        <v>0</v>
      </c>
      <c r="BL143" s="19" t="s">
        <v>150</v>
      </c>
      <c r="BM143" s="217" t="s">
        <v>221</v>
      </c>
    </row>
    <row r="144" spans="1:47" s="2" customFormat="1" ht="12">
      <c r="A144" s="40"/>
      <c r="B144" s="41"/>
      <c r="C144" s="42"/>
      <c r="D144" s="226" t="s">
        <v>213</v>
      </c>
      <c r="E144" s="42"/>
      <c r="F144" s="257" t="s">
        <v>222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213</v>
      </c>
      <c r="AU144" s="19" t="s">
        <v>151</v>
      </c>
    </row>
    <row r="145" spans="1:51" s="14" customFormat="1" ht="12">
      <c r="A145" s="14"/>
      <c r="B145" s="235"/>
      <c r="C145" s="236"/>
      <c r="D145" s="226" t="s">
        <v>155</v>
      </c>
      <c r="E145" s="237" t="s">
        <v>19</v>
      </c>
      <c r="F145" s="238" t="s">
        <v>223</v>
      </c>
      <c r="G145" s="236"/>
      <c r="H145" s="239">
        <v>19.5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155</v>
      </c>
      <c r="AU145" s="245" t="s">
        <v>151</v>
      </c>
      <c r="AV145" s="14" t="s">
        <v>151</v>
      </c>
      <c r="AW145" s="14" t="s">
        <v>33</v>
      </c>
      <c r="AX145" s="14" t="s">
        <v>79</v>
      </c>
      <c r="AY145" s="245" t="s">
        <v>143</v>
      </c>
    </row>
    <row r="146" spans="1:65" s="2" customFormat="1" ht="37.8" customHeight="1">
      <c r="A146" s="40"/>
      <c r="B146" s="41"/>
      <c r="C146" s="206" t="s">
        <v>224</v>
      </c>
      <c r="D146" s="206" t="s">
        <v>145</v>
      </c>
      <c r="E146" s="207" t="s">
        <v>225</v>
      </c>
      <c r="F146" s="208" t="s">
        <v>226</v>
      </c>
      <c r="G146" s="209" t="s">
        <v>148</v>
      </c>
      <c r="H146" s="210">
        <v>134.49</v>
      </c>
      <c r="I146" s="211"/>
      <c r="J146" s="212">
        <f>ROUND(I146*H146,2)</f>
        <v>0</v>
      </c>
      <c r="K146" s="208" t="s">
        <v>149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150</v>
      </c>
      <c r="AT146" s="217" t="s">
        <v>145</v>
      </c>
      <c r="AU146" s="217" t="s">
        <v>151</v>
      </c>
      <c r="AY146" s="19" t="s">
        <v>143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151</v>
      </c>
      <c r="BK146" s="218">
        <f>ROUND(I146*H146,2)</f>
        <v>0</v>
      </c>
      <c r="BL146" s="19" t="s">
        <v>150</v>
      </c>
      <c r="BM146" s="217" t="s">
        <v>227</v>
      </c>
    </row>
    <row r="147" spans="1:47" s="2" customFormat="1" ht="12">
      <c r="A147" s="40"/>
      <c r="B147" s="41"/>
      <c r="C147" s="42"/>
      <c r="D147" s="219" t="s">
        <v>153</v>
      </c>
      <c r="E147" s="42"/>
      <c r="F147" s="220" t="s">
        <v>228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153</v>
      </c>
      <c r="AU147" s="19" t="s">
        <v>151</v>
      </c>
    </row>
    <row r="148" spans="1:63" s="12" customFormat="1" ht="22.8" customHeight="1">
      <c r="A148" s="12"/>
      <c r="B148" s="190"/>
      <c r="C148" s="191"/>
      <c r="D148" s="192" t="s">
        <v>70</v>
      </c>
      <c r="E148" s="204" t="s">
        <v>163</v>
      </c>
      <c r="F148" s="204" t="s">
        <v>229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SUM(P149:P168)</f>
        <v>0</v>
      </c>
      <c r="Q148" s="198"/>
      <c r="R148" s="199">
        <f>SUM(R149:R168)</f>
        <v>3.88214252</v>
      </c>
      <c r="S148" s="198"/>
      <c r="T148" s="200">
        <f>SUM(T149:T168)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79</v>
      </c>
      <c r="AT148" s="202" t="s">
        <v>70</v>
      </c>
      <c r="AU148" s="202" t="s">
        <v>79</v>
      </c>
      <c r="AY148" s="201" t="s">
        <v>143</v>
      </c>
      <c r="BK148" s="203">
        <f>SUM(BK149:BK168)</f>
        <v>0</v>
      </c>
    </row>
    <row r="149" spans="1:65" s="2" customFormat="1" ht="49.05" customHeight="1">
      <c r="A149" s="40"/>
      <c r="B149" s="41"/>
      <c r="C149" s="206" t="s">
        <v>230</v>
      </c>
      <c r="D149" s="206" t="s">
        <v>145</v>
      </c>
      <c r="E149" s="207" t="s">
        <v>231</v>
      </c>
      <c r="F149" s="208" t="s">
        <v>232</v>
      </c>
      <c r="G149" s="209" t="s">
        <v>148</v>
      </c>
      <c r="H149" s="210">
        <v>14.772</v>
      </c>
      <c r="I149" s="211"/>
      <c r="J149" s="212">
        <f>ROUND(I149*H149,2)</f>
        <v>0</v>
      </c>
      <c r="K149" s="208" t="s">
        <v>149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0.17256</v>
      </c>
      <c r="R149" s="215">
        <f>Q149*H149</f>
        <v>2.54905632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150</v>
      </c>
      <c r="AT149" s="217" t="s">
        <v>145</v>
      </c>
      <c r="AU149" s="217" t="s">
        <v>151</v>
      </c>
      <c r="AY149" s="19" t="s">
        <v>143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151</v>
      </c>
      <c r="BK149" s="218">
        <f>ROUND(I149*H149,2)</f>
        <v>0</v>
      </c>
      <c r="BL149" s="19" t="s">
        <v>150</v>
      </c>
      <c r="BM149" s="217" t="s">
        <v>233</v>
      </c>
    </row>
    <row r="150" spans="1:47" s="2" customFormat="1" ht="12">
      <c r="A150" s="40"/>
      <c r="B150" s="41"/>
      <c r="C150" s="42"/>
      <c r="D150" s="219" t="s">
        <v>153</v>
      </c>
      <c r="E150" s="42"/>
      <c r="F150" s="220" t="s">
        <v>234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153</v>
      </c>
      <c r="AU150" s="19" t="s">
        <v>151</v>
      </c>
    </row>
    <row r="151" spans="1:51" s="13" customFormat="1" ht="12">
      <c r="A151" s="13"/>
      <c r="B151" s="224"/>
      <c r="C151" s="225"/>
      <c r="D151" s="226" t="s">
        <v>155</v>
      </c>
      <c r="E151" s="227" t="s">
        <v>19</v>
      </c>
      <c r="F151" s="228" t="s">
        <v>235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155</v>
      </c>
      <c r="AU151" s="234" t="s">
        <v>151</v>
      </c>
      <c r="AV151" s="13" t="s">
        <v>79</v>
      </c>
      <c r="AW151" s="13" t="s">
        <v>33</v>
      </c>
      <c r="AX151" s="13" t="s">
        <v>71</v>
      </c>
      <c r="AY151" s="234" t="s">
        <v>143</v>
      </c>
    </row>
    <row r="152" spans="1:51" s="14" customFormat="1" ht="12">
      <c r="A152" s="14"/>
      <c r="B152" s="235"/>
      <c r="C152" s="236"/>
      <c r="D152" s="226" t="s">
        <v>155</v>
      </c>
      <c r="E152" s="237" t="s">
        <v>19</v>
      </c>
      <c r="F152" s="238" t="s">
        <v>236</v>
      </c>
      <c r="G152" s="236"/>
      <c r="H152" s="239">
        <v>9.76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155</v>
      </c>
      <c r="AU152" s="245" t="s">
        <v>151</v>
      </c>
      <c r="AV152" s="14" t="s">
        <v>151</v>
      </c>
      <c r="AW152" s="14" t="s">
        <v>33</v>
      </c>
      <c r="AX152" s="14" t="s">
        <v>71</v>
      </c>
      <c r="AY152" s="245" t="s">
        <v>143</v>
      </c>
    </row>
    <row r="153" spans="1:51" s="14" customFormat="1" ht="12">
      <c r="A153" s="14"/>
      <c r="B153" s="235"/>
      <c r="C153" s="236"/>
      <c r="D153" s="226" t="s">
        <v>155</v>
      </c>
      <c r="E153" s="237" t="s">
        <v>19</v>
      </c>
      <c r="F153" s="238" t="s">
        <v>237</v>
      </c>
      <c r="G153" s="236"/>
      <c r="H153" s="239">
        <v>10.752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155</v>
      </c>
      <c r="AU153" s="245" t="s">
        <v>151</v>
      </c>
      <c r="AV153" s="14" t="s">
        <v>151</v>
      </c>
      <c r="AW153" s="14" t="s">
        <v>33</v>
      </c>
      <c r="AX153" s="14" t="s">
        <v>71</v>
      </c>
      <c r="AY153" s="245" t="s">
        <v>143</v>
      </c>
    </row>
    <row r="154" spans="1:51" s="13" customFormat="1" ht="12">
      <c r="A154" s="13"/>
      <c r="B154" s="224"/>
      <c r="C154" s="225"/>
      <c r="D154" s="226" t="s">
        <v>155</v>
      </c>
      <c r="E154" s="227" t="s">
        <v>19</v>
      </c>
      <c r="F154" s="228" t="s">
        <v>238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155</v>
      </c>
      <c r="AU154" s="234" t="s">
        <v>151</v>
      </c>
      <c r="AV154" s="13" t="s">
        <v>79</v>
      </c>
      <c r="AW154" s="13" t="s">
        <v>33</v>
      </c>
      <c r="AX154" s="13" t="s">
        <v>71</v>
      </c>
      <c r="AY154" s="234" t="s">
        <v>143</v>
      </c>
    </row>
    <row r="155" spans="1:51" s="14" customFormat="1" ht="12">
      <c r="A155" s="14"/>
      <c r="B155" s="235"/>
      <c r="C155" s="236"/>
      <c r="D155" s="226" t="s">
        <v>155</v>
      </c>
      <c r="E155" s="237" t="s">
        <v>19</v>
      </c>
      <c r="F155" s="238" t="s">
        <v>239</v>
      </c>
      <c r="G155" s="236"/>
      <c r="H155" s="239">
        <v>-3.485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155</v>
      </c>
      <c r="AU155" s="245" t="s">
        <v>151</v>
      </c>
      <c r="AV155" s="14" t="s">
        <v>151</v>
      </c>
      <c r="AW155" s="14" t="s">
        <v>33</v>
      </c>
      <c r="AX155" s="14" t="s">
        <v>71</v>
      </c>
      <c r="AY155" s="245" t="s">
        <v>143</v>
      </c>
    </row>
    <row r="156" spans="1:51" s="14" customFormat="1" ht="12">
      <c r="A156" s="14"/>
      <c r="B156" s="235"/>
      <c r="C156" s="236"/>
      <c r="D156" s="226" t="s">
        <v>155</v>
      </c>
      <c r="E156" s="237" t="s">
        <v>19</v>
      </c>
      <c r="F156" s="238" t="s">
        <v>240</v>
      </c>
      <c r="G156" s="236"/>
      <c r="H156" s="239">
        <v>-2.255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155</v>
      </c>
      <c r="AU156" s="245" t="s">
        <v>151</v>
      </c>
      <c r="AV156" s="14" t="s">
        <v>151</v>
      </c>
      <c r="AW156" s="14" t="s">
        <v>33</v>
      </c>
      <c r="AX156" s="14" t="s">
        <v>71</v>
      </c>
      <c r="AY156" s="245" t="s">
        <v>143</v>
      </c>
    </row>
    <row r="157" spans="1:51" s="15" customFormat="1" ht="12">
      <c r="A157" s="15"/>
      <c r="B157" s="246"/>
      <c r="C157" s="247"/>
      <c r="D157" s="226" t="s">
        <v>155</v>
      </c>
      <c r="E157" s="248" t="s">
        <v>19</v>
      </c>
      <c r="F157" s="249" t="s">
        <v>171</v>
      </c>
      <c r="G157" s="247"/>
      <c r="H157" s="250">
        <v>14.772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155</v>
      </c>
      <c r="AU157" s="256" t="s">
        <v>151</v>
      </c>
      <c r="AV157" s="15" t="s">
        <v>150</v>
      </c>
      <c r="AW157" s="15" t="s">
        <v>33</v>
      </c>
      <c r="AX157" s="15" t="s">
        <v>79</v>
      </c>
      <c r="AY157" s="256" t="s">
        <v>143</v>
      </c>
    </row>
    <row r="158" spans="1:65" s="2" customFormat="1" ht="37.8" customHeight="1">
      <c r="A158" s="40"/>
      <c r="B158" s="41"/>
      <c r="C158" s="206" t="s">
        <v>241</v>
      </c>
      <c r="D158" s="206" t="s">
        <v>145</v>
      </c>
      <c r="E158" s="207" t="s">
        <v>242</v>
      </c>
      <c r="F158" s="208" t="s">
        <v>243</v>
      </c>
      <c r="G158" s="209" t="s">
        <v>148</v>
      </c>
      <c r="H158" s="210">
        <v>7</v>
      </c>
      <c r="I158" s="211"/>
      <c r="J158" s="212">
        <f>ROUND(I158*H158,2)</f>
        <v>0</v>
      </c>
      <c r="K158" s="208" t="s">
        <v>149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0.16931</v>
      </c>
      <c r="R158" s="215">
        <f>Q158*H158</f>
        <v>1.1851699999999998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150</v>
      </c>
      <c r="AT158" s="217" t="s">
        <v>145</v>
      </c>
      <c r="AU158" s="217" t="s">
        <v>151</v>
      </c>
      <c r="AY158" s="19" t="s">
        <v>143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151</v>
      </c>
      <c r="BK158" s="218">
        <f>ROUND(I158*H158,2)</f>
        <v>0</v>
      </c>
      <c r="BL158" s="19" t="s">
        <v>150</v>
      </c>
      <c r="BM158" s="217" t="s">
        <v>244</v>
      </c>
    </row>
    <row r="159" spans="1:47" s="2" customFormat="1" ht="12">
      <c r="A159" s="40"/>
      <c r="B159" s="41"/>
      <c r="C159" s="42"/>
      <c r="D159" s="219" t="s">
        <v>153</v>
      </c>
      <c r="E159" s="42"/>
      <c r="F159" s="220" t="s">
        <v>245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153</v>
      </c>
      <c r="AU159" s="19" t="s">
        <v>151</v>
      </c>
    </row>
    <row r="160" spans="1:51" s="13" customFormat="1" ht="12">
      <c r="A160" s="13"/>
      <c r="B160" s="224"/>
      <c r="C160" s="225"/>
      <c r="D160" s="226" t="s">
        <v>155</v>
      </c>
      <c r="E160" s="227" t="s">
        <v>19</v>
      </c>
      <c r="F160" s="228" t="s">
        <v>246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155</v>
      </c>
      <c r="AU160" s="234" t="s">
        <v>151</v>
      </c>
      <c r="AV160" s="13" t="s">
        <v>79</v>
      </c>
      <c r="AW160" s="13" t="s">
        <v>33</v>
      </c>
      <c r="AX160" s="13" t="s">
        <v>71</v>
      </c>
      <c r="AY160" s="234" t="s">
        <v>143</v>
      </c>
    </row>
    <row r="161" spans="1:51" s="14" customFormat="1" ht="12">
      <c r="A161" s="14"/>
      <c r="B161" s="235"/>
      <c r="C161" s="236"/>
      <c r="D161" s="226" t="s">
        <v>155</v>
      </c>
      <c r="E161" s="237" t="s">
        <v>19</v>
      </c>
      <c r="F161" s="238" t="s">
        <v>247</v>
      </c>
      <c r="G161" s="236"/>
      <c r="H161" s="239">
        <v>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155</v>
      </c>
      <c r="AU161" s="245" t="s">
        <v>151</v>
      </c>
      <c r="AV161" s="14" t="s">
        <v>151</v>
      </c>
      <c r="AW161" s="14" t="s">
        <v>33</v>
      </c>
      <c r="AX161" s="14" t="s">
        <v>79</v>
      </c>
      <c r="AY161" s="245" t="s">
        <v>143</v>
      </c>
    </row>
    <row r="162" spans="1:65" s="2" customFormat="1" ht="37.8" customHeight="1">
      <c r="A162" s="40"/>
      <c r="B162" s="41"/>
      <c r="C162" s="206" t="s">
        <v>8</v>
      </c>
      <c r="D162" s="206" t="s">
        <v>145</v>
      </c>
      <c r="E162" s="207" t="s">
        <v>248</v>
      </c>
      <c r="F162" s="208" t="s">
        <v>249</v>
      </c>
      <c r="G162" s="209" t="s">
        <v>250</v>
      </c>
      <c r="H162" s="210">
        <v>1</v>
      </c>
      <c r="I162" s="211"/>
      <c r="J162" s="212">
        <f>ROUND(I162*H162,2)</f>
        <v>0</v>
      </c>
      <c r="K162" s="208" t="s">
        <v>149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0.11733</v>
      </c>
      <c r="R162" s="215">
        <f>Q162*H162</f>
        <v>0.11733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150</v>
      </c>
      <c r="AT162" s="217" t="s">
        <v>145</v>
      </c>
      <c r="AU162" s="217" t="s">
        <v>151</v>
      </c>
      <c r="AY162" s="19" t="s">
        <v>143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151</v>
      </c>
      <c r="BK162" s="218">
        <f>ROUND(I162*H162,2)</f>
        <v>0</v>
      </c>
      <c r="BL162" s="19" t="s">
        <v>150</v>
      </c>
      <c r="BM162" s="217" t="s">
        <v>251</v>
      </c>
    </row>
    <row r="163" spans="1:47" s="2" customFormat="1" ht="12">
      <c r="A163" s="40"/>
      <c r="B163" s="41"/>
      <c r="C163" s="42"/>
      <c r="D163" s="219" t="s">
        <v>153</v>
      </c>
      <c r="E163" s="42"/>
      <c r="F163" s="220" t="s">
        <v>252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151</v>
      </c>
    </row>
    <row r="164" spans="1:65" s="2" customFormat="1" ht="37.8" customHeight="1">
      <c r="A164" s="40"/>
      <c r="B164" s="41"/>
      <c r="C164" s="206" t="s">
        <v>253</v>
      </c>
      <c r="D164" s="206" t="s">
        <v>145</v>
      </c>
      <c r="E164" s="207" t="s">
        <v>254</v>
      </c>
      <c r="F164" s="208" t="s">
        <v>255</v>
      </c>
      <c r="G164" s="209" t="s">
        <v>220</v>
      </c>
      <c r="H164" s="210">
        <v>0.03</v>
      </c>
      <c r="I164" s="211"/>
      <c r="J164" s="212">
        <f>ROUND(I164*H164,2)</f>
        <v>0</v>
      </c>
      <c r="K164" s="208" t="s">
        <v>149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0.01954</v>
      </c>
      <c r="R164" s="215">
        <f>Q164*H164</f>
        <v>0.0005861999999999999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150</v>
      </c>
      <c r="AT164" s="217" t="s">
        <v>145</v>
      </c>
      <c r="AU164" s="217" t="s">
        <v>151</v>
      </c>
      <c r="AY164" s="19" t="s">
        <v>143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151</v>
      </c>
      <c r="BK164" s="218">
        <f>ROUND(I164*H164,2)</f>
        <v>0</v>
      </c>
      <c r="BL164" s="19" t="s">
        <v>150</v>
      </c>
      <c r="BM164" s="217" t="s">
        <v>256</v>
      </c>
    </row>
    <row r="165" spans="1:47" s="2" customFormat="1" ht="12">
      <c r="A165" s="40"/>
      <c r="B165" s="41"/>
      <c r="C165" s="42"/>
      <c r="D165" s="219" t="s">
        <v>153</v>
      </c>
      <c r="E165" s="42"/>
      <c r="F165" s="220" t="s">
        <v>257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153</v>
      </c>
      <c r="AU165" s="19" t="s">
        <v>151</v>
      </c>
    </row>
    <row r="166" spans="1:65" s="2" customFormat="1" ht="21.75" customHeight="1">
      <c r="A166" s="40"/>
      <c r="B166" s="41"/>
      <c r="C166" s="258" t="s">
        <v>258</v>
      </c>
      <c r="D166" s="258" t="s">
        <v>217</v>
      </c>
      <c r="E166" s="259" t="s">
        <v>259</v>
      </c>
      <c r="F166" s="260" t="s">
        <v>260</v>
      </c>
      <c r="G166" s="261" t="s">
        <v>220</v>
      </c>
      <c r="H166" s="262">
        <v>0.03</v>
      </c>
      <c r="I166" s="263"/>
      <c r="J166" s="264">
        <f>ROUND(I166*H166,2)</f>
        <v>0</v>
      </c>
      <c r="K166" s="260" t="s">
        <v>149</v>
      </c>
      <c r="L166" s="265"/>
      <c r="M166" s="266" t="s">
        <v>19</v>
      </c>
      <c r="N166" s="267" t="s">
        <v>43</v>
      </c>
      <c r="O166" s="86"/>
      <c r="P166" s="215">
        <f>O166*H166</f>
        <v>0</v>
      </c>
      <c r="Q166" s="215">
        <v>1</v>
      </c>
      <c r="R166" s="215">
        <f>Q166*H166</f>
        <v>0.03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196</v>
      </c>
      <c r="AT166" s="217" t="s">
        <v>217</v>
      </c>
      <c r="AU166" s="217" t="s">
        <v>151</v>
      </c>
      <c r="AY166" s="19" t="s">
        <v>143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151</v>
      </c>
      <c r="BK166" s="218">
        <f>ROUND(I166*H166,2)</f>
        <v>0</v>
      </c>
      <c r="BL166" s="19" t="s">
        <v>150</v>
      </c>
      <c r="BM166" s="217" t="s">
        <v>261</v>
      </c>
    </row>
    <row r="167" spans="1:51" s="13" customFormat="1" ht="12">
      <c r="A167" s="13"/>
      <c r="B167" s="224"/>
      <c r="C167" s="225"/>
      <c r="D167" s="226" t="s">
        <v>155</v>
      </c>
      <c r="E167" s="227" t="s">
        <v>19</v>
      </c>
      <c r="F167" s="228" t="s">
        <v>262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155</v>
      </c>
      <c r="AU167" s="234" t="s">
        <v>151</v>
      </c>
      <c r="AV167" s="13" t="s">
        <v>79</v>
      </c>
      <c r="AW167" s="13" t="s">
        <v>33</v>
      </c>
      <c r="AX167" s="13" t="s">
        <v>71</v>
      </c>
      <c r="AY167" s="234" t="s">
        <v>143</v>
      </c>
    </row>
    <row r="168" spans="1:51" s="14" customFormat="1" ht="12">
      <c r="A168" s="14"/>
      <c r="B168" s="235"/>
      <c r="C168" s="236"/>
      <c r="D168" s="226" t="s">
        <v>155</v>
      </c>
      <c r="E168" s="237" t="s">
        <v>19</v>
      </c>
      <c r="F168" s="238" t="s">
        <v>263</v>
      </c>
      <c r="G168" s="236"/>
      <c r="H168" s="239">
        <v>0.03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155</v>
      </c>
      <c r="AU168" s="245" t="s">
        <v>151</v>
      </c>
      <c r="AV168" s="14" t="s">
        <v>151</v>
      </c>
      <c r="AW168" s="14" t="s">
        <v>33</v>
      </c>
      <c r="AX168" s="14" t="s">
        <v>79</v>
      </c>
      <c r="AY168" s="245" t="s">
        <v>143</v>
      </c>
    </row>
    <row r="169" spans="1:63" s="12" customFormat="1" ht="22.8" customHeight="1">
      <c r="A169" s="12"/>
      <c r="B169" s="190"/>
      <c r="C169" s="191"/>
      <c r="D169" s="192" t="s">
        <v>70</v>
      </c>
      <c r="E169" s="204" t="s">
        <v>177</v>
      </c>
      <c r="F169" s="204" t="s">
        <v>264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SUM(P170:P181)</f>
        <v>0</v>
      </c>
      <c r="Q169" s="198"/>
      <c r="R169" s="199">
        <f>SUM(R170:R181)</f>
        <v>5.1778695</v>
      </c>
      <c r="S169" s="198"/>
      <c r="T169" s="200">
        <f>SUM(T170:T181)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79</v>
      </c>
      <c r="AT169" s="202" t="s">
        <v>70</v>
      </c>
      <c r="AU169" s="202" t="s">
        <v>79</v>
      </c>
      <c r="AY169" s="201" t="s">
        <v>143</v>
      </c>
      <c r="BK169" s="203">
        <f>SUM(BK170:BK181)</f>
        <v>0</v>
      </c>
    </row>
    <row r="170" spans="1:65" s="2" customFormat="1" ht="37.8" customHeight="1">
      <c r="A170" s="40"/>
      <c r="B170" s="41"/>
      <c r="C170" s="206" t="s">
        <v>265</v>
      </c>
      <c r="D170" s="206" t="s">
        <v>145</v>
      </c>
      <c r="E170" s="207" t="s">
        <v>266</v>
      </c>
      <c r="F170" s="208" t="s">
        <v>267</v>
      </c>
      <c r="G170" s="209" t="s">
        <v>148</v>
      </c>
      <c r="H170" s="210">
        <v>32.875</v>
      </c>
      <c r="I170" s="211"/>
      <c r="J170" s="212">
        <f>ROUND(I170*H170,2)</f>
        <v>0</v>
      </c>
      <c r="K170" s="208" t="s">
        <v>149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150</v>
      </c>
      <c r="AT170" s="217" t="s">
        <v>145</v>
      </c>
      <c r="AU170" s="217" t="s">
        <v>151</v>
      </c>
      <c r="AY170" s="19" t="s">
        <v>143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151</v>
      </c>
      <c r="BK170" s="218">
        <f>ROUND(I170*H170,2)</f>
        <v>0</v>
      </c>
      <c r="BL170" s="19" t="s">
        <v>150</v>
      </c>
      <c r="BM170" s="217" t="s">
        <v>268</v>
      </c>
    </row>
    <row r="171" spans="1:47" s="2" customFormat="1" ht="12">
      <c r="A171" s="40"/>
      <c r="B171" s="41"/>
      <c r="C171" s="42"/>
      <c r="D171" s="219" t="s">
        <v>153</v>
      </c>
      <c r="E171" s="42"/>
      <c r="F171" s="220" t="s">
        <v>269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153</v>
      </c>
      <c r="AU171" s="19" t="s">
        <v>151</v>
      </c>
    </row>
    <row r="172" spans="1:51" s="13" customFormat="1" ht="12">
      <c r="A172" s="13"/>
      <c r="B172" s="224"/>
      <c r="C172" s="225"/>
      <c r="D172" s="226" t="s">
        <v>155</v>
      </c>
      <c r="E172" s="227" t="s">
        <v>19</v>
      </c>
      <c r="F172" s="228" t="s">
        <v>270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155</v>
      </c>
      <c r="AU172" s="234" t="s">
        <v>151</v>
      </c>
      <c r="AV172" s="13" t="s">
        <v>79</v>
      </c>
      <c r="AW172" s="13" t="s">
        <v>33</v>
      </c>
      <c r="AX172" s="13" t="s">
        <v>71</v>
      </c>
      <c r="AY172" s="234" t="s">
        <v>143</v>
      </c>
    </row>
    <row r="173" spans="1:51" s="14" customFormat="1" ht="12">
      <c r="A173" s="14"/>
      <c r="B173" s="235"/>
      <c r="C173" s="236"/>
      <c r="D173" s="226" t="s">
        <v>155</v>
      </c>
      <c r="E173" s="237" t="s">
        <v>19</v>
      </c>
      <c r="F173" s="238" t="s">
        <v>157</v>
      </c>
      <c r="G173" s="236"/>
      <c r="H173" s="239">
        <v>32.875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155</v>
      </c>
      <c r="AU173" s="245" t="s">
        <v>151</v>
      </c>
      <c r="AV173" s="14" t="s">
        <v>151</v>
      </c>
      <c r="AW173" s="14" t="s">
        <v>33</v>
      </c>
      <c r="AX173" s="14" t="s">
        <v>79</v>
      </c>
      <c r="AY173" s="245" t="s">
        <v>143</v>
      </c>
    </row>
    <row r="174" spans="1:65" s="2" customFormat="1" ht="66.75" customHeight="1">
      <c r="A174" s="40"/>
      <c r="B174" s="41"/>
      <c r="C174" s="206" t="s">
        <v>271</v>
      </c>
      <c r="D174" s="206" t="s">
        <v>145</v>
      </c>
      <c r="E174" s="207" t="s">
        <v>272</v>
      </c>
      <c r="F174" s="208" t="s">
        <v>273</v>
      </c>
      <c r="G174" s="209" t="s">
        <v>148</v>
      </c>
      <c r="H174" s="210">
        <v>32.875</v>
      </c>
      <c r="I174" s="211"/>
      <c r="J174" s="212">
        <f>ROUND(I174*H174,2)</f>
        <v>0</v>
      </c>
      <c r="K174" s="208" t="s">
        <v>149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0.1461</v>
      </c>
      <c r="R174" s="215">
        <f>Q174*H174</f>
        <v>4.8030375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150</v>
      </c>
      <c r="AT174" s="217" t="s">
        <v>145</v>
      </c>
      <c r="AU174" s="217" t="s">
        <v>151</v>
      </c>
      <c r="AY174" s="19" t="s">
        <v>143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151</v>
      </c>
      <c r="BK174" s="218">
        <f>ROUND(I174*H174,2)</f>
        <v>0</v>
      </c>
      <c r="BL174" s="19" t="s">
        <v>150</v>
      </c>
      <c r="BM174" s="217" t="s">
        <v>274</v>
      </c>
    </row>
    <row r="175" spans="1:47" s="2" customFormat="1" ht="12">
      <c r="A175" s="40"/>
      <c r="B175" s="41"/>
      <c r="C175" s="42"/>
      <c r="D175" s="219" t="s">
        <v>153</v>
      </c>
      <c r="E175" s="42"/>
      <c r="F175" s="220" t="s">
        <v>275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153</v>
      </c>
      <c r="AU175" s="19" t="s">
        <v>151</v>
      </c>
    </row>
    <row r="176" spans="1:51" s="13" customFormat="1" ht="12">
      <c r="A176" s="13"/>
      <c r="B176" s="224"/>
      <c r="C176" s="225"/>
      <c r="D176" s="226" t="s">
        <v>155</v>
      </c>
      <c r="E176" s="227" t="s">
        <v>19</v>
      </c>
      <c r="F176" s="228" t="s">
        <v>276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155</v>
      </c>
      <c r="AU176" s="234" t="s">
        <v>151</v>
      </c>
      <c r="AV176" s="13" t="s">
        <v>79</v>
      </c>
      <c r="AW176" s="13" t="s">
        <v>33</v>
      </c>
      <c r="AX176" s="13" t="s">
        <v>71</v>
      </c>
      <c r="AY176" s="234" t="s">
        <v>143</v>
      </c>
    </row>
    <row r="177" spans="1:51" s="14" customFormat="1" ht="12">
      <c r="A177" s="14"/>
      <c r="B177" s="235"/>
      <c r="C177" s="236"/>
      <c r="D177" s="226" t="s">
        <v>155</v>
      </c>
      <c r="E177" s="237" t="s">
        <v>19</v>
      </c>
      <c r="F177" s="238" t="s">
        <v>157</v>
      </c>
      <c r="G177" s="236"/>
      <c r="H177" s="239">
        <v>32.875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155</v>
      </c>
      <c r="AU177" s="245" t="s">
        <v>151</v>
      </c>
      <c r="AV177" s="14" t="s">
        <v>151</v>
      </c>
      <c r="AW177" s="14" t="s">
        <v>33</v>
      </c>
      <c r="AX177" s="14" t="s">
        <v>79</v>
      </c>
      <c r="AY177" s="245" t="s">
        <v>143</v>
      </c>
    </row>
    <row r="178" spans="1:65" s="2" customFormat="1" ht="24.15" customHeight="1">
      <c r="A178" s="40"/>
      <c r="B178" s="41"/>
      <c r="C178" s="258" t="s">
        <v>277</v>
      </c>
      <c r="D178" s="258" t="s">
        <v>217</v>
      </c>
      <c r="E178" s="259" t="s">
        <v>278</v>
      </c>
      <c r="F178" s="260" t="s">
        <v>279</v>
      </c>
      <c r="G178" s="261" t="s">
        <v>148</v>
      </c>
      <c r="H178" s="262">
        <v>3.288</v>
      </c>
      <c r="I178" s="263"/>
      <c r="J178" s="264">
        <f>ROUND(I178*H178,2)</f>
        <v>0</v>
      </c>
      <c r="K178" s="260" t="s">
        <v>149</v>
      </c>
      <c r="L178" s="265"/>
      <c r="M178" s="266" t="s">
        <v>19</v>
      </c>
      <c r="N178" s="267" t="s">
        <v>43</v>
      </c>
      <c r="O178" s="86"/>
      <c r="P178" s="215">
        <f>O178*H178</f>
        <v>0</v>
      </c>
      <c r="Q178" s="215">
        <v>0.114</v>
      </c>
      <c r="R178" s="215">
        <f>Q178*H178</f>
        <v>0.374832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196</v>
      </c>
      <c r="AT178" s="217" t="s">
        <v>217</v>
      </c>
      <c r="AU178" s="217" t="s">
        <v>151</v>
      </c>
      <c r="AY178" s="19" t="s">
        <v>143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151</v>
      </c>
      <c r="BK178" s="218">
        <f>ROUND(I178*H178,2)</f>
        <v>0</v>
      </c>
      <c r="BL178" s="19" t="s">
        <v>150</v>
      </c>
      <c r="BM178" s="217" t="s">
        <v>280</v>
      </c>
    </row>
    <row r="179" spans="1:51" s="13" customFormat="1" ht="12">
      <c r="A179" s="13"/>
      <c r="B179" s="224"/>
      <c r="C179" s="225"/>
      <c r="D179" s="226" t="s">
        <v>155</v>
      </c>
      <c r="E179" s="227" t="s">
        <v>19</v>
      </c>
      <c r="F179" s="228" t="s">
        <v>276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155</v>
      </c>
      <c r="AU179" s="234" t="s">
        <v>151</v>
      </c>
      <c r="AV179" s="13" t="s">
        <v>79</v>
      </c>
      <c r="AW179" s="13" t="s">
        <v>33</v>
      </c>
      <c r="AX179" s="13" t="s">
        <v>71</v>
      </c>
      <c r="AY179" s="234" t="s">
        <v>143</v>
      </c>
    </row>
    <row r="180" spans="1:51" s="14" customFormat="1" ht="12">
      <c r="A180" s="14"/>
      <c r="B180" s="235"/>
      <c r="C180" s="236"/>
      <c r="D180" s="226" t="s">
        <v>155</v>
      </c>
      <c r="E180" s="237" t="s">
        <v>19</v>
      </c>
      <c r="F180" s="238" t="s">
        <v>157</v>
      </c>
      <c r="G180" s="236"/>
      <c r="H180" s="239">
        <v>32.875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155</v>
      </c>
      <c r="AU180" s="245" t="s">
        <v>151</v>
      </c>
      <c r="AV180" s="14" t="s">
        <v>151</v>
      </c>
      <c r="AW180" s="14" t="s">
        <v>33</v>
      </c>
      <c r="AX180" s="14" t="s">
        <v>79</v>
      </c>
      <c r="AY180" s="245" t="s">
        <v>143</v>
      </c>
    </row>
    <row r="181" spans="1:51" s="14" customFormat="1" ht="12">
      <c r="A181" s="14"/>
      <c r="B181" s="235"/>
      <c r="C181" s="236"/>
      <c r="D181" s="226" t="s">
        <v>155</v>
      </c>
      <c r="E181" s="236"/>
      <c r="F181" s="238" t="s">
        <v>281</v>
      </c>
      <c r="G181" s="236"/>
      <c r="H181" s="239">
        <v>3.288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155</v>
      </c>
      <c r="AU181" s="245" t="s">
        <v>151</v>
      </c>
      <c r="AV181" s="14" t="s">
        <v>151</v>
      </c>
      <c r="AW181" s="14" t="s">
        <v>4</v>
      </c>
      <c r="AX181" s="14" t="s">
        <v>79</v>
      </c>
      <c r="AY181" s="245" t="s">
        <v>143</v>
      </c>
    </row>
    <row r="182" spans="1:63" s="12" customFormat="1" ht="22.8" customHeight="1">
      <c r="A182" s="12"/>
      <c r="B182" s="190"/>
      <c r="C182" s="191"/>
      <c r="D182" s="192" t="s">
        <v>70</v>
      </c>
      <c r="E182" s="204" t="s">
        <v>182</v>
      </c>
      <c r="F182" s="204" t="s">
        <v>282</v>
      </c>
      <c r="G182" s="191"/>
      <c r="H182" s="191"/>
      <c r="I182" s="194"/>
      <c r="J182" s="205">
        <f>BK182</f>
        <v>0</v>
      </c>
      <c r="K182" s="191"/>
      <c r="L182" s="196"/>
      <c r="M182" s="197"/>
      <c r="N182" s="198"/>
      <c r="O182" s="198"/>
      <c r="P182" s="199">
        <f>SUM(P183:P355)</f>
        <v>0</v>
      </c>
      <c r="Q182" s="198"/>
      <c r="R182" s="199">
        <f>SUM(R183:R355)</f>
        <v>95.11254795519997</v>
      </c>
      <c r="S182" s="198"/>
      <c r="T182" s="200">
        <f>SUM(T183:T355)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79</v>
      </c>
      <c r="AT182" s="202" t="s">
        <v>70</v>
      </c>
      <c r="AU182" s="202" t="s">
        <v>79</v>
      </c>
      <c r="AY182" s="201" t="s">
        <v>143</v>
      </c>
      <c r="BK182" s="203">
        <f>SUM(BK183:BK355)</f>
        <v>0</v>
      </c>
    </row>
    <row r="183" spans="1:65" s="2" customFormat="1" ht="49.05" customHeight="1">
      <c r="A183" s="40"/>
      <c r="B183" s="41"/>
      <c r="C183" s="206" t="s">
        <v>7</v>
      </c>
      <c r="D183" s="206" t="s">
        <v>145</v>
      </c>
      <c r="E183" s="207" t="s">
        <v>283</v>
      </c>
      <c r="F183" s="208" t="s">
        <v>284</v>
      </c>
      <c r="G183" s="209" t="s">
        <v>148</v>
      </c>
      <c r="H183" s="210">
        <v>303.82</v>
      </c>
      <c r="I183" s="211"/>
      <c r="J183" s="212">
        <f>ROUND(I183*H183,2)</f>
        <v>0</v>
      </c>
      <c r="K183" s="208" t="s">
        <v>149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0.01733</v>
      </c>
      <c r="R183" s="215">
        <f>Q183*H183</f>
        <v>5.2652006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150</v>
      </c>
      <c r="AT183" s="217" t="s">
        <v>145</v>
      </c>
      <c r="AU183" s="217" t="s">
        <v>151</v>
      </c>
      <c r="AY183" s="19" t="s">
        <v>143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151</v>
      </c>
      <c r="BK183" s="218">
        <f>ROUND(I183*H183,2)</f>
        <v>0</v>
      </c>
      <c r="BL183" s="19" t="s">
        <v>150</v>
      </c>
      <c r="BM183" s="217" t="s">
        <v>285</v>
      </c>
    </row>
    <row r="184" spans="1:47" s="2" customFormat="1" ht="12">
      <c r="A184" s="40"/>
      <c r="B184" s="41"/>
      <c r="C184" s="42"/>
      <c r="D184" s="219" t="s">
        <v>153</v>
      </c>
      <c r="E184" s="42"/>
      <c r="F184" s="220" t="s">
        <v>286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153</v>
      </c>
      <c r="AU184" s="19" t="s">
        <v>151</v>
      </c>
    </row>
    <row r="185" spans="1:51" s="13" customFormat="1" ht="12">
      <c r="A185" s="13"/>
      <c r="B185" s="224"/>
      <c r="C185" s="225"/>
      <c r="D185" s="226" t="s">
        <v>155</v>
      </c>
      <c r="E185" s="227" t="s">
        <v>19</v>
      </c>
      <c r="F185" s="228" t="s">
        <v>287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155</v>
      </c>
      <c r="AU185" s="234" t="s">
        <v>151</v>
      </c>
      <c r="AV185" s="13" t="s">
        <v>79</v>
      </c>
      <c r="AW185" s="13" t="s">
        <v>33</v>
      </c>
      <c r="AX185" s="13" t="s">
        <v>71</v>
      </c>
      <c r="AY185" s="234" t="s">
        <v>143</v>
      </c>
    </row>
    <row r="186" spans="1:51" s="14" customFormat="1" ht="12">
      <c r="A186" s="14"/>
      <c r="B186" s="235"/>
      <c r="C186" s="236"/>
      <c r="D186" s="226" t="s">
        <v>155</v>
      </c>
      <c r="E186" s="237" t="s">
        <v>19</v>
      </c>
      <c r="F186" s="238" t="s">
        <v>288</v>
      </c>
      <c r="G186" s="236"/>
      <c r="H186" s="239">
        <v>303.82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155</v>
      </c>
      <c r="AU186" s="245" t="s">
        <v>151</v>
      </c>
      <c r="AV186" s="14" t="s">
        <v>151</v>
      </c>
      <c r="AW186" s="14" t="s">
        <v>33</v>
      </c>
      <c r="AX186" s="14" t="s">
        <v>79</v>
      </c>
      <c r="AY186" s="245" t="s">
        <v>143</v>
      </c>
    </row>
    <row r="187" spans="1:65" s="2" customFormat="1" ht="44.25" customHeight="1">
      <c r="A187" s="40"/>
      <c r="B187" s="41"/>
      <c r="C187" s="206" t="s">
        <v>289</v>
      </c>
      <c r="D187" s="206" t="s">
        <v>145</v>
      </c>
      <c r="E187" s="207" t="s">
        <v>290</v>
      </c>
      <c r="F187" s="208" t="s">
        <v>291</v>
      </c>
      <c r="G187" s="209" t="s">
        <v>148</v>
      </c>
      <c r="H187" s="210">
        <v>43.544</v>
      </c>
      <c r="I187" s="211"/>
      <c r="J187" s="212">
        <f>ROUND(I187*H187,2)</f>
        <v>0</v>
      </c>
      <c r="K187" s="208" t="s">
        <v>149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0.01733</v>
      </c>
      <c r="R187" s="215">
        <f>Q187*H187</f>
        <v>0.75461752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150</v>
      </c>
      <c r="AT187" s="217" t="s">
        <v>145</v>
      </c>
      <c r="AU187" s="217" t="s">
        <v>151</v>
      </c>
      <c r="AY187" s="19" t="s">
        <v>143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151</v>
      </c>
      <c r="BK187" s="218">
        <f>ROUND(I187*H187,2)</f>
        <v>0</v>
      </c>
      <c r="BL187" s="19" t="s">
        <v>150</v>
      </c>
      <c r="BM187" s="217" t="s">
        <v>292</v>
      </c>
    </row>
    <row r="188" spans="1:47" s="2" customFormat="1" ht="12">
      <c r="A188" s="40"/>
      <c r="B188" s="41"/>
      <c r="C188" s="42"/>
      <c r="D188" s="219" t="s">
        <v>153</v>
      </c>
      <c r="E188" s="42"/>
      <c r="F188" s="220" t="s">
        <v>293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153</v>
      </c>
      <c r="AU188" s="19" t="s">
        <v>151</v>
      </c>
    </row>
    <row r="189" spans="1:51" s="14" customFormat="1" ht="12">
      <c r="A189" s="14"/>
      <c r="B189" s="235"/>
      <c r="C189" s="236"/>
      <c r="D189" s="226" t="s">
        <v>155</v>
      </c>
      <c r="E189" s="237" t="s">
        <v>19</v>
      </c>
      <c r="F189" s="238" t="s">
        <v>294</v>
      </c>
      <c r="G189" s="236"/>
      <c r="H189" s="239">
        <v>29.544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155</v>
      </c>
      <c r="AU189" s="245" t="s">
        <v>151</v>
      </c>
      <c r="AV189" s="14" t="s">
        <v>151</v>
      </c>
      <c r="AW189" s="14" t="s">
        <v>33</v>
      </c>
      <c r="AX189" s="14" t="s">
        <v>71</v>
      </c>
      <c r="AY189" s="245" t="s">
        <v>143</v>
      </c>
    </row>
    <row r="190" spans="1:51" s="14" customFormat="1" ht="12">
      <c r="A190" s="14"/>
      <c r="B190" s="235"/>
      <c r="C190" s="236"/>
      <c r="D190" s="226" t="s">
        <v>155</v>
      </c>
      <c r="E190" s="237" t="s">
        <v>19</v>
      </c>
      <c r="F190" s="238" t="s">
        <v>295</v>
      </c>
      <c r="G190" s="236"/>
      <c r="H190" s="239">
        <v>14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155</v>
      </c>
      <c r="AU190" s="245" t="s">
        <v>151</v>
      </c>
      <c r="AV190" s="14" t="s">
        <v>151</v>
      </c>
      <c r="AW190" s="14" t="s">
        <v>33</v>
      </c>
      <c r="AX190" s="14" t="s">
        <v>71</v>
      </c>
      <c r="AY190" s="245" t="s">
        <v>143</v>
      </c>
    </row>
    <row r="191" spans="1:51" s="15" customFormat="1" ht="12">
      <c r="A191" s="15"/>
      <c r="B191" s="246"/>
      <c r="C191" s="247"/>
      <c r="D191" s="226" t="s">
        <v>155</v>
      </c>
      <c r="E191" s="248" t="s">
        <v>19</v>
      </c>
      <c r="F191" s="249" t="s">
        <v>171</v>
      </c>
      <c r="G191" s="247"/>
      <c r="H191" s="250">
        <v>43.544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155</v>
      </c>
      <c r="AU191" s="256" t="s">
        <v>151</v>
      </c>
      <c r="AV191" s="15" t="s">
        <v>150</v>
      </c>
      <c r="AW191" s="15" t="s">
        <v>33</v>
      </c>
      <c r="AX191" s="15" t="s">
        <v>79</v>
      </c>
      <c r="AY191" s="256" t="s">
        <v>143</v>
      </c>
    </row>
    <row r="192" spans="1:65" s="2" customFormat="1" ht="24.15" customHeight="1">
      <c r="A192" s="40"/>
      <c r="B192" s="41"/>
      <c r="C192" s="206" t="s">
        <v>296</v>
      </c>
      <c r="D192" s="206" t="s">
        <v>145</v>
      </c>
      <c r="E192" s="207" t="s">
        <v>297</v>
      </c>
      <c r="F192" s="208" t="s">
        <v>298</v>
      </c>
      <c r="G192" s="209" t="s">
        <v>148</v>
      </c>
      <c r="H192" s="210">
        <v>61.88</v>
      </c>
      <c r="I192" s="211"/>
      <c r="J192" s="212">
        <f>ROUND(I192*H192,2)</f>
        <v>0</v>
      </c>
      <c r="K192" s="208" t="s">
        <v>149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0.03358</v>
      </c>
      <c r="R192" s="215">
        <f>Q192*H192</f>
        <v>2.0779304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150</v>
      </c>
      <c r="AT192" s="217" t="s">
        <v>145</v>
      </c>
      <c r="AU192" s="217" t="s">
        <v>151</v>
      </c>
      <c r="AY192" s="19" t="s">
        <v>143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151</v>
      </c>
      <c r="BK192" s="218">
        <f>ROUND(I192*H192,2)</f>
        <v>0</v>
      </c>
      <c r="BL192" s="19" t="s">
        <v>150</v>
      </c>
      <c r="BM192" s="217" t="s">
        <v>299</v>
      </c>
    </row>
    <row r="193" spans="1:47" s="2" customFormat="1" ht="12">
      <c r="A193" s="40"/>
      <c r="B193" s="41"/>
      <c r="C193" s="42"/>
      <c r="D193" s="219" t="s">
        <v>153</v>
      </c>
      <c r="E193" s="42"/>
      <c r="F193" s="220" t="s">
        <v>300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153</v>
      </c>
      <c r="AU193" s="19" t="s">
        <v>151</v>
      </c>
    </row>
    <row r="194" spans="1:51" s="13" customFormat="1" ht="12">
      <c r="A194" s="13"/>
      <c r="B194" s="224"/>
      <c r="C194" s="225"/>
      <c r="D194" s="226" t="s">
        <v>155</v>
      </c>
      <c r="E194" s="227" t="s">
        <v>19</v>
      </c>
      <c r="F194" s="228" t="s">
        <v>301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155</v>
      </c>
      <c r="AU194" s="234" t="s">
        <v>151</v>
      </c>
      <c r="AV194" s="13" t="s">
        <v>79</v>
      </c>
      <c r="AW194" s="13" t="s">
        <v>33</v>
      </c>
      <c r="AX194" s="13" t="s">
        <v>71</v>
      </c>
      <c r="AY194" s="234" t="s">
        <v>143</v>
      </c>
    </row>
    <row r="195" spans="1:51" s="14" customFormat="1" ht="12">
      <c r="A195" s="14"/>
      <c r="B195" s="235"/>
      <c r="C195" s="236"/>
      <c r="D195" s="226" t="s">
        <v>155</v>
      </c>
      <c r="E195" s="237" t="s">
        <v>19</v>
      </c>
      <c r="F195" s="238" t="s">
        <v>302</v>
      </c>
      <c r="G195" s="236"/>
      <c r="H195" s="239">
        <v>61.88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155</v>
      </c>
      <c r="AU195" s="245" t="s">
        <v>151</v>
      </c>
      <c r="AV195" s="14" t="s">
        <v>151</v>
      </c>
      <c r="AW195" s="14" t="s">
        <v>33</v>
      </c>
      <c r="AX195" s="14" t="s">
        <v>79</v>
      </c>
      <c r="AY195" s="245" t="s">
        <v>143</v>
      </c>
    </row>
    <row r="196" spans="1:65" s="2" customFormat="1" ht="24.15" customHeight="1">
      <c r="A196" s="40"/>
      <c r="B196" s="41"/>
      <c r="C196" s="206" t="s">
        <v>303</v>
      </c>
      <c r="D196" s="206" t="s">
        <v>145</v>
      </c>
      <c r="E196" s="207" t="s">
        <v>304</v>
      </c>
      <c r="F196" s="208" t="s">
        <v>305</v>
      </c>
      <c r="G196" s="209" t="s">
        <v>148</v>
      </c>
      <c r="H196" s="210">
        <v>787.776</v>
      </c>
      <c r="I196" s="211"/>
      <c r="J196" s="212">
        <f>ROUND(I196*H196,2)</f>
        <v>0</v>
      </c>
      <c r="K196" s="208" t="s">
        <v>149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0.00026</v>
      </c>
      <c r="R196" s="215">
        <f>Q196*H196</f>
        <v>0.20482175999999996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150</v>
      </c>
      <c r="AT196" s="217" t="s">
        <v>145</v>
      </c>
      <c r="AU196" s="217" t="s">
        <v>151</v>
      </c>
      <c r="AY196" s="19" t="s">
        <v>143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151</v>
      </c>
      <c r="BK196" s="218">
        <f>ROUND(I196*H196,2)</f>
        <v>0</v>
      </c>
      <c r="BL196" s="19" t="s">
        <v>150</v>
      </c>
      <c r="BM196" s="217" t="s">
        <v>306</v>
      </c>
    </row>
    <row r="197" spans="1:47" s="2" customFormat="1" ht="12">
      <c r="A197" s="40"/>
      <c r="B197" s="41"/>
      <c r="C197" s="42"/>
      <c r="D197" s="219" t="s">
        <v>153</v>
      </c>
      <c r="E197" s="42"/>
      <c r="F197" s="220" t="s">
        <v>307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153</v>
      </c>
      <c r="AU197" s="19" t="s">
        <v>151</v>
      </c>
    </row>
    <row r="198" spans="1:51" s="13" customFormat="1" ht="12">
      <c r="A198" s="13"/>
      <c r="B198" s="224"/>
      <c r="C198" s="225"/>
      <c r="D198" s="226" t="s">
        <v>155</v>
      </c>
      <c r="E198" s="227" t="s">
        <v>19</v>
      </c>
      <c r="F198" s="228" t="s">
        <v>308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155</v>
      </c>
      <c r="AU198" s="234" t="s">
        <v>151</v>
      </c>
      <c r="AV198" s="13" t="s">
        <v>79</v>
      </c>
      <c r="AW198" s="13" t="s">
        <v>33</v>
      </c>
      <c r="AX198" s="13" t="s">
        <v>71</v>
      </c>
      <c r="AY198" s="234" t="s">
        <v>143</v>
      </c>
    </row>
    <row r="199" spans="1:51" s="14" customFormat="1" ht="12">
      <c r="A199" s="14"/>
      <c r="B199" s="235"/>
      <c r="C199" s="236"/>
      <c r="D199" s="226" t="s">
        <v>155</v>
      </c>
      <c r="E199" s="237" t="s">
        <v>19</v>
      </c>
      <c r="F199" s="238" t="s">
        <v>309</v>
      </c>
      <c r="G199" s="236"/>
      <c r="H199" s="239">
        <v>607.64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155</v>
      </c>
      <c r="AU199" s="245" t="s">
        <v>151</v>
      </c>
      <c r="AV199" s="14" t="s">
        <v>151</v>
      </c>
      <c r="AW199" s="14" t="s">
        <v>33</v>
      </c>
      <c r="AX199" s="14" t="s">
        <v>71</v>
      </c>
      <c r="AY199" s="245" t="s">
        <v>143</v>
      </c>
    </row>
    <row r="200" spans="1:51" s="13" customFormat="1" ht="12">
      <c r="A200" s="13"/>
      <c r="B200" s="224"/>
      <c r="C200" s="225"/>
      <c r="D200" s="226" t="s">
        <v>155</v>
      </c>
      <c r="E200" s="227" t="s">
        <v>19</v>
      </c>
      <c r="F200" s="228" t="s">
        <v>310</v>
      </c>
      <c r="G200" s="225"/>
      <c r="H200" s="227" t="s">
        <v>19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155</v>
      </c>
      <c r="AU200" s="234" t="s">
        <v>151</v>
      </c>
      <c r="AV200" s="13" t="s">
        <v>79</v>
      </c>
      <c r="AW200" s="13" t="s">
        <v>33</v>
      </c>
      <c r="AX200" s="13" t="s">
        <v>71</v>
      </c>
      <c r="AY200" s="234" t="s">
        <v>143</v>
      </c>
    </row>
    <row r="201" spans="1:51" s="14" customFormat="1" ht="12">
      <c r="A201" s="14"/>
      <c r="B201" s="235"/>
      <c r="C201" s="236"/>
      <c r="D201" s="226" t="s">
        <v>155</v>
      </c>
      <c r="E201" s="237" t="s">
        <v>19</v>
      </c>
      <c r="F201" s="238" t="s">
        <v>311</v>
      </c>
      <c r="G201" s="236"/>
      <c r="H201" s="239">
        <v>180.136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155</v>
      </c>
      <c r="AU201" s="245" t="s">
        <v>151</v>
      </c>
      <c r="AV201" s="14" t="s">
        <v>151</v>
      </c>
      <c r="AW201" s="14" t="s">
        <v>33</v>
      </c>
      <c r="AX201" s="14" t="s">
        <v>71</v>
      </c>
      <c r="AY201" s="245" t="s">
        <v>143</v>
      </c>
    </row>
    <row r="202" spans="1:51" s="15" customFormat="1" ht="12">
      <c r="A202" s="15"/>
      <c r="B202" s="246"/>
      <c r="C202" s="247"/>
      <c r="D202" s="226" t="s">
        <v>155</v>
      </c>
      <c r="E202" s="248" t="s">
        <v>19</v>
      </c>
      <c r="F202" s="249" t="s">
        <v>171</v>
      </c>
      <c r="G202" s="247"/>
      <c r="H202" s="250">
        <v>787.776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155</v>
      </c>
      <c r="AU202" s="256" t="s">
        <v>151</v>
      </c>
      <c r="AV202" s="15" t="s">
        <v>150</v>
      </c>
      <c r="AW202" s="15" t="s">
        <v>33</v>
      </c>
      <c r="AX202" s="15" t="s">
        <v>79</v>
      </c>
      <c r="AY202" s="256" t="s">
        <v>143</v>
      </c>
    </row>
    <row r="203" spans="1:65" s="2" customFormat="1" ht="37.8" customHeight="1">
      <c r="A203" s="40"/>
      <c r="B203" s="41"/>
      <c r="C203" s="206" t="s">
        <v>312</v>
      </c>
      <c r="D203" s="206" t="s">
        <v>145</v>
      </c>
      <c r="E203" s="207" t="s">
        <v>313</v>
      </c>
      <c r="F203" s="208" t="s">
        <v>314</v>
      </c>
      <c r="G203" s="209" t="s">
        <v>148</v>
      </c>
      <c r="H203" s="210">
        <v>303.82</v>
      </c>
      <c r="I203" s="211"/>
      <c r="J203" s="212">
        <f>ROUND(I203*H203,2)</f>
        <v>0</v>
      </c>
      <c r="K203" s="208" t="s">
        <v>149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0.00438</v>
      </c>
      <c r="R203" s="215">
        <f>Q203*H203</f>
        <v>1.3307316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150</v>
      </c>
      <c r="AT203" s="217" t="s">
        <v>145</v>
      </c>
      <c r="AU203" s="217" t="s">
        <v>151</v>
      </c>
      <c r="AY203" s="19" t="s">
        <v>143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151</v>
      </c>
      <c r="BK203" s="218">
        <f>ROUND(I203*H203,2)</f>
        <v>0</v>
      </c>
      <c r="BL203" s="19" t="s">
        <v>150</v>
      </c>
      <c r="BM203" s="217" t="s">
        <v>315</v>
      </c>
    </row>
    <row r="204" spans="1:47" s="2" customFormat="1" ht="12">
      <c r="A204" s="40"/>
      <c r="B204" s="41"/>
      <c r="C204" s="42"/>
      <c r="D204" s="219" t="s">
        <v>153</v>
      </c>
      <c r="E204" s="42"/>
      <c r="F204" s="220" t="s">
        <v>316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153</v>
      </c>
      <c r="AU204" s="19" t="s">
        <v>151</v>
      </c>
    </row>
    <row r="205" spans="1:51" s="13" customFormat="1" ht="12">
      <c r="A205" s="13"/>
      <c r="B205" s="224"/>
      <c r="C205" s="225"/>
      <c r="D205" s="226" t="s">
        <v>155</v>
      </c>
      <c r="E205" s="227" t="s">
        <v>19</v>
      </c>
      <c r="F205" s="228" t="s">
        <v>287</v>
      </c>
      <c r="G205" s="225"/>
      <c r="H205" s="227" t="s">
        <v>19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155</v>
      </c>
      <c r="AU205" s="234" t="s">
        <v>151</v>
      </c>
      <c r="AV205" s="13" t="s">
        <v>79</v>
      </c>
      <c r="AW205" s="13" t="s">
        <v>33</v>
      </c>
      <c r="AX205" s="13" t="s">
        <v>71</v>
      </c>
      <c r="AY205" s="234" t="s">
        <v>143</v>
      </c>
    </row>
    <row r="206" spans="1:51" s="14" customFormat="1" ht="12">
      <c r="A206" s="14"/>
      <c r="B206" s="235"/>
      <c r="C206" s="236"/>
      <c r="D206" s="226" t="s">
        <v>155</v>
      </c>
      <c r="E206" s="237" t="s">
        <v>19</v>
      </c>
      <c r="F206" s="238" t="s">
        <v>288</v>
      </c>
      <c r="G206" s="236"/>
      <c r="H206" s="239">
        <v>303.82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155</v>
      </c>
      <c r="AU206" s="245" t="s">
        <v>151</v>
      </c>
      <c r="AV206" s="14" t="s">
        <v>151</v>
      </c>
      <c r="AW206" s="14" t="s">
        <v>33</v>
      </c>
      <c r="AX206" s="14" t="s">
        <v>79</v>
      </c>
      <c r="AY206" s="245" t="s">
        <v>143</v>
      </c>
    </row>
    <row r="207" spans="1:65" s="2" customFormat="1" ht="78" customHeight="1">
      <c r="A207" s="40"/>
      <c r="B207" s="41"/>
      <c r="C207" s="206" t="s">
        <v>317</v>
      </c>
      <c r="D207" s="206" t="s">
        <v>145</v>
      </c>
      <c r="E207" s="207" t="s">
        <v>318</v>
      </c>
      <c r="F207" s="208" t="s">
        <v>319</v>
      </c>
      <c r="G207" s="209" t="s">
        <v>148</v>
      </c>
      <c r="H207" s="210">
        <v>180.136</v>
      </c>
      <c r="I207" s="211"/>
      <c r="J207" s="212">
        <f>ROUND(I207*H207,2)</f>
        <v>0</v>
      </c>
      <c r="K207" s="208" t="s">
        <v>149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0.0117</v>
      </c>
      <c r="R207" s="215">
        <f>Q207*H207</f>
        <v>2.1075912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150</v>
      </c>
      <c r="AT207" s="217" t="s">
        <v>145</v>
      </c>
      <c r="AU207" s="217" t="s">
        <v>151</v>
      </c>
      <c r="AY207" s="19" t="s">
        <v>143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151</v>
      </c>
      <c r="BK207" s="218">
        <f>ROUND(I207*H207,2)</f>
        <v>0</v>
      </c>
      <c r="BL207" s="19" t="s">
        <v>150</v>
      </c>
      <c r="BM207" s="217" t="s">
        <v>320</v>
      </c>
    </row>
    <row r="208" spans="1:47" s="2" customFormat="1" ht="12">
      <c r="A208" s="40"/>
      <c r="B208" s="41"/>
      <c r="C208" s="42"/>
      <c r="D208" s="219" t="s">
        <v>153</v>
      </c>
      <c r="E208" s="42"/>
      <c r="F208" s="220" t="s">
        <v>321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153</v>
      </c>
      <c r="AU208" s="19" t="s">
        <v>151</v>
      </c>
    </row>
    <row r="209" spans="1:47" s="2" customFormat="1" ht="12">
      <c r="A209" s="40"/>
      <c r="B209" s="41"/>
      <c r="C209" s="42"/>
      <c r="D209" s="226" t="s">
        <v>213</v>
      </c>
      <c r="E209" s="42"/>
      <c r="F209" s="257" t="s">
        <v>322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213</v>
      </c>
      <c r="AU209" s="19" t="s">
        <v>151</v>
      </c>
    </row>
    <row r="210" spans="1:51" s="13" customFormat="1" ht="12">
      <c r="A210" s="13"/>
      <c r="B210" s="224"/>
      <c r="C210" s="225"/>
      <c r="D210" s="226" t="s">
        <v>155</v>
      </c>
      <c r="E210" s="227" t="s">
        <v>19</v>
      </c>
      <c r="F210" s="228" t="s">
        <v>323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155</v>
      </c>
      <c r="AU210" s="234" t="s">
        <v>151</v>
      </c>
      <c r="AV210" s="13" t="s">
        <v>79</v>
      </c>
      <c r="AW210" s="13" t="s">
        <v>33</v>
      </c>
      <c r="AX210" s="13" t="s">
        <v>71</v>
      </c>
      <c r="AY210" s="234" t="s">
        <v>143</v>
      </c>
    </row>
    <row r="211" spans="1:51" s="14" customFormat="1" ht="12">
      <c r="A211" s="14"/>
      <c r="B211" s="235"/>
      <c r="C211" s="236"/>
      <c r="D211" s="226" t="s">
        <v>155</v>
      </c>
      <c r="E211" s="237" t="s">
        <v>19</v>
      </c>
      <c r="F211" s="238" t="s">
        <v>324</v>
      </c>
      <c r="G211" s="236"/>
      <c r="H211" s="239">
        <v>123.522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155</v>
      </c>
      <c r="AU211" s="245" t="s">
        <v>151</v>
      </c>
      <c r="AV211" s="14" t="s">
        <v>151</v>
      </c>
      <c r="AW211" s="14" t="s">
        <v>33</v>
      </c>
      <c r="AX211" s="14" t="s">
        <v>71</v>
      </c>
      <c r="AY211" s="245" t="s">
        <v>143</v>
      </c>
    </row>
    <row r="212" spans="1:51" s="14" customFormat="1" ht="12">
      <c r="A212" s="14"/>
      <c r="B212" s="235"/>
      <c r="C212" s="236"/>
      <c r="D212" s="226" t="s">
        <v>155</v>
      </c>
      <c r="E212" s="237" t="s">
        <v>19</v>
      </c>
      <c r="F212" s="238" t="s">
        <v>325</v>
      </c>
      <c r="G212" s="236"/>
      <c r="H212" s="239">
        <v>56.614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155</v>
      </c>
      <c r="AU212" s="245" t="s">
        <v>151</v>
      </c>
      <c r="AV212" s="14" t="s">
        <v>151</v>
      </c>
      <c r="AW212" s="14" t="s">
        <v>33</v>
      </c>
      <c r="AX212" s="14" t="s">
        <v>71</v>
      </c>
      <c r="AY212" s="245" t="s">
        <v>143</v>
      </c>
    </row>
    <row r="213" spans="1:51" s="15" customFormat="1" ht="12">
      <c r="A213" s="15"/>
      <c r="B213" s="246"/>
      <c r="C213" s="247"/>
      <c r="D213" s="226" t="s">
        <v>155</v>
      </c>
      <c r="E213" s="248" t="s">
        <v>19</v>
      </c>
      <c r="F213" s="249" t="s">
        <v>171</v>
      </c>
      <c r="G213" s="247"/>
      <c r="H213" s="250">
        <v>180.136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155</v>
      </c>
      <c r="AU213" s="256" t="s">
        <v>151</v>
      </c>
      <c r="AV213" s="15" t="s">
        <v>150</v>
      </c>
      <c r="AW213" s="15" t="s">
        <v>33</v>
      </c>
      <c r="AX213" s="15" t="s">
        <v>79</v>
      </c>
      <c r="AY213" s="256" t="s">
        <v>143</v>
      </c>
    </row>
    <row r="214" spans="1:65" s="2" customFormat="1" ht="24.15" customHeight="1">
      <c r="A214" s="40"/>
      <c r="B214" s="41"/>
      <c r="C214" s="258" t="s">
        <v>326</v>
      </c>
      <c r="D214" s="258" t="s">
        <v>217</v>
      </c>
      <c r="E214" s="259" t="s">
        <v>327</v>
      </c>
      <c r="F214" s="260" t="s">
        <v>328</v>
      </c>
      <c r="G214" s="261" t="s">
        <v>148</v>
      </c>
      <c r="H214" s="262">
        <v>183.739</v>
      </c>
      <c r="I214" s="263"/>
      <c r="J214" s="264">
        <f>ROUND(I214*H214,2)</f>
        <v>0</v>
      </c>
      <c r="K214" s="260" t="s">
        <v>149</v>
      </c>
      <c r="L214" s="265"/>
      <c r="M214" s="266" t="s">
        <v>19</v>
      </c>
      <c r="N214" s="267" t="s">
        <v>43</v>
      </c>
      <c r="O214" s="86"/>
      <c r="P214" s="215">
        <f>O214*H214</f>
        <v>0</v>
      </c>
      <c r="Q214" s="215">
        <v>0.018</v>
      </c>
      <c r="R214" s="215">
        <f>Q214*H214</f>
        <v>3.307302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196</v>
      </c>
      <c r="AT214" s="217" t="s">
        <v>217</v>
      </c>
      <c r="AU214" s="217" t="s">
        <v>151</v>
      </c>
      <c r="AY214" s="19" t="s">
        <v>143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151</v>
      </c>
      <c r="BK214" s="218">
        <f>ROUND(I214*H214,2)</f>
        <v>0</v>
      </c>
      <c r="BL214" s="19" t="s">
        <v>150</v>
      </c>
      <c r="BM214" s="217" t="s">
        <v>329</v>
      </c>
    </row>
    <row r="215" spans="1:51" s="14" customFormat="1" ht="12">
      <c r="A215" s="14"/>
      <c r="B215" s="235"/>
      <c r="C215" s="236"/>
      <c r="D215" s="226" t="s">
        <v>155</v>
      </c>
      <c r="E215" s="236"/>
      <c r="F215" s="238" t="s">
        <v>330</v>
      </c>
      <c r="G215" s="236"/>
      <c r="H215" s="239">
        <v>183.739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155</v>
      </c>
      <c r="AU215" s="245" t="s">
        <v>151</v>
      </c>
      <c r="AV215" s="14" t="s">
        <v>151</v>
      </c>
      <c r="AW215" s="14" t="s">
        <v>4</v>
      </c>
      <c r="AX215" s="14" t="s">
        <v>79</v>
      </c>
      <c r="AY215" s="245" t="s">
        <v>143</v>
      </c>
    </row>
    <row r="216" spans="1:65" s="2" customFormat="1" ht="37.8" customHeight="1">
      <c r="A216" s="40"/>
      <c r="B216" s="41"/>
      <c r="C216" s="206" t="s">
        <v>331</v>
      </c>
      <c r="D216" s="206" t="s">
        <v>145</v>
      </c>
      <c r="E216" s="207" t="s">
        <v>332</v>
      </c>
      <c r="F216" s="208" t="s">
        <v>333</v>
      </c>
      <c r="G216" s="209" t="s">
        <v>148</v>
      </c>
      <c r="H216" s="210">
        <v>180.136</v>
      </c>
      <c r="I216" s="211"/>
      <c r="J216" s="212">
        <f>ROUND(I216*H216,2)</f>
        <v>0</v>
      </c>
      <c r="K216" s="208" t="s">
        <v>149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0.00336</v>
      </c>
      <c r="R216" s="215">
        <f>Q216*H216</f>
        <v>0.6052569600000001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150</v>
      </c>
      <c r="AT216" s="217" t="s">
        <v>145</v>
      </c>
      <c r="AU216" s="217" t="s">
        <v>151</v>
      </c>
      <c r="AY216" s="19" t="s">
        <v>143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151</v>
      </c>
      <c r="BK216" s="218">
        <f>ROUND(I216*H216,2)</f>
        <v>0</v>
      </c>
      <c r="BL216" s="19" t="s">
        <v>150</v>
      </c>
      <c r="BM216" s="217" t="s">
        <v>334</v>
      </c>
    </row>
    <row r="217" spans="1:47" s="2" customFormat="1" ht="12">
      <c r="A217" s="40"/>
      <c r="B217" s="41"/>
      <c r="C217" s="42"/>
      <c r="D217" s="219" t="s">
        <v>153</v>
      </c>
      <c r="E217" s="42"/>
      <c r="F217" s="220" t="s">
        <v>335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153</v>
      </c>
      <c r="AU217" s="19" t="s">
        <v>151</v>
      </c>
    </row>
    <row r="218" spans="1:51" s="13" customFormat="1" ht="12">
      <c r="A218" s="13"/>
      <c r="B218" s="224"/>
      <c r="C218" s="225"/>
      <c r="D218" s="226" t="s">
        <v>155</v>
      </c>
      <c r="E218" s="227" t="s">
        <v>19</v>
      </c>
      <c r="F218" s="228" t="s">
        <v>310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155</v>
      </c>
      <c r="AU218" s="234" t="s">
        <v>151</v>
      </c>
      <c r="AV218" s="13" t="s">
        <v>79</v>
      </c>
      <c r="AW218" s="13" t="s">
        <v>33</v>
      </c>
      <c r="AX218" s="13" t="s">
        <v>71</v>
      </c>
      <c r="AY218" s="234" t="s">
        <v>143</v>
      </c>
    </row>
    <row r="219" spans="1:51" s="14" customFormat="1" ht="12">
      <c r="A219" s="14"/>
      <c r="B219" s="235"/>
      <c r="C219" s="236"/>
      <c r="D219" s="226" t="s">
        <v>155</v>
      </c>
      <c r="E219" s="237" t="s">
        <v>19</v>
      </c>
      <c r="F219" s="238" t="s">
        <v>311</v>
      </c>
      <c r="G219" s="236"/>
      <c r="H219" s="239">
        <v>180.136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155</v>
      </c>
      <c r="AU219" s="245" t="s">
        <v>151</v>
      </c>
      <c r="AV219" s="14" t="s">
        <v>151</v>
      </c>
      <c r="AW219" s="14" t="s">
        <v>33</v>
      </c>
      <c r="AX219" s="14" t="s">
        <v>79</v>
      </c>
      <c r="AY219" s="245" t="s">
        <v>143</v>
      </c>
    </row>
    <row r="220" spans="1:65" s="2" customFormat="1" ht="24.15" customHeight="1">
      <c r="A220" s="40"/>
      <c r="B220" s="41"/>
      <c r="C220" s="206" t="s">
        <v>336</v>
      </c>
      <c r="D220" s="206" t="s">
        <v>145</v>
      </c>
      <c r="E220" s="207" t="s">
        <v>337</v>
      </c>
      <c r="F220" s="208" t="s">
        <v>338</v>
      </c>
      <c r="G220" s="209" t="s">
        <v>148</v>
      </c>
      <c r="H220" s="210">
        <v>2138.185</v>
      </c>
      <c r="I220" s="211"/>
      <c r="J220" s="212">
        <f>ROUND(I220*H220,2)</f>
        <v>0</v>
      </c>
      <c r="K220" s="208" t="s">
        <v>149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0.00026</v>
      </c>
      <c r="R220" s="215">
        <f>Q220*H220</f>
        <v>0.5559280999999999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150</v>
      </c>
      <c r="AT220" s="217" t="s">
        <v>145</v>
      </c>
      <c r="AU220" s="217" t="s">
        <v>151</v>
      </c>
      <c r="AY220" s="19" t="s">
        <v>143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151</v>
      </c>
      <c r="BK220" s="218">
        <f>ROUND(I220*H220,2)</f>
        <v>0</v>
      </c>
      <c r="BL220" s="19" t="s">
        <v>150</v>
      </c>
      <c r="BM220" s="217" t="s">
        <v>339</v>
      </c>
    </row>
    <row r="221" spans="1:47" s="2" customFormat="1" ht="12">
      <c r="A221" s="40"/>
      <c r="B221" s="41"/>
      <c r="C221" s="42"/>
      <c r="D221" s="219" t="s">
        <v>153</v>
      </c>
      <c r="E221" s="42"/>
      <c r="F221" s="220" t="s">
        <v>340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153</v>
      </c>
      <c r="AU221" s="19" t="s">
        <v>151</v>
      </c>
    </row>
    <row r="222" spans="1:51" s="13" customFormat="1" ht="12">
      <c r="A222" s="13"/>
      <c r="B222" s="224"/>
      <c r="C222" s="225"/>
      <c r="D222" s="226" t="s">
        <v>155</v>
      </c>
      <c r="E222" s="227" t="s">
        <v>19</v>
      </c>
      <c r="F222" s="228" t="s">
        <v>341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155</v>
      </c>
      <c r="AU222" s="234" t="s">
        <v>151</v>
      </c>
      <c r="AV222" s="13" t="s">
        <v>79</v>
      </c>
      <c r="AW222" s="13" t="s">
        <v>33</v>
      </c>
      <c r="AX222" s="13" t="s">
        <v>71</v>
      </c>
      <c r="AY222" s="234" t="s">
        <v>143</v>
      </c>
    </row>
    <row r="223" spans="1:51" s="14" customFormat="1" ht="12">
      <c r="A223" s="14"/>
      <c r="B223" s="235"/>
      <c r="C223" s="236"/>
      <c r="D223" s="226" t="s">
        <v>155</v>
      </c>
      <c r="E223" s="237" t="s">
        <v>19</v>
      </c>
      <c r="F223" s="238" t="s">
        <v>342</v>
      </c>
      <c r="G223" s="236"/>
      <c r="H223" s="239">
        <v>94.164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155</v>
      </c>
      <c r="AU223" s="245" t="s">
        <v>151</v>
      </c>
      <c r="AV223" s="14" t="s">
        <v>151</v>
      </c>
      <c r="AW223" s="14" t="s">
        <v>33</v>
      </c>
      <c r="AX223" s="14" t="s">
        <v>71</v>
      </c>
      <c r="AY223" s="245" t="s">
        <v>143</v>
      </c>
    </row>
    <row r="224" spans="1:51" s="13" customFormat="1" ht="12">
      <c r="A224" s="13"/>
      <c r="B224" s="224"/>
      <c r="C224" s="225"/>
      <c r="D224" s="226" t="s">
        <v>155</v>
      </c>
      <c r="E224" s="227" t="s">
        <v>19</v>
      </c>
      <c r="F224" s="228" t="s">
        <v>343</v>
      </c>
      <c r="G224" s="225"/>
      <c r="H224" s="227" t="s">
        <v>19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155</v>
      </c>
      <c r="AU224" s="234" t="s">
        <v>151</v>
      </c>
      <c r="AV224" s="13" t="s">
        <v>79</v>
      </c>
      <c r="AW224" s="13" t="s">
        <v>33</v>
      </c>
      <c r="AX224" s="13" t="s">
        <v>71</v>
      </c>
      <c r="AY224" s="234" t="s">
        <v>143</v>
      </c>
    </row>
    <row r="225" spans="1:51" s="14" customFormat="1" ht="12">
      <c r="A225" s="14"/>
      <c r="B225" s="235"/>
      <c r="C225" s="236"/>
      <c r="D225" s="226" t="s">
        <v>155</v>
      </c>
      <c r="E225" s="237" t="s">
        <v>19</v>
      </c>
      <c r="F225" s="238" t="s">
        <v>344</v>
      </c>
      <c r="G225" s="236"/>
      <c r="H225" s="239">
        <v>2037.461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155</v>
      </c>
      <c r="AU225" s="245" t="s">
        <v>151</v>
      </c>
      <c r="AV225" s="14" t="s">
        <v>151</v>
      </c>
      <c r="AW225" s="14" t="s">
        <v>33</v>
      </c>
      <c r="AX225" s="14" t="s">
        <v>71</v>
      </c>
      <c r="AY225" s="245" t="s">
        <v>143</v>
      </c>
    </row>
    <row r="226" spans="1:51" s="13" customFormat="1" ht="12">
      <c r="A226" s="13"/>
      <c r="B226" s="224"/>
      <c r="C226" s="225"/>
      <c r="D226" s="226" t="s">
        <v>155</v>
      </c>
      <c r="E226" s="227" t="s">
        <v>19</v>
      </c>
      <c r="F226" s="228" t="s">
        <v>345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155</v>
      </c>
      <c r="AU226" s="234" t="s">
        <v>151</v>
      </c>
      <c r="AV226" s="13" t="s">
        <v>79</v>
      </c>
      <c r="AW226" s="13" t="s">
        <v>33</v>
      </c>
      <c r="AX226" s="13" t="s">
        <v>71</v>
      </c>
      <c r="AY226" s="234" t="s">
        <v>143</v>
      </c>
    </row>
    <row r="227" spans="1:51" s="14" customFormat="1" ht="12">
      <c r="A227" s="14"/>
      <c r="B227" s="235"/>
      <c r="C227" s="236"/>
      <c r="D227" s="226" t="s">
        <v>155</v>
      </c>
      <c r="E227" s="237" t="s">
        <v>19</v>
      </c>
      <c r="F227" s="238" t="s">
        <v>346</v>
      </c>
      <c r="G227" s="236"/>
      <c r="H227" s="239">
        <v>6.56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155</v>
      </c>
      <c r="AU227" s="245" t="s">
        <v>151</v>
      </c>
      <c r="AV227" s="14" t="s">
        <v>151</v>
      </c>
      <c r="AW227" s="14" t="s">
        <v>33</v>
      </c>
      <c r="AX227" s="14" t="s">
        <v>71</v>
      </c>
      <c r="AY227" s="245" t="s">
        <v>143</v>
      </c>
    </row>
    <row r="228" spans="1:51" s="15" customFormat="1" ht="12">
      <c r="A228" s="15"/>
      <c r="B228" s="246"/>
      <c r="C228" s="247"/>
      <c r="D228" s="226" t="s">
        <v>155</v>
      </c>
      <c r="E228" s="248" t="s">
        <v>19</v>
      </c>
      <c r="F228" s="249" t="s">
        <v>171</v>
      </c>
      <c r="G228" s="247"/>
      <c r="H228" s="250">
        <v>2138.185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6" t="s">
        <v>155</v>
      </c>
      <c r="AU228" s="256" t="s">
        <v>151</v>
      </c>
      <c r="AV228" s="15" t="s">
        <v>150</v>
      </c>
      <c r="AW228" s="15" t="s">
        <v>33</v>
      </c>
      <c r="AX228" s="15" t="s">
        <v>79</v>
      </c>
      <c r="AY228" s="256" t="s">
        <v>143</v>
      </c>
    </row>
    <row r="229" spans="1:65" s="2" customFormat="1" ht="66.75" customHeight="1">
      <c r="A229" s="40"/>
      <c r="B229" s="41"/>
      <c r="C229" s="206" t="s">
        <v>347</v>
      </c>
      <c r="D229" s="206" t="s">
        <v>145</v>
      </c>
      <c r="E229" s="207" t="s">
        <v>348</v>
      </c>
      <c r="F229" s="208" t="s">
        <v>349</v>
      </c>
      <c r="G229" s="209" t="s">
        <v>148</v>
      </c>
      <c r="H229" s="210">
        <v>229.454</v>
      </c>
      <c r="I229" s="211"/>
      <c r="J229" s="212">
        <f>ROUND(I229*H229,2)</f>
        <v>0</v>
      </c>
      <c r="K229" s="208" t="s">
        <v>149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0.00835</v>
      </c>
      <c r="R229" s="215">
        <f>Q229*H229</f>
        <v>1.9159409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150</v>
      </c>
      <c r="AT229" s="217" t="s">
        <v>145</v>
      </c>
      <c r="AU229" s="217" t="s">
        <v>151</v>
      </c>
      <c r="AY229" s="19" t="s">
        <v>143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151</v>
      </c>
      <c r="BK229" s="218">
        <f>ROUND(I229*H229,2)</f>
        <v>0</v>
      </c>
      <c r="BL229" s="19" t="s">
        <v>150</v>
      </c>
      <c r="BM229" s="217" t="s">
        <v>350</v>
      </c>
    </row>
    <row r="230" spans="1:47" s="2" customFormat="1" ht="12">
      <c r="A230" s="40"/>
      <c r="B230" s="41"/>
      <c r="C230" s="42"/>
      <c r="D230" s="219" t="s">
        <v>153</v>
      </c>
      <c r="E230" s="42"/>
      <c r="F230" s="220" t="s">
        <v>351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153</v>
      </c>
      <c r="AU230" s="19" t="s">
        <v>151</v>
      </c>
    </row>
    <row r="231" spans="1:47" s="2" customFormat="1" ht="12">
      <c r="A231" s="40"/>
      <c r="B231" s="41"/>
      <c r="C231" s="42"/>
      <c r="D231" s="226" t="s">
        <v>213</v>
      </c>
      <c r="E231" s="42"/>
      <c r="F231" s="257" t="s">
        <v>322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213</v>
      </c>
      <c r="AU231" s="19" t="s">
        <v>151</v>
      </c>
    </row>
    <row r="232" spans="1:51" s="13" customFormat="1" ht="12">
      <c r="A232" s="13"/>
      <c r="B232" s="224"/>
      <c r="C232" s="225"/>
      <c r="D232" s="226" t="s">
        <v>155</v>
      </c>
      <c r="E232" s="227" t="s">
        <v>19</v>
      </c>
      <c r="F232" s="228" t="s">
        <v>352</v>
      </c>
      <c r="G232" s="225"/>
      <c r="H232" s="227" t="s">
        <v>19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155</v>
      </c>
      <c r="AU232" s="234" t="s">
        <v>151</v>
      </c>
      <c r="AV232" s="13" t="s">
        <v>79</v>
      </c>
      <c r="AW232" s="13" t="s">
        <v>33</v>
      </c>
      <c r="AX232" s="13" t="s">
        <v>71</v>
      </c>
      <c r="AY232" s="234" t="s">
        <v>143</v>
      </c>
    </row>
    <row r="233" spans="1:51" s="14" customFormat="1" ht="12">
      <c r="A233" s="14"/>
      <c r="B233" s="235"/>
      <c r="C233" s="236"/>
      <c r="D233" s="226" t="s">
        <v>155</v>
      </c>
      <c r="E233" s="237" t="s">
        <v>19</v>
      </c>
      <c r="F233" s="238" t="s">
        <v>353</v>
      </c>
      <c r="G233" s="236"/>
      <c r="H233" s="239">
        <v>40.894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155</v>
      </c>
      <c r="AU233" s="245" t="s">
        <v>151</v>
      </c>
      <c r="AV233" s="14" t="s">
        <v>151</v>
      </c>
      <c r="AW233" s="14" t="s">
        <v>33</v>
      </c>
      <c r="AX233" s="14" t="s">
        <v>71</v>
      </c>
      <c r="AY233" s="245" t="s">
        <v>143</v>
      </c>
    </row>
    <row r="234" spans="1:51" s="13" customFormat="1" ht="12">
      <c r="A234" s="13"/>
      <c r="B234" s="224"/>
      <c r="C234" s="225"/>
      <c r="D234" s="226" t="s">
        <v>155</v>
      </c>
      <c r="E234" s="227" t="s">
        <v>19</v>
      </c>
      <c r="F234" s="228" t="s">
        <v>354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155</v>
      </c>
      <c r="AU234" s="234" t="s">
        <v>151</v>
      </c>
      <c r="AV234" s="13" t="s">
        <v>79</v>
      </c>
      <c r="AW234" s="13" t="s">
        <v>33</v>
      </c>
      <c r="AX234" s="13" t="s">
        <v>71</v>
      </c>
      <c r="AY234" s="234" t="s">
        <v>143</v>
      </c>
    </row>
    <row r="235" spans="1:51" s="14" customFormat="1" ht="12">
      <c r="A235" s="14"/>
      <c r="B235" s="235"/>
      <c r="C235" s="236"/>
      <c r="D235" s="226" t="s">
        <v>155</v>
      </c>
      <c r="E235" s="237" t="s">
        <v>19</v>
      </c>
      <c r="F235" s="238" t="s">
        <v>355</v>
      </c>
      <c r="G235" s="236"/>
      <c r="H235" s="239">
        <v>7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155</v>
      </c>
      <c r="AU235" s="245" t="s">
        <v>151</v>
      </c>
      <c r="AV235" s="14" t="s">
        <v>151</v>
      </c>
      <c r="AW235" s="14" t="s">
        <v>33</v>
      </c>
      <c r="AX235" s="14" t="s">
        <v>71</v>
      </c>
      <c r="AY235" s="245" t="s">
        <v>143</v>
      </c>
    </row>
    <row r="236" spans="1:51" s="13" customFormat="1" ht="12">
      <c r="A236" s="13"/>
      <c r="B236" s="224"/>
      <c r="C236" s="225"/>
      <c r="D236" s="226" t="s">
        <v>155</v>
      </c>
      <c r="E236" s="227" t="s">
        <v>19</v>
      </c>
      <c r="F236" s="228" t="s">
        <v>345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155</v>
      </c>
      <c r="AU236" s="234" t="s">
        <v>151</v>
      </c>
      <c r="AV236" s="13" t="s">
        <v>79</v>
      </c>
      <c r="AW236" s="13" t="s">
        <v>33</v>
      </c>
      <c r="AX236" s="13" t="s">
        <v>71</v>
      </c>
      <c r="AY236" s="234" t="s">
        <v>143</v>
      </c>
    </row>
    <row r="237" spans="1:51" s="14" customFormat="1" ht="12">
      <c r="A237" s="14"/>
      <c r="B237" s="235"/>
      <c r="C237" s="236"/>
      <c r="D237" s="226" t="s">
        <v>155</v>
      </c>
      <c r="E237" s="237" t="s">
        <v>19</v>
      </c>
      <c r="F237" s="238" t="s">
        <v>346</v>
      </c>
      <c r="G237" s="236"/>
      <c r="H237" s="239">
        <v>6.56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155</v>
      </c>
      <c r="AU237" s="245" t="s">
        <v>151</v>
      </c>
      <c r="AV237" s="14" t="s">
        <v>151</v>
      </c>
      <c r="AW237" s="14" t="s">
        <v>33</v>
      </c>
      <c r="AX237" s="14" t="s">
        <v>71</v>
      </c>
      <c r="AY237" s="245" t="s">
        <v>143</v>
      </c>
    </row>
    <row r="238" spans="1:51" s="13" customFormat="1" ht="12">
      <c r="A238" s="13"/>
      <c r="B238" s="224"/>
      <c r="C238" s="225"/>
      <c r="D238" s="226" t="s">
        <v>155</v>
      </c>
      <c r="E238" s="227" t="s">
        <v>19</v>
      </c>
      <c r="F238" s="228" t="s">
        <v>356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155</v>
      </c>
      <c r="AU238" s="234" t="s">
        <v>151</v>
      </c>
      <c r="AV238" s="13" t="s">
        <v>79</v>
      </c>
      <c r="AW238" s="13" t="s">
        <v>33</v>
      </c>
      <c r="AX238" s="13" t="s">
        <v>71</v>
      </c>
      <c r="AY238" s="234" t="s">
        <v>143</v>
      </c>
    </row>
    <row r="239" spans="1:51" s="14" customFormat="1" ht="12">
      <c r="A239" s="14"/>
      <c r="B239" s="235"/>
      <c r="C239" s="236"/>
      <c r="D239" s="226" t="s">
        <v>155</v>
      </c>
      <c r="E239" s="237" t="s">
        <v>19</v>
      </c>
      <c r="F239" s="238" t="s">
        <v>357</v>
      </c>
      <c r="G239" s="236"/>
      <c r="H239" s="239">
        <v>175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155</v>
      </c>
      <c r="AU239" s="245" t="s">
        <v>151</v>
      </c>
      <c r="AV239" s="14" t="s">
        <v>151</v>
      </c>
      <c r="AW239" s="14" t="s">
        <v>33</v>
      </c>
      <c r="AX239" s="14" t="s">
        <v>71</v>
      </c>
      <c r="AY239" s="245" t="s">
        <v>143</v>
      </c>
    </row>
    <row r="240" spans="1:51" s="15" customFormat="1" ht="12">
      <c r="A240" s="15"/>
      <c r="B240" s="246"/>
      <c r="C240" s="247"/>
      <c r="D240" s="226" t="s">
        <v>155</v>
      </c>
      <c r="E240" s="248" t="s">
        <v>19</v>
      </c>
      <c r="F240" s="249" t="s">
        <v>171</v>
      </c>
      <c r="G240" s="247"/>
      <c r="H240" s="250">
        <v>229.454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6" t="s">
        <v>155</v>
      </c>
      <c r="AU240" s="256" t="s">
        <v>151</v>
      </c>
      <c r="AV240" s="15" t="s">
        <v>150</v>
      </c>
      <c r="AW240" s="15" t="s">
        <v>33</v>
      </c>
      <c r="AX240" s="15" t="s">
        <v>79</v>
      </c>
      <c r="AY240" s="256" t="s">
        <v>143</v>
      </c>
    </row>
    <row r="241" spans="1:65" s="2" customFormat="1" ht="24.15" customHeight="1">
      <c r="A241" s="40"/>
      <c r="B241" s="41"/>
      <c r="C241" s="258" t="s">
        <v>358</v>
      </c>
      <c r="D241" s="258" t="s">
        <v>217</v>
      </c>
      <c r="E241" s="259" t="s">
        <v>359</v>
      </c>
      <c r="F241" s="260" t="s">
        <v>360</v>
      </c>
      <c r="G241" s="261" t="s">
        <v>148</v>
      </c>
      <c r="H241" s="262">
        <v>192.331</v>
      </c>
      <c r="I241" s="263"/>
      <c r="J241" s="264">
        <f>ROUND(I241*H241,2)</f>
        <v>0</v>
      </c>
      <c r="K241" s="260" t="s">
        <v>149</v>
      </c>
      <c r="L241" s="265"/>
      <c r="M241" s="266" t="s">
        <v>19</v>
      </c>
      <c r="N241" s="267" t="s">
        <v>43</v>
      </c>
      <c r="O241" s="86"/>
      <c r="P241" s="215">
        <f>O241*H241</f>
        <v>0</v>
      </c>
      <c r="Q241" s="215">
        <v>0.0024</v>
      </c>
      <c r="R241" s="215">
        <f>Q241*H241</f>
        <v>0.46159439999999996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196</v>
      </c>
      <c r="AT241" s="217" t="s">
        <v>217</v>
      </c>
      <c r="AU241" s="217" t="s">
        <v>151</v>
      </c>
      <c r="AY241" s="19" t="s">
        <v>143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151</v>
      </c>
      <c r="BK241" s="218">
        <f>ROUND(I241*H241,2)</f>
        <v>0</v>
      </c>
      <c r="BL241" s="19" t="s">
        <v>150</v>
      </c>
      <c r="BM241" s="217" t="s">
        <v>361</v>
      </c>
    </row>
    <row r="242" spans="1:51" s="13" customFormat="1" ht="12">
      <c r="A242" s="13"/>
      <c r="B242" s="224"/>
      <c r="C242" s="225"/>
      <c r="D242" s="226" t="s">
        <v>155</v>
      </c>
      <c r="E242" s="227" t="s">
        <v>19</v>
      </c>
      <c r="F242" s="228" t="s">
        <v>354</v>
      </c>
      <c r="G242" s="225"/>
      <c r="H242" s="227" t="s">
        <v>19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155</v>
      </c>
      <c r="AU242" s="234" t="s">
        <v>151</v>
      </c>
      <c r="AV242" s="13" t="s">
        <v>79</v>
      </c>
      <c r="AW242" s="13" t="s">
        <v>33</v>
      </c>
      <c r="AX242" s="13" t="s">
        <v>71</v>
      </c>
      <c r="AY242" s="234" t="s">
        <v>143</v>
      </c>
    </row>
    <row r="243" spans="1:51" s="14" customFormat="1" ht="12">
      <c r="A243" s="14"/>
      <c r="B243" s="235"/>
      <c r="C243" s="236"/>
      <c r="D243" s="226" t="s">
        <v>155</v>
      </c>
      <c r="E243" s="237" t="s">
        <v>19</v>
      </c>
      <c r="F243" s="238" t="s">
        <v>355</v>
      </c>
      <c r="G243" s="236"/>
      <c r="H243" s="239">
        <v>7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155</v>
      </c>
      <c r="AU243" s="245" t="s">
        <v>151</v>
      </c>
      <c r="AV243" s="14" t="s">
        <v>151</v>
      </c>
      <c r="AW243" s="14" t="s">
        <v>33</v>
      </c>
      <c r="AX243" s="14" t="s">
        <v>71</v>
      </c>
      <c r="AY243" s="245" t="s">
        <v>143</v>
      </c>
    </row>
    <row r="244" spans="1:51" s="13" customFormat="1" ht="12">
      <c r="A244" s="13"/>
      <c r="B244" s="224"/>
      <c r="C244" s="225"/>
      <c r="D244" s="226" t="s">
        <v>155</v>
      </c>
      <c r="E244" s="227" t="s">
        <v>19</v>
      </c>
      <c r="F244" s="228" t="s">
        <v>345</v>
      </c>
      <c r="G244" s="225"/>
      <c r="H244" s="227" t="s">
        <v>19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155</v>
      </c>
      <c r="AU244" s="234" t="s">
        <v>151</v>
      </c>
      <c r="AV244" s="13" t="s">
        <v>79</v>
      </c>
      <c r="AW244" s="13" t="s">
        <v>33</v>
      </c>
      <c r="AX244" s="13" t="s">
        <v>71</v>
      </c>
      <c r="AY244" s="234" t="s">
        <v>143</v>
      </c>
    </row>
    <row r="245" spans="1:51" s="14" customFormat="1" ht="12">
      <c r="A245" s="14"/>
      <c r="B245" s="235"/>
      <c r="C245" s="236"/>
      <c r="D245" s="226" t="s">
        <v>155</v>
      </c>
      <c r="E245" s="237" t="s">
        <v>19</v>
      </c>
      <c r="F245" s="238" t="s">
        <v>346</v>
      </c>
      <c r="G245" s="236"/>
      <c r="H245" s="239">
        <v>6.56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155</v>
      </c>
      <c r="AU245" s="245" t="s">
        <v>151</v>
      </c>
      <c r="AV245" s="14" t="s">
        <v>151</v>
      </c>
      <c r="AW245" s="14" t="s">
        <v>33</v>
      </c>
      <c r="AX245" s="14" t="s">
        <v>71</v>
      </c>
      <c r="AY245" s="245" t="s">
        <v>143</v>
      </c>
    </row>
    <row r="246" spans="1:51" s="13" customFormat="1" ht="12">
      <c r="A246" s="13"/>
      <c r="B246" s="224"/>
      <c r="C246" s="225"/>
      <c r="D246" s="226" t="s">
        <v>155</v>
      </c>
      <c r="E246" s="227" t="s">
        <v>19</v>
      </c>
      <c r="F246" s="228" t="s">
        <v>356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155</v>
      </c>
      <c r="AU246" s="234" t="s">
        <v>151</v>
      </c>
      <c r="AV246" s="13" t="s">
        <v>79</v>
      </c>
      <c r="AW246" s="13" t="s">
        <v>33</v>
      </c>
      <c r="AX246" s="13" t="s">
        <v>71</v>
      </c>
      <c r="AY246" s="234" t="s">
        <v>143</v>
      </c>
    </row>
    <row r="247" spans="1:51" s="14" customFormat="1" ht="12">
      <c r="A247" s="14"/>
      <c r="B247" s="235"/>
      <c r="C247" s="236"/>
      <c r="D247" s="226" t="s">
        <v>155</v>
      </c>
      <c r="E247" s="237" t="s">
        <v>19</v>
      </c>
      <c r="F247" s="238" t="s">
        <v>357</v>
      </c>
      <c r="G247" s="236"/>
      <c r="H247" s="239">
        <v>175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155</v>
      </c>
      <c r="AU247" s="245" t="s">
        <v>151</v>
      </c>
      <c r="AV247" s="14" t="s">
        <v>151</v>
      </c>
      <c r="AW247" s="14" t="s">
        <v>33</v>
      </c>
      <c r="AX247" s="14" t="s">
        <v>71</v>
      </c>
      <c r="AY247" s="245" t="s">
        <v>143</v>
      </c>
    </row>
    <row r="248" spans="1:51" s="15" customFormat="1" ht="12">
      <c r="A248" s="15"/>
      <c r="B248" s="246"/>
      <c r="C248" s="247"/>
      <c r="D248" s="226" t="s">
        <v>155</v>
      </c>
      <c r="E248" s="248" t="s">
        <v>19</v>
      </c>
      <c r="F248" s="249" t="s">
        <v>171</v>
      </c>
      <c r="G248" s="247"/>
      <c r="H248" s="250">
        <v>188.56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155</v>
      </c>
      <c r="AU248" s="256" t="s">
        <v>151</v>
      </c>
      <c r="AV248" s="15" t="s">
        <v>150</v>
      </c>
      <c r="AW248" s="15" t="s">
        <v>33</v>
      </c>
      <c r="AX248" s="15" t="s">
        <v>79</v>
      </c>
      <c r="AY248" s="256" t="s">
        <v>143</v>
      </c>
    </row>
    <row r="249" spans="1:51" s="14" customFormat="1" ht="12">
      <c r="A249" s="14"/>
      <c r="B249" s="235"/>
      <c r="C249" s="236"/>
      <c r="D249" s="226" t="s">
        <v>155</v>
      </c>
      <c r="E249" s="236"/>
      <c r="F249" s="238" t="s">
        <v>362</v>
      </c>
      <c r="G249" s="236"/>
      <c r="H249" s="239">
        <v>192.331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155</v>
      </c>
      <c r="AU249" s="245" t="s">
        <v>151</v>
      </c>
      <c r="AV249" s="14" t="s">
        <v>151</v>
      </c>
      <c r="AW249" s="14" t="s">
        <v>4</v>
      </c>
      <c r="AX249" s="14" t="s">
        <v>79</v>
      </c>
      <c r="AY249" s="245" t="s">
        <v>143</v>
      </c>
    </row>
    <row r="250" spans="1:65" s="2" customFormat="1" ht="24.15" customHeight="1">
      <c r="A250" s="40"/>
      <c r="B250" s="41"/>
      <c r="C250" s="258" t="s">
        <v>363</v>
      </c>
      <c r="D250" s="258" t="s">
        <v>217</v>
      </c>
      <c r="E250" s="259" t="s">
        <v>364</v>
      </c>
      <c r="F250" s="260" t="s">
        <v>365</v>
      </c>
      <c r="G250" s="261" t="s">
        <v>148</v>
      </c>
      <c r="H250" s="262">
        <v>41.712</v>
      </c>
      <c r="I250" s="263"/>
      <c r="J250" s="264">
        <f>ROUND(I250*H250,2)</f>
        <v>0</v>
      </c>
      <c r="K250" s="260" t="s">
        <v>149</v>
      </c>
      <c r="L250" s="265"/>
      <c r="M250" s="266" t="s">
        <v>19</v>
      </c>
      <c r="N250" s="267" t="s">
        <v>43</v>
      </c>
      <c r="O250" s="86"/>
      <c r="P250" s="215">
        <f>O250*H250</f>
        <v>0</v>
      </c>
      <c r="Q250" s="215">
        <v>0.0018</v>
      </c>
      <c r="R250" s="215">
        <f>Q250*H250</f>
        <v>0.0750816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196</v>
      </c>
      <c r="AT250" s="217" t="s">
        <v>217</v>
      </c>
      <c r="AU250" s="217" t="s">
        <v>151</v>
      </c>
      <c r="AY250" s="19" t="s">
        <v>143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151</v>
      </c>
      <c r="BK250" s="218">
        <f>ROUND(I250*H250,2)</f>
        <v>0</v>
      </c>
      <c r="BL250" s="19" t="s">
        <v>150</v>
      </c>
      <c r="BM250" s="217" t="s">
        <v>366</v>
      </c>
    </row>
    <row r="251" spans="1:51" s="13" customFormat="1" ht="12">
      <c r="A251" s="13"/>
      <c r="B251" s="224"/>
      <c r="C251" s="225"/>
      <c r="D251" s="226" t="s">
        <v>155</v>
      </c>
      <c r="E251" s="227" t="s">
        <v>19</v>
      </c>
      <c r="F251" s="228" t="s">
        <v>352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155</v>
      </c>
      <c r="AU251" s="234" t="s">
        <v>151</v>
      </c>
      <c r="AV251" s="13" t="s">
        <v>79</v>
      </c>
      <c r="AW251" s="13" t="s">
        <v>33</v>
      </c>
      <c r="AX251" s="13" t="s">
        <v>71</v>
      </c>
      <c r="AY251" s="234" t="s">
        <v>143</v>
      </c>
    </row>
    <row r="252" spans="1:51" s="14" customFormat="1" ht="12">
      <c r="A252" s="14"/>
      <c r="B252" s="235"/>
      <c r="C252" s="236"/>
      <c r="D252" s="226" t="s">
        <v>155</v>
      </c>
      <c r="E252" s="237" t="s">
        <v>19</v>
      </c>
      <c r="F252" s="238" t="s">
        <v>353</v>
      </c>
      <c r="G252" s="236"/>
      <c r="H252" s="239">
        <v>40.894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155</v>
      </c>
      <c r="AU252" s="245" t="s">
        <v>151</v>
      </c>
      <c r="AV252" s="14" t="s">
        <v>151</v>
      </c>
      <c r="AW252" s="14" t="s">
        <v>33</v>
      </c>
      <c r="AX252" s="14" t="s">
        <v>79</v>
      </c>
      <c r="AY252" s="245" t="s">
        <v>143</v>
      </c>
    </row>
    <row r="253" spans="1:51" s="14" customFormat="1" ht="12">
      <c r="A253" s="14"/>
      <c r="B253" s="235"/>
      <c r="C253" s="236"/>
      <c r="D253" s="226" t="s">
        <v>155</v>
      </c>
      <c r="E253" s="236"/>
      <c r="F253" s="238" t="s">
        <v>367</v>
      </c>
      <c r="G253" s="236"/>
      <c r="H253" s="239">
        <v>41.712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155</v>
      </c>
      <c r="AU253" s="245" t="s">
        <v>151</v>
      </c>
      <c r="AV253" s="14" t="s">
        <v>151</v>
      </c>
      <c r="AW253" s="14" t="s">
        <v>4</v>
      </c>
      <c r="AX253" s="14" t="s">
        <v>79</v>
      </c>
      <c r="AY253" s="245" t="s">
        <v>143</v>
      </c>
    </row>
    <row r="254" spans="1:65" s="2" customFormat="1" ht="66.75" customHeight="1">
      <c r="A254" s="40"/>
      <c r="B254" s="41"/>
      <c r="C254" s="206" t="s">
        <v>368</v>
      </c>
      <c r="D254" s="206" t="s">
        <v>145</v>
      </c>
      <c r="E254" s="207" t="s">
        <v>369</v>
      </c>
      <c r="F254" s="208" t="s">
        <v>370</v>
      </c>
      <c r="G254" s="209" t="s">
        <v>148</v>
      </c>
      <c r="H254" s="210">
        <v>196.175</v>
      </c>
      <c r="I254" s="211"/>
      <c r="J254" s="212">
        <f>ROUND(I254*H254,2)</f>
        <v>0</v>
      </c>
      <c r="K254" s="208" t="s">
        <v>149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0.00851616</v>
      </c>
      <c r="R254" s="215">
        <f>Q254*H254</f>
        <v>1.6706576880000001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150</v>
      </c>
      <c r="AT254" s="217" t="s">
        <v>145</v>
      </c>
      <c r="AU254" s="217" t="s">
        <v>151</v>
      </c>
      <c r="AY254" s="19" t="s">
        <v>143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151</v>
      </c>
      <c r="BK254" s="218">
        <f>ROUND(I254*H254,2)</f>
        <v>0</v>
      </c>
      <c r="BL254" s="19" t="s">
        <v>150</v>
      </c>
      <c r="BM254" s="217" t="s">
        <v>371</v>
      </c>
    </row>
    <row r="255" spans="1:47" s="2" customFormat="1" ht="12">
      <c r="A255" s="40"/>
      <c r="B255" s="41"/>
      <c r="C255" s="42"/>
      <c r="D255" s="219" t="s">
        <v>153</v>
      </c>
      <c r="E255" s="42"/>
      <c r="F255" s="220" t="s">
        <v>372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153</v>
      </c>
      <c r="AU255" s="19" t="s">
        <v>151</v>
      </c>
    </row>
    <row r="256" spans="1:47" s="2" customFormat="1" ht="12">
      <c r="A256" s="40"/>
      <c r="B256" s="41"/>
      <c r="C256" s="42"/>
      <c r="D256" s="226" t="s">
        <v>213</v>
      </c>
      <c r="E256" s="42"/>
      <c r="F256" s="257" t="s">
        <v>322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213</v>
      </c>
      <c r="AU256" s="19" t="s">
        <v>151</v>
      </c>
    </row>
    <row r="257" spans="1:51" s="13" customFormat="1" ht="12">
      <c r="A257" s="13"/>
      <c r="B257" s="224"/>
      <c r="C257" s="225"/>
      <c r="D257" s="226" t="s">
        <v>155</v>
      </c>
      <c r="E257" s="227" t="s">
        <v>19</v>
      </c>
      <c r="F257" s="228" t="s">
        <v>373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155</v>
      </c>
      <c r="AU257" s="234" t="s">
        <v>151</v>
      </c>
      <c r="AV257" s="13" t="s">
        <v>79</v>
      </c>
      <c r="AW257" s="13" t="s">
        <v>33</v>
      </c>
      <c r="AX257" s="13" t="s">
        <v>71</v>
      </c>
      <c r="AY257" s="234" t="s">
        <v>143</v>
      </c>
    </row>
    <row r="258" spans="1:51" s="14" customFormat="1" ht="12">
      <c r="A258" s="14"/>
      <c r="B258" s="235"/>
      <c r="C258" s="236"/>
      <c r="D258" s="226" t="s">
        <v>155</v>
      </c>
      <c r="E258" s="237" t="s">
        <v>19</v>
      </c>
      <c r="F258" s="238" t="s">
        <v>374</v>
      </c>
      <c r="G258" s="236"/>
      <c r="H258" s="239">
        <v>196.175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155</v>
      </c>
      <c r="AU258" s="245" t="s">
        <v>151</v>
      </c>
      <c r="AV258" s="14" t="s">
        <v>151</v>
      </c>
      <c r="AW258" s="14" t="s">
        <v>33</v>
      </c>
      <c r="AX258" s="14" t="s">
        <v>79</v>
      </c>
      <c r="AY258" s="245" t="s">
        <v>143</v>
      </c>
    </row>
    <row r="259" spans="1:65" s="2" customFormat="1" ht="24.15" customHeight="1">
      <c r="A259" s="40"/>
      <c r="B259" s="41"/>
      <c r="C259" s="258" t="s">
        <v>375</v>
      </c>
      <c r="D259" s="258" t="s">
        <v>217</v>
      </c>
      <c r="E259" s="259" t="s">
        <v>376</v>
      </c>
      <c r="F259" s="260" t="s">
        <v>377</v>
      </c>
      <c r="G259" s="261" t="s">
        <v>148</v>
      </c>
      <c r="H259" s="262">
        <v>205.984</v>
      </c>
      <c r="I259" s="263"/>
      <c r="J259" s="264">
        <f>ROUND(I259*H259,2)</f>
        <v>0</v>
      </c>
      <c r="K259" s="260" t="s">
        <v>149</v>
      </c>
      <c r="L259" s="265"/>
      <c r="M259" s="266" t="s">
        <v>19</v>
      </c>
      <c r="N259" s="267" t="s">
        <v>43</v>
      </c>
      <c r="O259" s="86"/>
      <c r="P259" s="215">
        <f>O259*H259</f>
        <v>0</v>
      </c>
      <c r="Q259" s="215">
        <v>0.003</v>
      </c>
      <c r="R259" s="215">
        <f>Q259*H259</f>
        <v>0.6179520000000001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196</v>
      </c>
      <c r="AT259" s="217" t="s">
        <v>217</v>
      </c>
      <c r="AU259" s="217" t="s">
        <v>151</v>
      </c>
      <c r="AY259" s="19" t="s">
        <v>143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151</v>
      </c>
      <c r="BK259" s="218">
        <f>ROUND(I259*H259,2)</f>
        <v>0</v>
      </c>
      <c r="BL259" s="19" t="s">
        <v>150</v>
      </c>
      <c r="BM259" s="217" t="s">
        <v>378</v>
      </c>
    </row>
    <row r="260" spans="1:51" s="14" customFormat="1" ht="12">
      <c r="A260" s="14"/>
      <c r="B260" s="235"/>
      <c r="C260" s="236"/>
      <c r="D260" s="226" t="s">
        <v>155</v>
      </c>
      <c r="E260" s="236"/>
      <c r="F260" s="238" t="s">
        <v>379</v>
      </c>
      <c r="G260" s="236"/>
      <c r="H260" s="239">
        <v>205.984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155</v>
      </c>
      <c r="AU260" s="245" t="s">
        <v>151</v>
      </c>
      <c r="AV260" s="14" t="s">
        <v>151</v>
      </c>
      <c r="AW260" s="14" t="s">
        <v>4</v>
      </c>
      <c r="AX260" s="14" t="s">
        <v>79</v>
      </c>
      <c r="AY260" s="245" t="s">
        <v>143</v>
      </c>
    </row>
    <row r="261" spans="1:65" s="2" customFormat="1" ht="78" customHeight="1">
      <c r="A261" s="40"/>
      <c r="B261" s="41"/>
      <c r="C261" s="206" t="s">
        <v>380</v>
      </c>
      <c r="D261" s="206" t="s">
        <v>145</v>
      </c>
      <c r="E261" s="207" t="s">
        <v>381</v>
      </c>
      <c r="F261" s="208" t="s">
        <v>382</v>
      </c>
      <c r="G261" s="209" t="s">
        <v>148</v>
      </c>
      <c r="H261" s="210">
        <v>384.44</v>
      </c>
      <c r="I261" s="211"/>
      <c r="J261" s="212">
        <f>ROUND(I261*H261,2)</f>
        <v>0</v>
      </c>
      <c r="K261" s="208" t="s">
        <v>149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0.01135</v>
      </c>
      <c r="R261" s="215">
        <f>Q261*H261</f>
        <v>4.363394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150</v>
      </c>
      <c r="AT261" s="217" t="s">
        <v>145</v>
      </c>
      <c r="AU261" s="217" t="s">
        <v>151</v>
      </c>
      <c r="AY261" s="19" t="s">
        <v>143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151</v>
      </c>
      <c r="BK261" s="218">
        <f>ROUND(I261*H261,2)</f>
        <v>0</v>
      </c>
      <c r="BL261" s="19" t="s">
        <v>150</v>
      </c>
      <c r="BM261" s="217" t="s">
        <v>383</v>
      </c>
    </row>
    <row r="262" spans="1:47" s="2" customFormat="1" ht="12">
      <c r="A262" s="40"/>
      <c r="B262" s="41"/>
      <c r="C262" s="42"/>
      <c r="D262" s="219" t="s">
        <v>153</v>
      </c>
      <c r="E262" s="42"/>
      <c r="F262" s="220" t="s">
        <v>384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153</v>
      </c>
      <c r="AU262" s="19" t="s">
        <v>151</v>
      </c>
    </row>
    <row r="263" spans="1:47" s="2" customFormat="1" ht="12">
      <c r="A263" s="40"/>
      <c r="B263" s="41"/>
      <c r="C263" s="42"/>
      <c r="D263" s="226" t="s">
        <v>213</v>
      </c>
      <c r="E263" s="42"/>
      <c r="F263" s="257" t="s">
        <v>322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213</v>
      </c>
      <c r="AU263" s="19" t="s">
        <v>151</v>
      </c>
    </row>
    <row r="264" spans="1:51" s="13" customFormat="1" ht="12">
      <c r="A264" s="13"/>
      <c r="B264" s="224"/>
      <c r="C264" s="225"/>
      <c r="D264" s="226" t="s">
        <v>155</v>
      </c>
      <c r="E264" s="227" t="s">
        <v>19</v>
      </c>
      <c r="F264" s="228" t="s">
        <v>385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155</v>
      </c>
      <c r="AU264" s="234" t="s">
        <v>151</v>
      </c>
      <c r="AV264" s="13" t="s">
        <v>79</v>
      </c>
      <c r="AW264" s="13" t="s">
        <v>33</v>
      </c>
      <c r="AX264" s="13" t="s">
        <v>71</v>
      </c>
      <c r="AY264" s="234" t="s">
        <v>143</v>
      </c>
    </row>
    <row r="265" spans="1:51" s="13" customFormat="1" ht="12">
      <c r="A265" s="13"/>
      <c r="B265" s="224"/>
      <c r="C265" s="225"/>
      <c r="D265" s="226" t="s">
        <v>155</v>
      </c>
      <c r="E265" s="227" t="s">
        <v>19</v>
      </c>
      <c r="F265" s="228" t="s">
        <v>386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155</v>
      </c>
      <c r="AU265" s="234" t="s">
        <v>151</v>
      </c>
      <c r="AV265" s="13" t="s">
        <v>79</v>
      </c>
      <c r="AW265" s="13" t="s">
        <v>33</v>
      </c>
      <c r="AX265" s="13" t="s">
        <v>71</v>
      </c>
      <c r="AY265" s="234" t="s">
        <v>143</v>
      </c>
    </row>
    <row r="266" spans="1:51" s="14" customFormat="1" ht="12">
      <c r="A266" s="14"/>
      <c r="B266" s="235"/>
      <c r="C266" s="236"/>
      <c r="D266" s="226" t="s">
        <v>155</v>
      </c>
      <c r="E266" s="237" t="s">
        <v>19</v>
      </c>
      <c r="F266" s="238" t="s">
        <v>387</v>
      </c>
      <c r="G266" s="236"/>
      <c r="H266" s="239">
        <v>384.44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155</v>
      </c>
      <c r="AU266" s="245" t="s">
        <v>151</v>
      </c>
      <c r="AV266" s="14" t="s">
        <v>151</v>
      </c>
      <c r="AW266" s="14" t="s">
        <v>33</v>
      </c>
      <c r="AX266" s="14" t="s">
        <v>79</v>
      </c>
      <c r="AY266" s="245" t="s">
        <v>143</v>
      </c>
    </row>
    <row r="267" spans="1:65" s="2" customFormat="1" ht="24.15" customHeight="1">
      <c r="A267" s="40"/>
      <c r="B267" s="41"/>
      <c r="C267" s="258" t="s">
        <v>388</v>
      </c>
      <c r="D267" s="258" t="s">
        <v>217</v>
      </c>
      <c r="E267" s="259" t="s">
        <v>389</v>
      </c>
      <c r="F267" s="260" t="s">
        <v>390</v>
      </c>
      <c r="G267" s="261" t="s">
        <v>148</v>
      </c>
      <c r="H267" s="262">
        <v>196.064</v>
      </c>
      <c r="I267" s="263"/>
      <c r="J267" s="264">
        <f>ROUND(I267*H267,2)</f>
        <v>0</v>
      </c>
      <c r="K267" s="260" t="s">
        <v>149</v>
      </c>
      <c r="L267" s="265"/>
      <c r="M267" s="266" t="s">
        <v>19</v>
      </c>
      <c r="N267" s="267" t="s">
        <v>43</v>
      </c>
      <c r="O267" s="86"/>
      <c r="P267" s="215">
        <f>O267*H267</f>
        <v>0</v>
      </c>
      <c r="Q267" s="215">
        <v>0.013</v>
      </c>
      <c r="R267" s="215">
        <f>Q267*H267</f>
        <v>2.548832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196</v>
      </c>
      <c r="AT267" s="217" t="s">
        <v>217</v>
      </c>
      <c r="AU267" s="217" t="s">
        <v>151</v>
      </c>
      <c r="AY267" s="19" t="s">
        <v>143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151</v>
      </c>
      <c r="BK267" s="218">
        <f>ROUND(I267*H267,2)</f>
        <v>0</v>
      </c>
      <c r="BL267" s="19" t="s">
        <v>150</v>
      </c>
      <c r="BM267" s="217" t="s">
        <v>391</v>
      </c>
    </row>
    <row r="268" spans="1:51" s="13" customFormat="1" ht="12">
      <c r="A268" s="13"/>
      <c r="B268" s="224"/>
      <c r="C268" s="225"/>
      <c r="D268" s="226" t="s">
        <v>155</v>
      </c>
      <c r="E268" s="227" t="s">
        <v>19</v>
      </c>
      <c r="F268" s="228" t="s">
        <v>385</v>
      </c>
      <c r="G268" s="225"/>
      <c r="H268" s="227" t="s">
        <v>19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155</v>
      </c>
      <c r="AU268" s="234" t="s">
        <v>151</v>
      </c>
      <c r="AV268" s="13" t="s">
        <v>79</v>
      </c>
      <c r="AW268" s="13" t="s">
        <v>33</v>
      </c>
      <c r="AX268" s="13" t="s">
        <v>71</v>
      </c>
      <c r="AY268" s="234" t="s">
        <v>143</v>
      </c>
    </row>
    <row r="269" spans="1:51" s="13" customFormat="1" ht="12">
      <c r="A269" s="13"/>
      <c r="B269" s="224"/>
      <c r="C269" s="225"/>
      <c r="D269" s="226" t="s">
        <v>155</v>
      </c>
      <c r="E269" s="227" t="s">
        <v>19</v>
      </c>
      <c r="F269" s="228" t="s">
        <v>386</v>
      </c>
      <c r="G269" s="225"/>
      <c r="H269" s="227" t="s">
        <v>19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155</v>
      </c>
      <c r="AU269" s="234" t="s">
        <v>151</v>
      </c>
      <c r="AV269" s="13" t="s">
        <v>79</v>
      </c>
      <c r="AW269" s="13" t="s">
        <v>33</v>
      </c>
      <c r="AX269" s="13" t="s">
        <v>71</v>
      </c>
      <c r="AY269" s="234" t="s">
        <v>143</v>
      </c>
    </row>
    <row r="270" spans="1:51" s="14" customFormat="1" ht="12">
      <c r="A270" s="14"/>
      <c r="B270" s="235"/>
      <c r="C270" s="236"/>
      <c r="D270" s="226" t="s">
        <v>155</v>
      </c>
      <c r="E270" s="237" t="s">
        <v>19</v>
      </c>
      <c r="F270" s="238" t="s">
        <v>392</v>
      </c>
      <c r="G270" s="236"/>
      <c r="H270" s="239">
        <v>192.22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155</v>
      </c>
      <c r="AU270" s="245" t="s">
        <v>151</v>
      </c>
      <c r="AV270" s="14" t="s">
        <v>151</v>
      </c>
      <c r="AW270" s="14" t="s">
        <v>33</v>
      </c>
      <c r="AX270" s="14" t="s">
        <v>79</v>
      </c>
      <c r="AY270" s="245" t="s">
        <v>143</v>
      </c>
    </row>
    <row r="271" spans="1:51" s="14" customFormat="1" ht="12">
      <c r="A271" s="14"/>
      <c r="B271" s="235"/>
      <c r="C271" s="236"/>
      <c r="D271" s="226" t="s">
        <v>155</v>
      </c>
      <c r="E271" s="236"/>
      <c r="F271" s="238" t="s">
        <v>393</v>
      </c>
      <c r="G271" s="236"/>
      <c r="H271" s="239">
        <v>196.064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155</v>
      </c>
      <c r="AU271" s="245" t="s">
        <v>151</v>
      </c>
      <c r="AV271" s="14" t="s">
        <v>151</v>
      </c>
      <c r="AW271" s="14" t="s">
        <v>4</v>
      </c>
      <c r="AX271" s="14" t="s">
        <v>79</v>
      </c>
      <c r="AY271" s="245" t="s">
        <v>143</v>
      </c>
    </row>
    <row r="272" spans="1:65" s="2" customFormat="1" ht="24.15" customHeight="1">
      <c r="A272" s="40"/>
      <c r="B272" s="41"/>
      <c r="C272" s="258" t="s">
        <v>394</v>
      </c>
      <c r="D272" s="258" t="s">
        <v>217</v>
      </c>
      <c r="E272" s="259" t="s">
        <v>395</v>
      </c>
      <c r="F272" s="260" t="s">
        <v>396</v>
      </c>
      <c r="G272" s="261" t="s">
        <v>148</v>
      </c>
      <c r="H272" s="262">
        <v>196.064</v>
      </c>
      <c r="I272" s="263"/>
      <c r="J272" s="264">
        <f>ROUND(I272*H272,2)</f>
        <v>0</v>
      </c>
      <c r="K272" s="260" t="s">
        <v>149</v>
      </c>
      <c r="L272" s="265"/>
      <c r="M272" s="266" t="s">
        <v>19</v>
      </c>
      <c r="N272" s="267" t="s">
        <v>43</v>
      </c>
      <c r="O272" s="86"/>
      <c r="P272" s="215">
        <f>O272*H272</f>
        <v>0</v>
      </c>
      <c r="Q272" s="215">
        <v>0.0012</v>
      </c>
      <c r="R272" s="215">
        <f>Q272*H272</f>
        <v>0.23527679999999998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196</v>
      </c>
      <c r="AT272" s="217" t="s">
        <v>217</v>
      </c>
      <c r="AU272" s="217" t="s">
        <v>151</v>
      </c>
      <c r="AY272" s="19" t="s">
        <v>143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151</v>
      </c>
      <c r="BK272" s="218">
        <f>ROUND(I272*H272,2)</f>
        <v>0</v>
      </c>
      <c r="BL272" s="19" t="s">
        <v>150</v>
      </c>
      <c r="BM272" s="217" t="s">
        <v>397</v>
      </c>
    </row>
    <row r="273" spans="1:51" s="13" customFormat="1" ht="12">
      <c r="A273" s="13"/>
      <c r="B273" s="224"/>
      <c r="C273" s="225"/>
      <c r="D273" s="226" t="s">
        <v>155</v>
      </c>
      <c r="E273" s="227" t="s">
        <v>19</v>
      </c>
      <c r="F273" s="228" t="s">
        <v>385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155</v>
      </c>
      <c r="AU273" s="234" t="s">
        <v>151</v>
      </c>
      <c r="AV273" s="13" t="s">
        <v>79</v>
      </c>
      <c r="AW273" s="13" t="s">
        <v>33</v>
      </c>
      <c r="AX273" s="13" t="s">
        <v>71</v>
      </c>
      <c r="AY273" s="234" t="s">
        <v>143</v>
      </c>
    </row>
    <row r="274" spans="1:51" s="13" customFormat="1" ht="12">
      <c r="A274" s="13"/>
      <c r="B274" s="224"/>
      <c r="C274" s="225"/>
      <c r="D274" s="226" t="s">
        <v>155</v>
      </c>
      <c r="E274" s="227" t="s">
        <v>19</v>
      </c>
      <c r="F274" s="228" t="s">
        <v>386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155</v>
      </c>
      <c r="AU274" s="234" t="s">
        <v>151</v>
      </c>
      <c r="AV274" s="13" t="s">
        <v>79</v>
      </c>
      <c r="AW274" s="13" t="s">
        <v>33</v>
      </c>
      <c r="AX274" s="13" t="s">
        <v>71</v>
      </c>
      <c r="AY274" s="234" t="s">
        <v>143</v>
      </c>
    </row>
    <row r="275" spans="1:51" s="14" customFormat="1" ht="12">
      <c r="A275" s="14"/>
      <c r="B275" s="235"/>
      <c r="C275" s="236"/>
      <c r="D275" s="226" t="s">
        <v>155</v>
      </c>
      <c r="E275" s="237" t="s">
        <v>19</v>
      </c>
      <c r="F275" s="238" t="s">
        <v>392</v>
      </c>
      <c r="G275" s="236"/>
      <c r="H275" s="239">
        <v>192.22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155</v>
      </c>
      <c r="AU275" s="245" t="s">
        <v>151</v>
      </c>
      <c r="AV275" s="14" t="s">
        <v>151</v>
      </c>
      <c r="AW275" s="14" t="s">
        <v>33</v>
      </c>
      <c r="AX275" s="14" t="s">
        <v>79</v>
      </c>
      <c r="AY275" s="245" t="s">
        <v>143</v>
      </c>
    </row>
    <row r="276" spans="1:51" s="14" customFormat="1" ht="12">
      <c r="A276" s="14"/>
      <c r="B276" s="235"/>
      <c r="C276" s="236"/>
      <c r="D276" s="226" t="s">
        <v>155</v>
      </c>
      <c r="E276" s="236"/>
      <c r="F276" s="238" t="s">
        <v>393</v>
      </c>
      <c r="G276" s="236"/>
      <c r="H276" s="239">
        <v>196.064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155</v>
      </c>
      <c r="AU276" s="245" t="s">
        <v>151</v>
      </c>
      <c r="AV276" s="14" t="s">
        <v>151</v>
      </c>
      <c r="AW276" s="14" t="s">
        <v>4</v>
      </c>
      <c r="AX276" s="14" t="s">
        <v>79</v>
      </c>
      <c r="AY276" s="245" t="s">
        <v>143</v>
      </c>
    </row>
    <row r="277" spans="1:65" s="2" customFormat="1" ht="78" customHeight="1">
      <c r="A277" s="40"/>
      <c r="B277" s="41"/>
      <c r="C277" s="206" t="s">
        <v>398</v>
      </c>
      <c r="D277" s="206" t="s">
        <v>145</v>
      </c>
      <c r="E277" s="207" t="s">
        <v>399</v>
      </c>
      <c r="F277" s="208" t="s">
        <v>400</v>
      </c>
      <c r="G277" s="209" t="s">
        <v>148</v>
      </c>
      <c r="H277" s="210">
        <v>1431.57</v>
      </c>
      <c r="I277" s="211"/>
      <c r="J277" s="212">
        <f>ROUND(I277*H277,2)</f>
        <v>0</v>
      </c>
      <c r="K277" s="208" t="s">
        <v>149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0.00959696</v>
      </c>
      <c r="R277" s="215">
        <f>Q277*H277</f>
        <v>13.7387200272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150</v>
      </c>
      <c r="AT277" s="217" t="s">
        <v>145</v>
      </c>
      <c r="AU277" s="217" t="s">
        <v>151</v>
      </c>
      <c r="AY277" s="19" t="s">
        <v>143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151</v>
      </c>
      <c r="BK277" s="218">
        <f>ROUND(I277*H277,2)</f>
        <v>0</v>
      </c>
      <c r="BL277" s="19" t="s">
        <v>150</v>
      </c>
      <c r="BM277" s="217" t="s">
        <v>401</v>
      </c>
    </row>
    <row r="278" spans="1:47" s="2" customFormat="1" ht="12">
      <c r="A278" s="40"/>
      <c r="B278" s="41"/>
      <c r="C278" s="42"/>
      <c r="D278" s="219" t="s">
        <v>153</v>
      </c>
      <c r="E278" s="42"/>
      <c r="F278" s="220" t="s">
        <v>402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153</v>
      </c>
      <c r="AU278" s="19" t="s">
        <v>151</v>
      </c>
    </row>
    <row r="279" spans="1:47" s="2" customFormat="1" ht="12">
      <c r="A279" s="40"/>
      <c r="B279" s="41"/>
      <c r="C279" s="42"/>
      <c r="D279" s="226" t="s">
        <v>213</v>
      </c>
      <c r="E279" s="42"/>
      <c r="F279" s="257" t="s">
        <v>322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213</v>
      </c>
      <c r="AU279" s="19" t="s">
        <v>151</v>
      </c>
    </row>
    <row r="280" spans="1:51" s="13" customFormat="1" ht="12">
      <c r="A280" s="13"/>
      <c r="B280" s="224"/>
      <c r="C280" s="225"/>
      <c r="D280" s="226" t="s">
        <v>155</v>
      </c>
      <c r="E280" s="227" t="s">
        <v>19</v>
      </c>
      <c r="F280" s="228" t="s">
        <v>403</v>
      </c>
      <c r="G280" s="225"/>
      <c r="H280" s="227" t="s">
        <v>19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155</v>
      </c>
      <c r="AU280" s="234" t="s">
        <v>151</v>
      </c>
      <c r="AV280" s="13" t="s">
        <v>79</v>
      </c>
      <c r="AW280" s="13" t="s">
        <v>33</v>
      </c>
      <c r="AX280" s="13" t="s">
        <v>71</v>
      </c>
      <c r="AY280" s="234" t="s">
        <v>143</v>
      </c>
    </row>
    <row r="281" spans="1:51" s="14" customFormat="1" ht="12">
      <c r="A281" s="14"/>
      <c r="B281" s="235"/>
      <c r="C281" s="236"/>
      <c r="D281" s="226" t="s">
        <v>155</v>
      </c>
      <c r="E281" s="237" t="s">
        <v>19</v>
      </c>
      <c r="F281" s="238" t="s">
        <v>404</v>
      </c>
      <c r="G281" s="236"/>
      <c r="H281" s="239">
        <v>156.94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155</v>
      </c>
      <c r="AU281" s="245" t="s">
        <v>151</v>
      </c>
      <c r="AV281" s="14" t="s">
        <v>151</v>
      </c>
      <c r="AW281" s="14" t="s">
        <v>33</v>
      </c>
      <c r="AX281" s="14" t="s">
        <v>71</v>
      </c>
      <c r="AY281" s="245" t="s">
        <v>143</v>
      </c>
    </row>
    <row r="282" spans="1:51" s="13" customFormat="1" ht="12">
      <c r="A282" s="13"/>
      <c r="B282" s="224"/>
      <c r="C282" s="225"/>
      <c r="D282" s="226" t="s">
        <v>155</v>
      </c>
      <c r="E282" s="227" t="s">
        <v>19</v>
      </c>
      <c r="F282" s="228" t="s">
        <v>405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155</v>
      </c>
      <c r="AU282" s="234" t="s">
        <v>151</v>
      </c>
      <c r="AV282" s="13" t="s">
        <v>79</v>
      </c>
      <c r="AW282" s="13" t="s">
        <v>33</v>
      </c>
      <c r="AX282" s="13" t="s">
        <v>71</v>
      </c>
      <c r="AY282" s="234" t="s">
        <v>143</v>
      </c>
    </row>
    <row r="283" spans="1:51" s="14" customFormat="1" ht="12">
      <c r="A283" s="14"/>
      <c r="B283" s="235"/>
      <c r="C283" s="236"/>
      <c r="D283" s="226" t="s">
        <v>155</v>
      </c>
      <c r="E283" s="237" t="s">
        <v>19</v>
      </c>
      <c r="F283" s="238" t="s">
        <v>406</v>
      </c>
      <c r="G283" s="236"/>
      <c r="H283" s="239">
        <v>1632.163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155</v>
      </c>
      <c r="AU283" s="245" t="s">
        <v>151</v>
      </c>
      <c r="AV283" s="14" t="s">
        <v>151</v>
      </c>
      <c r="AW283" s="14" t="s">
        <v>33</v>
      </c>
      <c r="AX283" s="14" t="s">
        <v>71</v>
      </c>
      <c r="AY283" s="245" t="s">
        <v>143</v>
      </c>
    </row>
    <row r="284" spans="1:51" s="13" customFormat="1" ht="12">
      <c r="A284" s="13"/>
      <c r="B284" s="224"/>
      <c r="C284" s="225"/>
      <c r="D284" s="226" t="s">
        <v>155</v>
      </c>
      <c r="E284" s="227" t="s">
        <v>19</v>
      </c>
      <c r="F284" s="228" t="s">
        <v>407</v>
      </c>
      <c r="G284" s="225"/>
      <c r="H284" s="227" t="s">
        <v>19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155</v>
      </c>
      <c r="AU284" s="234" t="s">
        <v>151</v>
      </c>
      <c r="AV284" s="13" t="s">
        <v>79</v>
      </c>
      <c r="AW284" s="13" t="s">
        <v>33</v>
      </c>
      <c r="AX284" s="13" t="s">
        <v>71</v>
      </c>
      <c r="AY284" s="234" t="s">
        <v>143</v>
      </c>
    </row>
    <row r="285" spans="1:51" s="14" customFormat="1" ht="12">
      <c r="A285" s="14"/>
      <c r="B285" s="235"/>
      <c r="C285" s="236"/>
      <c r="D285" s="226" t="s">
        <v>155</v>
      </c>
      <c r="E285" s="237" t="s">
        <v>19</v>
      </c>
      <c r="F285" s="238" t="s">
        <v>408</v>
      </c>
      <c r="G285" s="236"/>
      <c r="H285" s="239">
        <v>12.544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155</v>
      </c>
      <c r="AU285" s="245" t="s">
        <v>151</v>
      </c>
      <c r="AV285" s="14" t="s">
        <v>151</v>
      </c>
      <c r="AW285" s="14" t="s">
        <v>33</v>
      </c>
      <c r="AX285" s="14" t="s">
        <v>71</v>
      </c>
      <c r="AY285" s="245" t="s">
        <v>143</v>
      </c>
    </row>
    <row r="286" spans="1:51" s="13" customFormat="1" ht="12">
      <c r="A286" s="13"/>
      <c r="B286" s="224"/>
      <c r="C286" s="225"/>
      <c r="D286" s="226" t="s">
        <v>155</v>
      </c>
      <c r="E286" s="227" t="s">
        <v>19</v>
      </c>
      <c r="F286" s="228" t="s">
        <v>409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155</v>
      </c>
      <c r="AU286" s="234" t="s">
        <v>151</v>
      </c>
      <c r="AV286" s="13" t="s">
        <v>79</v>
      </c>
      <c r="AW286" s="13" t="s">
        <v>33</v>
      </c>
      <c r="AX286" s="13" t="s">
        <v>71</v>
      </c>
      <c r="AY286" s="234" t="s">
        <v>143</v>
      </c>
    </row>
    <row r="287" spans="1:51" s="14" customFormat="1" ht="12">
      <c r="A287" s="14"/>
      <c r="B287" s="235"/>
      <c r="C287" s="236"/>
      <c r="D287" s="226" t="s">
        <v>155</v>
      </c>
      <c r="E287" s="237" t="s">
        <v>19</v>
      </c>
      <c r="F287" s="238" t="s">
        <v>410</v>
      </c>
      <c r="G287" s="236"/>
      <c r="H287" s="239">
        <v>53.256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155</v>
      </c>
      <c r="AU287" s="245" t="s">
        <v>151</v>
      </c>
      <c r="AV287" s="14" t="s">
        <v>151</v>
      </c>
      <c r="AW287" s="14" t="s">
        <v>33</v>
      </c>
      <c r="AX287" s="14" t="s">
        <v>71</v>
      </c>
      <c r="AY287" s="245" t="s">
        <v>143</v>
      </c>
    </row>
    <row r="288" spans="1:51" s="13" customFormat="1" ht="12">
      <c r="A288" s="13"/>
      <c r="B288" s="224"/>
      <c r="C288" s="225"/>
      <c r="D288" s="226" t="s">
        <v>155</v>
      </c>
      <c r="E288" s="227" t="s">
        <v>19</v>
      </c>
      <c r="F288" s="228" t="s">
        <v>411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155</v>
      </c>
      <c r="AU288" s="234" t="s">
        <v>151</v>
      </c>
      <c r="AV288" s="13" t="s">
        <v>79</v>
      </c>
      <c r="AW288" s="13" t="s">
        <v>33</v>
      </c>
      <c r="AX288" s="13" t="s">
        <v>71</v>
      </c>
      <c r="AY288" s="234" t="s">
        <v>143</v>
      </c>
    </row>
    <row r="289" spans="1:51" s="14" customFormat="1" ht="12">
      <c r="A289" s="14"/>
      <c r="B289" s="235"/>
      <c r="C289" s="236"/>
      <c r="D289" s="226" t="s">
        <v>155</v>
      </c>
      <c r="E289" s="237" t="s">
        <v>19</v>
      </c>
      <c r="F289" s="238" t="s">
        <v>412</v>
      </c>
      <c r="G289" s="236"/>
      <c r="H289" s="239">
        <v>-438.105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155</v>
      </c>
      <c r="AU289" s="245" t="s">
        <v>151</v>
      </c>
      <c r="AV289" s="14" t="s">
        <v>151</v>
      </c>
      <c r="AW289" s="14" t="s">
        <v>33</v>
      </c>
      <c r="AX289" s="14" t="s">
        <v>71</v>
      </c>
      <c r="AY289" s="245" t="s">
        <v>143</v>
      </c>
    </row>
    <row r="290" spans="1:51" s="16" customFormat="1" ht="12">
      <c r="A290" s="16"/>
      <c r="B290" s="268"/>
      <c r="C290" s="269"/>
      <c r="D290" s="226" t="s">
        <v>155</v>
      </c>
      <c r="E290" s="270" t="s">
        <v>19</v>
      </c>
      <c r="F290" s="271" t="s">
        <v>413</v>
      </c>
      <c r="G290" s="269"/>
      <c r="H290" s="272">
        <v>1416.798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78" t="s">
        <v>155</v>
      </c>
      <c r="AU290" s="278" t="s">
        <v>151</v>
      </c>
      <c r="AV290" s="16" t="s">
        <v>163</v>
      </c>
      <c r="AW290" s="16" t="s">
        <v>33</v>
      </c>
      <c r="AX290" s="16" t="s">
        <v>71</v>
      </c>
      <c r="AY290" s="278" t="s">
        <v>143</v>
      </c>
    </row>
    <row r="291" spans="1:51" s="13" customFormat="1" ht="12">
      <c r="A291" s="13"/>
      <c r="B291" s="224"/>
      <c r="C291" s="225"/>
      <c r="D291" s="226" t="s">
        <v>155</v>
      </c>
      <c r="E291" s="227" t="s">
        <v>19</v>
      </c>
      <c r="F291" s="228" t="s">
        <v>235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155</v>
      </c>
      <c r="AU291" s="234" t="s">
        <v>151</v>
      </c>
      <c r="AV291" s="13" t="s">
        <v>79</v>
      </c>
      <c r="AW291" s="13" t="s">
        <v>33</v>
      </c>
      <c r="AX291" s="13" t="s">
        <v>71</v>
      </c>
      <c r="AY291" s="234" t="s">
        <v>143</v>
      </c>
    </row>
    <row r="292" spans="1:51" s="14" customFormat="1" ht="12">
      <c r="A292" s="14"/>
      <c r="B292" s="235"/>
      <c r="C292" s="236"/>
      <c r="D292" s="226" t="s">
        <v>155</v>
      </c>
      <c r="E292" s="237" t="s">
        <v>19</v>
      </c>
      <c r="F292" s="238" t="s">
        <v>236</v>
      </c>
      <c r="G292" s="236"/>
      <c r="H292" s="239">
        <v>9.76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155</v>
      </c>
      <c r="AU292" s="245" t="s">
        <v>151</v>
      </c>
      <c r="AV292" s="14" t="s">
        <v>151</v>
      </c>
      <c r="AW292" s="14" t="s">
        <v>33</v>
      </c>
      <c r="AX292" s="14" t="s">
        <v>71</v>
      </c>
      <c r="AY292" s="245" t="s">
        <v>143</v>
      </c>
    </row>
    <row r="293" spans="1:51" s="14" customFormat="1" ht="12">
      <c r="A293" s="14"/>
      <c r="B293" s="235"/>
      <c r="C293" s="236"/>
      <c r="D293" s="226" t="s">
        <v>155</v>
      </c>
      <c r="E293" s="237" t="s">
        <v>19</v>
      </c>
      <c r="F293" s="238" t="s">
        <v>237</v>
      </c>
      <c r="G293" s="236"/>
      <c r="H293" s="239">
        <v>10.752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155</v>
      </c>
      <c r="AU293" s="245" t="s">
        <v>151</v>
      </c>
      <c r="AV293" s="14" t="s">
        <v>151</v>
      </c>
      <c r="AW293" s="14" t="s">
        <v>33</v>
      </c>
      <c r="AX293" s="14" t="s">
        <v>71</v>
      </c>
      <c r="AY293" s="245" t="s">
        <v>143</v>
      </c>
    </row>
    <row r="294" spans="1:51" s="13" customFormat="1" ht="12">
      <c r="A294" s="13"/>
      <c r="B294" s="224"/>
      <c r="C294" s="225"/>
      <c r="D294" s="226" t="s">
        <v>155</v>
      </c>
      <c r="E294" s="227" t="s">
        <v>19</v>
      </c>
      <c r="F294" s="228" t="s">
        <v>238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155</v>
      </c>
      <c r="AU294" s="234" t="s">
        <v>151</v>
      </c>
      <c r="AV294" s="13" t="s">
        <v>79</v>
      </c>
      <c r="AW294" s="13" t="s">
        <v>33</v>
      </c>
      <c r="AX294" s="13" t="s">
        <v>71</v>
      </c>
      <c r="AY294" s="234" t="s">
        <v>143</v>
      </c>
    </row>
    <row r="295" spans="1:51" s="14" customFormat="1" ht="12">
      <c r="A295" s="14"/>
      <c r="B295" s="235"/>
      <c r="C295" s="236"/>
      <c r="D295" s="226" t="s">
        <v>155</v>
      </c>
      <c r="E295" s="237" t="s">
        <v>19</v>
      </c>
      <c r="F295" s="238" t="s">
        <v>239</v>
      </c>
      <c r="G295" s="236"/>
      <c r="H295" s="239">
        <v>-3.485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155</v>
      </c>
      <c r="AU295" s="245" t="s">
        <v>151</v>
      </c>
      <c r="AV295" s="14" t="s">
        <v>151</v>
      </c>
      <c r="AW295" s="14" t="s">
        <v>33</v>
      </c>
      <c r="AX295" s="14" t="s">
        <v>71</v>
      </c>
      <c r="AY295" s="245" t="s">
        <v>143</v>
      </c>
    </row>
    <row r="296" spans="1:51" s="14" customFormat="1" ht="12">
      <c r="A296" s="14"/>
      <c r="B296" s="235"/>
      <c r="C296" s="236"/>
      <c r="D296" s="226" t="s">
        <v>155</v>
      </c>
      <c r="E296" s="237" t="s">
        <v>19</v>
      </c>
      <c r="F296" s="238" t="s">
        <v>240</v>
      </c>
      <c r="G296" s="236"/>
      <c r="H296" s="239">
        <v>-2.255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155</v>
      </c>
      <c r="AU296" s="245" t="s">
        <v>151</v>
      </c>
      <c r="AV296" s="14" t="s">
        <v>151</v>
      </c>
      <c r="AW296" s="14" t="s">
        <v>33</v>
      </c>
      <c r="AX296" s="14" t="s">
        <v>71</v>
      </c>
      <c r="AY296" s="245" t="s">
        <v>143</v>
      </c>
    </row>
    <row r="297" spans="1:51" s="16" customFormat="1" ht="12">
      <c r="A297" s="16"/>
      <c r="B297" s="268"/>
      <c r="C297" s="269"/>
      <c r="D297" s="226" t="s">
        <v>155</v>
      </c>
      <c r="E297" s="270" t="s">
        <v>19</v>
      </c>
      <c r="F297" s="271" t="s">
        <v>413</v>
      </c>
      <c r="G297" s="269"/>
      <c r="H297" s="272">
        <v>14.772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78" t="s">
        <v>155</v>
      </c>
      <c r="AU297" s="278" t="s">
        <v>151</v>
      </c>
      <c r="AV297" s="16" t="s">
        <v>163</v>
      </c>
      <c r="AW297" s="16" t="s">
        <v>33</v>
      </c>
      <c r="AX297" s="16" t="s">
        <v>71</v>
      </c>
      <c r="AY297" s="278" t="s">
        <v>143</v>
      </c>
    </row>
    <row r="298" spans="1:51" s="15" customFormat="1" ht="12">
      <c r="A298" s="15"/>
      <c r="B298" s="246"/>
      <c r="C298" s="247"/>
      <c r="D298" s="226" t="s">
        <v>155</v>
      </c>
      <c r="E298" s="248" t="s">
        <v>19</v>
      </c>
      <c r="F298" s="249" t="s">
        <v>171</v>
      </c>
      <c r="G298" s="247"/>
      <c r="H298" s="250">
        <v>1431.57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155</v>
      </c>
      <c r="AU298" s="256" t="s">
        <v>151</v>
      </c>
      <c r="AV298" s="15" t="s">
        <v>150</v>
      </c>
      <c r="AW298" s="15" t="s">
        <v>33</v>
      </c>
      <c r="AX298" s="15" t="s">
        <v>79</v>
      </c>
      <c r="AY298" s="256" t="s">
        <v>143</v>
      </c>
    </row>
    <row r="299" spans="1:65" s="2" customFormat="1" ht="24.15" customHeight="1">
      <c r="A299" s="40"/>
      <c r="B299" s="41"/>
      <c r="C299" s="258" t="s">
        <v>414</v>
      </c>
      <c r="D299" s="258" t="s">
        <v>217</v>
      </c>
      <c r="E299" s="259" t="s">
        <v>327</v>
      </c>
      <c r="F299" s="260" t="s">
        <v>328</v>
      </c>
      <c r="G299" s="261" t="s">
        <v>148</v>
      </c>
      <c r="H299" s="262">
        <v>1503.149</v>
      </c>
      <c r="I299" s="263"/>
      <c r="J299" s="264">
        <f>ROUND(I299*H299,2)</f>
        <v>0</v>
      </c>
      <c r="K299" s="260" t="s">
        <v>149</v>
      </c>
      <c r="L299" s="265"/>
      <c r="M299" s="266" t="s">
        <v>19</v>
      </c>
      <c r="N299" s="267" t="s">
        <v>43</v>
      </c>
      <c r="O299" s="86"/>
      <c r="P299" s="215">
        <f>O299*H299</f>
        <v>0</v>
      </c>
      <c r="Q299" s="215">
        <v>0.018</v>
      </c>
      <c r="R299" s="215">
        <f>Q299*H299</f>
        <v>27.056681999999995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196</v>
      </c>
      <c r="AT299" s="217" t="s">
        <v>217</v>
      </c>
      <c r="AU299" s="217" t="s">
        <v>151</v>
      </c>
      <c r="AY299" s="19" t="s">
        <v>143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151</v>
      </c>
      <c r="BK299" s="218">
        <f>ROUND(I299*H299,2)</f>
        <v>0</v>
      </c>
      <c r="BL299" s="19" t="s">
        <v>150</v>
      </c>
      <c r="BM299" s="217" t="s">
        <v>415</v>
      </c>
    </row>
    <row r="300" spans="1:51" s="14" customFormat="1" ht="12">
      <c r="A300" s="14"/>
      <c r="B300" s="235"/>
      <c r="C300" s="236"/>
      <c r="D300" s="226" t="s">
        <v>155</v>
      </c>
      <c r="E300" s="236"/>
      <c r="F300" s="238" t="s">
        <v>416</v>
      </c>
      <c r="G300" s="236"/>
      <c r="H300" s="239">
        <v>1503.149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155</v>
      </c>
      <c r="AU300" s="245" t="s">
        <v>151</v>
      </c>
      <c r="AV300" s="14" t="s">
        <v>151</v>
      </c>
      <c r="AW300" s="14" t="s">
        <v>4</v>
      </c>
      <c r="AX300" s="14" t="s">
        <v>79</v>
      </c>
      <c r="AY300" s="245" t="s">
        <v>143</v>
      </c>
    </row>
    <row r="301" spans="1:65" s="2" customFormat="1" ht="78" customHeight="1">
      <c r="A301" s="40"/>
      <c r="B301" s="41"/>
      <c r="C301" s="206" t="s">
        <v>417</v>
      </c>
      <c r="D301" s="206" t="s">
        <v>145</v>
      </c>
      <c r="E301" s="207" t="s">
        <v>418</v>
      </c>
      <c r="F301" s="208" t="s">
        <v>419</v>
      </c>
      <c r="G301" s="209" t="s">
        <v>148</v>
      </c>
      <c r="H301" s="210">
        <v>39.235</v>
      </c>
      <c r="I301" s="211"/>
      <c r="J301" s="212">
        <f>ROUND(I301*H301,2)</f>
        <v>0</v>
      </c>
      <c r="K301" s="208" t="s">
        <v>149</v>
      </c>
      <c r="L301" s="46"/>
      <c r="M301" s="213" t="s">
        <v>19</v>
      </c>
      <c r="N301" s="214" t="s">
        <v>43</v>
      </c>
      <c r="O301" s="86"/>
      <c r="P301" s="215">
        <f>O301*H301</f>
        <v>0</v>
      </c>
      <c r="Q301" s="215">
        <v>0.01168</v>
      </c>
      <c r="R301" s="215">
        <f>Q301*H301</f>
        <v>0.45826479999999997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150</v>
      </c>
      <c r="AT301" s="217" t="s">
        <v>145</v>
      </c>
      <c r="AU301" s="217" t="s">
        <v>151</v>
      </c>
      <c r="AY301" s="19" t="s">
        <v>143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151</v>
      </c>
      <c r="BK301" s="218">
        <f>ROUND(I301*H301,2)</f>
        <v>0</v>
      </c>
      <c r="BL301" s="19" t="s">
        <v>150</v>
      </c>
      <c r="BM301" s="217" t="s">
        <v>420</v>
      </c>
    </row>
    <row r="302" spans="1:47" s="2" customFormat="1" ht="12">
      <c r="A302" s="40"/>
      <c r="B302" s="41"/>
      <c r="C302" s="42"/>
      <c r="D302" s="219" t="s">
        <v>153</v>
      </c>
      <c r="E302" s="42"/>
      <c r="F302" s="220" t="s">
        <v>421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153</v>
      </c>
      <c r="AU302" s="19" t="s">
        <v>151</v>
      </c>
    </row>
    <row r="303" spans="1:47" s="2" customFormat="1" ht="12">
      <c r="A303" s="40"/>
      <c r="B303" s="41"/>
      <c r="C303" s="42"/>
      <c r="D303" s="226" t="s">
        <v>213</v>
      </c>
      <c r="E303" s="42"/>
      <c r="F303" s="257" t="s">
        <v>322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213</v>
      </c>
      <c r="AU303" s="19" t="s">
        <v>151</v>
      </c>
    </row>
    <row r="304" spans="1:51" s="13" customFormat="1" ht="12">
      <c r="A304" s="13"/>
      <c r="B304" s="224"/>
      <c r="C304" s="225"/>
      <c r="D304" s="226" t="s">
        <v>155</v>
      </c>
      <c r="E304" s="227" t="s">
        <v>19</v>
      </c>
      <c r="F304" s="228" t="s">
        <v>422</v>
      </c>
      <c r="G304" s="225"/>
      <c r="H304" s="227" t="s">
        <v>19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155</v>
      </c>
      <c r="AU304" s="234" t="s">
        <v>151</v>
      </c>
      <c r="AV304" s="13" t="s">
        <v>79</v>
      </c>
      <c r="AW304" s="13" t="s">
        <v>33</v>
      </c>
      <c r="AX304" s="13" t="s">
        <v>71</v>
      </c>
      <c r="AY304" s="234" t="s">
        <v>143</v>
      </c>
    </row>
    <row r="305" spans="1:51" s="14" customFormat="1" ht="12">
      <c r="A305" s="14"/>
      <c r="B305" s="235"/>
      <c r="C305" s="236"/>
      <c r="D305" s="226" t="s">
        <v>155</v>
      </c>
      <c r="E305" s="237" t="s">
        <v>19</v>
      </c>
      <c r="F305" s="238" t="s">
        <v>423</v>
      </c>
      <c r="G305" s="236"/>
      <c r="H305" s="239">
        <v>39.235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155</v>
      </c>
      <c r="AU305" s="245" t="s">
        <v>151</v>
      </c>
      <c r="AV305" s="14" t="s">
        <v>151</v>
      </c>
      <c r="AW305" s="14" t="s">
        <v>33</v>
      </c>
      <c r="AX305" s="14" t="s">
        <v>79</v>
      </c>
      <c r="AY305" s="245" t="s">
        <v>143</v>
      </c>
    </row>
    <row r="306" spans="1:65" s="2" customFormat="1" ht="24.15" customHeight="1">
      <c r="A306" s="40"/>
      <c r="B306" s="41"/>
      <c r="C306" s="258" t="s">
        <v>424</v>
      </c>
      <c r="D306" s="258" t="s">
        <v>217</v>
      </c>
      <c r="E306" s="259" t="s">
        <v>425</v>
      </c>
      <c r="F306" s="260" t="s">
        <v>426</v>
      </c>
      <c r="G306" s="261" t="s">
        <v>148</v>
      </c>
      <c r="H306" s="262">
        <v>43.159</v>
      </c>
      <c r="I306" s="263"/>
      <c r="J306" s="264">
        <f>ROUND(I306*H306,2)</f>
        <v>0</v>
      </c>
      <c r="K306" s="260" t="s">
        <v>149</v>
      </c>
      <c r="L306" s="265"/>
      <c r="M306" s="266" t="s">
        <v>19</v>
      </c>
      <c r="N306" s="267" t="s">
        <v>43</v>
      </c>
      <c r="O306" s="86"/>
      <c r="P306" s="215">
        <f>O306*H306</f>
        <v>0</v>
      </c>
      <c r="Q306" s="215">
        <v>0.021</v>
      </c>
      <c r="R306" s="215">
        <f>Q306*H306</f>
        <v>0.906339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196</v>
      </c>
      <c r="AT306" s="217" t="s">
        <v>217</v>
      </c>
      <c r="AU306" s="217" t="s">
        <v>151</v>
      </c>
      <c r="AY306" s="19" t="s">
        <v>143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151</v>
      </c>
      <c r="BK306" s="218">
        <f>ROUND(I306*H306,2)</f>
        <v>0</v>
      </c>
      <c r="BL306" s="19" t="s">
        <v>150</v>
      </c>
      <c r="BM306" s="217" t="s">
        <v>427</v>
      </c>
    </row>
    <row r="307" spans="1:51" s="14" customFormat="1" ht="12">
      <c r="A307" s="14"/>
      <c r="B307" s="235"/>
      <c r="C307" s="236"/>
      <c r="D307" s="226" t="s">
        <v>155</v>
      </c>
      <c r="E307" s="236"/>
      <c r="F307" s="238" t="s">
        <v>428</v>
      </c>
      <c r="G307" s="236"/>
      <c r="H307" s="239">
        <v>43.159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155</v>
      </c>
      <c r="AU307" s="245" t="s">
        <v>151</v>
      </c>
      <c r="AV307" s="14" t="s">
        <v>151</v>
      </c>
      <c r="AW307" s="14" t="s">
        <v>4</v>
      </c>
      <c r="AX307" s="14" t="s">
        <v>79</v>
      </c>
      <c r="AY307" s="245" t="s">
        <v>143</v>
      </c>
    </row>
    <row r="308" spans="1:65" s="2" customFormat="1" ht="62.7" customHeight="1">
      <c r="A308" s="40"/>
      <c r="B308" s="41"/>
      <c r="C308" s="206" t="s">
        <v>429</v>
      </c>
      <c r="D308" s="206" t="s">
        <v>145</v>
      </c>
      <c r="E308" s="207" t="s">
        <v>430</v>
      </c>
      <c r="F308" s="208" t="s">
        <v>431</v>
      </c>
      <c r="G308" s="209" t="s">
        <v>174</v>
      </c>
      <c r="H308" s="210">
        <v>1173.1</v>
      </c>
      <c r="I308" s="211"/>
      <c r="J308" s="212">
        <f>ROUND(I308*H308,2)</f>
        <v>0</v>
      </c>
      <c r="K308" s="208" t="s">
        <v>149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0.00176</v>
      </c>
      <c r="R308" s="215">
        <f>Q308*H308</f>
        <v>2.064656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150</v>
      </c>
      <c r="AT308" s="217" t="s">
        <v>145</v>
      </c>
      <c r="AU308" s="217" t="s">
        <v>151</v>
      </c>
      <c r="AY308" s="19" t="s">
        <v>143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151</v>
      </c>
      <c r="BK308" s="218">
        <f>ROUND(I308*H308,2)</f>
        <v>0</v>
      </c>
      <c r="BL308" s="19" t="s">
        <v>150</v>
      </c>
      <c r="BM308" s="217" t="s">
        <v>432</v>
      </c>
    </row>
    <row r="309" spans="1:47" s="2" customFormat="1" ht="12">
      <c r="A309" s="40"/>
      <c r="B309" s="41"/>
      <c r="C309" s="42"/>
      <c r="D309" s="219" t="s">
        <v>153</v>
      </c>
      <c r="E309" s="42"/>
      <c r="F309" s="220" t="s">
        <v>433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153</v>
      </c>
      <c r="AU309" s="19" t="s">
        <v>151</v>
      </c>
    </row>
    <row r="310" spans="1:47" s="2" customFormat="1" ht="12">
      <c r="A310" s="40"/>
      <c r="B310" s="41"/>
      <c r="C310" s="42"/>
      <c r="D310" s="226" t="s">
        <v>213</v>
      </c>
      <c r="E310" s="42"/>
      <c r="F310" s="257" t="s">
        <v>322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213</v>
      </c>
      <c r="AU310" s="19" t="s">
        <v>151</v>
      </c>
    </row>
    <row r="311" spans="1:51" s="13" customFormat="1" ht="12">
      <c r="A311" s="13"/>
      <c r="B311" s="224"/>
      <c r="C311" s="225"/>
      <c r="D311" s="226" t="s">
        <v>155</v>
      </c>
      <c r="E311" s="227" t="s">
        <v>19</v>
      </c>
      <c r="F311" s="228" t="s">
        <v>434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155</v>
      </c>
      <c r="AU311" s="234" t="s">
        <v>151</v>
      </c>
      <c r="AV311" s="13" t="s">
        <v>79</v>
      </c>
      <c r="AW311" s="13" t="s">
        <v>33</v>
      </c>
      <c r="AX311" s="13" t="s">
        <v>71</v>
      </c>
      <c r="AY311" s="234" t="s">
        <v>143</v>
      </c>
    </row>
    <row r="312" spans="1:51" s="14" customFormat="1" ht="12">
      <c r="A312" s="14"/>
      <c r="B312" s="235"/>
      <c r="C312" s="236"/>
      <c r="D312" s="226" t="s">
        <v>155</v>
      </c>
      <c r="E312" s="237" t="s">
        <v>19</v>
      </c>
      <c r="F312" s="238" t="s">
        <v>435</v>
      </c>
      <c r="G312" s="236"/>
      <c r="H312" s="239">
        <v>1173.1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155</v>
      </c>
      <c r="AU312" s="245" t="s">
        <v>151</v>
      </c>
      <c r="AV312" s="14" t="s">
        <v>151</v>
      </c>
      <c r="AW312" s="14" t="s">
        <v>33</v>
      </c>
      <c r="AX312" s="14" t="s">
        <v>79</v>
      </c>
      <c r="AY312" s="245" t="s">
        <v>143</v>
      </c>
    </row>
    <row r="313" spans="1:65" s="2" customFormat="1" ht="24.15" customHeight="1">
      <c r="A313" s="40"/>
      <c r="B313" s="41"/>
      <c r="C313" s="258" t="s">
        <v>436</v>
      </c>
      <c r="D313" s="258" t="s">
        <v>217</v>
      </c>
      <c r="E313" s="259" t="s">
        <v>437</v>
      </c>
      <c r="F313" s="260" t="s">
        <v>438</v>
      </c>
      <c r="G313" s="261" t="s">
        <v>148</v>
      </c>
      <c r="H313" s="262">
        <v>193.562</v>
      </c>
      <c r="I313" s="263"/>
      <c r="J313" s="264">
        <f>ROUND(I313*H313,2)</f>
        <v>0</v>
      </c>
      <c r="K313" s="260" t="s">
        <v>439</v>
      </c>
      <c r="L313" s="265"/>
      <c r="M313" s="266" t="s">
        <v>19</v>
      </c>
      <c r="N313" s="267" t="s">
        <v>43</v>
      </c>
      <c r="O313" s="86"/>
      <c r="P313" s="215">
        <f>O313*H313</f>
        <v>0</v>
      </c>
      <c r="Q313" s="215">
        <v>0.006</v>
      </c>
      <c r="R313" s="215">
        <f>Q313*H313</f>
        <v>1.161372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196</v>
      </c>
      <c r="AT313" s="217" t="s">
        <v>217</v>
      </c>
      <c r="AU313" s="217" t="s">
        <v>151</v>
      </c>
      <c r="AY313" s="19" t="s">
        <v>143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151</v>
      </c>
      <c r="BK313" s="218">
        <f>ROUND(I313*H313,2)</f>
        <v>0</v>
      </c>
      <c r="BL313" s="19" t="s">
        <v>150</v>
      </c>
      <c r="BM313" s="217" t="s">
        <v>440</v>
      </c>
    </row>
    <row r="314" spans="1:51" s="14" customFormat="1" ht="12">
      <c r="A314" s="14"/>
      <c r="B314" s="235"/>
      <c r="C314" s="236"/>
      <c r="D314" s="226" t="s">
        <v>155</v>
      </c>
      <c r="E314" s="237" t="s">
        <v>19</v>
      </c>
      <c r="F314" s="238" t="s">
        <v>441</v>
      </c>
      <c r="G314" s="236"/>
      <c r="H314" s="239">
        <v>175.965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155</v>
      </c>
      <c r="AU314" s="245" t="s">
        <v>151</v>
      </c>
      <c r="AV314" s="14" t="s">
        <v>151</v>
      </c>
      <c r="AW314" s="14" t="s">
        <v>33</v>
      </c>
      <c r="AX314" s="14" t="s">
        <v>79</v>
      </c>
      <c r="AY314" s="245" t="s">
        <v>143</v>
      </c>
    </row>
    <row r="315" spans="1:51" s="14" customFormat="1" ht="12">
      <c r="A315" s="14"/>
      <c r="B315" s="235"/>
      <c r="C315" s="236"/>
      <c r="D315" s="226" t="s">
        <v>155</v>
      </c>
      <c r="E315" s="236"/>
      <c r="F315" s="238" t="s">
        <v>442</v>
      </c>
      <c r="G315" s="236"/>
      <c r="H315" s="239">
        <v>193.562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155</v>
      </c>
      <c r="AU315" s="245" t="s">
        <v>151</v>
      </c>
      <c r="AV315" s="14" t="s">
        <v>151</v>
      </c>
      <c r="AW315" s="14" t="s">
        <v>4</v>
      </c>
      <c r="AX315" s="14" t="s">
        <v>79</v>
      </c>
      <c r="AY315" s="245" t="s">
        <v>143</v>
      </c>
    </row>
    <row r="316" spans="1:65" s="2" customFormat="1" ht="24.15" customHeight="1">
      <c r="A316" s="40"/>
      <c r="B316" s="41"/>
      <c r="C316" s="206" t="s">
        <v>443</v>
      </c>
      <c r="D316" s="206" t="s">
        <v>145</v>
      </c>
      <c r="E316" s="207" t="s">
        <v>444</v>
      </c>
      <c r="F316" s="208" t="s">
        <v>445</v>
      </c>
      <c r="G316" s="209" t="s">
        <v>174</v>
      </c>
      <c r="H316" s="210">
        <v>78.47</v>
      </c>
      <c r="I316" s="211"/>
      <c r="J316" s="212">
        <f>ROUND(I316*H316,2)</f>
        <v>0</v>
      </c>
      <c r="K316" s="208" t="s">
        <v>149</v>
      </c>
      <c r="L316" s="46"/>
      <c r="M316" s="213" t="s">
        <v>19</v>
      </c>
      <c r="N316" s="214" t="s">
        <v>43</v>
      </c>
      <c r="O316" s="86"/>
      <c r="P316" s="215">
        <f>O316*H316</f>
        <v>0</v>
      </c>
      <c r="Q316" s="215">
        <v>3E-05</v>
      </c>
      <c r="R316" s="215">
        <f>Q316*H316</f>
        <v>0.0023541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150</v>
      </c>
      <c r="AT316" s="217" t="s">
        <v>145</v>
      </c>
      <c r="AU316" s="217" t="s">
        <v>151</v>
      </c>
      <c r="AY316" s="19" t="s">
        <v>143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151</v>
      </c>
      <c r="BK316" s="218">
        <f>ROUND(I316*H316,2)</f>
        <v>0</v>
      </c>
      <c r="BL316" s="19" t="s">
        <v>150</v>
      </c>
      <c r="BM316" s="217" t="s">
        <v>446</v>
      </c>
    </row>
    <row r="317" spans="1:47" s="2" customFormat="1" ht="12">
      <c r="A317" s="40"/>
      <c r="B317" s="41"/>
      <c r="C317" s="42"/>
      <c r="D317" s="219" t="s">
        <v>153</v>
      </c>
      <c r="E317" s="42"/>
      <c r="F317" s="220" t="s">
        <v>447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153</v>
      </c>
      <c r="AU317" s="19" t="s">
        <v>151</v>
      </c>
    </row>
    <row r="318" spans="1:51" s="14" customFormat="1" ht="12">
      <c r="A318" s="14"/>
      <c r="B318" s="235"/>
      <c r="C318" s="236"/>
      <c r="D318" s="226" t="s">
        <v>155</v>
      </c>
      <c r="E318" s="237" t="s">
        <v>19</v>
      </c>
      <c r="F318" s="238" t="s">
        <v>448</v>
      </c>
      <c r="G318" s="236"/>
      <c r="H318" s="239">
        <v>78.47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155</v>
      </c>
      <c r="AU318" s="245" t="s">
        <v>151</v>
      </c>
      <c r="AV318" s="14" t="s">
        <v>151</v>
      </c>
      <c r="AW318" s="14" t="s">
        <v>33</v>
      </c>
      <c r="AX318" s="14" t="s">
        <v>79</v>
      </c>
      <c r="AY318" s="245" t="s">
        <v>143</v>
      </c>
    </row>
    <row r="319" spans="1:65" s="2" customFormat="1" ht="24.15" customHeight="1">
      <c r="A319" s="40"/>
      <c r="B319" s="41"/>
      <c r="C319" s="258" t="s">
        <v>449</v>
      </c>
      <c r="D319" s="258" t="s">
        <v>217</v>
      </c>
      <c r="E319" s="259" t="s">
        <v>450</v>
      </c>
      <c r="F319" s="260" t="s">
        <v>451</v>
      </c>
      <c r="G319" s="261" t="s">
        <v>174</v>
      </c>
      <c r="H319" s="262">
        <v>82.394</v>
      </c>
      <c r="I319" s="263"/>
      <c r="J319" s="264">
        <f>ROUND(I319*H319,2)</f>
        <v>0</v>
      </c>
      <c r="K319" s="260" t="s">
        <v>149</v>
      </c>
      <c r="L319" s="265"/>
      <c r="M319" s="266" t="s">
        <v>19</v>
      </c>
      <c r="N319" s="267" t="s">
        <v>43</v>
      </c>
      <c r="O319" s="86"/>
      <c r="P319" s="215">
        <f>O319*H319</f>
        <v>0</v>
      </c>
      <c r="Q319" s="215">
        <v>0.00072</v>
      </c>
      <c r="R319" s="215">
        <f>Q319*H319</f>
        <v>0.05932368000000001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196</v>
      </c>
      <c r="AT319" s="217" t="s">
        <v>217</v>
      </c>
      <c r="AU319" s="217" t="s">
        <v>151</v>
      </c>
      <c r="AY319" s="19" t="s">
        <v>143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151</v>
      </c>
      <c r="BK319" s="218">
        <f>ROUND(I319*H319,2)</f>
        <v>0</v>
      </c>
      <c r="BL319" s="19" t="s">
        <v>150</v>
      </c>
      <c r="BM319" s="217" t="s">
        <v>452</v>
      </c>
    </row>
    <row r="320" spans="1:51" s="14" customFormat="1" ht="12">
      <c r="A320" s="14"/>
      <c r="B320" s="235"/>
      <c r="C320" s="236"/>
      <c r="D320" s="226" t="s">
        <v>155</v>
      </c>
      <c r="E320" s="236"/>
      <c r="F320" s="238" t="s">
        <v>453</v>
      </c>
      <c r="G320" s="236"/>
      <c r="H320" s="239">
        <v>82.394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155</v>
      </c>
      <c r="AU320" s="245" t="s">
        <v>151</v>
      </c>
      <c r="AV320" s="14" t="s">
        <v>151</v>
      </c>
      <c r="AW320" s="14" t="s">
        <v>4</v>
      </c>
      <c r="AX320" s="14" t="s">
        <v>79</v>
      </c>
      <c r="AY320" s="245" t="s">
        <v>143</v>
      </c>
    </row>
    <row r="321" spans="1:65" s="2" customFormat="1" ht="37.8" customHeight="1">
      <c r="A321" s="40"/>
      <c r="B321" s="41"/>
      <c r="C321" s="206" t="s">
        <v>454</v>
      </c>
      <c r="D321" s="206" t="s">
        <v>145</v>
      </c>
      <c r="E321" s="207" t="s">
        <v>455</v>
      </c>
      <c r="F321" s="208" t="s">
        <v>456</v>
      </c>
      <c r="G321" s="209" t="s">
        <v>148</v>
      </c>
      <c r="H321" s="210">
        <v>94.164</v>
      </c>
      <c r="I321" s="211"/>
      <c r="J321" s="212">
        <f>ROUND(I321*H321,2)</f>
        <v>0</v>
      </c>
      <c r="K321" s="208" t="s">
        <v>149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0.0057</v>
      </c>
      <c r="R321" s="215">
        <f>Q321*H321</f>
        <v>0.5367348000000001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150</v>
      </c>
      <c r="AT321" s="217" t="s">
        <v>145</v>
      </c>
      <c r="AU321" s="217" t="s">
        <v>151</v>
      </c>
      <c r="AY321" s="19" t="s">
        <v>143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151</v>
      </c>
      <c r="BK321" s="218">
        <f>ROUND(I321*H321,2)</f>
        <v>0</v>
      </c>
      <c r="BL321" s="19" t="s">
        <v>150</v>
      </c>
      <c r="BM321" s="217" t="s">
        <v>457</v>
      </c>
    </row>
    <row r="322" spans="1:47" s="2" customFormat="1" ht="12">
      <c r="A322" s="40"/>
      <c r="B322" s="41"/>
      <c r="C322" s="42"/>
      <c r="D322" s="219" t="s">
        <v>153</v>
      </c>
      <c r="E322" s="42"/>
      <c r="F322" s="220" t="s">
        <v>458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153</v>
      </c>
      <c r="AU322" s="19" t="s">
        <v>151</v>
      </c>
    </row>
    <row r="323" spans="1:51" s="13" customFormat="1" ht="12">
      <c r="A323" s="13"/>
      <c r="B323" s="224"/>
      <c r="C323" s="225"/>
      <c r="D323" s="226" t="s">
        <v>155</v>
      </c>
      <c r="E323" s="227" t="s">
        <v>19</v>
      </c>
      <c r="F323" s="228" t="s">
        <v>341</v>
      </c>
      <c r="G323" s="225"/>
      <c r="H323" s="227" t="s">
        <v>19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155</v>
      </c>
      <c r="AU323" s="234" t="s">
        <v>151</v>
      </c>
      <c r="AV323" s="13" t="s">
        <v>79</v>
      </c>
      <c r="AW323" s="13" t="s">
        <v>33</v>
      </c>
      <c r="AX323" s="13" t="s">
        <v>71</v>
      </c>
      <c r="AY323" s="234" t="s">
        <v>143</v>
      </c>
    </row>
    <row r="324" spans="1:51" s="14" customFormat="1" ht="12">
      <c r="A324" s="14"/>
      <c r="B324" s="235"/>
      <c r="C324" s="236"/>
      <c r="D324" s="226" t="s">
        <v>155</v>
      </c>
      <c r="E324" s="237" t="s">
        <v>19</v>
      </c>
      <c r="F324" s="238" t="s">
        <v>342</v>
      </c>
      <c r="G324" s="236"/>
      <c r="H324" s="239">
        <v>94.164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155</v>
      </c>
      <c r="AU324" s="245" t="s">
        <v>151</v>
      </c>
      <c r="AV324" s="14" t="s">
        <v>151</v>
      </c>
      <c r="AW324" s="14" t="s">
        <v>33</v>
      </c>
      <c r="AX324" s="14" t="s">
        <v>79</v>
      </c>
      <c r="AY324" s="245" t="s">
        <v>143</v>
      </c>
    </row>
    <row r="325" spans="1:65" s="2" customFormat="1" ht="37.8" customHeight="1">
      <c r="A325" s="40"/>
      <c r="B325" s="41"/>
      <c r="C325" s="206" t="s">
        <v>459</v>
      </c>
      <c r="D325" s="206" t="s">
        <v>145</v>
      </c>
      <c r="E325" s="207" t="s">
        <v>460</v>
      </c>
      <c r="F325" s="208" t="s">
        <v>461</v>
      </c>
      <c r="G325" s="209" t="s">
        <v>148</v>
      </c>
      <c r="H325" s="210">
        <v>2037.461</v>
      </c>
      <c r="I325" s="211"/>
      <c r="J325" s="212">
        <f>ROUND(I325*H325,2)</f>
        <v>0</v>
      </c>
      <c r="K325" s="208" t="s">
        <v>149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0.0033</v>
      </c>
      <c r="R325" s="215">
        <f>Q325*H325</f>
        <v>6.7236213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150</v>
      </c>
      <c r="AT325" s="217" t="s">
        <v>145</v>
      </c>
      <c r="AU325" s="217" t="s">
        <v>151</v>
      </c>
      <c r="AY325" s="19" t="s">
        <v>143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151</v>
      </c>
      <c r="BK325" s="218">
        <f>ROUND(I325*H325,2)</f>
        <v>0</v>
      </c>
      <c r="BL325" s="19" t="s">
        <v>150</v>
      </c>
      <c r="BM325" s="217" t="s">
        <v>462</v>
      </c>
    </row>
    <row r="326" spans="1:47" s="2" customFormat="1" ht="12">
      <c r="A326" s="40"/>
      <c r="B326" s="41"/>
      <c r="C326" s="42"/>
      <c r="D326" s="219" t="s">
        <v>153</v>
      </c>
      <c r="E326" s="42"/>
      <c r="F326" s="220" t="s">
        <v>463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153</v>
      </c>
      <c r="AU326" s="19" t="s">
        <v>151</v>
      </c>
    </row>
    <row r="327" spans="1:51" s="13" customFormat="1" ht="12">
      <c r="A327" s="13"/>
      <c r="B327" s="224"/>
      <c r="C327" s="225"/>
      <c r="D327" s="226" t="s">
        <v>155</v>
      </c>
      <c r="E327" s="227" t="s">
        <v>19</v>
      </c>
      <c r="F327" s="228" t="s">
        <v>343</v>
      </c>
      <c r="G327" s="225"/>
      <c r="H327" s="227" t="s">
        <v>19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155</v>
      </c>
      <c r="AU327" s="234" t="s">
        <v>151</v>
      </c>
      <c r="AV327" s="13" t="s">
        <v>79</v>
      </c>
      <c r="AW327" s="13" t="s">
        <v>33</v>
      </c>
      <c r="AX327" s="13" t="s">
        <v>71</v>
      </c>
      <c r="AY327" s="234" t="s">
        <v>143</v>
      </c>
    </row>
    <row r="328" spans="1:51" s="14" customFormat="1" ht="12">
      <c r="A328" s="14"/>
      <c r="B328" s="235"/>
      <c r="C328" s="236"/>
      <c r="D328" s="226" t="s">
        <v>155</v>
      </c>
      <c r="E328" s="237" t="s">
        <v>19</v>
      </c>
      <c r="F328" s="238" t="s">
        <v>344</v>
      </c>
      <c r="G328" s="236"/>
      <c r="H328" s="239">
        <v>2037.461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155</v>
      </c>
      <c r="AU328" s="245" t="s">
        <v>151</v>
      </c>
      <c r="AV328" s="14" t="s">
        <v>151</v>
      </c>
      <c r="AW328" s="14" t="s">
        <v>33</v>
      </c>
      <c r="AX328" s="14" t="s">
        <v>79</v>
      </c>
      <c r="AY328" s="245" t="s">
        <v>143</v>
      </c>
    </row>
    <row r="329" spans="1:65" s="2" customFormat="1" ht="49.05" customHeight="1">
      <c r="A329" s="40"/>
      <c r="B329" s="41"/>
      <c r="C329" s="206" t="s">
        <v>464</v>
      </c>
      <c r="D329" s="206" t="s">
        <v>145</v>
      </c>
      <c r="E329" s="207" t="s">
        <v>465</v>
      </c>
      <c r="F329" s="208" t="s">
        <v>466</v>
      </c>
      <c r="G329" s="209" t="s">
        <v>174</v>
      </c>
      <c r="H329" s="210">
        <v>1319.85</v>
      </c>
      <c r="I329" s="211"/>
      <c r="J329" s="212">
        <f>ROUND(I329*H329,2)</f>
        <v>0</v>
      </c>
      <c r="K329" s="208" t="s">
        <v>149</v>
      </c>
      <c r="L329" s="46"/>
      <c r="M329" s="213" t="s">
        <v>19</v>
      </c>
      <c r="N329" s="214" t="s">
        <v>43</v>
      </c>
      <c r="O329" s="86"/>
      <c r="P329" s="215">
        <f>O329*H329</f>
        <v>0</v>
      </c>
      <c r="Q329" s="215">
        <v>0.00023</v>
      </c>
      <c r="R329" s="215">
        <f>Q329*H329</f>
        <v>0.3035655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150</v>
      </c>
      <c r="AT329" s="217" t="s">
        <v>145</v>
      </c>
      <c r="AU329" s="217" t="s">
        <v>151</v>
      </c>
      <c r="AY329" s="19" t="s">
        <v>143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151</v>
      </c>
      <c r="BK329" s="218">
        <f>ROUND(I329*H329,2)</f>
        <v>0</v>
      </c>
      <c r="BL329" s="19" t="s">
        <v>150</v>
      </c>
      <c r="BM329" s="217" t="s">
        <v>467</v>
      </c>
    </row>
    <row r="330" spans="1:47" s="2" customFormat="1" ht="12">
      <c r="A330" s="40"/>
      <c r="B330" s="41"/>
      <c r="C330" s="42"/>
      <c r="D330" s="219" t="s">
        <v>153</v>
      </c>
      <c r="E330" s="42"/>
      <c r="F330" s="220" t="s">
        <v>468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153</v>
      </c>
      <c r="AU330" s="19" t="s">
        <v>151</v>
      </c>
    </row>
    <row r="331" spans="1:51" s="14" customFormat="1" ht="12">
      <c r="A331" s="14"/>
      <c r="B331" s="235"/>
      <c r="C331" s="236"/>
      <c r="D331" s="226" t="s">
        <v>155</v>
      </c>
      <c r="E331" s="237" t="s">
        <v>19</v>
      </c>
      <c r="F331" s="238" t="s">
        <v>469</v>
      </c>
      <c r="G331" s="236"/>
      <c r="H331" s="239">
        <v>576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155</v>
      </c>
      <c r="AU331" s="245" t="s">
        <v>151</v>
      </c>
      <c r="AV331" s="14" t="s">
        <v>151</v>
      </c>
      <c r="AW331" s="14" t="s">
        <v>33</v>
      </c>
      <c r="AX331" s="14" t="s">
        <v>71</v>
      </c>
      <c r="AY331" s="245" t="s">
        <v>143</v>
      </c>
    </row>
    <row r="332" spans="1:51" s="14" customFormat="1" ht="12">
      <c r="A332" s="14"/>
      <c r="B332" s="235"/>
      <c r="C332" s="236"/>
      <c r="D332" s="226" t="s">
        <v>155</v>
      </c>
      <c r="E332" s="237" t="s">
        <v>19</v>
      </c>
      <c r="F332" s="238" t="s">
        <v>470</v>
      </c>
      <c r="G332" s="236"/>
      <c r="H332" s="239">
        <v>743.85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155</v>
      </c>
      <c r="AU332" s="245" t="s">
        <v>151</v>
      </c>
      <c r="AV332" s="14" t="s">
        <v>151</v>
      </c>
      <c r="AW332" s="14" t="s">
        <v>33</v>
      </c>
      <c r="AX332" s="14" t="s">
        <v>71</v>
      </c>
      <c r="AY332" s="245" t="s">
        <v>143</v>
      </c>
    </row>
    <row r="333" spans="1:51" s="15" customFormat="1" ht="12">
      <c r="A333" s="15"/>
      <c r="B333" s="246"/>
      <c r="C333" s="247"/>
      <c r="D333" s="226" t="s">
        <v>155</v>
      </c>
      <c r="E333" s="248" t="s">
        <v>19</v>
      </c>
      <c r="F333" s="249" t="s">
        <v>171</v>
      </c>
      <c r="G333" s="247"/>
      <c r="H333" s="250">
        <v>1319.85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6" t="s">
        <v>155</v>
      </c>
      <c r="AU333" s="256" t="s">
        <v>151</v>
      </c>
      <c r="AV333" s="15" t="s">
        <v>150</v>
      </c>
      <c r="AW333" s="15" t="s">
        <v>33</v>
      </c>
      <c r="AX333" s="15" t="s">
        <v>79</v>
      </c>
      <c r="AY333" s="256" t="s">
        <v>143</v>
      </c>
    </row>
    <row r="334" spans="1:65" s="2" customFormat="1" ht="49.05" customHeight="1">
      <c r="A334" s="40"/>
      <c r="B334" s="41"/>
      <c r="C334" s="206" t="s">
        <v>471</v>
      </c>
      <c r="D334" s="206" t="s">
        <v>145</v>
      </c>
      <c r="E334" s="207" t="s">
        <v>472</v>
      </c>
      <c r="F334" s="208" t="s">
        <v>473</v>
      </c>
      <c r="G334" s="209" t="s">
        <v>174</v>
      </c>
      <c r="H334" s="210">
        <v>1173.1</v>
      </c>
      <c r="I334" s="211"/>
      <c r="J334" s="212">
        <f>ROUND(I334*H334,2)</f>
        <v>0</v>
      </c>
      <c r="K334" s="208" t="s">
        <v>149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0.00208</v>
      </c>
      <c r="R334" s="215">
        <f>Q334*H334</f>
        <v>2.4400479999999996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150</v>
      </c>
      <c r="AT334" s="217" t="s">
        <v>145</v>
      </c>
      <c r="AU334" s="217" t="s">
        <v>151</v>
      </c>
      <c r="AY334" s="19" t="s">
        <v>143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151</v>
      </c>
      <c r="BK334" s="218">
        <f>ROUND(I334*H334,2)</f>
        <v>0</v>
      </c>
      <c r="BL334" s="19" t="s">
        <v>150</v>
      </c>
      <c r="BM334" s="217" t="s">
        <v>474</v>
      </c>
    </row>
    <row r="335" spans="1:47" s="2" customFormat="1" ht="12">
      <c r="A335" s="40"/>
      <c r="B335" s="41"/>
      <c r="C335" s="42"/>
      <c r="D335" s="219" t="s">
        <v>153</v>
      </c>
      <c r="E335" s="42"/>
      <c r="F335" s="220" t="s">
        <v>475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153</v>
      </c>
      <c r="AU335" s="19" t="s">
        <v>151</v>
      </c>
    </row>
    <row r="336" spans="1:51" s="13" customFormat="1" ht="12">
      <c r="A336" s="13"/>
      <c r="B336" s="224"/>
      <c r="C336" s="225"/>
      <c r="D336" s="226" t="s">
        <v>155</v>
      </c>
      <c r="E336" s="227" t="s">
        <v>19</v>
      </c>
      <c r="F336" s="228" t="s">
        <v>476</v>
      </c>
      <c r="G336" s="225"/>
      <c r="H336" s="227" t="s">
        <v>19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155</v>
      </c>
      <c r="AU336" s="234" t="s">
        <v>151</v>
      </c>
      <c r="AV336" s="13" t="s">
        <v>79</v>
      </c>
      <c r="AW336" s="13" t="s">
        <v>33</v>
      </c>
      <c r="AX336" s="13" t="s">
        <v>71</v>
      </c>
      <c r="AY336" s="234" t="s">
        <v>143</v>
      </c>
    </row>
    <row r="337" spans="1:51" s="14" customFormat="1" ht="12">
      <c r="A337" s="14"/>
      <c r="B337" s="235"/>
      <c r="C337" s="236"/>
      <c r="D337" s="226" t="s">
        <v>155</v>
      </c>
      <c r="E337" s="237" t="s">
        <v>19</v>
      </c>
      <c r="F337" s="238" t="s">
        <v>435</v>
      </c>
      <c r="G337" s="236"/>
      <c r="H337" s="239">
        <v>1173.1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155</v>
      </c>
      <c r="AU337" s="245" t="s">
        <v>151</v>
      </c>
      <c r="AV337" s="14" t="s">
        <v>151</v>
      </c>
      <c r="AW337" s="14" t="s">
        <v>33</v>
      </c>
      <c r="AX337" s="14" t="s">
        <v>79</v>
      </c>
      <c r="AY337" s="245" t="s">
        <v>143</v>
      </c>
    </row>
    <row r="338" spans="1:65" s="2" customFormat="1" ht="37.8" customHeight="1">
      <c r="A338" s="40"/>
      <c r="B338" s="41"/>
      <c r="C338" s="206" t="s">
        <v>477</v>
      </c>
      <c r="D338" s="206" t="s">
        <v>145</v>
      </c>
      <c r="E338" s="207" t="s">
        <v>478</v>
      </c>
      <c r="F338" s="208" t="s">
        <v>479</v>
      </c>
      <c r="G338" s="209" t="s">
        <v>148</v>
      </c>
      <c r="H338" s="210">
        <v>438.105</v>
      </c>
      <c r="I338" s="211"/>
      <c r="J338" s="212">
        <f>ROUND(I338*H338,2)</f>
        <v>0</v>
      </c>
      <c r="K338" s="208" t="s">
        <v>149</v>
      </c>
      <c r="L338" s="46"/>
      <c r="M338" s="213" t="s">
        <v>19</v>
      </c>
      <c r="N338" s="214" t="s">
        <v>43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150</v>
      </c>
      <c r="AT338" s="217" t="s">
        <v>145</v>
      </c>
      <c r="AU338" s="217" t="s">
        <v>151</v>
      </c>
      <c r="AY338" s="19" t="s">
        <v>143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151</v>
      </c>
      <c r="BK338" s="218">
        <f>ROUND(I338*H338,2)</f>
        <v>0</v>
      </c>
      <c r="BL338" s="19" t="s">
        <v>150</v>
      </c>
      <c r="BM338" s="217" t="s">
        <v>480</v>
      </c>
    </row>
    <row r="339" spans="1:47" s="2" customFormat="1" ht="12">
      <c r="A339" s="40"/>
      <c r="B339" s="41"/>
      <c r="C339" s="42"/>
      <c r="D339" s="219" t="s">
        <v>153</v>
      </c>
      <c r="E339" s="42"/>
      <c r="F339" s="220" t="s">
        <v>481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153</v>
      </c>
      <c r="AU339" s="19" t="s">
        <v>151</v>
      </c>
    </row>
    <row r="340" spans="1:47" s="2" customFormat="1" ht="12">
      <c r="A340" s="40"/>
      <c r="B340" s="41"/>
      <c r="C340" s="42"/>
      <c r="D340" s="226" t="s">
        <v>213</v>
      </c>
      <c r="E340" s="42"/>
      <c r="F340" s="257" t="s">
        <v>482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213</v>
      </c>
      <c r="AU340" s="19" t="s">
        <v>151</v>
      </c>
    </row>
    <row r="341" spans="1:51" s="13" customFormat="1" ht="12">
      <c r="A341" s="13"/>
      <c r="B341" s="224"/>
      <c r="C341" s="225"/>
      <c r="D341" s="226" t="s">
        <v>155</v>
      </c>
      <c r="E341" s="227" t="s">
        <v>19</v>
      </c>
      <c r="F341" s="228" t="s">
        <v>483</v>
      </c>
      <c r="G341" s="225"/>
      <c r="H341" s="227" t="s">
        <v>19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155</v>
      </c>
      <c r="AU341" s="234" t="s">
        <v>151</v>
      </c>
      <c r="AV341" s="13" t="s">
        <v>79</v>
      </c>
      <c r="AW341" s="13" t="s">
        <v>33</v>
      </c>
      <c r="AX341" s="13" t="s">
        <v>71</v>
      </c>
      <c r="AY341" s="234" t="s">
        <v>143</v>
      </c>
    </row>
    <row r="342" spans="1:51" s="14" customFormat="1" ht="12">
      <c r="A342" s="14"/>
      <c r="B342" s="235"/>
      <c r="C342" s="236"/>
      <c r="D342" s="226" t="s">
        <v>155</v>
      </c>
      <c r="E342" s="237" t="s">
        <v>19</v>
      </c>
      <c r="F342" s="238" t="s">
        <v>484</v>
      </c>
      <c r="G342" s="236"/>
      <c r="H342" s="239">
        <v>438.105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155</v>
      </c>
      <c r="AU342" s="245" t="s">
        <v>151</v>
      </c>
      <c r="AV342" s="14" t="s">
        <v>151</v>
      </c>
      <c r="AW342" s="14" t="s">
        <v>33</v>
      </c>
      <c r="AX342" s="14" t="s">
        <v>79</v>
      </c>
      <c r="AY342" s="245" t="s">
        <v>143</v>
      </c>
    </row>
    <row r="343" spans="1:65" s="2" customFormat="1" ht="16.5" customHeight="1">
      <c r="A343" s="40"/>
      <c r="B343" s="41"/>
      <c r="C343" s="206" t="s">
        <v>485</v>
      </c>
      <c r="D343" s="206" t="s">
        <v>145</v>
      </c>
      <c r="E343" s="207" t="s">
        <v>486</v>
      </c>
      <c r="F343" s="208" t="s">
        <v>487</v>
      </c>
      <c r="G343" s="209" t="s">
        <v>148</v>
      </c>
      <c r="H343" s="210">
        <v>2037.461</v>
      </c>
      <c r="I343" s="211"/>
      <c r="J343" s="212">
        <f>ROUND(I343*H343,2)</f>
        <v>0</v>
      </c>
      <c r="K343" s="208" t="s">
        <v>149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150</v>
      </c>
      <c r="AT343" s="217" t="s">
        <v>145</v>
      </c>
      <c r="AU343" s="217" t="s">
        <v>151</v>
      </c>
      <c r="AY343" s="19" t="s">
        <v>143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151</v>
      </c>
      <c r="BK343" s="218">
        <f>ROUND(I343*H343,2)</f>
        <v>0</v>
      </c>
      <c r="BL343" s="19" t="s">
        <v>150</v>
      </c>
      <c r="BM343" s="217" t="s">
        <v>488</v>
      </c>
    </row>
    <row r="344" spans="1:47" s="2" customFormat="1" ht="12">
      <c r="A344" s="40"/>
      <c r="B344" s="41"/>
      <c r="C344" s="42"/>
      <c r="D344" s="219" t="s">
        <v>153</v>
      </c>
      <c r="E344" s="42"/>
      <c r="F344" s="220" t="s">
        <v>489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153</v>
      </c>
      <c r="AU344" s="19" t="s">
        <v>151</v>
      </c>
    </row>
    <row r="345" spans="1:47" s="2" customFormat="1" ht="12">
      <c r="A345" s="40"/>
      <c r="B345" s="41"/>
      <c r="C345" s="42"/>
      <c r="D345" s="226" t="s">
        <v>213</v>
      </c>
      <c r="E345" s="42"/>
      <c r="F345" s="257" t="s">
        <v>490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213</v>
      </c>
      <c r="AU345" s="19" t="s">
        <v>151</v>
      </c>
    </row>
    <row r="346" spans="1:65" s="2" customFormat="1" ht="33" customHeight="1">
      <c r="A346" s="40"/>
      <c r="B346" s="41"/>
      <c r="C346" s="206" t="s">
        <v>491</v>
      </c>
      <c r="D346" s="206" t="s">
        <v>145</v>
      </c>
      <c r="E346" s="207" t="s">
        <v>492</v>
      </c>
      <c r="F346" s="208" t="s">
        <v>493</v>
      </c>
      <c r="G346" s="209" t="s">
        <v>191</v>
      </c>
      <c r="H346" s="210">
        <v>3.706</v>
      </c>
      <c r="I346" s="211"/>
      <c r="J346" s="212">
        <f>ROUND(I346*H346,2)</f>
        <v>0</v>
      </c>
      <c r="K346" s="208" t="s">
        <v>149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2.50187</v>
      </c>
      <c r="R346" s="215">
        <f>Q346*H346</f>
        <v>9.27193022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150</v>
      </c>
      <c r="AT346" s="217" t="s">
        <v>145</v>
      </c>
      <c r="AU346" s="217" t="s">
        <v>151</v>
      </c>
      <c r="AY346" s="19" t="s">
        <v>143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151</v>
      </c>
      <c r="BK346" s="218">
        <f>ROUND(I346*H346,2)</f>
        <v>0</v>
      </c>
      <c r="BL346" s="19" t="s">
        <v>150</v>
      </c>
      <c r="BM346" s="217" t="s">
        <v>494</v>
      </c>
    </row>
    <row r="347" spans="1:47" s="2" customFormat="1" ht="12">
      <c r="A347" s="40"/>
      <c r="B347" s="41"/>
      <c r="C347" s="42"/>
      <c r="D347" s="219" t="s">
        <v>153</v>
      </c>
      <c r="E347" s="42"/>
      <c r="F347" s="220" t="s">
        <v>495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153</v>
      </c>
      <c r="AU347" s="19" t="s">
        <v>151</v>
      </c>
    </row>
    <row r="348" spans="1:51" s="13" customFormat="1" ht="12">
      <c r="A348" s="13"/>
      <c r="B348" s="224"/>
      <c r="C348" s="225"/>
      <c r="D348" s="226" t="s">
        <v>155</v>
      </c>
      <c r="E348" s="227" t="s">
        <v>19</v>
      </c>
      <c r="F348" s="228" t="s">
        <v>496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155</v>
      </c>
      <c r="AU348" s="234" t="s">
        <v>151</v>
      </c>
      <c r="AV348" s="13" t="s">
        <v>79</v>
      </c>
      <c r="AW348" s="13" t="s">
        <v>33</v>
      </c>
      <c r="AX348" s="13" t="s">
        <v>71</v>
      </c>
      <c r="AY348" s="234" t="s">
        <v>143</v>
      </c>
    </row>
    <row r="349" spans="1:51" s="14" customFormat="1" ht="12">
      <c r="A349" s="14"/>
      <c r="B349" s="235"/>
      <c r="C349" s="236"/>
      <c r="D349" s="226" t="s">
        <v>155</v>
      </c>
      <c r="E349" s="237" t="s">
        <v>19</v>
      </c>
      <c r="F349" s="238" t="s">
        <v>497</v>
      </c>
      <c r="G349" s="236"/>
      <c r="H349" s="239">
        <v>3.706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155</v>
      </c>
      <c r="AU349" s="245" t="s">
        <v>151</v>
      </c>
      <c r="AV349" s="14" t="s">
        <v>151</v>
      </c>
      <c r="AW349" s="14" t="s">
        <v>33</v>
      </c>
      <c r="AX349" s="14" t="s">
        <v>79</v>
      </c>
      <c r="AY349" s="245" t="s">
        <v>143</v>
      </c>
    </row>
    <row r="350" spans="1:65" s="2" customFormat="1" ht="24.15" customHeight="1">
      <c r="A350" s="40"/>
      <c r="B350" s="41"/>
      <c r="C350" s="206" t="s">
        <v>498</v>
      </c>
      <c r="D350" s="206" t="s">
        <v>145</v>
      </c>
      <c r="E350" s="207" t="s">
        <v>499</v>
      </c>
      <c r="F350" s="208" t="s">
        <v>500</v>
      </c>
      <c r="G350" s="209" t="s">
        <v>148</v>
      </c>
      <c r="H350" s="210">
        <v>29.751</v>
      </c>
      <c r="I350" s="211"/>
      <c r="J350" s="212">
        <f>ROUND(I350*H350,2)</f>
        <v>0</v>
      </c>
      <c r="K350" s="208" t="s">
        <v>149</v>
      </c>
      <c r="L350" s="46"/>
      <c r="M350" s="213" t="s">
        <v>19</v>
      </c>
      <c r="N350" s="214" t="s">
        <v>43</v>
      </c>
      <c r="O350" s="86"/>
      <c r="P350" s="215">
        <f>O350*H350</f>
        <v>0</v>
      </c>
      <c r="Q350" s="215">
        <v>0.077</v>
      </c>
      <c r="R350" s="215">
        <f>Q350*H350</f>
        <v>2.290827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150</v>
      </c>
      <c r="AT350" s="217" t="s">
        <v>145</v>
      </c>
      <c r="AU350" s="217" t="s">
        <v>151</v>
      </c>
      <c r="AY350" s="19" t="s">
        <v>143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151</v>
      </c>
      <c r="BK350" s="218">
        <f>ROUND(I350*H350,2)</f>
        <v>0</v>
      </c>
      <c r="BL350" s="19" t="s">
        <v>150</v>
      </c>
      <c r="BM350" s="217" t="s">
        <v>501</v>
      </c>
    </row>
    <row r="351" spans="1:47" s="2" customFormat="1" ht="12">
      <c r="A351" s="40"/>
      <c r="B351" s="41"/>
      <c r="C351" s="42"/>
      <c r="D351" s="219" t="s">
        <v>153</v>
      </c>
      <c r="E351" s="42"/>
      <c r="F351" s="220" t="s">
        <v>502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153</v>
      </c>
      <c r="AU351" s="19" t="s">
        <v>151</v>
      </c>
    </row>
    <row r="352" spans="1:47" s="2" customFormat="1" ht="12">
      <c r="A352" s="40"/>
      <c r="B352" s="41"/>
      <c r="C352" s="42"/>
      <c r="D352" s="226" t="s">
        <v>213</v>
      </c>
      <c r="E352" s="42"/>
      <c r="F352" s="257" t="s">
        <v>503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213</v>
      </c>
      <c r="AU352" s="19" t="s">
        <v>151</v>
      </c>
    </row>
    <row r="353" spans="1:51" s="13" customFormat="1" ht="12">
      <c r="A353" s="13"/>
      <c r="B353" s="224"/>
      <c r="C353" s="225"/>
      <c r="D353" s="226" t="s">
        <v>155</v>
      </c>
      <c r="E353" s="227" t="s">
        <v>19</v>
      </c>
      <c r="F353" s="228" t="s">
        <v>504</v>
      </c>
      <c r="G353" s="225"/>
      <c r="H353" s="227" t="s">
        <v>19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155</v>
      </c>
      <c r="AU353" s="234" t="s">
        <v>151</v>
      </c>
      <c r="AV353" s="13" t="s">
        <v>79</v>
      </c>
      <c r="AW353" s="13" t="s">
        <v>33</v>
      </c>
      <c r="AX353" s="13" t="s">
        <v>71</v>
      </c>
      <c r="AY353" s="234" t="s">
        <v>143</v>
      </c>
    </row>
    <row r="354" spans="1:51" s="13" customFormat="1" ht="12">
      <c r="A354" s="13"/>
      <c r="B354" s="224"/>
      <c r="C354" s="225"/>
      <c r="D354" s="226" t="s">
        <v>155</v>
      </c>
      <c r="E354" s="227" t="s">
        <v>19</v>
      </c>
      <c r="F354" s="228" t="s">
        <v>169</v>
      </c>
      <c r="G354" s="225"/>
      <c r="H354" s="227" t="s">
        <v>19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155</v>
      </c>
      <c r="AU354" s="234" t="s">
        <v>151</v>
      </c>
      <c r="AV354" s="13" t="s">
        <v>79</v>
      </c>
      <c r="AW354" s="13" t="s">
        <v>33</v>
      </c>
      <c r="AX354" s="13" t="s">
        <v>71</v>
      </c>
      <c r="AY354" s="234" t="s">
        <v>143</v>
      </c>
    </row>
    <row r="355" spans="1:51" s="14" customFormat="1" ht="12">
      <c r="A355" s="14"/>
      <c r="B355" s="235"/>
      <c r="C355" s="236"/>
      <c r="D355" s="226" t="s">
        <v>155</v>
      </c>
      <c r="E355" s="237" t="s">
        <v>19</v>
      </c>
      <c r="F355" s="238" t="s">
        <v>505</v>
      </c>
      <c r="G355" s="236"/>
      <c r="H355" s="239">
        <v>29.751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155</v>
      </c>
      <c r="AU355" s="245" t="s">
        <v>151</v>
      </c>
      <c r="AV355" s="14" t="s">
        <v>151</v>
      </c>
      <c r="AW355" s="14" t="s">
        <v>33</v>
      </c>
      <c r="AX355" s="14" t="s">
        <v>79</v>
      </c>
      <c r="AY355" s="245" t="s">
        <v>143</v>
      </c>
    </row>
    <row r="356" spans="1:63" s="12" customFormat="1" ht="22.8" customHeight="1">
      <c r="A356" s="12"/>
      <c r="B356" s="190"/>
      <c r="C356" s="191"/>
      <c r="D356" s="192" t="s">
        <v>70</v>
      </c>
      <c r="E356" s="204" t="s">
        <v>201</v>
      </c>
      <c r="F356" s="204" t="s">
        <v>506</v>
      </c>
      <c r="G356" s="191"/>
      <c r="H356" s="191"/>
      <c r="I356" s="194"/>
      <c r="J356" s="205">
        <f>BK356</f>
        <v>0</v>
      </c>
      <c r="K356" s="191"/>
      <c r="L356" s="196"/>
      <c r="M356" s="197"/>
      <c r="N356" s="198"/>
      <c r="O356" s="198"/>
      <c r="P356" s="199">
        <f>SUM(P357:P414)</f>
        <v>0</v>
      </c>
      <c r="Q356" s="198"/>
      <c r="R356" s="199">
        <f>SUM(R357:R414)</f>
        <v>2.4877330800000004</v>
      </c>
      <c r="S356" s="198"/>
      <c r="T356" s="200">
        <f>SUM(T357:T414)</f>
        <v>78.77846600000001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1" t="s">
        <v>79</v>
      </c>
      <c r="AT356" s="202" t="s">
        <v>70</v>
      </c>
      <c r="AU356" s="202" t="s">
        <v>79</v>
      </c>
      <c r="AY356" s="201" t="s">
        <v>143</v>
      </c>
      <c r="BK356" s="203">
        <f>SUM(BK357:BK414)</f>
        <v>0</v>
      </c>
    </row>
    <row r="357" spans="1:65" s="2" customFormat="1" ht="49.05" customHeight="1">
      <c r="A357" s="40"/>
      <c r="B357" s="41"/>
      <c r="C357" s="206" t="s">
        <v>507</v>
      </c>
      <c r="D357" s="206" t="s">
        <v>145</v>
      </c>
      <c r="E357" s="207" t="s">
        <v>508</v>
      </c>
      <c r="F357" s="208" t="s">
        <v>509</v>
      </c>
      <c r="G357" s="209" t="s">
        <v>148</v>
      </c>
      <c r="H357" s="210">
        <v>2066.75</v>
      </c>
      <c r="I357" s="211"/>
      <c r="J357" s="212">
        <f>ROUND(I357*H357,2)</f>
        <v>0</v>
      </c>
      <c r="K357" s="208" t="s">
        <v>149</v>
      </c>
      <c r="L357" s="46"/>
      <c r="M357" s="213" t="s">
        <v>19</v>
      </c>
      <c r="N357" s="214" t="s">
        <v>43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150</v>
      </c>
      <c r="AT357" s="217" t="s">
        <v>145</v>
      </c>
      <c r="AU357" s="217" t="s">
        <v>151</v>
      </c>
      <c r="AY357" s="19" t="s">
        <v>143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151</v>
      </c>
      <c r="BK357" s="218">
        <f>ROUND(I357*H357,2)</f>
        <v>0</v>
      </c>
      <c r="BL357" s="19" t="s">
        <v>150</v>
      </c>
      <c r="BM357" s="217" t="s">
        <v>510</v>
      </c>
    </row>
    <row r="358" spans="1:47" s="2" customFormat="1" ht="12">
      <c r="A358" s="40"/>
      <c r="B358" s="41"/>
      <c r="C358" s="42"/>
      <c r="D358" s="219" t="s">
        <v>153</v>
      </c>
      <c r="E358" s="42"/>
      <c r="F358" s="220" t="s">
        <v>511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153</v>
      </c>
      <c r="AU358" s="19" t="s">
        <v>151</v>
      </c>
    </row>
    <row r="359" spans="1:51" s="14" customFormat="1" ht="12">
      <c r="A359" s="14"/>
      <c r="B359" s="235"/>
      <c r="C359" s="236"/>
      <c r="D359" s="226" t="s">
        <v>155</v>
      </c>
      <c r="E359" s="237" t="s">
        <v>19</v>
      </c>
      <c r="F359" s="238" t="s">
        <v>512</v>
      </c>
      <c r="G359" s="236"/>
      <c r="H359" s="239">
        <v>2066.75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155</v>
      </c>
      <c r="AU359" s="245" t="s">
        <v>151</v>
      </c>
      <c r="AV359" s="14" t="s">
        <v>151</v>
      </c>
      <c r="AW359" s="14" t="s">
        <v>33</v>
      </c>
      <c r="AX359" s="14" t="s">
        <v>79</v>
      </c>
      <c r="AY359" s="245" t="s">
        <v>143</v>
      </c>
    </row>
    <row r="360" spans="1:65" s="2" customFormat="1" ht="49.05" customHeight="1">
      <c r="A360" s="40"/>
      <c r="B360" s="41"/>
      <c r="C360" s="206" t="s">
        <v>513</v>
      </c>
      <c r="D360" s="206" t="s">
        <v>145</v>
      </c>
      <c r="E360" s="207" t="s">
        <v>514</v>
      </c>
      <c r="F360" s="208" t="s">
        <v>515</v>
      </c>
      <c r="G360" s="209" t="s">
        <v>148</v>
      </c>
      <c r="H360" s="210">
        <v>186007.5</v>
      </c>
      <c r="I360" s="211"/>
      <c r="J360" s="212">
        <f>ROUND(I360*H360,2)</f>
        <v>0</v>
      </c>
      <c r="K360" s="208" t="s">
        <v>149</v>
      </c>
      <c r="L360" s="46"/>
      <c r="M360" s="213" t="s">
        <v>19</v>
      </c>
      <c r="N360" s="214" t="s">
        <v>43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150</v>
      </c>
      <c r="AT360" s="217" t="s">
        <v>145</v>
      </c>
      <c r="AU360" s="217" t="s">
        <v>151</v>
      </c>
      <c r="AY360" s="19" t="s">
        <v>143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151</v>
      </c>
      <c r="BK360" s="218">
        <f>ROUND(I360*H360,2)</f>
        <v>0</v>
      </c>
      <c r="BL360" s="19" t="s">
        <v>150</v>
      </c>
      <c r="BM360" s="217" t="s">
        <v>516</v>
      </c>
    </row>
    <row r="361" spans="1:47" s="2" customFormat="1" ht="12">
      <c r="A361" s="40"/>
      <c r="B361" s="41"/>
      <c r="C361" s="42"/>
      <c r="D361" s="219" t="s">
        <v>153</v>
      </c>
      <c r="E361" s="42"/>
      <c r="F361" s="220" t="s">
        <v>517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153</v>
      </c>
      <c r="AU361" s="19" t="s">
        <v>151</v>
      </c>
    </row>
    <row r="362" spans="1:47" s="2" customFormat="1" ht="12">
      <c r="A362" s="40"/>
      <c r="B362" s="41"/>
      <c r="C362" s="42"/>
      <c r="D362" s="226" t="s">
        <v>213</v>
      </c>
      <c r="E362" s="42"/>
      <c r="F362" s="257" t="s">
        <v>518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213</v>
      </c>
      <c r="AU362" s="19" t="s">
        <v>151</v>
      </c>
    </row>
    <row r="363" spans="1:51" s="14" customFormat="1" ht="12">
      <c r="A363" s="14"/>
      <c r="B363" s="235"/>
      <c r="C363" s="236"/>
      <c r="D363" s="226" t="s">
        <v>155</v>
      </c>
      <c r="E363" s="236"/>
      <c r="F363" s="238" t="s">
        <v>519</v>
      </c>
      <c r="G363" s="236"/>
      <c r="H363" s="239">
        <v>186007.5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155</v>
      </c>
      <c r="AU363" s="245" t="s">
        <v>151</v>
      </c>
      <c r="AV363" s="14" t="s">
        <v>151</v>
      </c>
      <c r="AW363" s="14" t="s">
        <v>4</v>
      </c>
      <c r="AX363" s="14" t="s">
        <v>79</v>
      </c>
      <c r="AY363" s="245" t="s">
        <v>143</v>
      </c>
    </row>
    <row r="364" spans="1:65" s="2" customFormat="1" ht="49.05" customHeight="1">
      <c r="A364" s="40"/>
      <c r="B364" s="41"/>
      <c r="C364" s="206" t="s">
        <v>520</v>
      </c>
      <c r="D364" s="206" t="s">
        <v>145</v>
      </c>
      <c r="E364" s="207" t="s">
        <v>521</v>
      </c>
      <c r="F364" s="208" t="s">
        <v>522</v>
      </c>
      <c r="G364" s="209" t="s">
        <v>148</v>
      </c>
      <c r="H364" s="210">
        <v>2066.75</v>
      </c>
      <c r="I364" s="211"/>
      <c r="J364" s="212">
        <f>ROUND(I364*H364,2)</f>
        <v>0</v>
      </c>
      <c r="K364" s="208" t="s">
        <v>149</v>
      </c>
      <c r="L364" s="46"/>
      <c r="M364" s="213" t="s">
        <v>19</v>
      </c>
      <c r="N364" s="214" t="s">
        <v>43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150</v>
      </c>
      <c r="AT364" s="217" t="s">
        <v>145</v>
      </c>
      <c r="AU364" s="217" t="s">
        <v>151</v>
      </c>
      <c r="AY364" s="19" t="s">
        <v>143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151</v>
      </c>
      <c r="BK364" s="218">
        <f>ROUND(I364*H364,2)</f>
        <v>0</v>
      </c>
      <c r="BL364" s="19" t="s">
        <v>150</v>
      </c>
      <c r="BM364" s="217" t="s">
        <v>523</v>
      </c>
    </row>
    <row r="365" spans="1:47" s="2" customFormat="1" ht="12">
      <c r="A365" s="40"/>
      <c r="B365" s="41"/>
      <c r="C365" s="42"/>
      <c r="D365" s="219" t="s">
        <v>153</v>
      </c>
      <c r="E365" s="42"/>
      <c r="F365" s="220" t="s">
        <v>524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153</v>
      </c>
      <c r="AU365" s="19" t="s">
        <v>151</v>
      </c>
    </row>
    <row r="366" spans="1:65" s="2" customFormat="1" ht="24.15" customHeight="1">
      <c r="A366" s="40"/>
      <c r="B366" s="41"/>
      <c r="C366" s="206" t="s">
        <v>525</v>
      </c>
      <c r="D366" s="206" t="s">
        <v>145</v>
      </c>
      <c r="E366" s="207" t="s">
        <v>526</v>
      </c>
      <c r="F366" s="208" t="s">
        <v>527</v>
      </c>
      <c r="G366" s="209" t="s">
        <v>148</v>
      </c>
      <c r="H366" s="210">
        <v>2066.75</v>
      </c>
      <c r="I366" s="211"/>
      <c r="J366" s="212">
        <f>ROUND(I366*H366,2)</f>
        <v>0</v>
      </c>
      <c r="K366" s="208" t="s">
        <v>149</v>
      </c>
      <c r="L366" s="46"/>
      <c r="M366" s="213" t="s">
        <v>19</v>
      </c>
      <c r="N366" s="214" t="s">
        <v>43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150</v>
      </c>
      <c r="AT366" s="217" t="s">
        <v>145</v>
      </c>
      <c r="AU366" s="217" t="s">
        <v>151</v>
      </c>
      <c r="AY366" s="19" t="s">
        <v>143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151</v>
      </c>
      <c r="BK366" s="218">
        <f>ROUND(I366*H366,2)</f>
        <v>0</v>
      </c>
      <c r="BL366" s="19" t="s">
        <v>150</v>
      </c>
      <c r="BM366" s="217" t="s">
        <v>528</v>
      </c>
    </row>
    <row r="367" spans="1:47" s="2" customFormat="1" ht="12">
      <c r="A367" s="40"/>
      <c r="B367" s="41"/>
      <c r="C367" s="42"/>
      <c r="D367" s="219" t="s">
        <v>153</v>
      </c>
      <c r="E367" s="42"/>
      <c r="F367" s="220" t="s">
        <v>529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153</v>
      </c>
      <c r="AU367" s="19" t="s">
        <v>151</v>
      </c>
    </row>
    <row r="368" spans="1:65" s="2" customFormat="1" ht="24.15" customHeight="1">
      <c r="A368" s="40"/>
      <c r="B368" s="41"/>
      <c r="C368" s="206" t="s">
        <v>530</v>
      </c>
      <c r="D368" s="206" t="s">
        <v>145</v>
      </c>
      <c r="E368" s="207" t="s">
        <v>531</v>
      </c>
      <c r="F368" s="208" t="s">
        <v>532</v>
      </c>
      <c r="G368" s="209" t="s">
        <v>148</v>
      </c>
      <c r="H368" s="210">
        <v>186007.5</v>
      </c>
      <c r="I368" s="211"/>
      <c r="J368" s="212">
        <f>ROUND(I368*H368,2)</f>
        <v>0</v>
      </c>
      <c r="K368" s="208" t="s">
        <v>149</v>
      </c>
      <c r="L368" s="46"/>
      <c r="M368" s="213" t="s">
        <v>19</v>
      </c>
      <c r="N368" s="214" t="s">
        <v>43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150</v>
      </c>
      <c r="AT368" s="217" t="s">
        <v>145</v>
      </c>
      <c r="AU368" s="217" t="s">
        <v>151</v>
      </c>
      <c r="AY368" s="19" t="s">
        <v>143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151</v>
      </c>
      <c r="BK368" s="218">
        <f>ROUND(I368*H368,2)</f>
        <v>0</v>
      </c>
      <c r="BL368" s="19" t="s">
        <v>150</v>
      </c>
      <c r="BM368" s="217" t="s">
        <v>533</v>
      </c>
    </row>
    <row r="369" spans="1:47" s="2" customFormat="1" ht="12">
      <c r="A369" s="40"/>
      <c r="B369" s="41"/>
      <c r="C369" s="42"/>
      <c r="D369" s="219" t="s">
        <v>153</v>
      </c>
      <c r="E369" s="42"/>
      <c r="F369" s="220" t="s">
        <v>534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153</v>
      </c>
      <c r="AU369" s="19" t="s">
        <v>151</v>
      </c>
    </row>
    <row r="370" spans="1:47" s="2" customFormat="1" ht="12">
      <c r="A370" s="40"/>
      <c r="B370" s="41"/>
      <c r="C370" s="42"/>
      <c r="D370" s="226" t="s">
        <v>213</v>
      </c>
      <c r="E370" s="42"/>
      <c r="F370" s="257" t="s">
        <v>518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213</v>
      </c>
      <c r="AU370" s="19" t="s">
        <v>151</v>
      </c>
    </row>
    <row r="371" spans="1:51" s="14" customFormat="1" ht="12">
      <c r="A371" s="14"/>
      <c r="B371" s="235"/>
      <c r="C371" s="236"/>
      <c r="D371" s="226" t="s">
        <v>155</v>
      </c>
      <c r="E371" s="236"/>
      <c r="F371" s="238" t="s">
        <v>519</v>
      </c>
      <c r="G371" s="236"/>
      <c r="H371" s="239">
        <v>186007.5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155</v>
      </c>
      <c r="AU371" s="245" t="s">
        <v>151</v>
      </c>
      <c r="AV371" s="14" t="s">
        <v>151</v>
      </c>
      <c r="AW371" s="14" t="s">
        <v>4</v>
      </c>
      <c r="AX371" s="14" t="s">
        <v>79</v>
      </c>
      <c r="AY371" s="245" t="s">
        <v>143</v>
      </c>
    </row>
    <row r="372" spans="1:65" s="2" customFormat="1" ht="24.15" customHeight="1">
      <c r="A372" s="40"/>
      <c r="B372" s="41"/>
      <c r="C372" s="206" t="s">
        <v>535</v>
      </c>
      <c r="D372" s="206" t="s">
        <v>145</v>
      </c>
      <c r="E372" s="207" t="s">
        <v>536</v>
      </c>
      <c r="F372" s="208" t="s">
        <v>537</v>
      </c>
      <c r="G372" s="209" t="s">
        <v>148</v>
      </c>
      <c r="H372" s="210">
        <v>2066.75</v>
      </c>
      <c r="I372" s="211"/>
      <c r="J372" s="212">
        <f>ROUND(I372*H372,2)</f>
        <v>0</v>
      </c>
      <c r="K372" s="208" t="s">
        <v>149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150</v>
      </c>
      <c r="AT372" s="217" t="s">
        <v>145</v>
      </c>
      <c r="AU372" s="217" t="s">
        <v>151</v>
      </c>
      <c r="AY372" s="19" t="s">
        <v>143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151</v>
      </c>
      <c r="BK372" s="218">
        <f>ROUND(I372*H372,2)</f>
        <v>0</v>
      </c>
      <c r="BL372" s="19" t="s">
        <v>150</v>
      </c>
      <c r="BM372" s="217" t="s">
        <v>538</v>
      </c>
    </row>
    <row r="373" spans="1:47" s="2" customFormat="1" ht="12">
      <c r="A373" s="40"/>
      <c r="B373" s="41"/>
      <c r="C373" s="42"/>
      <c r="D373" s="219" t="s">
        <v>153</v>
      </c>
      <c r="E373" s="42"/>
      <c r="F373" s="220" t="s">
        <v>539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153</v>
      </c>
      <c r="AU373" s="19" t="s">
        <v>151</v>
      </c>
    </row>
    <row r="374" spans="1:65" s="2" customFormat="1" ht="33" customHeight="1">
      <c r="A374" s="40"/>
      <c r="B374" s="41"/>
      <c r="C374" s="206" t="s">
        <v>540</v>
      </c>
      <c r="D374" s="206" t="s">
        <v>145</v>
      </c>
      <c r="E374" s="207" t="s">
        <v>541</v>
      </c>
      <c r="F374" s="208" t="s">
        <v>542</v>
      </c>
      <c r="G374" s="209" t="s">
        <v>174</v>
      </c>
      <c r="H374" s="210">
        <v>10</v>
      </c>
      <c r="I374" s="211"/>
      <c r="J374" s="212">
        <f>ROUND(I374*H374,2)</f>
        <v>0</v>
      </c>
      <c r="K374" s="208" t="s">
        <v>149</v>
      </c>
      <c r="L374" s="46"/>
      <c r="M374" s="213" t="s">
        <v>19</v>
      </c>
      <c r="N374" s="214" t="s">
        <v>43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150</v>
      </c>
      <c r="AT374" s="217" t="s">
        <v>145</v>
      </c>
      <c r="AU374" s="217" t="s">
        <v>151</v>
      </c>
      <c r="AY374" s="19" t="s">
        <v>143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151</v>
      </c>
      <c r="BK374" s="218">
        <f>ROUND(I374*H374,2)</f>
        <v>0</v>
      </c>
      <c r="BL374" s="19" t="s">
        <v>150</v>
      </c>
      <c r="BM374" s="217" t="s">
        <v>543</v>
      </c>
    </row>
    <row r="375" spans="1:47" s="2" customFormat="1" ht="12">
      <c r="A375" s="40"/>
      <c r="B375" s="41"/>
      <c r="C375" s="42"/>
      <c r="D375" s="219" t="s">
        <v>153</v>
      </c>
      <c r="E375" s="42"/>
      <c r="F375" s="220" t="s">
        <v>544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153</v>
      </c>
      <c r="AU375" s="19" t="s">
        <v>151</v>
      </c>
    </row>
    <row r="376" spans="1:51" s="14" customFormat="1" ht="12">
      <c r="A376" s="14"/>
      <c r="B376" s="235"/>
      <c r="C376" s="236"/>
      <c r="D376" s="226" t="s">
        <v>155</v>
      </c>
      <c r="E376" s="237" t="s">
        <v>19</v>
      </c>
      <c r="F376" s="238" t="s">
        <v>545</v>
      </c>
      <c r="G376" s="236"/>
      <c r="H376" s="239">
        <v>10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155</v>
      </c>
      <c r="AU376" s="245" t="s">
        <v>151</v>
      </c>
      <c r="AV376" s="14" t="s">
        <v>151</v>
      </c>
      <c r="AW376" s="14" t="s">
        <v>33</v>
      </c>
      <c r="AX376" s="14" t="s">
        <v>79</v>
      </c>
      <c r="AY376" s="245" t="s">
        <v>143</v>
      </c>
    </row>
    <row r="377" spans="1:65" s="2" customFormat="1" ht="33" customHeight="1">
      <c r="A377" s="40"/>
      <c r="B377" s="41"/>
      <c r="C377" s="206" t="s">
        <v>546</v>
      </c>
      <c r="D377" s="206" t="s">
        <v>145</v>
      </c>
      <c r="E377" s="207" t="s">
        <v>547</v>
      </c>
      <c r="F377" s="208" t="s">
        <v>548</v>
      </c>
      <c r="G377" s="209" t="s">
        <v>174</v>
      </c>
      <c r="H377" s="210">
        <v>900</v>
      </c>
      <c r="I377" s="211"/>
      <c r="J377" s="212">
        <f>ROUND(I377*H377,2)</f>
        <v>0</v>
      </c>
      <c r="K377" s="208" t="s">
        <v>149</v>
      </c>
      <c r="L377" s="46"/>
      <c r="M377" s="213" t="s">
        <v>19</v>
      </c>
      <c r="N377" s="214" t="s">
        <v>43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150</v>
      </c>
      <c r="AT377" s="217" t="s">
        <v>145</v>
      </c>
      <c r="AU377" s="217" t="s">
        <v>151</v>
      </c>
      <c r="AY377" s="19" t="s">
        <v>143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151</v>
      </c>
      <c r="BK377" s="218">
        <f>ROUND(I377*H377,2)</f>
        <v>0</v>
      </c>
      <c r="BL377" s="19" t="s">
        <v>150</v>
      </c>
      <c r="BM377" s="217" t="s">
        <v>549</v>
      </c>
    </row>
    <row r="378" spans="1:47" s="2" customFormat="1" ht="12">
      <c r="A378" s="40"/>
      <c r="B378" s="41"/>
      <c r="C378" s="42"/>
      <c r="D378" s="219" t="s">
        <v>153</v>
      </c>
      <c r="E378" s="42"/>
      <c r="F378" s="220" t="s">
        <v>550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153</v>
      </c>
      <c r="AU378" s="19" t="s">
        <v>151</v>
      </c>
    </row>
    <row r="379" spans="1:47" s="2" customFormat="1" ht="12">
      <c r="A379" s="40"/>
      <c r="B379" s="41"/>
      <c r="C379" s="42"/>
      <c r="D379" s="226" t="s">
        <v>213</v>
      </c>
      <c r="E379" s="42"/>
      <c r="F379" s="257" t="s">
        <v>518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213</v>
      </c>
      <c r="AU379" s="19" t="s">
        <v>151</v>
      </c>
    </row>
    <row r="380" spans="1:51" s="14" customFormat="1" ht="12">
      <c r="A380" s="14"/>
      <c r="B380" s="235"/>
      <c r="C380" s="236"/>
      <c r="D380" s="226" t="s">
        <v>155</v>
      </c>
      <c r="E380" s="236"/>
      <c r="F380" s="238" t="s">
        <v>551</v>
      </c>
      <c r="G380" s="236"/>
      <c r="H380" s="239">
        <v>900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155</v>
      </c>
      <c r="AU380" s="245" t="s">
        <v>151</v>
      </c>
      <c r="AV380" s="14" t="s">
        <v>151</v>
      </c>
      <c r="AW380" s="14" t="s">
        <v>4</v>
      </c>
      <c r="AX380" s="14" t="s">
        <v>79</v>
      </c>
      <c r="AY380" s="245" t="s">
        <v>143</v>
      </c>
    </row>
    <row r="381" spans="1:65" s="2" customFormat="1" ht="33" customHeight="1">
      <c r="A381" s="40"/>
      <c r="B381" s="41"/>
      <c r="C381" s="206" t="s">
        <v>552</v>
      </c>
      <c r="D381" s="206" t="s">
        <v>145</v>
      </c>
      <c r="E381" s="207" t="s">
        <v>553</v>
      </c>
      <c r="F381" s="208" t="s">
        <v>554</v>
      </c>
      <c r="G381" s="209" t="s">
        <v>174</v>
      </c>
      <c r="H381" s="210">
        <v>10</v>
      </c>
      <c r="I381" s="211"/>
      <c r="J381" s="212">
        <f>ROUND(I381*H381,2)</f>
        <v>0</v>
      </c>
      <c r="K381" s="208" t="s">
        <v>149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150</v>
      </c>
      <c r="AT381" s="217" t="s">
        <v>145</v>
      </c>
      <c r="AU381" s="217" t="s">
        <v>151</v>
      </c>
      <c r="AY381" s="19" t="s">
        <v>143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151</v>
      </c>
      <c r="BK381" s="218">
        <f>ROUND(I381*H381,2)</f>
        <v>0</v>
      </c>
      <c r="BL381" s="19" t="s">
        <v>150</v>
      </c>
      <c r="BM381" s="217" t="s">
        <v>555</v>
      </c>
    </row>
    <row r="382" spans="1:47" s="2" customFormat="1" ht="12">
      <c r="A382" s="40"/>
      <c r="B382" s="41"/>
      <c r="C382" s="42"/>
      <c r="D382" s="219" t="s">
        <v>153</v>
      </c>
      <c r="E382" s="42"/>
      <c r="F382" s="220" t="s">
        <v>556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153</v>
      </c>
      <c r="AU382" s="19" t="s">
        <v>151</v>
      </c>
    </row>
    <row r="383" spans="1:65" s="2" customFormat="1" ht="24.15" customHeight="1">
      <c r="A383" s="40"/>
      <c r="B383" s="41"/>
      <c r="C383" s="206" t="s">
        <v>557</v>
      </c>
      <c r="D383" s="206" t="s">
        <v>145</v>
      </c>
      <c r="E383" s="207" t="s">
        <v>558</v>
      </c>
      <c r="F383" s="208" t="s">
        <v>559</v>
      </c>
      <c r="G383" s="209" t="s">
        <v>191</v>
      </c>
      <c r="H383" s="210">
        <v>29.426</v>
      </c>
      <c r="I383" s="211"/>
      <c r="J383" s="212">
        <f>ROUND(I383*H383,2)</f>
        <v>0</v>
      </c>
      <c r="K383" s="208" t="s">
        <v>149</v>
      </c>
      <c r="L383" s="46"/>
      <c r="M383" s="213" t="s">
        <v>19</v>
      </c>
      <c r="N383" s="214" t="s">
        <v>43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1.8</v>
      </c>
      <c r="T383" s="216">
        <f>S383*H383</f>
        <v>52.9668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150</v>
      </c>
      <c r="AT383" s="217" t="s">
        <v>145</v>
      </c>
      <c r="AU383" s="217" t="s">
        <v>151</v>
      </c>
      <c r="AY383" s="19" t="s">
        <v>143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151</v>
      </c>
      <c r="BK383" s="218">
        <f>ROUND(I383*H383,2)</f>
        <v>0</v>
      </c>
      <c r="BL383" s="19" t="s">
        <v>150</v>
      </c>
      <c r="BM383" s="217" t="s">
        <v>560</v>
      </c>
    </row>
    <row r="384" spans="1:47" s="2" customFormat="1" ht="12">
      <c r="A384" s="40"/>
      <c r="B384" s="41"/>
      <c r="C384" s="42"/>
      <c r="D384" s="219" t="s">
        <v>153</v>
      </c>
      <c r="E384" s="42"/>
      <c r="F384" s="220" t="s">
        <v>561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153</v>
      </c>
      <c r="AU384" s="19" t="s">
        <v>151</v>
      </c>
    </row>
    <row r="385" spans="1:51" s="13" customFormat="1" ht="12">
      <c r="A385" s="13"/>
      <c r="B385" s="224"/>
      <c r="C385" s="225"/>
      <c r="D385" s="226" t="s">
        <v>155</v>
      </c>
      <c r="E385" s="227" t="s">
        <v>19</v>
      </c>
      <c r="F385" s="228" t="s">
        <v>562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155</v>
      </c>
      <c r="AU385" s="234" t="s">
        <v>151</v>
      </c>
      <c r="AV385" s="13" t="s">
        <v>79</v>
      </c>
      <c r="AW385" s="13" t="s">
        <v>33</v>
      </c>
      <c r="AX385" s="13" t="s">
        <v>71</v>
      </c>
      <c r="AY385" s="234" t="s">
        <v>143</v>
      </c>
    </row>
    <row r="386" spans="1:51" s="14" customFormat="1" ht="12">
      <c r="A386" s="14"/>
      <c r="B386" s="235"/>
      <c r="C386" s="236"/>
      <c r="D386" s="226" t="s">
        <v>155</v>
      </c>
      <c r="E386" s="237" t="s">
        <v>19</v>
      </c>
      <c r="F386" s="238" t="s">
        <v>563</v>
      </c>
      <c r="G386" s="236"/>
      <c r="H386" s="239">
        <v>29.426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155</v>
      </c>
      <c r="AU386" s="245" t="s">
        <v>151</v>
      </c>
      <c r="AV386" s="14" t="s">
        <v>151</v>
      </c>
      <c r="AW386" s="14" t="s">
        <v>33</v>
      </c>
      <c r="AX386" s="14" t="s">
        <v>79</v>
      </c>
      <c r="AY386" s="245" t="s">
        <v>143</v>
      </c>
    </row>
    <row r="387" spans="1:65" s="2" customFormat="1" ht="24.15" customHeight="1">
      <c r="A387" s="40"/>
      <c r="B387" s="41"/>
      <c r="C387" s="206" t="s">
        <v>564</v>
      </c>
      <c r="D387" s="206" t="s">
        <v>145</v>
      </c>
      <c r="E387" s="207" t="s">
        <v>565</v>
      </c>
      <c r="F387" s="208" t="s">
        <v>566</v>
      </c>
      <c r="G387" s="209" t="s">
        <v>148</v>
      </c>
      <c r="H387" s="210">
        <v>123.522</v>
      </c>
      <c r="I387" s="211"/>
      <c r="J387" s="212">
        <f>ROUND(I387*H387,2)</f>
        <v>0</v>
      </c>
      <c r="K387" s="208" t="s">
        <v>149</v>
      </c>
      <c r="L387" s="46"/>
      <c r="M387" s="213" t="s">
        <v>19</v>
      </c>
      <c r="N387" s="214" t="s">
        <v>43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0.09</v>
      </c>
      <c r="T387" s="216">
        <f>S387*H387</f>
        <v>11.11698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150</v>
      </c>
      <c r="AT387" s="217" t="s">
        <v>145</v>
      </c>
      <c r="AU387" s="217" t="s">
        <v>151</v>
      </c>
      <c r="AY387" s="19" t="s">
        <v>143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151</v>
      </c>
      <c r="BK387" s="218">
        <f>ROUND(I387*H387,2)</f>
        <v>0</v>
      </c>
      <c r="BL387" s="19" t="s">
        <v>150</v>
      </c>
      <c r="BM387" s="217" t="s">
        <v>567</v>
      </c>
    </row>
    <row r="388" spans="1:47" s="2" customFormat="1" ht="12">
      <c r="A388" s="40"/>
      <c r="B388" s="41"/>
      <c r="C388" s="42"/>
      <c r="D388" s="219" t="s">
        <v>153</v>
      </c>
      <c r="E388" s="42"/>
      <c r="F388" s="220" t="s">
        <v>568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153</v>
      </c>
      <c r="AU388" s="19" t="s">
        <v>151</v>
      </c>
    </row>
    <row r="389" spans="1:51" s="13" customFormat="1" ht="12">
      <c r="A389" s="13"/>
      <c r="B389" s="224"/>
      <c r="C389" s="225"/>
      <c r="D389" s="226" t="s">
        <v>155</v>
      </c>
      <c r="E389" s="227" t="s">
        <v>19</v>
      </c>
      <c r="F389" s="228" t="s">
        <v>496</v>
      </c>
      <c r="G389" s="225"/>
      <c r="H389" s="227" t="s">
        <v>19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155</v>
      </c>
      <c r="AU389" s="234" t="s">
        <v>151</v>
      </c>
      <c r="AV389" s="13" t="s">
        <v>79</v>
      </c>
      <c r="AW389" s="13" t="s">
        <v>33</v>
      </c>
      <c r="AX389" s="13" t="s">
        <v>71</v>
      </c>
      <c r="AY389" s="234" t="s">
        <v>143</v>
      </c>
    </row>
    <row r="390" spans="1:51" s="14" customFormat="1" ht="12">
      <c r="A390" s="14"/>
      <c r="B390" s="235"/>
      <c r="C390" s="236"/>
      <c r="D390" s="226" t="s">
        <v>155</v>
      </c>
      <c r="E390" s="237" t="s">
        <v>19</v>
      </c>
      <c r="F390" s="238" t="s">
        <v>324</v>
      </c>
      <c r="G390" s="236"/>
      <c r="H390" s="239">
        <v>123.522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155</v>
      </c>
      <c r="AU390" s="245" t="s">
        <v>151</v>
      </c>
      <c r="AV390" s="14" t="s">
        <v>151</v>
      </c>
      <c r="AW390" s="14" t="s">
        <v>33</v>
      </c>
      <c r="AX390" s="14" t="s">
        <v>79</v>
      </c>
      <c r="AY390" s="245" t="s">
        <v>143</v>
      </c>
    </row>
    <row r="391" spans="1:65" s="2" customFormat="1" ht="37.8" customHeight="1">
      <c r="A391" s="40"/>
      <c r="B391" s="41"/>
      <c r="C391" s="206" t="s">
        <v>569</v>
      </c>
      <c r="D391" s="206" t="s">
        <v>145</v>
      </c>
      <c r="E391" s="207" t="s">
        <v>570</v>
      </c>
      <c r="F391" s="208" t="s">
        <v>571</v>
      </c>
      <c r="G391" s="209" t="s">
        <v>148</v>
      </c>
      <c r="H391" s="210">
        <v>16</v>
      </c>
      <c r="I391" s="211"/>
      <c r="J391" s="212">
        <f>ROUND(I391*H391,2)</f>
        <v>0</v>
      </c>
      <c r="K391" s="208" t="s">
        <v>149</v>
      </c>
      <c r="L391" s="46"/>
      <c r="M391" s="213" t="s">
        <v>19</v>
      </c>
      <c r="N391" s="214" t="s">
        <v>43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0.063</v>
      </c>
      <c r="T391" s="216">
        <f>S391*H391</f>
        <v>1.008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150</v>
      </c>
      <c r="AT391" s="217" t="s">
        <v>145</v>
      </c>
      <c r="AU391" s="217" t="s">
        <v>151</v>
      </c>
      <c r="AY391" s="19" t="s">
        <v>143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151</v>
      </c>
      <c r="BK391" s="218">
        <f>ROUND(I391*H391,2)</f>
        <v>0</v>
      </c>
      <c r="BL391" s="19" t="s">
        <v>150</v>
      </c>
      <c r="BM391" s="217" t="s">
        <v>572</v>
      </c>
    </row>
    <row r="392" spans="1:47" s="2" customFormat="1" ht="12">
      <c r="A392" s="40"/>
      <c r="B392" s="41"/>
      <c r="C392" s="42"/>
      <c r="D392" s="219" t="s">
        <v>153</v>
      </c>
      <c r="E392" s="42"/>
      <c r="F392" s="220" t="s">
        <v>573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153</v>
      </c>
      <c r="AU392" s="19" t="s">
        <v>151</v>
      </c>
    </row>
    <row r="393" spans="1:51" s="13" customFormat="1" ht="12">
      <c r="A393" s="13"/>
      <c r="B393" s="224"/>
      <c r="C393" s="225"/>
      <c r="D393" s="226" t="s">
        <v>155</v>
      </c>
      <c r="E393" s="227" t="s">
        <v>19</v>
      </c>
      <c r="F393" s="228" t="s">
        <v>574</v>
      </c>
      <c r="G393" s="225"/>
      <c r="H393" s="227" t="s">
        <v>19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155</v>
      </c>
      <c r="AU393" s="234" t="s">
        <v>151</v>
      </c>
      <c r="AV393" s="13" t="s">
        <v>79</v>
      </c>
      <c r="AW393" s="13" t="s">
        <v>33</v>
      </c>
      <c r="AX393" s="13" t="s">
        <v>71</v>
      </c>
      <c r="AY393" s="234" t="s">
        <v>143</v>
      </c>
    </row>
    <row r="394" spans="1:51" s="14" customFormat="1" ht="12">
      <c r="A394" s="14"/>
      <c r="B394" s="235"/>
      <c r="C394" s="236"/>
      <c r="D394" s="226" t="s">
        <v>155</v>
      </c>
      <c r="E394" s="237" t="s">
        <v>19</v>
      </c>
      <c r="F394" s="238" t="s">
        <v>575</v>
      </c>
      <c r="G394" s="236"/>
      <c r="H394" s="239">
        <v>3.485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155</v>
      </c>
      <c r="AU394" s="245" t="s">
        <v>151</v>
      </c>
      <c r="AV394" s="14" t="s">
        <v>151</v>
      </c>
      <c r="AW394" s="14" t="s">
        <v>33</v>
      </c>
      <c r="AX394" s="14" t="s">
        <v>71</v>
      </c>
      <c r="AY394" s="245" t="s">
        <v>143</v>
      </c>
    </row>
    <row r="395" spans="1:51" s="14" customFormat="1" ht="12">
      <c r="A395" s="14"/>
      <c r="B395" s="235"/>
      <c r="C395" s="236"/>
      <c r="D395" s="226" t="s">
        <v>155</v>
      </c>
      <c r="E395" s="237" t="s">
        <v>19</v>
      </c>
      <c r="F395" s="238" t="s">
        <v>576</v>
      </c>
      <c r="G395" s="236"/>
      <c r="H395" s="239">
        <v>1.44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155</v>
      </c>
      <c r="AU395" s="245" t="s">
        <v>151</v>
      </c>
      <c r="AV395" s="14" t="s">
        <v>151</v>
      </c>
      <c r="AW395" s="14" t="s">
        <v>33</v>
      </c>
      <c r="AX395" s="14" t="s">
        <v>71</v>
      </c>
      <c r="AY395" s="245" t="s">
        <v>143</v>
      </c>
    </row>
    <row r="396" spans="1:51" s="14" customFormat="1" ht="12">
      <c r="A396" s="14"/>
      <c r="B396" s="235"/>
      <c r="C396" s="236"/>
      <c r="D396" s="226" t="s">
        <v>155</v>
      </c>
      <c r="E396" s="237" t="s">
        <v>19</v>
      </c>
      <c r="F396" s="238" t="s">
        <v>577</v>
      </c>
      <c r="G396" s="236"/>
      <c r="H396" s="239">
        <v>2.255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155</v>
      </c>
      <c r="AU396" s="245" t="s">
        <v>151</v>
      </c>
      <c r="AV396" s="14" t="s">
        <v>151</v>
      </c>
      <c r="AW396" s="14" t="s">
        <v>33</v>
      </c>
      <c r="AX396" s="14" t="s">
        <v>71</v>
      </c>
      <c r="AY396" s="245" t="s">
        <v>143</v>
      </c>
    </row>
    <row r="397" spans="1:51" s="14" customFormat="1" ht="12">
      <c r="A397" s="14"/>
      <c r="B397" s="235"/>
      <c r="C397" s="236"/>
      <c r="D397" s="226" t="s">
        <v>155</v>
      </c>
      <c r="E397" s="237" t="s">
        <v>19</v>
      </c>
      <c r="F397" s="238" t="s">
        <v>578</v>
      </c>
      <c r="G397" s="236"/>
      <c r="H397" s="239">
        <v>8.82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155</v>
      </c>
      <c r="AU397" s="245" t="s">
        <v>151</v>
      </c>
      <c r="AV397" s="14" t="s">
        <v>151</v>
      </c>
      <c r="AW397" s="14" t="s">
        <v>33</v>
      </c>
      <c r="AX397" s="14" t="s">
        <v>71</v>
      </c>
      <c r="AY397" s="245" t="s">
        <v>143</v>
      </c>
    </row>
    <row r="398" spans="1:51" s="15" customFormat="1" ht="12">
      <c r="A398" s="15"/>
      <c r="B398" s="246"/>
      <c r="C398" s="247"/>
      <c r="D398" s="226" t="s">
        <v>155</v>
      </c>
      <c r="E398" s="248" t="s">
        <v>19</v>
      </c>
      <c r="F398" s="249" t="s">
        <v>171</v>
      </c>
      <c r="G398" s="247"/>
      <c r="H398" s="250">
        <v>16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6" t="s">
        <v>155</v>
      </c>
      <c r="AU398" s="256" t="s">
        <v>151</v>
      </c>
      <c r="AV398" s="15" t="s">
        <v>150</v>
      </c>
      <c r="AW398" s="15" t="s">
        <v>33</v>
      </c>
      <c r="AX398" s="15" t="s">
        <v>79</v>
      </c>
      <c r="AY398" s="256" t="s">
        <v>143</v>
      </c>
    </row>
    <row r="399" spans="1:65" s="2" customFormat="1" ht="33" customHeight="1">
      <c r="A399" s="40"/>
      <c r="B399" s="41"/>
      <c r="C399" s="206" t="s">
        <v>579</v>
      </c>
      <c r="D399" s="206" t="s">
        <v>145</v>
      </c>
      <c r="E399" s="207" t="s">
        <v>580</v>
      </c>
      <c r="F399" s="208" t="s">
        <v>581</v>
      </c>
      <c r="G399" s="209" t="s">
        <v>148</v>
      </c>
      <c r="H399" s="210">
        <v>77</v>
      </c>
      <c r="I399" s="211"/>
      <c r="J399" s="212">
        <f>ROUND(I399*H399,2)</f>
        <v>0</v>
      </c>
      <c r="K399" s="208" t="s">
        <v>149</v>
      </c>
      <c r="L399" s="46"/>
      <c r="M399" s="213" t="s">
        <v>19</v>
      </c>
      <c r="N399" s="214" t="s">
        <v>43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0.062</v>
      </c>
      <c r="T399" s="216">
        <f>S399*H399</f>
        <v>4.774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150</v>
      </c>
      <c r="AT399" s="217" t="s">
        <v>145</v>
      </c>
      <c r="AU399" s="217" t="s">
        <v>151</v>
      </c>
      <c r="AY399" s="19" t="s">
        <v>143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151</v>
      </c>
      <c r="BK399" s="218">
        <f>ROUND(I399*H399,2)</f>
        <v>0</v>
      </c>
      <c r="BL399" s="19" t="s">
        <v>150</v>
      </c>
      <c r="BM399" s="217" t="s">
        <v>582</v>
      </c>
    </row>
    <row r="400" spans="1:47" s="2" customFormat="1" ht="12">
      <c r="A400" s="40"/>
      <c r="B400" s="41"/>
      <c r="C400" s="42"/>
      <c r="D400" s="219" t="s">
        <v>153</v>
      </c>
      <c r="E400" s="42"/>
      <c r="F400" s="220" t="s">
        <v>583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153</v>
      </c>
      <c r="AU400" s="19" t="s">
        <v>151</v>
      </c>
    </row>
    <row r="401" spans="1:51" s="13" customFormat="1" ht="12">
      <c r="A401" s="13"/>
      <c r="B401" s="224"/>
      <c r="C401" s="225"/>
      <c r="D401" s="226" t="s">
        <v>155</v>
      </c>
      <c r="E401" s="227" t="s">
        <v>19</v>
      </c>
      <c r="F401" s="228" t="s">
        <v>584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155</v>
      </c>
      <c r="AU401" s="234" t="s">
        <v>151</v>
      </c>
      <c r="AV401" s="13" t="s">
        <v>79</v>
      </c>
      <c r="AW401" s="13" t="s">
        <v>33</v>
      </c>
      <c r="AX401" s="13" t="s">
        <v>71</v>
      </c>
      <c r="AY401" s="234" t="s">
        <v>143</v>
      </c>
    </row>
    <row r="402" spans="1:51" s="14" customFormat="1" ht="12">
      <c r="A402" s="14"/>
      <c r="B402" s="235"/>
      <c r="C402" s="236"/>
      <c r="D402" s="226" t="s">
        <v>155</v>
      </c>
      <c r="E402" s="237" t="s">
        <v>19</v>
      </c>
      <c r="F402" s="238" t="s">
        <v>585</v>
      </c>
      <c r="G402" s="236"/>
      <c r="H402" s="239">
        <v>77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155</v>
      </c>
      <c r="AU402" s="245" t="s">
        <v>151</v>
      </c>
      <c r="AV402" s="14" t="s">
        <v>151</v>
      </c>
      <c r="AW402" s="14" t="s">
        <v>33</v>
      </c>
      <c r="AX402" s="14" t="s">
        <v>79</v>
      </c>
      <c r="AY402" s="245" t="s">
        <v>143</v>
      </c>
    </row>
    <row r="403" spans="1:65" s="2" customFormat="1" ht="33" customHeight="1">
      <c r="A403" s="40"/>
      <c r="B403" s="41"/>
      <c r="C403" s="206" t="s">
        <v>586</v>
      </c>
      <c r="D403" s="206" t="s">
        <v>145</v>
      </c>
      <c r="E403" s="207" t="s">
        <v>587</v>
      </c>
      <c r="F403" s="208" t="s">
        <v>588</v>
      </c>
      <c r="G403" s="209" t="s">
        <v>148</v>
      </c>
      <c r="H403" s="210">
        <v>204.65</v>
      </c>
      <c r="I403" s="211"/>
      <c r="J403" s="212">
        <f>ROUND(I403*H403,2)</f>
        <v>0</v>
      </c>
      <c r="K403" s="208" t="s">
        <v>149</v>
      </c>
      <c r="L403" s="46"/>
      <c r="M403" s="213" t="s">
        <v>19</v>
      </c>
      <c r="N403" s="214" t="s">
        <v>43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0.0026</v>
      </c>
      <c r="T403" s="216">
        <f>S403*H403</f>
        <v>0.53209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150</v>
      </c>
      <c r="AT403" s="217" t="s">
        <v>145</v>
      </c>
      <c r="AU403" s="217" t="s">
        <v>151</v>
      </c>
      <c r="AY403" s="19" t="s">
        <v>143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151</v>
      </c>
      <c r="BK403" s="218">
        <f>ROUND(I403*H403,2)</f>
        <v>0</v>
      </c>
      <c r="BL403" s="19" t="s">
        <v>150</v>
      </c>
      <c r="BM403" s="217" t="s">
        <v>589</v>
      </c>
    </row>
    <row r="404" spans="1:47" s="2" customFormat="1" ht="12">
      <c r="A404" s="40"/>
      <c r="B404" s="41"/>
      <c r="C404" s="42"/>
      <c r="D404" s="219" t="s">
        <v>153</v>
      </c>
      <c r="E404" s="42"/>
      <c r="F404" s="220" t="s">
        <v>590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153</v>
      </c>
      <c r="AU404" s="19" t="s">
        <v>151</v>
      </c>
    </row>
    <row r="405" spans="1:51" s="13" customFormat="1" ht="12">
      <c r="A405" s="13"/>
      <c r="B405" s="224"/>
      <c r="C405" s="225"/>
      <c r="D405" s="226" t="s">
        <v>155</v>
      </c>
      <c r="E405" s="227" t="s">
        <v>19</v>
      </c>
      <c r="F405" s="228" t="s">
        <v>591</v>
      </c>
      <c r="G405" s="225"/>
      <c r="H405" s="227" t="s">
        <v>19</v>
      </c>
      <c r="I405" s="229"/>
      <c r="J405" s="225"/>
      <c r="K405" s="225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155</v>
      </c>
      <c r="AU405" s="234" t="s">
        <v>151</v>
      </c>
      <c r="AV405" s="13" t="s">
        <v>79</v>
      </c>
      <c r="AW405" s="13" t="s">
        <v>33</v>
      </c>
      <c r="AX405" s="13" t="s">
        <v>71</v>
      </c>
      <c r="AY405" s="234" t="s">
        <v>143</v>
      </c>
    </row>
    <row r="406" spans="1:51" s="14" customFormat="1" ht="12">
      <c r="A406" s="14"/>
      <c r="B406" s="235"/>
      <c r="C406" s="236"/>
      <c r="D406" s="226" t="s">
        <v>155</v>
      </c>
      <c r="E406" s="237" t="s">
        <v>19</v>
      </c>
      <c r="F406" s="238" t="s">
        <v>592</v>
      </c>
      <c r="G406" s="236"/>
      <c r="H406" s="239">
        <v>204.65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155</v>
      </c>
      <c r="AU406" s="245" t="s">
        <v>151</v>
      </c>
      <c r="AV406" s="14" t="s">
        <v>151</v>
      </c>
      <c r="AW406" s="14" t="s">
        <v>33</v>
      </c>
      <c r="AX406" s="14" t="s">
        <v>79</v>
      </c>
      <c r="AY406" s="245" t="s">
        <v>143</v>
      </c>
    </row>
    <row r="407" spans="1:65" s="2" customFormat="1" ht="37.8" customHeight="1">
      <c r="A407" s="40"/>
      <c r="B407" s="41"/>
      <c r="C407" s="206" t="s">
        <v>593</v>
      </c>
      <c r="D407" s="206" t="s">
        <v>145</v>
      </c>
      <c r="E407" s="207" t="s">
        <v>594</v>
      </c>
      <c r="F407" s="208" t="s">
        <v>595</v>
      </c>
      <c r="G407" s="209" t="s">
        <v>148</v>
      </c>
      <c r="H407" s="210">
        <v>94.164</v>
      </c>
      <c r="I407" s="211"/>
      <c r="J407" s="212">
        <f>ROUND(I407*H407,2)</f>
        <v>0</v>
      </c>
      <c r="K407" s="208" t="s">
        <v>149</v>
      </c>
      <c r="L407" s="46"/>
      <c r="M407" s="213" t="s">
        <v>19</v>
      </c>
      <c r="N407" s="214" t="s">
        <v>43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0.089</v>
      </c>
      <c r="T407" s="216">
        <f>S407*H407</f>
        <v>8.380596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150</v>
      </c>
      <c r="AT407" s="217" t="s">
        <v>145</v>
      </c>
      <c r="AU407" s="217" t="s">
        <v>151</v>
      </c>
      <c r="AY407" s="19" t="s">
        <v>143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151</v>
      </c>
      <c r="BK407" s="218">
        <f>ROUND(I407*H407,2)</f>
        <v>0</v>
      </c>
      <c r="BL407" s="19" t="s">
        <v>150</v>
      </c>
      <c r="BM407" s="217" t="s">
        <v>596</v>
      </c>
    </row>
    <row r="408" spans="1:47" s="2" customFormat="1" ht="12">
      <c r="A408" s="40"/>
      <c r="B408" s="41"/>
      <c r="C408" s="42"/>
      <c r="D408" s="219" t="s">
        <v>153</v>
      </c>
      <c r="E408" s="42"/>
      <c r="F408" s="220" t="s">
        <v>597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153</v>
      </c>
      <c r="AU408" s="19" t="s">
        <v>151</v>
      </c>
    </row>
    <row r="409" spans="1:51" s="13" customFormat="1" ht="12">
      <c r="A409" s="13"/>
      <c r="B409" s="224"/>
      <c r="C409" s="225"/>
      <c r="D409" s="226" t="s">
        <v>155</v>
      </c>
      <c r="E409" s="227" t="s">
        <v>19</v>
      </c>
      <c r="F409" s="228" t="s">
        <v>598</v>
      </c>
      <c r="G409" s="225"/>
      <c r="H409" s="227" t="s">
        <v>19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155</v>
      </c>
      <c r="AU409" s="234" t="s">
        <v>151</v>
      </c>
      <c r="AV409" s="13" t="s">
        <v>79</v>
      </c>
      <c r="AW409" s="13" t="s">
        <v>33</v>
      </c>
      <c r="AX409" s="13" t="s">
        <v>71</v>
      </c>
      <c r="AY409" s="234" t="s">
        <v>143</v>
      </c>
    </row>
    <row r="410" spans="1:51" s="14" customFormat="1" ht="12">
      <c r="A410" s="14"/>
      <c r="B410" s="235"/>
      <c r="C410" s="236"/>
      <c r="D410" s="226" t="s">
        <v>155</v>
      </c>
      <c r="E410" s="237" t="s">
        <v>19</v>
      </c>
      <c r="F410" s="238" t="s">
        <v>342</v>
      </c>
      <c r="G410" s="236"/>
      <c r="H410" s="239">
        <v>94.164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155</v>
      </c>
      <c r="AU410" s="245" t="s">
        <v>151</v>
      </c>
      <c r="AV410" s="14" t="s">
        <v>151</v>
      </c>
      <c r="AW410" s="14" t="s">
        <v>33</v>
      </c>
      <c r="AX410" s="14" t="s">
        <v>79</v>
      </c>
      <c r="AY410" s="245" t="s">
        <v>143</v>
      </c>
    </row>
    <row r="411" spans="1:65" s="2" customFormat="1" ht="33" customHeight="1">
      <c r="A411" s="40"/>
      <c r="B411" s="41"/>
      <c r="C411" s="206" t="s">
        <v>599</v>
      </c>
      <c r="D411" s="206" t="s">
        <v>145</v>
      </c>
      <c r="E411" s="207" t="s">
        <v>600</v>
      </c>
      <c r="F411" s="208" t="s">
        <v>601</v>
      </c>
      <c r="G411" s="209" t="s">
        <v>148</v>
      </c>
      <c r="H411" s="210">
        <v>123.522</v>
      </c>
      <c r="I411" s="211"/>
      <c r="J411" s="212">
        <f>ROUND(I411*H411,2)</f>
        <v>0</v>
      </c>
      <c r="K411" s="208" t="s">
        <v>149</v>
      </c>
      <c r="L411" s="46"/>
      <c r="M411" s="213" t="s">
        <v>19</v>
      </c>
      <c r="N411" s="214" t="s">
        <v>43</v>
      </c>
      <c r="O411" s="86"/>
      <c r="P411" s="215">
        <f>O411*H411</f>
        <v>0</v>
      </c>
      <c r="Q411" s="215">
        <v>0.02014</v>
      </c>
      <c r="R411" s="215">
        <f>Q411*H411</f>
        <v>2.4877330800000004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150</v>
      </c>
      <c r="AT411" s="217" t="s">
        <v>145</v>
      </c>
      <c r="AU411" s="217" t="s">
        <v>151</v>
      </c>
      <c r="AY411" s="19" t="s">
        <v>143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151</v>
      </c>
      <c r="BK411" s="218">
        <f>ROUND(I411*H411,2)</f>
        <v>0</v>
      </c>
      <c r="BL411" s="19" t="s">
        <v>150</v>
      </c>
      <c r="BM411" s="217" t="s">
        <v>602</v>
      </c>
    </row>
    <row r="412" spans="1:47" s="2" customFormat="1" ht="12">
      <c r="A412" s="40"/>
      <c r="B412" s="41"/>
      <c r="C412" s="42"/>
      <c r="D412" s="219" t="s">
        <v>153</v>
      </c>
      <c r="E412" s="42"/>
      <c r="F412" s="220" t="s">
        <v>603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153</v>
      </c>
      <c r="AU412" s="19" t="s">
        <v>151</v>
      </c>
    </row>
    <row r="413" spans="1:51" s="13" customFormat="1" ht="12">
      <c r="A413" s="13"/>
      <c r="B413" s="224"/>
      <c r="C413" s="225"/>
      <c r="D413" s="226" t="s">
        <v>155</v>
      </c>
      <c r="E413" s="227" t="s">
        <v>19</v>
      </c>
      <c r="F413" s="228" t="s">
        <v>496</v>
      </c>
      <c r="G413" s="225"/>
      <c r="H413" s="227" t="s">
        <v>19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155</v>
      </c>
      <c r="AU413" s="234" t="s">
        <v>151</v>
      </c>
      <c r="AV413" s="13" t="s">
        <v>79</v>
      </c>
      <c r="AW413" s="13" t="s">
        <v>33</v>
      </c>
      <c r="AX413" s="13" t="s">
        <v>71</v>
      </c>
      <c r="AY413" s="234" t="s">
        <v>143</v>
      </c>
    </row>
    <row r="414" spans="1:51" s="14" customFormat="1" ht="12">
      <c r="A414" s="14"/>
      <c r="B414" s="235"/>
      <c r="C414" s="236"/>
      <c r="D414" s="226" t="s">
        <v>155</v>
      </c>
      <c r="E414" s="237" t="s">
        <v>19</v>
      </c>
      <c r="F414" s="238" t="s">
        <v>324</v>
      </c>
      <c r="G414" s="236"/>
      <c r="H414" s="239">
        <v>123.522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155</v>
      </c>
      <c r="AU414" s="245" t="s">
        <v>151</v>
      </c>
      <c r="AV414" s="14" t="s">
        <v>151</v>
      </c>
      <c r="AW414" s="14" t="s">
        <v>33</v>
      </c>
      <c r="AX414" s="14" t="s">
        <v>79</v>
      </c>
      <c r="AY414" s="245" t="s">
        <v>143</v>
      </c>
    </row>
    <row r="415" spans="1:63" s="12" customFormat="1" ht="22.8" customHeight="1">
      <c r="A415" s="12"/>
      <c r="B415" s="190"/>
      <c r="C415" s="191"/>
      <c r="D415" s="192" t="s">
        <v>70</v>
      </c>
      <c r="E415" s="204" t="s">
        <v>604</v>
      </c>
      <c r="F415" s="204" t="s">
        <v>605</v>
      </c>
      <c r="G415" s="191"/>
      <c r="H415" s="191"/>
      <c r="I415" s="194"/>
      <c r="J415" s="205">
        <f>BK415</f>
        <v>0</v>
      </c>
      <c r="K415" s="191"/>
      <c r="L415" s="196"/>
      <c r="M415" s="197"/>
      <c r="N415" s="198"/>
      <c r="O415" s="198"/>
      <c r="P415" s="199">
        <f>P416+P417+P418</f>
        <v>0</v>
      </c>
      <c r="Q415" s="198"/>
      <c r="R415" s="199">
        <f>R416+R417+R418</f>
        <v>0</v>
      </c>
      <c r="S415" s="198"/>
      <c r="T415" s="200">
        <f>T416+T417+T418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01" t="s">
        <v>79</v>
      </c>
      <c r="AT415" s="202" t="s">
        <v>70</v>
      </c>
      <c r="AU415" s="202" t="s">
        <v>79</v>
      </c>
      <c r="AY415" s="201" t="s">
        <v>143</v>
      </c>
      <c r="BK415" s="203">
        <f>BK416+BK417+BK418</f>
        <v>0</v>
      </c>
    </row>
    <row r="416" spans="1:65" s="2" customFormat="1" ht="55.5" customHeight="1">
      <c r="A416" s="40"/>
      <c r="B416" s="41"/>
      <c r="C416" s="206" t="s">
        <v>606</v>
      </c>
      <c r="D416" s="206" t="s">
        <v>145</v>
      </c>
      <c r="E416" s="207" t="s">
        <v>607</v>
      </c>
      <c r="F416" s="208" t="s">
        <v>608</v>
      </c>
      <c r="G416" s="209" t="s">
        <v>220</v>
      </c>
      <c r="H416" s="210">
        <v>106.679</v>
      </c>
      <c r="I416" s="211"/>
      <c r="J416" s="212">
        <f>ROUND(I416*H416,2)</f>
        <v>0</v>
      </c>
      <c r="K416" s="208" t="s">
        <v>149</v>
      </c>
      <c r="L416" s="46"/>
      <c r="M416" s="213" t="s">
        <v>19</v>
      </c>
      <c r="N416" s="214" t="s">
        <v>43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150</v>
      </c>
      <c r="AT416" s="217" t="s">
        <v>145</v>
      </c>
      <c r="AU416" s="217" t="s">
        <v>151</v>
      </c>
      <c r="AY416" s="19" t="s">
        <v>143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151</v>
      </c>
      <c r="BK416" s="218">
        <f>ROUND(I416*H416,2)</f>
        <v>0</v>
      </c>
      <c r="BL416" s="19" t="s">
        <v>150</v>
      </c>
      <c r="BM416" s="217" t="s">
        <v>609</v>
      </c>
    </row>
    <row r="417" spans="1:47" s="2" customFormat="1" ht="12">
      <c r="A417" s="40"/>
      <c r="B417" s="41"/>
      <c r="C417" s="42"/>
      <c r="D417" s="219" t="s">
        <v>153</v>
      </c>
      <c r="E417" s="42"/>
      <c r="F417" s="220" t="s">
        <v>610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153</v>
      </c>
      <c r="AU417" s="19" t="s">
        <v>151</v>
      </c>
    </row>
    <row r="418" spans="1:63" s="12" customFormat="1" ht="20.85" customHeight="1">
      <c r="A418" s="12"/>
      <c r="B418" s="190"/>
      <c r="C418" s="191"/>
      <c r="D418" s="192" t="s">
        <v>70</v>
      </c>
      <c r="E418" s="204" t="s">
        <v>611</v>
      </c>
      <c r="F418" s="204" t="s">
        <v>612</v>
      </c>
      <c r="G418" s="191"/>
      <c r="H418" s="191"/>
      <c r="I418" s="194"/>
      <c r="J418" s="205">
        <f>BK418</f>
        <v>0</v>
      </c>
      <c r="K418" s="191"/>
      <c r="L418" s="196"/>
      <c r="M418" s="197"/>
      <c r="N418" s="198"/>
      <c r="O418" s="198"/>
      <c r="P418" s="199">
        <f>SUM(P419:P428)</f>
        <v>0</v>
      </c>
      <c r="Q418" s="198"/>
      <c r="R418" s="199">
        <f>SUM(R419:R428)</f>
        <v>0</v>
      </c>
      <c r="S418" s="198"/>
      <c r="T418" s="200">
        <f>SUM(T419:T428)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1" t="s">
        <v>79</v>
      </c>
      <c r="AT418" s="202" t="s">
        <v>70</v>
      </c>
      <c r="AU418" s="202" t="s">
        <v>151</v>
      </c>
      <c r="AY418" s="201" t="s">
        <v>143</v>
      </c>
      <c r="BK418" s="203">
        <f>SUM(BK419:BK428)</f>
        <v>0</v>
      </c>
    </row>
    <row r="419" spans="1:65" s="2" customFormat="1" ht="44.25" customHeight="1">
      <c r="A419" s="40"/>
      <c r="B419" s="41"/>
      <c r="C419" s="206" t="s">
        <v>613</v>
      </c>
      <c r="D419" s="206" t="s">
        <v>145</v>
      </c>
      <c r="E419" s="207" t="s">
        <v>614</v>
      </c>
      <c r="F419" s="208" t="s">
        <v>615</v>
      </c>
      <c r="G419" s="209" t="s">
        <v>220</v>
      </c>
      <c r="H419" s="210">
        <v>188.378</v>
      </c>
      <c r="I419" s="211"/>
      <c r="J419" s="212">
        <f>ROUND(I419*H419,2)</f>
        <v>0</v>
      </c>
      <c r="K419" s="208" t="s">
        <v>149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150</v>
      </c>
      <c r="AT419" s="217" t="s">
        <v>145</v>
      </c>
      <c r="AU419" s="217" t="s">
        <v>163</v>
      </c>
      <c r="AY419" s="19" t="s">
        <v>143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151</v>
      </c>
      <c r="BK419" s="218">
        <f>ROUND(I419*H419,2)</f>
        <v>0</v>
      </c>
      <c r="BL419" s="19" t="s">
        <v>150</v>
      </c>
      <c r="BM419" s="217" t="s">
        <v>616</v>
      </c>
    </row>
    <row r="420" spans="1:47" s="2" customFormat="1" ht="12">
      <c r="A420" s="40"/>
      <c r="B420" s="41"/>
      <c r="C420" s="42"/>
      <c r="D420" s="219" t="s">
        <v>153</v>
      </c>
      <c r="E420" s="42"/>
      <c r="F420" s="220" t="s">
        <v>617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153</v>
      </c>
      <c r="AU420" s="19" t="s">
        <v>163</v>
      </c>
    </row>
    <row r="421" spans="1:65" s="2" customFormat="1" ht="33" customHeight="1">
      <c r="A421" s="40"/>
      <c r="B421" s="41"/>
      <c r="C421" s="206" t="s">
        <v>618</v>
      </c>
      <c r="D421" s="206" t="s">
        <v>145</v>
      </c>
      <c r="E421" s="207" t="s">
        <v>619</v>
      </c>
      <c r="F421" s="208" t="s">
        <v>620</v>
      </c>
      <c r="G421" s="209" t="s">
        <v>220</v>
      </c>
      <c r="H421" s="210">
        <v>188.378</v>
      </c>
      <c r="I421" s="211"/>
      <c r="J421" s="212">
        <f>ROUND(I421*H421,2)</f>
        <v>0</v>
      </c>
      <c r="K421" s="208" t="s">
        <v>149</v>
      </c>
      <c r="L421" s="46"/>
      <c r="M421" s="213" t="s">
        <v>19</v>
      </c>
      <c r="N421" s="214" t="s">
        <v>43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150</v>
      </c>
      <c r="AT421" s="217" t="s">
        <v>145</v>
      </c>
      <c r="AU421" s="217" t="s">
        <v>163</v>
      </c>
      <c r="AY421" s="19" t="s">
        <v>143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151</v>
      </c>
      <c r="BK421" s="218">
        <f>ROUND(I421*H421,2)</f>
        <v>0</v>
      </c>
      <c r="BL421" s="19" t="s">
        <v>150</v>
      </c>
      <c r="BM421" s="217" t="s">
        <v>621</v>
      </c>
    </row>
    <row r="422" spans="1:47" s="2" customFormat="1" ht="12">
      <c r="A422" s="40"/>
      <c r="B422" s="41"/>
      <c r="C422" s="42"/>
      <c r="D422" s="219" t="s">
        <v>153</v>
      </c>
      <c r="E422" s="42"/>
      <c r="F422" s="220" t="s">
        <v>622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153</v>
      </c>
      <c r="AU422" s="19" t="s">
        <v>163</v>
      </c>
    </row>
    <row r="423" spans="1:65" s="2" customFormat="1" ht="44.25" customHeight="1">
      <c r="A423" s="40"/>
      <c r="B423" s="41"/>
      <c r="C423" s="206" t="s">
        <v>623</v>
      </c>
      <c r="D423" s="206" t="s">
        <v>145</v>
      </c>
      <c r="E423" s="207" t="s">
        <v>624</v>
      </c>
      <c r="F423" s="208" t="s">
        <v>625</v>
      </c>
      <c r="G423" s="209" t="s">
        <v>220</v>
      </c>
      <c r="H423" s="210">
        <v>1695.402</v>
      </c>
      <c r="I423" s="211"/>
      <c r="J423" s="212">
        <f>ROUND(I423*H423,2)</f>
        <v>0</v>
      </c>
      <c r="K423" s="208" t="s">
        <v>149</v>
      </c>
      <c r="L423" s="46"/>
      <c r="M423" s="213" t="s">
        <v>19</v>
      </c>
      <c r="N423" s="214" t="s">
        <v>43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150</v>
      </c>
      <c r="AT423" s="217" t="s">
        <v>145</v>
      </c>
      <c r="AU423" s="217" t="s">
        <v>163</v>
      </c>
      <c r="AY423" s="19" t="s">
        <v>143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151</v>
      </c>
      <c r="BK423" s="218">
        <f>ROUND(I423*H423,2)</f>
        <v>0</v>
      </c>
      <c r="BL423" s="19" t="s">
        <v>150</v>
      </c>
      <c r="BM423" s="217" t="s">
        <v>626</v>
      </c>
    </row>
    <row r="424" spans="1:47" s="2" customFormat="1" ht="12">
      <c r="A424" s="40"/>
      <c r="B424" s="41"/>
      <c r="C424" s="42"/>
      <c r="D424" s="219" t="s">
        <v>153</v>
      </c>
      <c r="E424" s="42"/>
      <c r="F424" s="220" t="s">
        <v>627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153</v>
      </c>
      <c r="AU424" s="19" t="s">
        <v>163</v>
      </c>
    </row>
    <row r="425" spans="1:47" s="2" customFormat="1" ht="12">
      <c r="A425" s="40"/>
      <c r="B425" s="41"/>
      <c r="C425" s="42"/>
      <c r="D425" s="226" t="s">
        <v>213</v>
      </c>
      <c r="E425" s="42"/>
      <c r="F425" s="257" t="s">
        <v>628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213</v>
      </c>
      <c r="AU425" s="19" t="s">
        <v>163</v>
      </c>
    </row>
    <row r="426" spans="1:51" s="14" customFormat="1" ht="12">
      <c r="A426" s="14"/>
      <c r="B426" s="235"/>
      <c r="C426" s="236"/>
      <c r="D426" s="226" t="s">
        <v>155</v>
      </c>
      <c r="E426" s="236"/>
      <c r="F426" s="238" t="s">
        <v>629</v>
      </c>
      <c r="G426" s="236"/>
      <c r="H426" s="239">
        <v>1695.402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155</v>
      </c>
      <c r="AU426" s="245" t="s">
        <v>163</v>
      </c>
      <c r="AV426" s="14" t="s">
        <v>151</v>
      </c>
      <c r="AW426" s="14" t="s">
        <v>4</v>
      </c>
      <c r="AX426" s="14" t="s">
        <v>79</v>
      </c>
      <c r="AY426" s="245" t="s">
        <v>143</v>
      </c>
    </row>
    <row r="427" spans="1:65" s="2" customFormat="1" ht="49.05" customHeight="1">
      <c r="A427" s="40"/>
      <c r="B427" s="41"/>
      <c r="C427" s="206" t="s">
        <v>630</v>
      </c>
      <c r="D427" s="206" t="s">
        <v>145</v>
      </c>
      <c r="E427" s="207" t="s">
        <v>631</v>
      </c>
      <c r="F427" s="208" t="s">
        <v>632</v>
      </c>
      <c r="G427" s="209" t="s">
        <v>220</v>
      </c>
      <c r="H427" s="210">
        <v>188.378</v>
      </c>
      <c r="I427" s="211"/>
      <c r="J427" s="212">
        <f>ROUND(I427*H427,2)</f>
        <v>0</v>
      </c>
      <c r="K427" s="208" t="s">
        <v>149</v>
      </c>
      <c r="L427" s="46"/>
      <c r="M427" s="213" t="s">
        <v>19</v>
      </c>
      <c r="N427" s="214" t="s">
        <v>43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150</v>
      </c>
      <c r="AT427" s="217" t="s">
        <v>145</v>
      </c>
      <c r="AU427" s="217" t="s">
        <v>163</v>
      </c>
      <c r="AY427" s="19" t="s">
        <v>143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151</v>
      </c>
      <c r="BK427" s="218">
        <f>ROUND(I427*H427,2)</f>
        <v>0</v>
      </c>
      <c r="BL427" s="19" t="s">
        <v>150</v>
      </c>
      <c r="BM427" s="217" t="s">
        <v>633</v>
      </c>
    </row>
    <row r="428" spans="1:47" s="2" customFormat="1" ht="12">
      <c r="A428" s="40"/>
      <c r="B428" s="41"/>
      <c r="C428" s="42"/>
      <c r="D428" s="219" t="s">
        <v>153</v>
      </c>
      <c r="E428" s="42"/>
      <c r="F428" s="220" t="s">
        <v>634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153</v>
      </c>
      <c r="AU428" s="19" t="s">
        <v>163</v>
      </c>
    </row>
    <row r="429" spans="1:63" s="12" customFormat="1" ht="25.9" customHeight="1">
      <c r="A429" s="12"/>
      <c r="B429" s="190"/>
      <c r="C429" s="191"/>
      <c r="D429" s="192" t="s">
        <v>70</v>
      </c>
      <c r="E429" s="193" t="s">
        <v>635</v>
      </c>
      <c r="F429" s="193" t="s">
        <v>636</v>
      </c>
      <c r="G429" s="191"/>
      <c r="H429" s="191"/>
      <c r="I429" s="194"/>
      <c r="J429" s="195">
        <f>BK429</f>
        <v>0</v>
      </c>
      <c r="K429" s="191"/>
      <c r="L429" s="196"/>
      <c r="M429" s="197"/>
      <c r="N429" s="198"/>
      <c r="O429" s="198"/>
      <c r="P429" s="199">
        <f>P430+P481+P543+P607+P618+P623+P641+P747+P843+P917+P928+P954</f>
        <v>0</v>
      </c>
      <c r="Q429" s="198"/>
      <c r="R429" s="199">
        <f>R430+R481+R543+R607+R618+R623+R641+R747+R843+R917+R928+R954</f>
        <v>49.029117646155</v>
      </c>
      <c r="S429" s="198"/>
      <c r="T429" s="200">
        <f>T430+T481+T543+T607+T618+T623+T641+T747+T843+T917+T928+T954</f>
        <v>90.50787317999999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1" t="s">
        <v>151</v>
      </c>
      <c r="AT429" s="202" t="s">
        <v>70</v>
      </c>
      <c r="AU429" s="202" t="s">
        <v>71</v>
      </c>
      <c r="AY429" s="201" t="s">
        <v>143</v>
      </c>
      <c r="BK429" s="203">
        <f>BK430+BK481+BK543+BK607+BK618+BK623+BK641+BK747+BK843+BK917+BK928+BK954</f>
        <v>0</v>
      </c>
    </row>
    <row r="430" spans="1:63" s="12" customFormat="1" ht="22.8" customHeight="1">
      <c r="A430" s="12"/>
      <c r="B430" s="190"/>
      <c r="C430" s="191"/>
      <c r="D430" s="192" t="s">
        <v>70</v>
      </c>
      <c r="E430" s="204" t="s">
        <v>637</v>
      </c>
      <c r="F430" s="204" t="s">
        <v>638</v>
      </c>
      <c r="G430" s="191"/>
      <c r="H430" s="191"/>
      <c r="I430" s="194"/>
      <c r="J430" s="205">
        <f>BK430</f>
        <v>0</v>
      </c>
      <c r="K430" s="191"/>
      <c r="L430" s="196"/>
      <c r="M430" s="197"/>
      <c r="N430" s="198"/>
      <c r="O430" s="198"/>
      <c r="P430" s="199">
        <f>SUM(P431:P480)</f>
        <v>0</v>
      </c>
      <c r="Q430" s="198"/>
      <c r="R430" s="199">
        <f>SUM(R431:R480)</f>
        <v>2.2381520825</v>
      </c>
      <c r="S430" s="198"/>
      <c r="T430" s="200">
        <f>SUM(T431:T480)</f>
        <v>0.613092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01" t="s">
        <v>151</v>
      </c>
      <c r="AT430" s="202" t="s">
        <v>70</v>
      </c>
      <c r="AU430" s="202" t="s">
        <v>79</v>
      </c>
      <c r="AY430" s="201" t="s">
        <v>143</v>
      </c>
      <c r="BK430" s="203">
        <f>SUM(BK431:BK480)</f>
        <v>0</v>
      </c>
    </row>
    <row r="431" spans="1:65" s="2" customFormat="1" ht="33" customHeight="1">
      <c r="A431" s="40"/>
      <c r="B431" s="41"/>
      <c r="C431" s="206" t="s">
        <v>639</v>
      </c>
      <c r="D431" s="206" t="s">
        <v>145</v>
      </c>
      <c r="E431" s="207" t="s">
        <v>640</v>
      </c>
      <c r="F431" s="208" t="s">
        <v>641</v>
      </c>
      <c r="G431" s="209" t="s">
        <v>148</v>
      </c>
      <c r="H431" s="210">
        <v>196.175</v>
      </c>
      <c r="I431" s="211"/>
      <c r="J431" s="212">
        <f>ROUND(I431*H431,2)</f>
        <v>0</v>
      </c>
      <c r="K431" s="208" t="s">
        <v>149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253</v>
      </c>
      <c r="AT431" s="217" t="s">
        <v>145</v>
      </c>
      <c r="AU431" s="217" t="s">
        <v>151</v>
      </c>
      <c r="AY431" s="19" t="s">
        <v>143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151</v>
      </c>
      <c r="BK431" s="218">
        <f>ROUND(I431*H431,2)</f>
        <v>0</v>
      </c>
      <c r="BL431" s="19" t="s">
        <v>253</v>
      </c>
      <c r="BM431" s="217" t="s">
        <v>642</v>
      </c>
    </row>
    <row r="432" spans="1:47" s="2" customFormat="1" ht="12">
      <c r="A432" s="40"/>
      <c r="B432" s="41"/>
      <c r="C432" s="42"/>
      <c r="D432" s="219" t="s">
        <v>153</v>
      </c>
      <c r="E432" s="42"/>
      <c r="F432" s="220" t="s">
        <v>643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153</v>
      </c>
      <c r="AU432" s="19" t="s">
        <v>151</v>
      </c>
    </row>
    <row r="433" spans="1:51" s="13" customFormat="1" ht="12">
      <c r="A433" s="13"/>
      <c r="B433" s="224"/>
      <c r="C433" s="225"/>
      <c r="D433" s="226" t="s">
        <v>155</v>
      </c>
      <c r="E433" s="227" t="s">
        <v>19</v>
      </c>
      <c r="F433" s="228" t="s">
        <v>644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155</v>
      </c>
      <c r="AU433" s="234" t="s">
        <v>151</v>
      </c>
      <c r="AV433" s="13" t="s">
        <v>79</v>
      </c>
      <c r="AW433" s="13" t="s">
        <v>33</v>
      </c>
      <c r="AX433" s="13" t="s">
        <v>71</v>
      </c>
      <c r="AY433" s="234" t="s">
        <v>143</v>
      </c>
    </row>
    <row r="434" spans="1:51" s="14" customFormat="1" ht="12">
      <c r="A434" s="14"/>
      <c r="B434" s="235"/>
      <c r="C434" s="236"/>
      <c r="D434" s="226" t="s">
        <v>155</v>
      </c>
      <c r="E434" s="237" t="s">
        <v>19</v>
      </c>
      <c r="F434" s="238" t="s">
        <v>374</v>
      </c>
      <c r="G434" s="236"/>
      <c r="H434" s="239">
        <v>196.175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155</v>
      </c>
      <c r="AU434" s="245" t="s">
        <v>151</v>
      </c>
      <c r="AV434" s="14" t="s">
        <v>151</v>
      </c>
      <c r="AW434" s="14" t="s">
        <v>33</v>
      </c>
      <c r="AX434" s="14" t="s">
        <v>79</v>
      </c>
      <c r="AY434" s="245" t="s">
        <v>143</v>
      </c>
    </row>
    <row r="435" spans="1:65" s="2" customFormat="1" ht="16.5" customHeight="1">
      <c r="A435" s="40"/>
      <c r="B435" s="41"/>
      <c r="C435" s="258" t="s">
        <v>645</v>
      </c>
      <c r="D435" s="258" t="s">
        <v>217</v>
      </c>
      <c r="E435" s="259" t="s">
        <v>646</v>
      </c>
      <c r="F435" s="260" t="s">
        <v>647</v>
      </c>
      <c r="G435" s="261" t="s">
        <v>220</v>
      </c>
      <c r="H435" s="262">
        <v>0.067</v>
      </c>
      <c r="I435" s="263"/>
      <c r="J435" s="264">
        <f>ROUND(I435*H435,2)</f>
        <v>0</v>
      </c>
      <c r="K435" s="260" t="s">
        <v>149</v>
      </c>
      <c r="L435" s="265"/>
      <c r="M435" s="266" t="s">
        <v>19</v>
      </c>
      <c r="N435" s="267" t="s">
        <v>43</v>
      </c>
      <c r="O435" s="86"/>
      <c r="P435" s="215">
        <f>O435*H435</f>
        <v>0</v>
      </c>
      <c r="Q435" s="215">
        <v>1</v>
      </c>
      <c r="R435" s="215">
        <f>Q435*H435</f>
        <v>0.067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363</v>
      </c>
      <c r="AT435" s="217" t="s">
        <v>217</v>
      </c>
      <c r="AU435" s="217" t="s">
        <v>151</v>
      </c>
      <c r="AY435" s="19" t="s">
        <v>143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151</v>
      </c>
      <c r="BK435" s="218">
        <f>ROUND(I435*H435,2)</f>
        <v>0</v>
      </c>
      <c r="BL435" s="19" t="s">
        <v>253</v>
      </c>
      <c r="BM435" s="217" t="s">
        <v>648</v>
      </c>
    </row>
    <row r="436" spans="1:51" s="14" customFormat="1" ht="12">
      <c r="A436" s="14"/>
      <c r="B436" s="235"/>
      <c r="C436" s="236"/>
      <c r="D436" s="226" t="s">
        <v>155</v>
      </c>
      <c r="E436" s="236"/>
      <c r="F436" s="238" t="s">
        <v>649</v>
      </c>
      <c r="G436" s="236"/>
      <c r="H436" s="239">
        <v>0.067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155</v>
      </c>
      <c r="AU436" s="245" t="s">
        <v>151</v>
      </c>
      <c r="AV436" s="14" t="s">
        <v>151</v>
      </c>
      <c r="AW436" s="14" t="s">
        <v>4</v>
      </c>
      <c r="AX436" s="14" t="s">
        <v>79</v>
      </c>
      <c r="AY436" s="245" t="s">
        <v>143</v>
      </c>
    </row>
    <row r="437" spans="1:65" s="2" customFormat="1" ht="24.15" customHeight="1">
      <c r="A437" s="40"/>
      <c r="B437" s="41"/>
      <c r="C437" s="206" t="s">
        <v>650</v>
      </c>
      <c r="D437" s="206" t="s">
        <v>145</v>
      </c>
      <c r="E437" s="207" t="s">
        <v>651</v>
      </c>
      <c r="F437" s="208" t="s">
        <v>652</v>
      </c>
      <c r="G437" s="209" t="s">
        <v>148</v>
      </c>
      <c r="H437" s="210">
        <v>153.273</v>
      </c>
      <c r="I437" s="211"/>
      <c r="J437" s="212">
        <f>ROUND(I437*H437,2)</f>
        <v>0</v>
      </c>
      <c r="K437" s="208" t="s">
        <v>149</v>
      </c>
      <c r="L437" s="46"/>
      <c r="M437" s="213" t="s">
        <v>19</v>
      </c>
      <c r="N437" s="214" t="s">
        <v>43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0.004</v>
      </c>
      <c r="T437" s="216">
        <f>S437*H437</f>
        <v>0.613092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253</v>
      </c>
      <c r="AT437" s="217" t="s">
        <v>145</v>
      </c>
      <c r="AU437" s="217" t="s">
        <v>151</v>
      </c>
      <c r="AY437" s="19" t="s">
        <v>143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151</v>
      </c>
      <c r="BK437" s="218">
        <f>ROUND(I437*H437,2)</f>
        <v>0</v>
      </c>
      <c r="BL437" s="19" t="s">
        <v>253</v>
      </c>
      <c r="BM437" s="217" t="s">
        <v>653</v>
      </c>
    </row>
    <row r="438" spans="1:47" s="2" customFormat="1" ht="12">
      <c r="A438" s="40"/>
      <c r="B438" s="41"/>
      <c r="C438" s="42"/>
      <c r="D438" s="219" t="s">
        <v>153</v>
      </c>
      <c r="E438" s="42"/>
      <c r="F438" s="220" t="s">
        <v>654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153</v>
      </c>
      <c r="AU438" s="19" t="s">
        <v>151</v>
      </c>
    </row>
    <row r="439" spans="1:51" s="13" customFormat="1" ht="12">
      <c r="A439" s="13"/>
      <c r="B439" s="224"/>
      <c r="C439" s="225"/>
      <c r="D439" s="226" t="s">
        <v>155</v>
      </c>
      <c r="E439" s="227" t="s">
        <v>19</v>
      </c>
      <c r="F439" s="228" t="s">
        <v>496</v>
      </c>
      <c r="G439" s="225"/>
      <c r="H439" s="227" t="s">
        <v>19</v>
      </c>
      <c r="I439" s="229"/>
      <c r="J439" s="225"/>
      <c r="K439" s="225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155</v>
      </c>
      <c r="AU439" s="234" t="s">
        <v>151</v>
      </c>
      <c r="AV439" s="13" t="s">
        <v>79</v>
      </c>
      <c r="AW439" s="13" t="s">
        <v>33</v>
      </c>
      <c r="AX439" s="13" t="s">
        <v>71</v>
      </c>
      <c r="AY439" s="234" t="s">
        <v>143</v>
      </c>
    </row>
    <row r="440" spans="1:51" s="14" customFormat="1" ht="12">
      <c r="A440" s="14"/>
      <c r="B440" s="235"/>
      <c r="C440" s="236"/>
      <c r="D440" s="226" t="s">
        <v>155</v>
      </c>
      <c r="E440" s="237" t="s">
        <v>19</v>
      </c>
      <c r="F440" s="238" t="s">
        <v>324</v>
      </c>
      <c r="G440" s="236"/>
      <c r="H440" s="239">
        <v>123.522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155</v>
      </c>
      <c r="AU440" s="245" t="s">
        <v>151</v>
      </c>
      <c r="AV440" s="14" t="s">
        <v>151</v>
      </c>
      <c r="AW440" s="14" t="s">
        <v>33</v>
      </c>
      <c r="AX440" s="14" t="s">
        <v>71</v>
      </c>
      <c r="AY440" s="245" t="s">
        <v>143</v>
      </c>
    </row>
    <row r="441" spans="1:51" s="13" customFormat="1" ht="12">
      <c r="A441" s="13"/>
      <c r="B441" s="224"/>
      <c r="C441" s="225"/>
      <c r="D441" s="226" t="s">
        <v>155</v>
      </c>
      <c r="E441" s="227" t="s">
        <v>19</v>
      </c>
      <c r="F441" s="228" t="s">
        <v>504</v>
      </c>
      <c r="G441" s="225"/>
      <c r="H441" s="227" t="s">
        <v>19</v>
      </c>
      <c r="I441" s="229"/>
      <c r="J441" s="225"/>
      <c r="K441" s="225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155</v>
      </c>
      <c r="AU441" s="234" t="s">
        <v>151</v>
      </c>
      <c r="AV441" s="13" t="s">
        <v>79</v>
      </c>
      <c r="AW441" s="13" t="s">
        <v>33</v>
      </c>
      <c r="AX441" s="13" t="s">
        <v>71</v>
      </c>
      <c r="AY441" s="234" t="s">
        <v>143</v>
      </c>
    </row>
    <row r="442" spans="1:51" s="13" customFormat="1" ht="12">
      <c r="A442" s="13"/>
      <c r="B442" s="224"/>
      <c r="C442" s="225"/>
      <c r="D442" s="226" t="s">
        <v>155</v>
      </c>
      <c r="E442" s="227" t="s">
        <v>19</v>
      </c>
      <c r="F442" s="228" t="s">
        <v>169</v>
      </c>
      <c r="G442" s="225"/>
      <c r="H442" s="227" t="s">
        <v>19</v>
      </c>
      <c r="I442" s="229"/>
      <c r="J442" s="225"/>
      <c r="K442" s="225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155</v>
      </c>
      <c r="AU442" s="234" t="s">
        <v>151</v>
      </c>
      <c r="AV442" s="13" t="s">
        <v>79</v>
      </c>
      <c r="AW442" s="13" t="s">
        <v>33</v>
      </c>
      <c r="AX442" s="13" t="s">
        <v>71</v>
      </c>
      <c r="AY442" s="234" t="s">
        <v>143</v>
      </c>
    </row>
    <row r="443" spans="1:51" s="14" customFormat="1" ht="12">
      <c r="A443" s="14"/>
      <c r="B443" s="235"/>
      <c r="C443" s="236"/>
      <c r="D443" s="226" t="s">
        <v>155</v>
      </c>
      <c r="E443" s="237" t="s">
        <v>19</v>
      </c>
      <c r="F443" s="238" t="s">
        <v>505</v>
      </c>
      <c r="G443" s="236"/>
      <c r="H443" s="239">
        <v>29.751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155</v>
      </c>
      <c r="AU443" s="245" t="s">
        <v>151</v>
      </c>
      <c r="AV443" s="14" t="s">
        <v>151</v>
      </c>
      <c r="AW443" s="14" t="s">
        <v>33</v>
      </c>
      <c r="AX443" s="14" t="s">
        <v>71</v>
      </c>
      <c r="AY443" s="245" t="s">
        <v>143</v>
      </c>
    </row>
    <row r="444" spans="1:51" s="15" customFormat="1" ht="12">
      <c r="A444" s="15"/>
      <c r="B444" s="246"/>
      <c r="C444" s="247"/>
      <c r="D444" s="226" t="s">
        <v>155</v>
      </c>
      <c r="E444" s="248" t="s">
        <v>19</v>
      </c>
      <c r="F444" s="249" t="s">
        <v>171</v>
      </c>
      <c r="G444" s="247"/>
      <c r="H444" s="250">
        <v>153.273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6" t="s">
        <v>155</v>
      </c>
      <c r="AU444" s="256" t="s">
        <v>151</v>
      </c>
      <c r="AV444" s="15" t="s">
        <v>150</v>
      </c>
      <c r="AW444" s="15" t="s">
        <v>33</v>
      </c>
      <c r="AX444" s="15" t="s">
        <v>79</v>
      </c>
      <c r="AY444" s="256" t="s">
        <v>143</v>
      </c>
    </row>
    <row r="445" spans="1:65" s="2" customFormat="1" ht="24.15" customHeight="1">
      <c r="A445" s="40"/>
      <c r="B445" s="41"/>
      <c r="C445" s="206" t="s">
        <v>655</v>
      </c>
      <c r="D445" s="206" t="s">
        <v>145</v>
      </c>
      <c r="E445" s="207" t="s">
        <v>656</v>
      </c>
      <c r="F445" s="208" t="s">
        <v>657</v>
      </c>
      <c r="G445" s="209" t="s">
        <v>148</v>
      </c>
      <c r="H445" s="210">
        <v>235.41</v>
      </c>
      <c r="I445" s="211"/>
      <c r="J445" s="212">
        <f>ROUND(I445*H445,2)</f>
        <v>0</v>
      </c>
      <c r="K445" s="208" t="s">
        <v>149</v>
      </c>
      <c r="L445" s="46"/>
      <c r="M445" s="213" t="s">
        <v>19</v>
      </c>
      <c r="N445" s="214" t="s">
        <v>43</v>
      </c>
      <c r="O445" s="86"/>
      <c r="P445" s="215">
        <f>O445*H445</f>
        <v>0</v>
      </c>
      <c r="Q445" s="215">
        <v>0.00039825</v>
      </c>
      <c r="R445" s="215">
        <f>Q445*H445</f>
        <v>0.0937520325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253</v>
      </c>
      <c r="AT445" s="217" t="s">
        <v>145</v>
      </c>
      <c r="AU445" s="217" t="s">
        <v>151</v>
      </c>
      <c r="AY445" s="19" t="s">
        <v>143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151</v>
      </c>
      <c r="BK445" s="218">
        <f>ROUND(I445*H445,2)</f>
        <v>0</v>
      </c>
      <c r="BL445" s="19" t="s">
        <v>253</v>
      </c>
      <c r="BM445" s="217" t="s">
        <v>658</v>
      </c>
    </row>
    <row r="446" spans="1:47" s="2" customFormat="1" ht="12">
      <c r="A446" s="40"/>
      <c r="B446" s="41"/>
      <c r="C446" s="42"/>
      <c r="D446" s="219" t="s">
        <v>153</v>
      </c>
      <c r="E446" s="42"/>
      <c r="F446" s="220" t="s">
        <v>659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153</v>
      </c>
      <c r="AU446" s="19" t="s">
        <v>151</v>
      </c>
    </row>
    <row r="447" spans="1:47" s="2" customFormat="1" ht="12">
      <c r="A447" s="40"/>
      <c r="B447" s="41"/>
      <c r="C447" s="42"/>
      <c r="D447" s="226" t="s">
        <v>213</v>
      </c>
      <c r="E447" s="42"/>
      <c r="F447" s="257" t="s">
        <v>503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213</v>
      </c>
      <c r="AU447" s="19" t="s">
        <v>151</v>
      </c>
    </row>
    <row r="448" spans="1:51" s="13" customFormat="1" ht="12">
      <c r="A448" s="13"/>
      <c r="B448" s="224"/>
      <c r="C448" s="225"/>
      <c r="D448" s="226" t="s">
        <v>155</v>
      </c>
      <c r="E448" s="227" t="s">
        <v>19</v>
      </c>
      <c r="F448" s="228" t="s">
        <v>660</v>
      </c>
      <c r="G448" s="225"/>
      <c r="H448" s="227" t="s">
        <v>19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155</v>
      </c>
      <c r="AU448" s="234" t="s">
        <v>151</v>
      </c>
      <c r="AV448" s="13" t="s">
        <v>79</v>
      </c>
      <c r="AW448" s="13" t="s">
        <v>33</v>
      </c>
      <c r="AX448" s="13" t="s">
        <v>71</v>
      </c>
      <c r="AY448" s="234" t="s">
        <v>143</v>
      </c>
    </row>
    <row r="449" spans="1:51" s="14" customFormat="1" ht="12">
      <c r="A449" s="14"/>
      <c r="B449" s="235"/>
      <c r="C449" s="236"/>
      <c r="D449" s="226" t="s">
        <v>155</v>
      </c>
      <c r="E449" s="237" t="s">
        <v>19</v>
      </c>
      <c r="F449" s="238" t="s">
        <v>661</v>
      </c>
      <c r="G449" s="236"/>
      <c r="H449" s="239">
        <v>39.235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155</v>
      </c>
      <c r="AU449" s="245" t="s">
        <v>151</v>
      </c>
      <c r="AV449" s="14" t="s">
        <v>151</v>
      </c>
      <c r="AW449" s="14" t="s">
        <v>33</v>
      </c>
      <c r="AX449" s="14" t="s">
        <v>71</v>
      </c>
      <c r="AY449" s="245" t="s">
        <v>143</v>
      </c>
    </row>
    <row r="450" spans="1:51" s="13" customFormat="1" ht="12">
      <c r="A450" s="13"/>
      <c r="B450" s="224"/>
      <c r="C450" s="225"/>
      <c r="D450" s="226" t="s">
        <v>155</v>
      </c>
      <c r="E450" s="227" t="s">
        <v>19</v>
      </c>
      <c r="F450" s="228" t="s">
        <v>644</v>
      </c>
      <c r="G450" s="225"/>
      <c r="H450" s="227" t="s">
        <v>19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155</v>
      </c>
      <c r="AU450" s="234" t="s">
        <v>151</v>
      </c>
      <c r="AV450" s="13" t="s">
        <v>79</v>
      </c>
      <c r="AW450" s="13" t="s">
        <v>33</v>
      </c>
      <c r="AX450" s="13" t="s">
        <v>71</v>
      </c>
      <c r="AY450" s="234" t="s">
        <v>143</v>
      </c>
    </row>
    <row r="451" spans="1:51" s="14" customFormat="1" ht="12">
      <c r="A451" s="14"/>
      <c r="B451" s="235"/>
      <c r="C451" s="236"/>
      <c r="D451" s="226" t="s">
        <v>155</v>
      </c>
      <c r="E451" s="237" t="s">
        <v>19</v>
      </c>
      <c r="F451" s="238" t="s">
        <v>374</v>
      </c>
      <c r="G451" s="236"/>
      <c r="H451" s="239">
        <v>196.175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155</v>
      </c>
      <c r="AU451" s="245" t="s">
        <v>151</v>
      </c>
      <c r="AV451" s="14" t="s">
        <v>151</v>
      </c>
      <c r="AW451" s="14" t="s">
        <v>33</v>
      </c>
      <c r="AX451" s="14" t="s">
        <v>71</v>
      </c>
      <c r="AY451" s="245" t="s">
        <v>143</v>
      </c>
    </row>
    <row r="452" spans="1:51" s="15" customFormat="1" ht="12">
      <c r="A452" s="15"/>
      <c r="B452" s="246"/>
      <c r="C452" s="247"/>
      <c r="D452" s="226" t="s">
        <v>155</v>
      </c>
      <c r="E452" s="248" t="s">
        <v>19</v>
      </c>
      <c r="F452" s="249" t="s">
        <v>171</v>
      </c>
      <c r="G452" s="247"/>
      <c r="H452" s="250">
        <v>235.41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6" t="s">
        <v>155</v>
      </c>
      <c r="AU452" s="256" t="s">
        <v>151</v>
      </c>
      <c r="AV452" s="15" t="s">
        <v>150</v>
      </c>
      <c r="AW452" s="15" t="s">
        <v>33</v>
      </c>
      <c r="AX452" s="15" t="s">
        <v>79</v>
      </c>
      <c r="AY452" s="256" t="s">
        <v>143</v>
      </c>
    </row>
    <row r="453" spans="1:65" s="2" customFormat="1" ht="44.25" customHeight="1">
      <c r="A453" s="40"/>
      <c r="B453" s="41"/>
      <c r="C453" s="258" t="s">
        <v>662</v>
      </c>
      <c r="D453" s="258" t="s">
        <v>217</v>
      </c>
      <c r="E453" s="259" t="s">
        <v>663</v>
      </c>
      <c r="F453" s="260" t="s">
        <v>664</v>
      </c>
      <c r="G453" s="261" t="s">
        <v>148</v>
      </c>
      <c r="H453" s="262">
        <v>270.722</v>
      </c>
      <c r="I453" s="263"/>
      <c r="J453" s="264">
        <f>ROUND(I453*H453,2)</f>
        <v>0</v>
      </c>
      <c r="K453" s="260" t="s">
        <v>149</v>
      </c>
      <c r="L453" s="265"/>
      <c r="M453" s="266" t="s">
        <v>19</v>
      </c>
      <c r="N453" s="267" t="s">
        <v>43</v>
      </c>
      <c r="O453" s="86"/>
      <c r="P453" s="215">
        <f>O453*H453</f>
        <v>0</v>
      </c>
      <c r="Q453" s="215">
        <v>0.0063</v>
      </c>
      <c r="R453" s="215">
        <f>Q453*H453</f>
        <v>1.7055486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363</v>
      </c>
      <c r="AT453" s="217" t="s">
        <v>217</v>
      </c>
      <c r="AU453" s="217" t="s">
        <v>151</v>
      </c>
      <c r="AY453" s="19" t="s">
        <v>143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151</v>
      </c>
      <c r="BK453" s="218">
        <f>ROUND(I453*H453,2)</f>
        <v>0</v>
      </c>
      <c r="BL453" s="19" t="s">
        <v>253</v>
      </c>
      <c r="BM453" s="217" t="s">
        <v>665</v>
      </c>
    </row>
    <row r="454" spans="1:51" s="14" customFormat="1" ht="12">
      <c r="A454" s="14"/>
      <c r="B454" s="235"/>
      <c r="C454" s="236"/>
      <c r="D454" s="226" t="s">
        <v>155</v>
      </c>
      <c r="E454" s="236"/>
      <c r="F454" s="238" t="s">
        <v>666</v>
      </c>
      <c r="G454" s="236"/>
      <c r="H454" s="239">
        <v>270.722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155</v>
      </c>
      <c r="AU454" s="245" t="s">
        <v>151</v>
      </c>
      <c r="AV454" s="14" t="s">
        <v>151</v>
      </c>
      <c r="AW454" s="14" t="s">
        <v>4</v>
      </c>
      <c r="AX454" s="14" t="s">
        <v>79</v>
      </c>
      <c r="AY454" s="245" t="s">
        <v>143</v>
      </c>
    </row>
    <row r="455" spans="1:65" s="2" customFormat="1" ht="49.05" customHeight="1">
      <c r="A455" s="40"/>
      <c r="B455" s="41"/>
      <c r="C455" s="206" t="s">
        <v>667</v>
      </c>
      <c r="D455" s="206" t="s">
        <v>145</v>
      </c>
      <c r="E455" s="207" t="s">
        <v>668</v>
      </c>
      <c r="F455" s="208" t="s">
        <v>669</v>
      </c>
      <c r="G455" s="209" t="s">
        <v>148</v>
      </c>
      <c r="H455" s="210">
        <v>196.175</v>
      </c>
      <c r="I455" s="211"/>
      <c r="J455" s="212">
        <f>ROUND(I455*H455,2)</f>
        <v>0</v>
      </c>
      <c r="K455" s="208" t="s">
        <v>149</v>
      </c>
      <c r="L455" s="46"/>
      <c r="M455" s="213" t="s">
        <v>19</v>
      </c>
      <c r="N455" s="214" t="s">
        <v>43</v>
      </c>
      <c r="O455" s="86"/>
      <c r="P455" s="215">
        <f>O455*H455</f>
        <v>0</v>
      </c>
      <c r="Q455" s="215">
        <v>0.00035</v>
      </c>
      <c r="R455" s="215">
        <f>Q455*H455</f>
        <v>0.06866125000000001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253</v>
      </c>
      <c r="AT455" s="217" t="s">
        <v>145</v>
      </c>
      <c r="AU455" s="217" t="s">
        <v>151</v>
      </c>
      <c r="AY455" s="19" t="s">
        <v>143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151</v>
      </c>
      <c r="BK455" s="218">
        <f>ROUND(I455*H455,2)</f>
        <v>0</v>
      </c>
      <c r="BL455" s="19" t="s">
        <v>253</v>
      </c>
      <c r="BM455" s="217" t="s">
        <v>670</v>
      </c>
    </row>
    <row r="456" spans="1:47" s="2" customFormat="1" ht="12">
      <c r="A456" s="40"/>
      <c r="B456" s="41"/>
      <c r="C456" s="42"/>
      <c r="D456" s="219" t="s">
        <v>153</v>
      </c>
      <c r="E456" s="42"/>
      <c r="F456" s="220" t="s">
        <v>671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153</v>
      </c>
      <c r="AU456" s="19" t="s">
        <v>151</v>
      </c>
    </row>
    <row r="457" spans="1:47" s="2" customFormat="1" ht="12">
      <c r="A457" s="40"/>
      <c r="B457" s="41"/>
      <c r="C457" s="42"/>
      <c r="D457" s="226" t="s">
        <v>213</v>
      </c>
      <c r="E457" s="42"/>
      <c r="F457" s="257" t="s">
        <v>672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213</v>
      </c>
      <c r="AU457" s="19" t="s">
        <v>151</v>
      </c>
    </row>
    <row r="458" spans="1:51" s="13" customFormat="1" ht="12">
      <c r="A458" s="13"/>
      <c r="B458" s="224"/>
      <c r="C458" s="225"/>
      <c r="D458" s="226" t="s">
        <v>155</v>
      </c>
      <c r="E458" s="227" t="s">
        <v>19</v>
      </c>
      <c r="F458" s="228" t="s">
        <v>644</v>
      </c>
      <c r="G458" s="225"/>
      <c r="H458" s="227" t="s">
        <v>19</v>
      </c>
      <c r="I458" s="229"/>
      <c r="J458" s="225"/>
      <c r="K458" s="225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155</v>
      </c>
      <c r="AU458" s="234" t="s">
        <v>151</v>
      </c>
      <c r="AV458" s="13" t="s">
        <v>79</v>
      </c>
      <c r="AW458" s="13" t="s">
        <v>33</v>
      </c>
      <c r="AX458" s="13" t="s">
        <v>71</v>
      </c>
      <c r="AY458" s="234" t="s">
        <v>143</v>
      </c>
    </row>
    <row r="459" spans="1:51" s="14" customFormat="1" ht="12">
      <c r="A459" s="14"/>
      <c r="B459" s="235"/>
      <c r="C459" s="236"/>
      <c r="D459" s="226" t="s">
        <v>155</v>
      </c>
      <c r="E459" s="237" t="s">
        <v>19</v>
      </c>
      <c r="F459" s="238" t="s">
        <v>374</v>
      </c>
      <c r="G459" s="236"/>
      <c r="H459" s="239">
        <v>196.175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155</v>
      </c>
      <c r="AU459" s="245" t="s">
        <v>151</v>
      </c>
      <c r="AV459" s="14" t="s">
        <v>151</v>
      </c>
      <c r="AW459" s="14" t="s">
        <v>33</v>
      </c>
      <c r="AX459" s="14" t="s">
        <v>79</v>
      </c>
      <c r="AY459" s="245" t="s">
        <v>143</v>
      </c>
    </row>
    <row r="460" spans="1:65" s="2" customFormat="1" ht="24.15" customHeight="1">
      <c r="A460" s="40"/>
      <c r="B460" s="41"/>
      <c r="C460" s="206" t="s">
        <v>673</v>
      </c>
      <c r="D460" s="206" t="s">
        <v>145</v>
      </c>
      <c r="E460" s="207" t="s">
        <v>674</v>
      </c>
      <c r="F460" s="208" t="s">
        <v>675</v>
      </c>
      <c r="G460" s="209" t="s">
        <v>174</v>
      </c>
      <c r="H460" s="210">
        <v>78.47</v>
      </c>
      <c r="I460" s="211"/>
      <c r="J460" s="212">
        <f>ROUND(I460*H460,2)</f>
        <v>0</v>
      </c>
      <c r="K460" s="208" t="s">
        <v>149</v>
      </c>
      <c r="L460" s="46"/>
      <c r="M460" s="213" t="s">
        <v>19</v>
      </c>
      <c r="N460" s="214" t="s">
        <v>43</v>
      </c>
      <c r="O460" s="86"/>
      <c r="P460" s="215">
        <f>O460*H460</f>
        <v>0</v>
      </c>
      <c r="Q460" s="215">
        <v>0.00016</v>
      </c>
      <c r="R460" s="215">
        <f>Q460*H460</f>
        <v>0.0125552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253</v>
      </c>
      <c r="AT460" s="217" t="s">
        <v>145</v>
      </c>
      <c r="AU460" s="217" t="s">
        <v>151</v>
      </c>
      <c r="AY460" s="19" t="s">
        <v>143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151</v>
      </c>
      <c r="BK460" s="218">
        <f>ROUND(I460*H460,2)</f>
        <v>0</v>
      </c>
      <c r="BL460" s="19" t="s">
        <v>253</v>
      </c>
      <c r="BM460" s="217" t="s">
        <v>676</v>
      </c>
    </row>
    <row r="461" spans="1:47" s="2" customFormat="1" ht="12">
      <c r="A461" s="40"/>
      <c r="B461" s="41"/>
      <c r="C461" s="42"/>
      <c r="D461" s="219" t="s">
        <v>153</v>
      </c>
      <c r="E461" s="42"/>
      <c r="F461" s="220" t="s">
        <v>677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153</v>
      </c>
      <c r="AU461" s="19" t="s">
        <v>151</v>
      </c>
    </row>
    <row r="462" spans="1:51" s="13" customFormat="1" ht="12">
      <c r="A462" s="13"/>
      <c r="B462" s="224"/>
      <c r="C462" s="225"/>
      <c r="D462" s="226" t="s">
        <v>155</v>
      </c>
      <c r="E462" s="227" t="s">
        <v>19</v>
      </c>
      <c r="F462" s="228" t="s">
        <v>644</v>
      </c>
      <c r="G462" s="225"/>
      <c r="H462" s="227" t="s">
        <v>19</v>
      </c>
      <c r="I462" s="229"/>
      <c r="J462" s="225"/>
      <c r="K462" s="225"/>
      <c r="L462" s="230"/>
      <c r="M462" s="231"/>
      <c r="N462" s="232"/>
      <c r="O462" s="232"/>
      <c r="P462" s="232"/>
      <c r="Q462" s="232"/>
      <c r="R462" s="232"/>
      <c r="S462" s="232"/>
      <c r="T462" s="23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4" t="s">
        <v>155</v>
      </c>
      <c r="AU462" s="234" t="s">
        <v>151</v>
      </c>
      <c r="AV462" s="13" t="s">
        <v>79</v>
      </c>
      <c r="AW462" s="13" t="s">
        <v>33</v>
      </c>
      <c r="AX462" s="13" t="s">
        <v>71</v>
      </c>
      <c r="AY462" s="234" t="s">
        <v>143</v>
      </c>
    </row>
    <row r="463" spans="1:51" s="14" customFormat="1" ht="12">
      <c r="A463" s="14"/>
      <c r="B463" s="235"/>
      <c r="C463" s="236"/>
      <c r="D463" s="226" t="s">
        <v>155</v>
      </c>
      <c r="E463" s="237" t="s">
        <v>19</v>
      </c>
      <c r="F463" s="238" t="s">
        <v>448</v>
      </c>
      <c r="G463" s="236"/>
      <c r="H463" s="239">
        <v>78.47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155</v>
      </c>
      <c r="AU463" s="245" t="s">
        <v>151</v>
      </c>
      <c r="AV463" s="14" t="s">
        <v>151</v>
      </c>
      <c r="AW463" s="14" t="s">
        <v>33</v>
      </c>
      <c r="AX463" s="14" t="s">
        <v>79</v>
      </c>
      <c r="AY463" s="245" t="s">
        <v>143</v>
      </c>
    </row>
    <row r="464" spans="1:65" s="2" customFormat="1" ht="33" customHeight="1">
      <c r="A464" s="40"/>
      <c r="B464" s="41"/>
      <c r="C464" s="206" t="s">
        <v>678</v>
      </c>
      <c r="D464" s="206" t="s">
        <v>145</v>
      </c>
      <c r="E464" s="207" t="s">
        <v>679</v>
      </c>
      <c r="F464" s="208" t="s">
        <v>680</v>
      </c>
      <c r="G464" s="209" t="s">
        <v>148</v>
      </c>
      <c r="H464" s="210">
        <v>29.751</v>
      </c>
      <c r="I464" s="211"/>
      <c r="J464" s="212">
        <f>ROUND(I464*H464,2)</f>
        <v>0</v>
      </c>
      <c r="K464" s="208" t="s">
        <v>149</v>
      </c>
      <c r="L464" s="46"/>
      <c r="M464" s="213" t="s">
        <v>19</v>
      </c>
      <c r="N464" s="214" t="s">
        <v>43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253</v>
      </c>
      <c r="AT464" s="217" t="s">
        <v>145</v>
      </c>
      <c r="AU464" s="217" t="s">
        <v>151</v>
      </c>
      <c r="AY464" s="19" t="s">
        <v>143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151</v>
      </c>
      <c r="BK464" s="218">
        <f>ROUND(I464*H464,2)</f>
        <v>0</v>
      </c>
      <c r="BL464" s="19" t="s">
        <v>253</v>
      </c>
      <c r="BM464" s="217" t="s">
        <v>681</v>
      </c>
    </row>
    <row r="465" spans="1:47" s="2" customFormat="1" ht="12">
      <c r="A465" s="40"/>
      <c r="B465" s="41"/>
      <c r="C465" s="42"/>
      <c r="D465" s="219" t="s">
        <v>153</v>
      </c>
      <c r="E465" s="42"/>
      <c r="F465" s="220" t="s">
        <v>682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153</v>
      </c>
      <c r="AU465" s="19" t="s">
        <v>151</v>
      </c>
    </row>
    <row r="466" spans="1:47" s="2" customFormat="1" ht="12">
      <c r="A466" s="40"/>
      <c r="B466" s="41"/>
      <c r="C466" s="42"/>
      <c r="D466" s="226" t="s">
        <v>213</v>
      </c>
      <c r="E466" s="42"/>
      <c r="F466" s="257" t="s">
        <v>503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213</v>
      </c>
      <c r="AU466" s="19" t="s">
        <v>151</v>
      </c>
    </row>
    <row r="467" spans="1:51" s="13" customFormat="1" ht="12">
      <c r="A467" s="13"/>
      <c r="B467" s="224"/>
      <c r="C467" s="225"/>
      <c r="D467" s="226" t="s">
        <v>155</v>
      </c>
      <c r="E467" s="227" t="s">
        <v>19</v>
      </c>
      <c r="F467" s="228" t="s">
        <v>504</v>
      </c>
      <c r="G467" s="225"/>
      <c r="H467" s="227" t="s">
        <v>19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155</v>
      </c>
      <c r="AU467" s="234" t="s">
        <v>151</v>
      </c>
      <c r="AV467" s="13" t="s">
        <v>79</v>
      </c>
      <c r="AW467" s="13" t="s">
        <v>33</v>
      </c>
      <c r="AX467" s="13" t="s">
        <v>71</v>
      </c>
      <c r="AY467" s="234" t="s">
        <v>143</v>
      </c>
    </row>
    <row r="468" spans="1:51" s="13" customFormat="1" ht="12">
      <c r="A468" s="13"/>
      <c r="B468" s="224"/>
      <c r="C468" s="225"/>
      <c r="D468" s="226" t="s">
        <v>155</v>
      </c>
      <c r="E468" s="227" t="s">
        <v>19</v>
      </c>
      <c r="F468" s="228" t="s">
        <v>169</v>
      </c>
      <c r="G468" s="225"/>
      <c r="H468" s="227" t="s">
        <v>19</v>
      </c>
      <c r="I468" s="229"/>
      <c r="J468" s="225"/>
      <c r="K468" s="225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155</v>
      </c>
      <c r="AU468" s="234" t="s">
        <v>151</v>
      </c>
      <c r="AV468" s="13" t="s">
        <v>79</v>
      </c>
      <c r="AW468" s="13" t="s">
        <v>33</v>
      </c>
      <c r="AX468" s="13" t="s">
        <v>71</v>
      </c>
      <c r="AY468" s="234" t="s">
        <v>143</v>
      </c>
    </row>
    <row r="469" spans="1:51" s="14" customFormat="1" ht="12">
      <c r="A469" s="14"/>
      <c r="B469" s="235"/>
      <c r="C469" s="236"/>
      <c r="D469" s="226" t="s">
        <v>155</v>
      </c>
      <c r="E469" s="237" t="s">
        <v>19</v>
      </c>
      <c r="F469" s="238" t="s">
        <v>505</v>
      </c>
      <c r="G469" s="236"/>
      <c r="H469" s="239">
        <v>29.751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155</v>
      </c>
      <c r="AU469" s="245" t="s">
        <v>151</v>
      </c>
      <c r="AV469" s="14" t="s">
        <v>151</v>
      </c>
      <c r="AW469" s="14" t="s">
        <v>33</v>
      </c>
      <c r="AX469" s="14" t="s">
        <v>79</v>
      </c>
      <c r="AY469" s="245" t="s">
        <v>143</v>
      </c>
    </row>
    <row r="470" spans="1:65" s="2" customFormat="1" ht="24.15" customHeight="1">
      <c r="A470" s="40"/>
      <c r="B470" s="41"/>
      <c r="C470" s="258" t="s">
        <v>683</v>
      </c>
      <c r="D470" s="258" t="s">
        <v>217</v>
      </c>
      <c r="E470" s="259" t="s">
        <v>684</v>
      </c>
      <c r="F470" s="260" t="s">
        <v>685</v>
      </c>
      <c r="G470" s="261" t="s">
        <v>148</v>
      </c>
      <c r="H470" s="262">
        <v>31.239</v>
      </c>
      <c r="I470" s="263"/>
      <c r="J470" s="264">
        <f>ROUND(I470*H470,2)</f>
        <v>0</v>
      </c>
      <c r="K470" s="260" t="s">
        <v>439</v>
      </c>
      <c r="L470" s="265"/>
      <c r="M470" s="266" t="s">
        <v>19</v>
      </c>
      <c r="N470" s="267" t="s">
        <v>43</v>
      </c>
      <c r="O470" s="86"/>
      <c r="P470" s="215">
        <f>O470*H470</f>
        <v>0</v>
      </c>
      <c r="Q470" s="215">
        <v>0.001</v>
      </c>
      <c r="R470" s="215">
        <f>Q470*H470</f>
        <v>0.031239000000000003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363</v>
      </c>
      <c r="AT470" s="217" t="s">
        <v>217</v>
      </c>
      <c r="AU470" s="217" t="s">
        <v>151</v>
      </c>
      <c r="AY470" s="19" t="s">
        <v>143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151</v>
      </c>
      <c r="BK470" s="218">
        <f>ROUND(I470*H470,2)</f>
        <v>0</v>
      </c>
      <c r="BL470" s="19" t="s">
        <v>253</v>
      </c>
      <c r="BM470" s="217" t="s">
        <v>686</v>
      </c>
    </row>
    <row r="471" spans="1:51" s="14" customFormat="1" ht="12">
      <c r="A471" s="14"/>
      <c r="B471" s="235"/>
      <c r="C471" s="236"/>
      <c r="D471" s="226" t="s">
        <v>155</v>
      </c>
      <c r="E471" s="236"/>
      <c r="F471" s="238" t="s">
        <v>687</v>
      </c>
      <c r="G471" s="236"/>
      <c r="H471" s="239">
        <v>31.239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155</v>
      </c>
      <c r="AU471" s="245" t="s">
        <v>151</v>
      </c>
      <c r="AV471" s="14" t="s">
        <v>151</v>
      </c>
      <c r="AW471" s="14" t="s">
        <v>4</v>
      </c>
      <c r="AX471" s="14" t="s">
        <v>79</v>
      </c>
      <c r="AY471" s="245" t="s">
        <v>143</v>
      </c>
    </row>
    <row r="472" spans="1:65" s="2" customFormat="1" ht="33" customHeight="1">
      <c r="A472" s="40"/>
      <c r="B472" s="41"/>
      <c r="C472" s="206" t="s">
        <v>688</v>
      </c>
      <c r="D472" s="206" t="s">
        <v>145</v>
      </c>
      <c r="E472" s="207" t="s">
        <v>689</v>
      </c>
      <c r="F472" s="208" t="s">
        <v>690</v>
      </c>
      <c r="G472" s="209" t="s">
        <v>148</v>
      </c>
      <c r="H472" s="210">
        <v>247.044</v>
      </c>
      <c r="I472" s="211"/>
      <c r="J472" s="212">
        <f>ROUND(I472*H472,2)</f>
        <v>0</v>
      </c>
      <c r="K472" s="208" t="s">
        <v>149</v>
      </c>
      <c r="L472" s="46"/>
      <c r="M472" s="213" t="s">
        <v>19</v>
      </c>
      <c r="N472" s="214" t="s">
        <v>43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253</v>
      </c>
      <c r="AT472" s="217" t="s">
        <v>145</v>
      </c>
      <c r="AU472" s="217" t="s">
        <v>151</v>
      </c>
      <c r="AY472" s="19" t="s">
        <v>143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151</v>
      </c>
      <c r="BK472" s="218">
        <f>ROUND(I472*H472,2)</f>
        <v>0</v>
      </c>
      <c r="BL472" s="19" t="s">
        <v>253</v>
      </c>
      <c r="BM472" s="217" t="s">
        <v>691</v>
      </c>
    </row>
    <row r="473" spans="1:47" s="2" customFormat="1" ht="12">
      <c r="A473" s="40"/>
      <c r="B473" s="41"/>
      <c r="C473" s="42"/>
      <c r="D473" s="219" t="s">
        <v>153</v>
      </c>
      <c r="E473" s="42"/>
      <c r="F473" s="220" t="s">
        <v>692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153</v>
      </c>
      <c r="AU473" s="19" t="s">
        <v>151</v>
      </c>
    </row>
    <row r="474" spans="1:47" s="2" customFormat="1" ht="12">
      <c r="A474" s="40"/>
      <c r="B474" s="41"/>
      <c r="C474" s="42"/>
      <c r="D474" s="226" t="s">
        <v>213</v>
      </c>
      <c r="E474" s="42"/>
      <c r="F474" s="257" t="s">
        <v>503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213</v>
      </c>
      <c r="AU474" s="19" t="s">
        <v>151</v>
      </c>
    </row>
    <row r="475" spans="1:51" s="13" customFormat="1" ht="12">
      <c r="A475" s="13"/>
      <c r="B475" s="224"/>
      <c r="C475" s="225"/>
      <c r="D475" s="226" t="s">
        <v>155</v>
      </c>
      <c r="E475" s="227" t="s">
        <v>19</v>
      </c>
      <c r="F475" s="228" t="s">
        <v>693</v>
      </c>
      <c r="G475" s="225"/>
      <c r="H475" s="227" t="s">
        <v>19</v>
      </c>
      <c r="I475" s="229"/>
      <c r="J475" s="225"/>
      <c r="K475" s="225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155</v>
      </c>
      <c r="AU475" s="234" t="s">
        <v>151</v>
      </c>
      <c r="AV475" s="13" t="s">
        <v>79</v>
      </c>
      <c r="AW475" s="13" t="s">
        <v>33</v>
      </c>
      <c r="AX475" s="13" t="s">
        <v>71</v>
      </c>
      <c r="AY475" s="234" t="s">
        <v>143</v>
      </c>
    </row>
    <row r="476" spans="1:51" s="14" customFormat="1" ht="12">
      <c r="A476" s="14"/>
      <c r="B476" s="235"/>
      <c r="C476" s="236"/>
      <c r="D476" s="226" t="s">
        <v>155</v>
      </c>
      <c r="E476" s="237" t="s">
        <v>19</v>
      </c>
      <c r="F476" s="238" t="s">
        <v>694</v>
      </c>
      <c r="G476" s="236"/>
      <c r="H476" s="239">
        <v>247.044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155</v>
      </c>
      <c r="AU476" s="245" t="s">
        <v>151</v>
      </c>
      <c r="AV476" s="14" t="s">
        <v>151</v>
      </c>
      <c r="AW476" s="14" t="s">
        <v>33</v>
      </c>
      <c r="AX476" s="14" t="s">
        <v>79</v>
      </c>
      <c r="AY476" s="245" t="s">
        <v>143</v>
      </c>
    </row>
    <row r="477" spans="1:65" s="2" customFormat="1" ht="24.15" customHeight="1">
      <c r="A477" s="40"/>
      <c r="B477" s="41"/>
      <c r="C477" s="258" t="s">
        <v>695</v>
      </c>
      <c r="D477" s="258" t="s">
        <v>217</v>
      </c>
      <c r="E477" s="259" t="s">
        <v>696</v>
      </c>
      <c r="F477" s="260" t="s">
        <v>697</v>
      </c>
      <c r="G477" s="261" t="s">
        <v>148</v>
      </c>
      <c r="H477" s="262">
        <v>259.396</v>
      </c>
      <c r="I477" s="263"/>
      <c r="J477" s="264">
        <f>ROUND(I477*H477,2)</f>
        <v>0</v>
      </c>
      <c r="K477" s="260" t="s">
        <v>439</v>
      </c>
      <c r="L477" s="265"/>
      <c r="M477" s="266" t="s">
        <v>19</v>
      </c>
      <c r="N477" s="267" t="s">
        <v>43</v>
      </c>
      <c r="O477" s="86"/>
      <c r="P477" s="215">
        <f>O477*H477</f>
        <v>0</v>
      </c>
      <c r="Q477" s="215">
        <v>0.001</v>
      </c>
      <c r="R477" s="215">
        <f>Q477*H477</f>
        <v>0.259396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363</v>
      </c>
      <c r="AT477" s="217" t="s">
        <v>217</v>
      </c>
      <c r="AU477" s="217" t="s">
        <v>151</v>
      </c>
      <c r="AY477" s="19" t="s">
        <v>143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151</v>
      </c>
      <c r="BK477" s="218">
        <f>ROUND(I477*H477,2)</f>
        <v>0</v>
      </c>
      <c r="BL477" s="19" t="s">
        <v>253</v>
      </c>
      <c r="BM477" s="217" t="s">
        <v>698</v>
      </c>
    </row>
    <row r="478" spans="1:51" s="14" customFormat="1" ht="12">
      <c r="A478" s="14"/>
      <c r="B478" s="235"/>
      <c r="C478" s="236"/>
      <c r="D478" s="226" t="s">
        <v>155</v>
      </c>
      <c r="E478" s="236"/>
      <c r="F478" s="238" t="s">
        <v>699</v>
      </c>
      <c r="G478" s="236"/>
      <c r="H478" s="239">
        <v>259.396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155</v>
      </c>
      <c r="AU478" s="245" t="s">
        <v>151</v>
      </c>
      <c r="AV478" s="14" t="s">
        <v>151</v>
      </c>
      <c r="AW478" s="14" t="s">
        <v>4</v>
      </c>
      <c r="AX478" s="14" t="s">
        <v>79</v>
      </c>
      <c r="AY478" s="245" t="s">
        <v>143</v>
      </c>
    </row>
    <row r="479" spans="1:65" s="2" customFormat="1" ht="49.05" customHeight="1">
      <c r="A479" s="40"/>
      <c r="B479" s="41"/>
      <c r="C479" s="206" t="s">
        <v>700</v>
      </c>
      <c r="D479" s="206" t="s">
        <v>145</v>
      </c>
      <c r="E479" s="207" t="s">
        <v>701</v>
      </c>
      <c r="F479" s="208" t="s">
        <v>702</v>
      </c>
      <c r="G479" s="209" t="s">
        <v>220</v>
      </c>
      <c r="H479" s="210">
        <v>2.238</v>
      </c>
      <c r="I479" s="211"/>
      <c r="J479" s="212">
        <f>ROUND(I479*H479,2)</f>
        <v>0</v>
      </c>
      <c r="K479" s="208" t="s">
        <v>149</v>
      </c>
      <c r="L479" s="46"/>
      <c r="M479" s="213" t="s">
        <v>19</v>
      </c>
      <c r="N479" s="214" t="s">
        <v>43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253</v>
      </c>
      <c r="AT479" s="217" t="s">
        <v>145</v>
      </c>
      <c r="AU479" s="217" t="s">
        <v>151</v>
      </c>
      <c r="AY479" s="19" t="s">
        <v>143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151</v>
      </c>
      <c r="BK479" s="218">
        <f>ROUND(I479*H479,2)</f>
        <v>0</v>
      </c>
      <c r="BL479" s="19" t="s">
        <v>253</v>
      </c>
      <c r="BM479" s="217" t="s">
        <v>703</v>
      </c>
    </row>
    <row r="480" spans="1:47" s="2" customFormat="1" ht="12">
      <c r="A480" s="40"/>
      <c r="B480" s="41"/>
      <c r="C480" s="42"/>
      <c r="D480" s="219" t="s">
        <v>153</v>
      </c>
      <c r="E480" s="42"/>
      <c r="F480" s="220" t="s">
        <v>704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153</v>
      </c>
      <c r="AU480" s="19" t="s">
        <v>151</v>
      </c>
    </row>
    <row r="481" spans="1:63" s="12" customFormat="1" ht="22.8" customHeight="1">
      <c r="A481" s="12"/>
      <c r="B481" s="190"/>
      <c r="C481" s="191"/>
      <c r="D481" s="192" t="s">
        <v>70</v>
      </c>
      <c r="E481" s="204" t="s">
        <v>705</v>
      </c>
      <c r="F481" s="204" t="s">
        <v>706</v>
      </c>
      <c r="G481" s="191"/>
      <c r="H481" s="191"/>
      <c r="I481" s="194"/>
      <c r="J481" s="205">
        <f>BK481</f>
        <v>0</v>
      </c>
      <c r="K481" s="191"/>
      <c r="L481" s="196"/>
      <c r="M481" s="197"/>
      <c r="N481" s="198"/>
      <c r="O481" s="198"/>
      <c r="P481" s="199">
        <f>SUM(P482:P542)</f>
        <v>0</v>
      </c>
      <c r="Q481" s="198"/>
      <c r="R481" s="199">
        <f>SUM(R482:R542)</f>
        <v>6.96762877008</v>
      </c>
      <c r="S481" s="198"/>
      <c r="T481" s="200">
        <f>SUM(T482:T542)</f>
        <v>67.4812976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1" t="s">
        <v>151</v>
      </c>
      <c r="AT481" s="202" t="s">
        <v>70</v>
      </c>
      <c r="AU481" s="202" t="s">
        <v>79</v>
      </c>
      <c r="AY481" s="201" t="s">
        <v>143</v>
      </c>
      <c r="BK481" s="203">
        <f>SUM(BK482:BK542)</f>
        <v>0</v>
      </c>
    </row>
    <row r="482" spans="1:65" s="2" customFormat="1" ht="37.8" customHeight="1">
      <c r="A482" s="40"/>
      <c r="B482" s="41"/>
      <c r="C482" s="206" t="s">
        <v>707</v>
      </c>
      <c r="D482" s="206" t="s">
        <v>145</v>
      </c>
      <c r="E482" s="207" t="s">
        <v>708</v>
      </c>
      <c r="F482" s="208" t="s">
        <v>709</v>
      </c>
      <c r="G482" s="209" t="s">
        <v>148</v>
      </c>
      <c r="H482" s="210">
        <v>636.016</v>
      </c>
      <c r="I482" s="211"/>
      <c r="J482" s="212">
        <f>ROUND(I482*H482,2)</f>
        <v>0</v>
      </c>
      <c r="K482" s="208" t="s">
        <v>149</v>
      </c>
      <c r="L482" s="46"/>
      <c r="M482" s="213" t="s">
        <v>19</v>
      </c>
      <c r="N482" s="214" t="s">
        <v>43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0.002</v>
      </c>
      <c r="T482" s="216">
        <f>S482*H482</f>
        <v>1.272032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253</v>
      </c>
      <c r="AT482" s="217" t="s">
        <v>145</v>
      </c>
      <c r="AU482" s="217" t="s">
        <v>151</v>
      </c>
      <c r="AY482" s="19" t="s">
        <v>143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151</v>
      </c>
      <c r="BK482" s="218">
        <f>ROUND(I482*H482,2)</f>
        <v>0</v>
      </c>
      <c r="BL482" s="19" t="s">
        <v>253</v>
      </c>
      <c r="BM482" s="217" t="s">
        <v>710</v>
      </c>
    </row>
    <row r="483" spans="1:47" s="2" customFormat="1" ht="12">
      <c r="A483" s="40"/>
      <c r="B483" s="41"/>
      <c r="C483" s="42"/>
      <c r="D483" s="219" t="s">
        <v>153</v>
      </c>
      <c r="E483" s="42"/>
      <c r="F483" s="220" t="s">
        <v>711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153</v>
      </c>
      <c r="AU483" s="19" t="s">
        <v>151</v>
      </c>
    </row>
    <row r="484" spans="1:65" s="2" customFormat="1" ht="37.8" customHeight="1">
      <c r="A484" s="40"/>
      <c r="B484" s="41"/>
      <c r="C484" s="206" t="s">
        <v>712</v>
      </c>
      <c r="D484" s="206" t="s">
        <v>145</v>
      </c>
      <c r="E484" s="207" t="s">
        <v>713</v>
      </c>
      <c r="F484" s="208" t="s">
        <v>714</v>
      </c>
      <c r="G484" s="209" t="s">
        <v>148</v>
      </c>
      <c r="H484" s="210">
        <v>636.016</v>
      </c>
      <c r="I484" s="211"/>
      <c r="J484" s="212">
        <f>ROUND(I484*H484,2)</f>
        <v>0</v>
      </c>
      <c r="K484" s="208" t="s">
        <v>149</v>
      </c>
      <c r="L484" s="46"/>
      <c r="M484" s="213" t="s">
        <v>19</v>
      </c>
      <c r="N484" s="214" t="s">
        <v>43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253</v>
      </c>
      <c r="AT484" s="217" t="s">
        <v>145</v>
      </c>
      <c r="AU484" s="217" t="s">
        <v>151</v>
      </c>
      <c r="AY484" s="19" t="s">
        <v>143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151</v>
      </c>
      <c r="BK484" s="218">
        <f>ROUND(I484*H484,2)</f>
        <v>0</v>
      </c>
      <c r="BL484" s="19" t="s">
        <v>253</v>
      </c>
      <c r="BM484" s="217" t="s">
        <v>715</v>
      </c>
    </row>
    <row r="485" spans="1:47" s="2" customFormat="1" ht="12">
      <c r="A485" s="40"/>
      <c r="B485" s="41"/>
      <c r="C485" s="42"/>
      <c r="D485" s="219" t="s">
        <v>153</v>
      </c>
      <c r="E485" s="42"/>
      <c r="F485" s="220" t="s">
        <v>716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153</v>
      </c>
      <c r="AU485" s="19" t="s">
        <v>151</v>
      </c>
    </row>
    <row r="486" spans="1:65" s="2" customFormat="1" ht="16.5" customHeight="1">
      <c r="A486" s="40"/>
      <c r="B486" s="41"/>
      <c r="C486" s="258" t="s">
        <v>717</v>
      </c>
      <c r="D486" s="258" t="s">
        <v>217</v>
      </c>
      <c r="E486" s="259" t="s">
        <v>646</v>
      </c>
      <c r="F486" s="260" t="s">
        <v>647</v>
      </c>
      <c r="G486" s="261" t="s">
        <v>220</v>
      </c>
      <c r="H486" s="262">
        <v>0.204</v>
      </c>
      <c r="I486" s="263"/>
      <c r="J486" s="264">
        <f>ROUND(I486*H486,2)</f>
        <v>0</v>
      </c>
      <c r="K486" s="260" t="s">
        <v>149</v>
      </c>
      <c r="L486" s="265"/>
      <c r="M486" s="266" t="s">
        <v>19</v>
      </c>
      <c r="N486" s="267" t="s">
        <v>43</v>
      </c>
      <c r="O486" s="86"/>
      <c r="P486" s="215">
        <f>O486*H486</f>
        <v>0</v>
      </c>
      <c r="Q486" s="215">
        <v>1</v>
      </c>
      <c r="R486" s="215">
        <f>Q486*H486</f>
        <v>0.204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363</v>
      </c>
      <c r="AT486" s="217" t="s">
        <v>217</v>
      </c>
      <c r="AU486" s="217" t="s">
        <v>151</v>
      </c>
      <c r="AY486" s="19" t="s">
        <v>143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151</v>
      </c>
      <c r="BK486" s="218">
        <f>ROUND(I486*H486,2)</f>
        <v>0</v>
      </c>
      <c r="BL486" s="19" t="s">
        <v>253</v>
      </c>
      <c r="BM486" s="217" t="s">
        <v>718</v>
      </c>
    </row>
    <row r="487" spans="1:51" s="14" customFormat="1" ht="12">
      <c r="A487" s="14"/>
      <c r="B487" s="235"/>
      <c r="C487" s="236"/>
      <c r="D487" s="226" t="s">
        <v>155</v>
      </c>
      <c r="E487" s="236"/>
      <c r="F487" s="238" t="s">
        <v>719</v>
      </c>
      <c r="G487" s="236"/>
      <c r="H487" s="239">
        <v>0.204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5" t="s">
        <v>155</v>
      </c>
      <c r="AU487" s="245" t="s">
        <v>151</v>
      </c>
      <c r="AV487" s="14" t="s">
        <v>151</v>
      </c>
      <c r="AW487" s="14" t="s">
        <v>4</v>
      </c>
      <c r="AX487" s="14" t="s">
        <v>79</v>
      </c>
      <c r="AY487" s="245" t="s">
        <v>143</v>
      </c>
    </row>
    <row r="488" spans="1:65" s="2" customFormat="1" ht="33" customHeight="1">
      <c r="A488" s="40"/>
      <c r="B488" s="41"/>
      <c r="C488" s="206" t="s">
        <v>720</v>
      </c>
      <c r="D488" s="206" t="s">
        <v>145</v>
      </c>
      <c r="E488" s="207" t="s">
        <v>721</v>
      </c>
      <c r="F488" s="208" t="s">
        <v>722</v>
      </c>
      <c r="G488" s="209" t="s">
        <v>148</v>
      </c>
      <c r="H488" s="210">
        <v>636.016</v>
      </c>
      <c r="I488" s="211"/>
      <c r="J488" s="212">
        <f>ROUND(I488*H488,2)</f>
        <v>0</v>
      </c>
      <c r="K488" s="208" t="s">
        <v>149</v>
      </c>
      <c r="L488" s="46"/>
      <c r="M488" s="213" t="s">
        <v>19</v>
      </c>
      <c r="N488" s="214" t="s">
        <v>43</v>
      </c>
      <c r="O488" s="86"/>
      <c r="P488" s="215">
        <f>O488*H488</f>
        <v>0</v>
      </c>
      <c r="Q488" s="215">
        <v>0</v>
      </c>
      <c r="R488" s="215">
        <f>Q488*H488</f>
        <v>0</v>
      </c>
      <c r="S488" s="215">
        <v>0.0165</v>
      </c>
      <c r="T488" s="216">
        <f>S488*H488</f>
        <v>10.494264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253</v>
      </c>
      <c r="AT488" s="217" t="s">
        <v>145</v>
      </c>
      <c r="AU488" s="217" t="s">
        <v>151</v>
      </c>
      <c r="AY488" s="19" t="s">
        <v>143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151</v>
      </c>
      <c r="BK488" s="218">
        <f>ROUND(I488*H488,2)</f>
        <v>0</v>
      </c>
      <c r="BL488" s="19" t="s">
        <v>253</v>
      </c>
      <c r="BM488" s="217" t="s">
        <v>723</v>
      </c>
    </row>
    <row r="489" spans="1:47" s="2" customFormat="1" ht="12">
      <c r="A489" s="40"/>
      <c r="B489" s="41"/>
      <c r="C489" s="42"/>
      <c r="D489" s="219" t="s">
        <v>153</v>
      </c>
      <c r="E489" s="42"/>
      <c r="F489" s="220" t="s">
        <v>724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153</v>
      </c>
      <c r="AU489" s="19" t="s">
        <v>151</v>
      </c>
    </row>
    <row r="490" spans="1:51" s="13" customFormat="1" ht="12">
      <c r="A490" s="13"/>
      <c r="B490" s="224"/>
      <c r="C490" s="225"/>
      <c r="D490" s="226" t="s">
        <v>155</v>
      </c>
      <c r="E490" s="227" t="s">
        <v>19</v>
      </c>
      <c r="F490" s="228" t="s">
        <v>725</v>
      </c>
      <c r="G490" s="225"/>
      <c r="H490" s="227" t="s">
        <v>19</v>
      </c>
      <c r="I490" s="229"/>
      <c r="J490" s="225"/>
      <c r="K490" s="225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155</v>
      </c>
      <c r="AU490" s="234" t="s">
        <v>151</v>
      </c>
      <c r="AV490" s="13" t="s">
        <v>79</v>
      </c>
      <c r="AW490" s="13" t="s">
        <v>33</v>
      </c>
      <c r="AX490" s="13" t="s">
        <v>71</v>
      </c>
      <c r="AY490" s="234" t="s">
        <v>143</v>
      </c>
    </row>
    <row r="491" spans="1:51" s="14" customFormat="1" ht="12">
      <c r="A491" s="14"/>
      <c r="B491" s="235"/>
      <c r="C491" s="236"/>
      <c r="D491" s="226" t="s">
        <v>155</v>
      </c>
      <c r="E491" s="237" t="s">
        <v>19</v>
      </c>
      <c r="F491" s="238" t="s">
        <v>726</v>
      </c>
      <c r="G491" s="236"/>
      <c r="H491" s="239">
        <v>398.72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155</v>
      </c>
      <c r="AU491" s="245" t="s">
        <v>151</v>
      </c>
      <c r="AV491" s="14" t="s">
        <v>151</v>
      </c>
      <c r="AW491" s="14" t="s">
        <v>33</v>
      </c>
      <c r="AX491" s="14" t="s">
        <v>71</v>
      </c>
      <c r="AY491" s="245" t="s">
        <v>143</v>
      </c>
    </row>
    <row r="492" spans="1:51" s="13" customFormat="1" ht="12">
      <c r="A492" s="13"/>
      <c r="B492" s="224"/>
      <c r="C492" s="225"/>
      <c r="D492" s="226" t="s">
        <v>155</v>
      </c>
      <c r="E492" s="227" t="s">
        <v>19</v>
      </c>
      <c r="F492" s="228" t="s">
        <v>727</v>
      </c>
      <c r="G492" s="225"/>
      <c r="H492" s="227" t="s">
        <v>19</v>
      </c>
      <c r="I492" s="229"/>
      <c r="J492" s="225"/>
      <c r="K492" s="225"/>
      <c r="L492" s="230"/>
      <c r="M492" s="231"/>
      <c r="N492" s="232"/>
      <c r="O492" s="232"/>
      <c r="P492" s="232"/>
      <c r="Q492" s="232"/>
      <c r="R492" s="232"/>
      <c r="S492" s="232"/>
      <c r="T492" s="23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4" t="s">
        <v>155</v>
      </c>
      <c r="AU492" s="234" t="s">
        <v>151</v>
      </c>
      <c r="AV492" s="13" t="s">
        <v>79</v>
      </c>
      <c r="AW492" s="13" t="s">
        <v>33</v>
      </c>
      <c r="AX492" s="13" t="s">
        <v>71</v>
      </c>
      <c r="AY492" s="234" t="s">
        <v>143</v>
      </c>
    </row>
    <row r="493" spans="1:51" s="14" customFormat="1" ht="12">
      <c r="A493" s="14"/>
      <c r="B493" s="235"/>
      <c r="C493" s="236"/>
      <c r="D493" s="226" t="s">
        <v>155</v>
      </c>
      <c r="E493" s="237" t="s">
        <v>19</v>
      </c>
      <c r="F493" s="238" t="s">
        <v>728</v>
      </c>
      <c r="G493" s="236"/>
      <c r="H493" s="239">
        <v>87.69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155</v>
      </c>
      <c r="AU493" s="245" t="s">
        <v>151</v>
      </c>
      <c r="AV493" s="14" t="s">
        <v>151</v>
      </c>
      <c r="AW493" s="14" t="s">
        <v>33</v>
      </c>
      <c r="AX493" s="14" t="s">
        <v>71</v>
      </c>
      <c r="AY493" s="245" t="s">
        <v>143</v>
      </c>
    </row>
    <row r="494" spans="1:51" s="14" customFormat="1" ht="12">
      <c r="A494" s="14"/>
      <c r="B494" s="235"/>
      <c r="C494" s="236"/>
      <c r="D494" s="226" t="s">
        <v>155</v>
      </c>
      <c r="E494" s="237" t="s">
        <v>19</v>
      </c>
      <c r="F494" s="238" t="s">
        <v>729</v>
      </c>
      <c r="G494" s="236"/>
      <c r="H494" s="239">
        <v>20.8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155</v>
      </c>
      <c r="AU494" s="245" t="s">
        <v>151</v>
      </c>
      <c r="AV494" s="14" t="s">
        <v>151</v>
      </c>
      <c r="AW494" s="14" t="s">
        <v>33</v>
      </c>
      <c r="AX494" s="14" t="s">
        <v>71</v>
      </c>
      <c r="AY494" s="245" t="s">
        <v>143</v>
      </c>
    </row>
    <row r="495" spans="1:51" s="13" customFormat="1" ht="12">
      <c r="A495" s="13"/>
      <c r="B495" s="224"/>
      <c r="C495" s="225"/>
      <c r="D495" s="226" t="s">
        <v>155</v>
      </c>
      <c r="E495" s="227" t="s">
        <v>19</v>
      </c>
      <c r="F495" s="228" t="s">
        <v>730</v>
      </c>
      <c r="G495" s="225"/>
      <c r="H495" s="227" t="s">
        <v>19</v>
      </c>
      <c r="I495" s="229"/>
      <c r="J495" s="225"/>
      <c r="K495" s="225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155</v>
      </c>
      <c r="AU495" s="234" t="s">
        <v>151</v>
      </c>
      <c r="AV495" s="13" t="s">
        <v>79</v>
      </c>
      <c r="AW495" s="13" t="s">
        <v>33</v>
      </c>
      <c r="AX495" s="13" t="s">
        <v>71</v>
      </c>
      <c r="AY495" s="234" t="s">
        <v>143</v>
      </c>
    </row>
    <row r="496" spans="1:51" s="14" customFormat="1" ht="12">
      <c r="A496" s="14"/>
      <c r="B496" s="235"/>
      <c r="C496" s="236"/>
      <c r="D496" s="226" t="s">
        <v>155</v>
      </c>
      <c r="E496" s="237" t="s">
        <v>19</v>
      </c>
      <c r="F496" s="238" t="s">
        <v>731</v>
      </c>
      <c r="G496" s="236"/>
      <c r="H496" s="239">
        <v>111.378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5" t="s">
        <v>155</v>
      </c>
      <c r="AU496" s="245" t="s">
        <v>151</v>
      </c>
      <c r="AV496" s="14" t="s">
        <v>151</v>
      </c>
      <c r="AW496" s="14" t="s">
        <v>33</v>
      </c>
      <c r="AX496" s="14" t="s">
        <v>71</v>
      </c>
      <c r="AY496" s="245" t="s">
        <v>143</v>
      </c>
    </row>
    <row r="497" spans="1:51" s="13" customFormat="1" ht="12">
      <c r="A497" s="13"/>
      <c r="B497" s="224"/>
      <c r="C497" s="225"/>
      <c r="D497" s="226" t="s">
        <v>155</v>
      </c>
      <c r="E497" s="227" t="s">
        <v>19</v>
      </c>
      <c r="F497" s="228" t="s">
        <v>732</v>
      </c>
      <c r="G497" s="225"/>
      <c r="H497" s="227" t="s">
        <v>19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155</v>
      </c>
      <c r="AU497" s="234" t="s">
        <v>151</v>
      </c>
      <c r="AV497" s="13" t="s">
        <v>79</v>
      </c>
      <c r="AW497" s="13" t="s">
        <v>33</v>
      </c>
      <c r="AX497" s="13" t="s">
        <v>71</v>
      </c>
      <c r="AY497" s="234" t="s">
        <v>143</v>
      </c>
    </row>
    <row r="498" spans="1:51" s="14" customFormat="1" ht="12">
      <c r="A498" s="14"/>
      <c r="B498" s="235"/>
      <c r="C498" s="236"/>
      <c r="D498" s="226" t="s">
        <v>155</v>
      </c>
      <c r="E498" s="237" t="s">
        <v>19</v>
      </c>
      <c r="F498" s="238" t="s">
        <v>733</v>
      </c>
      <c r="G498" s="236"/>
      <c r="H498" s="239">
        <v>8.901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155</v>
      </c>
      <c r="AU498" s="245" t="s">
        <v>151</v>
      </c>
      <c r="AV498" s="14" t="s">
        <v>151</v>
      </c>
      <c r="AW498" s="14" t="s">
        <v>33</v>
      </c>
      <c r="AX498" s="14" t="s">
        <v>71</v>
      </c>
      <c r="AY498" s="245" t="s">
        <v>143</v>
      </c>
    </row>
    <row r="499" spans="1:51" s="14" customFormat="1" ht="12">
      <c r="A499" s="14"/>
      <c r="B499" s="235"/>
      <c r="C499" s="236"/>
      <c r="D499" s="226" t="s">
        <v>155</v>
      </c>
      <c r="E499" s="237" t="s">
        <v>19</v>
      </c>
      <c r="F499" s="238" t="s">
        <v>734</v>
      </c>
      <c r="G499" s="236"/>
      <c r="H499" s="239">
        <v>8.527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155</v>
      </c>
      <c r="AU499" s="245" t="s">
        <v>151</v>
      </c>
      <c r="AV499" s="14" t="s">
        <v>151</v>
      </c>
      <c r="AW499" s="14" t="s">
        <v>33</v>
      </c>
      <c r="AX499" s="14" t="s">
        <v>71</v>
      </c>
      <c r="AY499" s="245" t="s">
        <v>143</v>
      </c>
    </row>
    <row r="500" spans="1:51" s="15" customFormat="1" ht="12">
      <c r="A500" s="15"/>
      <c r="B500" s="246"/>
      <c r="C500" s="247"/>
      <c r="D500" s="226" t="s">
        <v>155</v>
      </c>
      <c r="E500" s="248" t="s">
        <v>19</v>
      </c>
      <c r="F500" s="249" t="s">
        <v>171</v>
      </c>
      <c r="G500" s="247"/>
      <c r="H500" s="250">
        <v>636.016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155</v>
      </c>
      <c r="AU500" s="256" t="s">
        <v>151</v>
      </c>
      <c r="AV500" s="15" t="s">
        <v>150</v>
      </c>
      <c r="AW500" s="15" t="s">
        <v>33</v>
      </c>
      <c r="AX500" s="15" t="s">
        <v>79</v>
      </c>
      <c r="AY500" s="256" t="s">
        <v>143</v>
      </c>
    </row>
    <row r="501" spans="1:65" s="2" customFormat="1" ht="24.15" customHeight="1">
      <c r="A501" s="40"/>
      <c r="B501" s="41"/>
      <c r="C501" s="206" t="s">
        <v>735</v>
      </c>
      <c r="D501" s="206" t="s">
        <v>145</v>
      </c>
      <c r="E501" s="207" t="s">
        <v>736</v>
      </c>
      <c r="F501" s="208" t="s">
        <v>737</v>
      </c>
      <c r="G501" s="209" t="s">
        <v>148</v>
      </c>
      <c r="H501" s="210">
        <v>636.016</v>
      </c>
      <c r="I501" s="211"/>
      <c r="J501" s="212">
        <f>ROUND(I501*H501,2)</f>
        <v>0</v>
      </c>
      <c r="K501" s="208" t="s">
        <v>738</v>
      </c>
      <c r="L501" s="46"/>
      <c r="M501" s="213" t="s">
        <v>19</v>
      </c>
      <c r="N501" s="214" t="s">
        <v>43</v>
      </c>
      <c r="O501" s="86"/>
      <c r="P501" s="215">
        <f>O501*H501</f>
        <v>0</v>
      </c>
      <c r="Q501" s="215">
        <v>0.00088313</v>
      </c>
      <c r="R501" s="215">
        <f>Q501*H501</f>
        <v>0.5616848100799999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253</v>
      </c>
      <c r="AT501" s="217" t="s">
        <v>145</v>
      </c>
      <c r="AU501" s="217" t="s">
        <v>151</v>
      </c>
      <c r="AY501" s="19" t="s">
        <v>143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151</v>
      </c>
      <c r="BK501" s="218">
        <f>ROUND(I501*H501,2)</f>
        <v>0</v>
      </c>
      <c r="BL501" s="19" t="s">
        <v>253</v>
      </c>
      <c r="BM501" s="217" t="s">
        <v>739</v>
      </c>
    </row>
    <row r="502" spans="1:47" s="2" customFormat="1" ht="12">
      <c r="A502" s="40"/>
      <c r="B502" s="41"/>
      <c r="C502" s="42"/>
      <c r="D502" s="219" t="s">
        <v>153</v>
      </c>
      <c r="E502" s="42"/>
      <c r="F502" s="220" t="s">
        <v>740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153</v>
      </c>
      <c r="AU502" s="19" t="s">
        <v>151</v>
      </c>
    </row>
    <row r="503" spans="1:65" s="2" customFormat="1" ht="49.05" customHeight="1">
      <c r="A503" s="40"/>
      <c r="B503" s="41"/>
      <c r="C503" s="258" t="s">
        <v>741</v>
      </c>
      <c r="D503" s="258" t="s">
        <v>217</v>
      </c>
      <c r="E503" s="259" t="s">
        <v>742</v>
      </c>
      <c r="F503" s="260" t="s">
        <v>743</v>
      </c>
      <c r="G503" s="261" t="s">
        <v>148</v>
      </c>
      <c r="H503" s="262">
        <v>699.618</v>
      </c>
      <c r="I503" s="263"/>
      <c r="J503" s="264">
        <f>ROUND(I503*H503,2)</f>
        <v>0</v>
      </c>
      <c r="K503" s="260" t="s">
        <v>738</v>
      </c>
      <c r="L503" s="265"/>
      <c r="M503" s="266" t="s">
        <v>19</v>
      </c>
      <c r="N503" s="267" t="s">
        <v>43</v>
      </c>
      <c r="O503" s="86"/>
      <c r="P503" s="215">
        <f>O503*H503</f>
        <v>0</v>
      </c>
      <c r="Q503" s="215">
        <v>0.0064</v>
      </c>
      <c r="R503" s="215">
        <f>Q503*H503</f>
        <v>4.4775552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363</v>
      </c>
      <c r="AT503" s="217" t="s">
        <v>217</v>
      </c>
      <c r="AU503" s="217" t="s">
        <v>151</v>
      </c>
      <c r="AY503" s="19" t="s">
        <v>143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151</v>
      </c>
      <c r="BK503" s="218">
        <f>ROUND(I503*H503,2)</f>
        <v>0</v>
      </c>
      <c r="BL503" s="19" t="s">
        <v>253</v>
      </c>
      <c r="BM503" s="217" t="s">
        <v>744</v>
      </c>
    </row>
    <row r="504" spans="1:51" s="14" customFormat="1" ht="12">
      <c r="A504" s="14"/>
      <c r="B504" s="235"/>
      <c r="C504" s="236"/>
      <c r="D504" s="226" t="s">
        <v>155</v>
      </c>
      <c r="E504" s="236"/>
      <c r="F504" s="238" t="s">
        <v>745</v>
      </c>
      <c r="G504" s="236"/>
      <c r="H504" s="239">
        <v>699.618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155</v>
      </c>
      <c r="AU504" s="245" t="s">
        <v>151</v>
      </c>
      <c r="AV504" s="14" t="s">
        <v>151</v>
      </c>
      <c r="AW504" s="14" t="s">
        <v>4</v>
      </c>
      <c r="AX504" s="14" t="s">
        <v>79</v>
      </c>
      <c r="AY504" s="245" t="s">
        <v>143</v>
      </c>
    </row>
    <row r="505" spans="1:65" s="2" customFormat="1" ht="66.75" customHeight="1">
      <c r="A505" s="40"/>
      <c r="B505" s="41"/>
      <c r="C505" s="206" t="s">
        <v>746</v>
      </c>
      <c r="D505" s="206" t="s">
        <v>145</v>
      </c>
      <c r="E505" s="207" t="s">
        <v>747</v>
      </c>
      <c r="F505" s="208" t="s">
        <v>748</v>
      </c>
      <c r="G505" s="209" t="s">
        <v>148</v>
      </c>
      <c r="H505" s="210">
        <v>408.682</v>
      </c>
      <c r="I505" s="211"/>
      <c r="J505" s="212">
        <f>ROUND(I505*H505,2)</f>
        <v>0</v>
      </c>
      <c r="K505" s="208" t="s">
        <v>149</v>
      </c>
      <c r="L505" s="46"/>
      <c r="M505" s="213" t="s">
        <v>19</v>
      </c>
      <c r="N505" s="214" t="s">
        <v>43</v>
      </c>
      <c r="O505" s="86"/>
      <c r="P505" s="215">
        <f>O505*H505</f>
        <v>0</v>
      </c>
      <c r="Q505" s="215">
        <v>0.00023</v>
      </c>
      <c r="R505" s="215">
        <f>Q505*H505</f>
        <v>0.09399686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253</v>
      </c>
      <c r="AT505" s="217" t="s">
        <v>145</v>
      </c>
      <c r="AU505" s="217" t="s">
        <v>151</v>
      </c>
      <c r="AY505" s="19" t="s">
        <v>143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151</v>
      </c>
      <c r="BK505" s="218">
        <f>ROUND(I505*H505,2)</f>
        <v>0</v>
      </c>
      <c r="BL505" s="19" t="s">
        <v>253</v>
      </c>
      <c r="BM505" s="217" t="s">
        <v>749</v>
      </c>
    </row>
    <row r="506" spans="1:47" s="2" customFormat="1" ht="12">
      <c r="A506" s="40"/>
      <c r="B506" s="41"/>
      <c r="C506" s="42"/>
      <c r="D506" s="219" t="s">
        <v>153</v>
      </c>
      <c r="E506" s="42"/>
      <c r="F506" s="220" t="s">
        <v>750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153</v>
      </c>
      <c r="AU506" s="19" t="s">
        <v>151</v>
      </c>
    </row>
    <row r="507" spans="1:51" s="13" customFormat="1" ht="12">
      <c r="A507" s="13"/>
      <c r="B507" s="224"/>
      <c r="C507" s="225"/>
      <c r="D507" s="226" t="s">
        <v>155</v>
      </c>
      <c r="E507" s="227" t="s">
        <v>19</v>
      </c>
      <c r="F507" s="228" t="s">
        <v>751</v>
      </c>
      <c r="G507" s="225"/>
      <c r="H507" s="227" t="s">
        <v>19</v>
      </c>
      <c r="I507" s="229"/>
      <c r="J507" s="225"/>
      <c r="K507" s="225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155</v>
      </c>
      <c r="AU507" s="234" t="s">
        <v>151</v>
      </c>
      <c r="AV507" s="13" t="s">
        <v>79</v>
      </c>
      <c r="AW507" s="13" t="s">
        <v>33</v>
      </c>
      <c r="AX507" s="13" t="s">
        <v>71</v>
      </c>
      <c r="AY507" s="234" t="s">
        <v>143</v>
      </c>
    </row>
    <row r="508" spans="1:51" s="13" customFormat="1" ht="12">
      <c r="A508" s="13"/>
      <c r="B508" s="224"/>
      <c r="C508" s="225"/>
      <c r="D508" s="226" t="s">
        <v>155</v>
      </c>
      <c r="E508" s="227" t="s">
        <v>19</v>
      </c>
      <c r="F508" s="228" t="s">
        <v>752</v>
      </c>
      <c r="G508" s="225"/>
      <c r="H508" s="227" t="s">
        <v>19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155</v>
      </c>
      <c r="AU508" s="234" t="s">
        <v>151</v>
      </c>
      <c r="AV508" s="13" t="s">
        <v>79</v>
      </c>
      <c r="AW508" s="13" t="s">
        <v>33</v>
      </c>
      <c r="AX508" s="13" t="s">
        <v>71</v>
      </c>
      <c r="AY508" s="234" t="s">
        <v>143</v>
      </c>
    </row>
    <row r="509" spans="1:51" s="14" customFormat="1" ht="12">
      <c r="A509" s="14"/>
      <c r="B509" s="235"/>
      <c r="C509" s="236"/>
      <c r="D509" s="226" t="s">
        <v>155</v>
      </c>
      <c r="E509" s="237" t="s">
        <v>19</v>
      </c>
      <c r="F509" s="238" t="s">
        <v>753</v>
      </c>
      <c r="G509" s="236"/>
      <c r="H509" s="239">
        <v>408.682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155</v>
      </c>
      <c r="AU509" s="245" t="s">
        <v>151</v>
      </c>
      <c r="AV509" s="14" t="s">
        <v>151</v>
      </c>
      <c r="AW509" s="14" t="s">
        <v>33</v>
      </c>
      <c r="AX509" s="14" t="s">
        <v>79</v>
      </c>
      <c r="AY509" s="245" t="s">
        <v>143</v>
      </c>
    </row>
    <row r="510" spans="1:65" s="2" customFormat="1" ht="62.7" customHeight="1">
      <c r="A510" s="40"/>
      <c r="B510" s="41"/>
      <c r="C510" s="206" t="s">
        <v>754</v>
      </c>
      <c r="D510" s="206" t="s">
        <v>145</v>
      </c>
      <c r="E510" s="207" t="s">
        <v>755</v>
      </c>
      <c r="F510" s="208" t="s">
        <v>756</v>
      </c>
      <c r="G510" s="209" t="s">
        <v>148</v>
      </c>
      <c r="H510" s="210">
        <v>89.196</v>
      </c>
      <c r="I510" s="211"/>
      <c r="J510" s="212">
        <f>ROUND(I510*H510,2)</f>
        <v>0</v>
      </c>
      <c r="K510" s="208" t="s">
        <v>149</v>
      </c>
      <c r="L510" s="46"/>
      <c r="M510" s="213" t="s">
        <v>19</v>
      </c>
      <c r="N510" s="214" t="s">
        <v>43</v>
      </c>
      <c r="O510" s="86"/>
      <c r="P510" s="215">
        <f>O510*H510</f>
        <v>0</v>
      </c>
      <c r="Q510" s="215">
        <v>0.00037</v>
      </c>
      <c r="R510" s="215">
        <f>Q510*H510</f>
        <v>0.03300252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253</v>
      </c>
      <c r="AT510" s="217" t="s">
        <v>145</v>
      </c>
      <c r="AU510" s="217" t="s">
        <v>151</v>
      </c>
      <c r="AY510" s="19" t="s">
        <v>143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151</v>
      </c>
      <c r="BK510" s="218">
        <f>ROUND(I510*H510,2)</f>
        <v>0</v>
      </c>
      <c r="BL510" s="19" t="s">
        <v>253</v>
      </c>
      <c r="BM510" s="217" t="s">
        <v>757</v>
      </c>
    </row>
    <row r="511" spans="1:47" s="2" customFormat="1" ht="12">
      <c r="A511" s="40"/>
      <c r="B511" s="41"/>
      <c r="C511" s="42"/>
      <c r="D511" s="219" t="s">
        <v>153</v>
      </c>
      <c r="E511" s="42"/>
      <c r="F511" s="220" t="s">
        <v>758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153</v>
      </c>
      <c r="AU511" s="19" t="s">
        <v>151</v>
      </c>
    </row>
    <row r="512" spans="1:51" s="13" customFormat="1" ht="12">
      <c r="A512" s="13"/>
      <c r="B512" s="224"/>
      <c r="C512" s="225"/>
      <c r="D512" s="226" t="s">
        <v>155</v>
      </c>
      <c r="E512" s="227" t="s">
        <v>19</v>
      </c>
      <c r="F512" s="228" t="s">
        <v>751</v>
      </c>
      <c r="G512" s="225"/>
      <c r="H512" s="227" t="s">
        <v>19</v>
      </c>
      <c r="I512" s="229"/>
      <c r="J512" s="225"/>
      <c r="K512" s="225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155</v>
      </c>
      <c r="AU512" s="234" t="s">
        <v>151</v>
      </c>
      <c r="AV512" s="13" t="s">
        <v>79</v>
      </c>
      <c r="AW512" s="13" t="s">
        <v>33</v>
      </c>
      <c r="AX512" s="13" t="s">
        <v>71</v>
      </c>
      <c r="AY512" s="234" t="s">
        <v>143</v>
      </c>
    </row>
    <row r="513" spans="1:51" s="13" customFormat="1" ht="12">
      <c r="A513" s="13"/>
      <c r="B513" s="224"/>
      <c r="C513" s="225"/>
      <c r="D513" s="226" t="s">
        <v>155</v>
      </c>
      <c r="E513" s="227" t="s">
        <v>19</v>
      </c>
      <c r="F513" s="228" t="s">
        <v>759</v>
      </c>
      <c r="G513" s="225"/>
      <c r="H513" s="227" t="s">
        <v>19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155</v>
      </c>
      <c r="AU513" s="234" t="s">
        <v>151</v>
      </c>
      <c r="AV513" s="13" t="s">
        <v>79</v>
      </c>
      <c r="AW513" s="13" t="s">
        <v>33</v>
      </c>
      <c r="AX513" s="13" t="s">
        <v>71</v>
      </c>
      <c r="AY513" s="234" t="s">
        <v>143</v>
      </c>
    </row>
    <row r="514" spans="1:51" s="14" customFormat="1" ht="12">
      <c r="A514" s="14"/>
      <c r="B514" s="235"/>
      <c r="C514" s="236"/>
      <c r="D514" s="226" t="s">
        <v>155</v>
      </c>
      <c r="E514" s="237" t="s">
        <v>19</v>
      </c>
      <c r="F514" s="238" t="s">
        <v>760</v>
      </c>
      <c r="G514" s="236"/>
      <c r="H514" s="239">
        <v>13.382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155</v>
      </c>
      <c r="AU514" s="245" t="s">
        <v>151</v>
      </c>
      <c r="AV514" s="14" t="s">
        <v>151</v>
      </c>
      <c r="AW514" s="14" t="s">
        <v>33</v>
      </c>
      <c r="AX514" s="14" t="s">
        <v>71</v>
      </c>
      <c r="AY514" s="245" t="s">
        <v>143</v>
      </c>
    </row>
    <row r="515" spans="1:51" s="14" customFormat="1" ht="12">
      <c r="A515" s="14"/>
      <c r="B515" s="235"/>
      <c r="C515" s="236"/>
      <c r="D515" s="226" t="s">
        <v>155</v>
      </c>
      <c r="E515" s="237" t="s">
        <v>19</v>
      </c>
      <c r="F515" s="238" t="s">
        <v>761</v>
      </c>
      <c r="G515" s="236"/>
      <c r="H515" s="239">
        <v>34.585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5" t="s">
        <v>155</v>
      </c>
      <c r="AU515" s="245" t="s">
        <v>151</v>
      </c>
      <c r="AV515" s="14" t="s">
        <v>151</v>
      </c>
      <c r="AW515" s="14" t="s">
        <v>33</v>
      </c>
      <c r="AX515" s="14" t="s">
        <v>71</v>
      </c>
      <c r="AY515" s="245" t="s">
        <v>143</v>
      </c>
    </row>
    <row r="516" spans="1:51" s="14" customFormat="1" ht="12">
      <c r="A516" s="14"/>
      <c r="B516" s="235"/>
      <c r="C516" s="236"/>
      <c r="D516" s="226" t="s">
        <v>155</v>
      </c>
      <c r="E516" s="237" t="s">
        <v>19</v>
      </c>
      <c r="F516" s="238" t="s">
        <v>762</v>
      </c>
      <c r="G516" s="236"/>
      <c r="H516" s="239">
        <v>10.849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155</v>
      </c>
      <c r="AU516" s="245" t="s">
        <v>151</v>
      </c>
      <c r="AV516" s="14" t="s">
        <v>151</v>
      </c>
      <c r="AW516" s="14" t="s">
        <v>33</v>
      </c>
      <c r="AX516" s="14" t="s">
        <v>71</v>
      </c>
      <c r="AY516" s="245" t="s">
        <v>143</v>
      </c>
    </row>
    <row r="517" spans="1:51" s="14" customFormat="1" ht="12">
      <c r="A517" s="14"/>
      <c r="B517" s="235"/>
      <c r="C517" s="236"/>
      <c r="D517" s="226" t="s">
        <v>155</v>
      </c>
      <c r="E517" s="237" t="s">
        <v>19</v>
      </c>
      <c r="F517" s="238" t="s">
        <v>763</v>
      </c>
      <c r="G517" s="236"/>
      <c r="H517" s="239">
        <v>7.496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155</v>
      </c>
      <c r="AU517" s="245" t="s">
        <v>151</v>
      </c>
      <c r="AV517" s="14" t="s">
        <v>151</v>
      </c>
      <c r="AW517" s="14" t="s">
        <v>33</v>
      </c>
      <c r="AX517" s="14" t="s">
        <v>71</v>
      </c>
      <c r="AY517" s="245" t="s">
        <v>143</v>
      </c>
    </row>
    <row r="518" spans="1:51" s="14" customFormat="1" ht="12">
      <c r="A518" s="14"/>
      <c r="B518" s="235"/>
      <c r="C518" s="236"/>
      <c r="D518" s="226" t="s">
        <v>155</v>
      </c>
      <c r="E518" s="237" t="s">
        <v>19</v>
      </c>
      <c r="F518" s="238" t="s">
        <v>764</v>
      </c>
      <c r="G518" s="236"/>
      <c r="H518" s="239">
        <v>22.884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155</v>
      </c>
      <c r="AU518" s="245" t="s">
        <v>151</v>
      </c>
      <c r="AV518" s="14" t="s">
        <v>151</v>
      </c>
      <c r="AW518" s="14" t="s">
        <v>33</v>
      </c>
      <c r="AX518" s="14" t="s">
        <v>71</v>
      </c>
      <c r="AY518" s="245" t="s">
        <v>143</v>
      </c>
    </row>
    <row r="519" spans="1:51" s="15" customFormat="1" ht="12">
      <c r="A519" s="15"/>
      <c r="B519" s="246"/>
      <c r="C519" s="247"/>
      <c r="D519" s="226" t="s">
        <v>155</v>
      </c>
      <c r="E519" s="248" t="s">
        <v>19</v>
      </c>
      <c r="F519" s="249" t="s">
        <v>171</v>
      </c>
      <c r="G519" s="247"/>
      <c r="H519" s="250">
        <v>89.196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6" t="s">
        <v>155</v>
      </c>
      <c r="AU519" s="256" t="s">
        <v>151</v>
      </c>
      <c r="AV519" s="15" t="s">
        <v>150</v>
      </c>
      <c r="AW519" s="15" t="s">
        <v>33</v>
      </c>
      <c r="AX519" s="15" t="s">
        <v>79</v>
      </c>
      <c r="AY519" s="256" t="s">
        <v>143</v>
      </c>
    </row>
    <row r="520" spans="1:65" s="2" customFormat="1" ht="66.75" customHeight="1">
      <c r="A520" s="40"/>
      <c r="B520" s="41"/>
      <c r="C520" s="206" t="s">
        <v>765</v>
      </c>
      <c r="D520" s="206" t="s">
        <v>145</v>
      </c>
      <c r="E520" s="207" t="s">
        <v>766</v>
      </c>
      <c r="F520" s="208" t="s">
        <v>767</v>
      </c>
      <c r="G520" s="209" t="s">
        <v>148</v>
      </c>
      <c r="H520" s="210">
        <v>138.138</v>
      </c>
      <c r="I520" s="211"/>
      <c r="J520" s="212">
        <f>ROUND(I520*H520,2)</f>
        <v>0</v>
      </c>
      <c r="K520" s="208" t="s">
        <v>149</v>
      </c>
      <c r="L520" s="46"/>
      <c r="M520" s="213" t="s">
        <v>19</v>
      </c>
      <c r="N520" s="214" t="s">
        <v>43</v>
      </c>
      <c r="O520" s="86"/>
      <c r="P520" s="215">
        <f>O520*H520</f>
        <v>0</v>
      </c>
      <c r="Q520" s="215">
        <v>0.00051</v>
      </c>
      <c r="R520" s="215">
        <f>Q520*H520</f>
        <v>0.07045038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253</v>
      </c>
      <c r="AT520" s="217" t="s">
        <v>145</v>
      </c>
      <c r="AU520" s="217" t="s">
        <v>151</v>
      </c>
      <c r="AY520" s="19" t="s">
        <v>143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151</v>
      </c>
      <c r="BK520" s="218">
        <f>ROUND(I520*H520,2)</f>
        <v>0</v>
      </c>
      <c r="BL520" s="19" t="s">
        <v>253</v>
      </c>
      <c r="BM520" s="217" t="s">
        <v>768</v>
      </c>
    </row>
    <row r="521" spans="1:47" s="2" customFormat="1" ht="12">
      <c r="A521" s="40"/>
      <c r="B521" s="41"/>
      <c r="C521" s="42"/>
      <c r="D521" s="219" t="s">
        <v>153</v>
      </c>
      <c r="E521" s="42"/>
      <c r="F521" s="220" t="s">
        <v>769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153</v>
      </c>
      <c r="AU521" s="19" t="s">
        <v>151</v>
      </c>
    </row>
    <row r="522" spans="1:51" s="13" customFormat="1" ht="12">
      <c r="A522" s="13"/>
      <c r="B522" s="224"/>
      <c r="C522" s="225"/>
      <c r="D522" s="226" t="s">
        <v>155</v>
      </c>
      <c r="E522" s="227" t="s">
        <v>19</v>
      </c>
      <c r="F522" s="228" t="s">
        <v>751</v>
      </c>
      <c r="G522" s="225"/>
      <c r="H522" s="227" t="s">
        <v>19</v>
      </c>
      <c r="I522" s="229"/>
      <c r="J522" s="225"/>
      <c r="K522" s="225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155</v>
      </c>
      <c r="AU522" s="234" t="s">
        <v>151</v>
      </c>
      <c r="AV522" s="13" t="s">
        <v>79</v>
      </c>
      <c r="AW522" s="13" t="s">
        <v>33</v>
      </c>
      <c r="AX522" s="13" t="s">
        <v>71</v>
      </c>
      <c r="AY522" s="234" t="s">
        <v>143</v>
      </c>
    </row>
    <row r="523" spans="1:51" s="13" customFormat="1" ht="12">
      <c r="A523" s="13"/>
      <c r="B523" s="224"/>
      <c r="C523" s="225"/>
      <c r="D523" s="226" t="s">
        <v>155</v>
      </c>
      <c r="E523" s="227" t="s">
        <v>19</v>
      </c>
      <c r="F523" s="228" t="s">
        <v>770</v>
      </c>
      <c r="G523" s="225"/>
      <c r="H523" s="227" t="s">
        <v>19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155</v>
      </c>
      <c r="AU523" s="234" t="s">
        <v>151</v>
      </c>
      <c r="AV523" s="13" t="s">
        <v>79</v>
      </c>
      <c r="AW523" s="13" t="s">
        <v>33</v>
      </c>
      <c r="AX523" s="13" t="s">
        <v>71</v>
      </c>
      <c r="AY523" s="234" t="s">
        <v>143</v>
      </c>
    </row>
    <row r="524" spans="1:51" s="14" customFormat="1" ht="12">
      <c r="A524" s="14"/>
      <c r="B524" s="235"/>
      <c r="C524" s="236"/>
      <c r="D524" s="226" t="s">
        <v>155</v>
      </c>
      <c r="E524" s="237" t="s">
        <v>19</v>
      </c>
      <c r="F524" s="238" t="s">
        <v>771</v>
      </c>
      <c r="G524" s="236"/>
      <c r="H524" s="239">
        <v>26.892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155</v>
      </c>
      <c r="AU524" s="245" t="s">
        <v>151</v>
      </c>
      <c r="AV524" s="14" t="s">
        <v>151</v>
      </c>
      <c r="AW524" s="14" t="s">
        <v>33</v>
      </c>
      <c r="AX524" s="14" t="s">
        <v>71</v>
      </c>
      <c r="AY524" s="245" t="s">
        <v>143</v>
      </c>
    </row>
    <row r="525" spans="1:51" s="14" customFormat="1" ht="12">
      <c r="A525" s="14"/>
      <c r="B525" s="235"/>
      <c r="C525" s="236"/>
      <c r="D525" s="226" t="s">
        <v>155</v>
      </c>
      <c r="E525" s="237" t="s">
        <v>19</v>
      </c>
      <c r="F525" s="238" t="s">
        <v>771</v>
      </c>
      <c r="G525" s="236"/>
      <c r="H525" s="239">
        <v>26.892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155</v>
      </c>
      <c r="AU525" s="245" t="s">
        <v>151</v>
      </c>
      <c r="AV525" s="14" t="s">
        <v>151</v>
      </c>
      <c r="AW525" s="14" t="s">
        <v>33</v>
      </c>
      <c r="AX525" s="14" t="s">
        <v>71</v>
      </c>
      <c r="AY525" s="245" t="s">
        <v>143</v>
      </c>
    </row>
    <row r="526" spans="1:51" s="14" customFormat="1" ht="12">
      <c r="A526" s="14"/>
      <c r="B526" s="235"/>
      <c r="C526" s="236"/>
      <c r="D526" s="226" t="s">
        <v>155</v>
      </c>
      <c r="E526" s="237" t="s">
        <v>19</v>
      </c>
      <c r="F526" s="238" t="s">
        <v>771</v>
      </c>
      <c r="G526" s="236"/>
      <c r="H526" s="239">
        <v>26.892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155</v>
      </c>
      <c r="AU526" s="245" t="s">
        <v>151</v>
      </c>
      <c r="AV526" s="14" t="s">
        <v>151</v>
      </c>
      <c r="AW526" s="14" t="s">
        <v>33</v>
      </c>
      <c r="AX526" s="14" t="s">
        <v>71</v>
      </c>
      <c r="AY526" s="245" t="s">
        <v>143</v>
      </c>
    </row>
    <row r="527" spans="1:51" s="14" customFormat="1" ht="12">
      <c r="A527" s="14"/>
      <c r="B527" s="235"/>
      <c r="C527" s="236"/>
      <c r="D527" s="226" t="s">
        <v>155</v>
      </c>
      <c r="E527" s="237" t="s">
        <v>19</v>
      </c>
      <c r="F527" s="238" t="s">
        <v>772</v>
      </c>
      <c r="G527" s="236"/>
      <c r="H527" s="239">
        <v>30.506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155</v>
      </c>
      <c r="AU527" s="245" t="s">
        <v>151</v>
      </c>
      <c r="AV527" s="14" t="s">
        <v>151</v>
      </c>
      <c r="AW527" s="14" t="s">
        <v>33</v>
      </c>
      <c r="AX527" s="14" t="s">
        <v>71</v>
      </c>
      <c r="AY527" s="245" t="s">
        <v>143</v>
      </c>
    </row>
    <row r="528" spans="1:51" s="14" customFormat="1" ht="12">
      <c r="A528" s="14"/>
      <c r="B528" s="235"/>
      <c r="C528" s="236"/>
      <c r="D528" s="226" t="s">
        <v>155</v>
      </c>
      <c r="E528" s="237" t="s">
        <v>19</v>
      </c>
      <c r="F528" s="238" t="s">
        <v>773</v>
      </c>
      <c r="G528" s="236"/>
      <c r="H528" s="239">
        <v>26.956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155</v>
      </c>
      <c r="AU528" s="245" t="s">
        <v>151</v>
      </c>
      <c r="AV528" s="14" t="s">
        <v>151</v>
      </c>
      <c r="AW528" s="14" t="s">
        <v>33</v>
      </c>
      <c r="AX528" s="14" t="s">
        <v>71</v>
      </c>
      <c r="AY528" s="245" t="s">
        <v>143</v>
      </c>
    </row>
    <row r="529" spans="1:51" s="15" customFormat="1" ht="12">
      <c r="A529" s="15"/>
      <c r="B529" s="246"/>
      <c r="C529" s="247"/>
      <c r="D529" s="226" t="s">
        <v>155</v>
      </c>
      <c r="E529" s="248" t="s">
        <v>19</v>
      </c>
      <c r="F529" s="249" t="s">
        <v>171</v>
      </c>
      <c r="G529" s="247"/>
      <c r="H529" s="250">
        <v>138.138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6" t="s">
        <v>155</v>
      </c>
      <c r="AU529" s="256" t="s">
        <v>151</v>
      </c>
      <c r="AV529" s="15" t="s">
        <v>150</v>
      </c>
      <c r="AW529" s="15" t="s">
        <v>33</v>
      </c>
      <c r="AX529" s="15" t="s">
        <v>79</v>
      </c>
      <c r="AY529" s="256" t="s">
        <v>143</v>
      </c>
    </row>
    <row r="530" spans="1:65" s="2" customFormat="1" ht="24.15" customHeight="1">
      <c r="A530" s="40"/>
      <c r="B530" s="41"/>
      <c r="C530" s="258" t="s">
        <v>774</v>
      </c>
      <c r="D530" s="258" t="s">
        <v>217</v>
      </c>
      <c r="E530" s="259" t="s">
        <v>775</v>
      </c>
      <c r="F530" s="260" t="s">
        <v>776</v>
      </c>
      <c r="G530" s="261" t="s">
        <v>148</v>
      </c>
      <c r="H530" s="262">
        <v>741.277</v>
      </c>
      <c r="I530" s="263"/>
      <c r="J530" s="264">
        <f>ROUND(I530*H530,2)</f>
        <v>0</v>
      </c>
      <c r="K530" s="260" t="s">
        <v>149</v>
      </c>
      <c r="L530" s="265"/>
      <c r="M530" s="266" t="s">
        <v>19</v>
      </c>
      <c r="N530" s="267" t="s">
        <v>43</v>
      </c>
      <c r="O530" s="86"/>
      <c r="P530" s="215">
        <f>O530*H530</f>
        <v>0</v>
      </c>
      <c r="Q530" s="215">
        <v>0.0019</v>
      </c>
      <c r="R530" s="215">
        <f>Q530*H530</f>
        <v>1.4084263000000001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363</v>
      </c>
      <c r="AT530" s="217" t="s">
        <v>217</v>
      </c>
      <c r="AU530" s="217" t="s">
        <v>151</v>
      </c>
      <c r="AY530" s="19" t="s">
        <v>143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151</v>
      </c>
      <c r="BK530" s="218">
        <f>ROUND(I530*H530,2)</f>
        <v>0</v>
      </c>
      <c r="BL530" s="19" t="s">
        <v>253</v>
      </c>
      <c r="BM530" s="217" t="s">
        <v>777</v>
      </c>
    </row>
    <row r="531" spans="1:51" s="14" customFormat="1" ht="12">
      <c r="A531" s="14"/>
      <c r="B531" s="235"/>
      <c r="C531" s="236"/>
      <c r="D531" s="226" t="s">
        <v>155</v>
      </c>
      <c r="E531" s="236"/>
      <c r="F531" s="238" t="s">
        <v>778</v>
      </c>
      <c r="G531" s="236"/>
      <c r="H531" s="239">
        <v>741.277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155</v>
      </c>
      <c r="AU531" s="245" t="s">
        <v>151</v>
      </c>
      <c r="AV531" s="14" t="s">
        <v>151</v>
      </c>
      <c r="AW531" s="14" t="s">
        <v>4</v>
      </c>
      <c r="AX531" s="14" t="s">
        <v>79</v>
      </c>
      <c r="AY531" s="245" t="s">
        <v>143</v>
      </c>
    </row>
    <row r="532" spans="1:65" s="2" customFormat="1" ht="24.15" customHeight="1">
      <c r="A532" s="40"/>
      <c r="B532" s="41"/>
      <c r="C532" s="258" t="s">
        <v>779</v>
      </c>
      <c r="D532" s="258" t="s">
        <v>217</v>
      </c>
      <c r="E532" s="259" t="s">
        <v>780</v>
      </c>
      <c r="F532" s="260" t="s">
        <v>781</v>
      </c>
      <c r="G532" s="261" t="s">
        <v>148</v>
      </c>
      <c r="H532" s="262">
        <v>4</v>
      </c>
      <c r="I532" s="263"/>
      <c r="J532" s="264">
        <f>ROUND(I532*H532,2)</f>
        <v>0</v>
      </c>
      <c r="K532" s="260" t="s">
        <v>149</v>
      </c>
      <c r="L532" s="265"/>
      <c r="M532" s="266" t="s">
        <v>19</v>
      </c>
      <c r="N532" s="267" t="s">
        <v>43</v>
      </c>
      <c r="O532" s="86"/>
      <c r="P532" s="215">
        <f>O532*H532</f>
        <v>0</v>
      </c>
      <c r="Q532" s="215">
        <v>0.0022</v>
      </c>
      <c r="R532" s="215">
        <f>Q532*H532</f>
        <v>0.0088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363</v>
      </c>
      <c r="AT532" s="217" t="s">
        <v>217</v>
      </c>
      <c r="AU532" s="217" t="s">
        <v>151</v>
      </c>
      <c r="AY532" s="19" t="s">
        <v>143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151</v>
      </c>
      <c r="BK532" s="218">
        <f>ROUND(I532*H532,2)</f>
        <v>0</v>
      </c>
      <c r="BL532" s="19" t="s">
        <v>253</v>
      </c>
      <c r="BM532" s="217" t="s">
        <v>782</v>
      </c>
    </row>
    <row r="533" spans="1:65" s="2" customFormat="1" ht="44.25" customHeight="1">
      <c r="A533" s="40"/>
      <c r="B533" s="41"/>
      <c r="C533" s="206" t="s">
        <v>783</v>
      </c>
      <c r="D533" s="206" t="s">
        <v>145</v>
      </c>
      <c r="E533" s="207" t="s">
        <v>784</v>
      </c>
      <c r="F533" s="208" t="s">
        <v>785</v>
      </c>
      <c r="G533" s="209" t="s">
        <v>148</v>
      </c>
      <c r="H533" s="210">
        <v>636.016</v>
      </c>
      <c r="I533" s="211"/>
      <c r="J533" s="212">
        <f>ROUND(I533*H533,2)</f>
        <v>0</v>
      </c>
      <c r="K533" s="208" t="s">
        <v>149</v>
      </c>
      <c r="L533" s="46"/>
      <c r="M533" s="213" t="s">
        <v>19</v>
      </c>
      <c r="N533" s="214" t="s">
        <v>43</v>
      </c>
      <c r="O533" s="86"/>
      <c r="P533" s="215">
        <f>O533*H533</f>
        <v>0</v>
      </c>
      <c r="Q533" s="215">
        <v>0</v>
      </c>
      <c r="R533" s="215">
        <f>Q533*H533</f>
        <v>0</v>
      </c>
      <c r="S533" s="215">
        <v>0.0036</v>
      </c>
      <c r="T533" s="216">
        <f>S533*H533</f>
        <v>2.2896576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7" t="s">
        <v>253</v>
      </c>
      <c r="AT533" s="217" t="s">
        <v>145</v>
      </c>
      <c r="AU533" s="217" t="s">
        <v>151</v>
      </c>
      <c r="AY533" s="19" t="s">
        <v>143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9" t="s">
        <v>151</v>
      </c>
      <c r="BK533" s="218">
        <f>ROUND(I533*H533,2)</f>
        <v>0</v>
      </c>
      <c r="BL533" s="19" t="s">
        <v>253</v>
      </c>
      <c r="BM533" s="217" t="s">
        <v>786</v>
      </c>
    </row>
    <row r="534" spans="1:47" s="2" customFormat="1" ht="12">
      <c r="A534" s="40"/>
      <c r="B534" s="41"/>
      <c r="C534" s="42"/>
      <c r="D534" s="219" t="s">
        <v>153</v>
      </c>
      <c r="E534" s="42"/>
      <c r="F534" s="220" t="s">
        <v>787</v>
      </c>
      <c r="G534" s="42"/>
      <c r="H534" s="42"/>
      <c r="I534" s="221"/>
      <c r="J534" s="42"/>
      <c r="K534" s="42"/>
      <c r="L534" s="46"/>
      <c r="M534" s="222"/>
      <c r="N534" s="223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153</v>
      </c>
      <c r="AU534" s="19" t="s">
        <v>151</v>
      </c>
    </row>
    <row r="535" spans="1:65" s="2" customFormat="1" ht="33" customHeight="1">
      <c r="A535" s="40"/>
      <c r="B535" s="41"/>
      <c r="C535" s="206" t="s">
        <v>788</v>
      </c>
      <c r="D535" s="206" t="s">
        <v>145</v>
      </c>
      <c r="E535" s="207" t="s">
        <v>789</v>
      </c>
      <c r="F535" s="208" t="s">
        <v>790</v>
      </c>
      <c r="G535" s="209" t="s">
        <v>148</v>
      </c>
      <c r="H535" s="210">
        <v>636.016</v>
      </c>
      <c r="I535" s="211"/>
      <c r="J535" s="212">
        <f>ROUND(I535*H535,2)</f>
        <v>0</v>
      </c>
      <c r="K535" s="208" t="s">
        <v>149</v>
      </c>
      <c r="L535" s="46"/>
      <c r="M535" s="213" t="s">
        <v>19</v>
      </c>
      <c r="N535" s="214" t="s">
        <v>43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253</v>
      </c>
      <c r="AT535" s="217" t="s">
        <v>145</v>
      </c>
      <c r="AU535" s="217" t="s">
        <v>151</v>
      </c>
      <c r="AY535" s="19" t="s">
        <v>143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151</v>
      </c>
      <c r="BK535" s="218">
        <f>ROUND(I535*H535,2)</f>
        <v>0</v>
      </c>
      <c r="BL535" s="19" t="s">
        <v>253</v>
      </c>
      <c r="BM535" s="217" t="s">
        <v>791</v>
      </c>
    </row>
    <row r="536" spans="1:47" s="2" customFormat="1" ht="12">
      <c r="A536" s="40"/>
      <c r="B536" s="41"/>
      <c r="C536" s="42"/>
      <c r="D536" s="219" t="s">
        <v>153</v>
      </c>
      <c r="E536" s="42"/>
      <c r="F536" s="220" t="s">
        <v>792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153</v>
      </c>
      <c r="AU536" s="19" t="s">
        <v>151</v>
      </c>
    </row>
    <row r="537" spans="1:65" s="2" customFormat="1" ht="16.5" customHeight="1">
      <c r="A537" s="40"/>
      <c r="B537" s="41"/>
      <c r="C537" s="258" t="s">
        <v>793</v>
      </c>
      <c r="D537" s="258" t="s">
        <v>217</v>
      </c>
      <c r="E537" s="259" t="s">
        <v>794</v>
      </c>
      <c r="F537" s="260" t="s">
        <v>795</v>
      </c>
      <c r="G537" s="261" t="s">
        <v>148</v>
      </c>
      <c r="H537" s="262">
        <v>731.418</v>
      </c>
      <c r="I537" s="263"/>
      <c r="J537" s="264">
        <f>ROUND(I537*H537,2)</f>
        <v>0</v>
      </c>
      <c r="K537" s="260" t="s">
        <v>439</v>
      </c>
      <c r="L537" s="265"/>
      <c r="M537" s="266" t="s">
        <v>19</v>
      </c>
      <c r="N537" s="267" t="s">
        <v>43</v>
      </c>
      <c r="O537" s="86"/>
      <c r="P537" s="215">
        <f>O537*H537</f>
        <v>0</v>
      </c>
      <c r="Q537" s="215">
        <v>0.00015</v>
      </c>
      <c r="R537" s="215">
        <f>Q537*H537</f>
        <v>0.1097127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363</v>
      </c>
      <c r="AT537" s="217" t="s">
        <v>217</v>
      </c>
      <c r="AU537" s="217" t="s">
        <v>151</v>
      </c>
      <c r="AY537" s="19" t="s">
        <v>143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151</v>
      </c>
      <c r="BK537" s="218">
        <f>ROUND(I537*H537,2)</f>
        <v>0</v>
      </c>
      <c r="BL537" s="19" t="s">
        <v>253</v>
      </c>
      <c r="BM537" s="217" t="s">
        <v>796</v>
      </c>
    </row>
    <row r="538" spans="1:51" s="14" customFormat="1" ht="12">
      <c r="A538" s="14"/>
      <c r="B538" s="235"/>
      <c r="C538" s="236"/>
      <c r="D538" s="226" t="s">
        <v>155</v>
      </c>
      <c r="E538" s="236"/>
      <c r="F538" s="238" t="s">
        <v>797</v>
      </c>
      <c r="G538" s="236"/>
      <c r="H538" s="239">
        <v>731.418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155</v>
      </c>
      <c r="AU538" s="245" t="s">
        <v>151</v>
      </c>
      <c r="AV538" s="14" t="s">
        <v>151</v>
      </c>
      <c r="AW538" s="14" t="s">
        <v>4</v>
      </c>
      <c r="AX538" s="14" t="s">
        <v>79</v>
      </c>
      <c r="AY538" s="245" t="s">
        <v>143</v>
      </c>
    </row>
    <row r="539" spans="1:65" s="2" customFormat="1" ht="24.15" customHeight="1">
      <c r="A539" s="40"/>
      <c r="B539" s="41"/>
      <c r="C539" s="206" t="s">
        <v>798</v>
      </c>
      <c r="D539" s="206" t="s">
        <v>145</v>
      </c>
      <c r="E539" s="207" t="s">
        <v>799</v>
      </c>
      <c r="F539" s="208" t="s">
        <v>800</v>
      </c>
      <c r="G539" s="209" t="s">
        <v>148</v>
      </c>
      <c r="H539" s="210">
        <v>636.016</v>
      </c>
      <c r="I539" s="211"/>
      <c r="J539" s="212">
        <f>ROUND(I539*H539,2)</f>
        <v>0</v>
      </c>
      <c r="K539" s="208" t="s">
        <v>149</v>
      </c>
      <c r="L539" s="46"/>
      <c r="M539" s="213" t="s">
        <v>19</v>
      </c>
      <c r="N539" s="214" t="s">
        <v>43</v>
      </c>
      <c r="O539" s="86"/>
      <c r="P539" s="215">
        <f>O539*H539</f>
        <v>0</v>
      </c>
      <c r="Q539" s="215">
        <v>0</v>
      </c>
      <c r="R539" s="215">
        <f>Q539*H539</f>
        <v>0</v>
      </c>
      <c r="S539" s="215">
        <v>0.084</v>
      </c>
      <c r="T539" s="216">
        <f>S539*H539</f>
        <v>53.425344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7" t="s">
        <v>253</v>
      </c>
      <c r="AT539" s="217" t="s">
        <v>145</v>
      </c>
      <c r="AU539" s="217" t="s">
        <v>151</v>
      </c>
      <c r="AY539" s="19" t="s">
        <v>143</v>
      </c>
      <c r="BE539" s="218">
        <f>IF(N539="základní",J539,0)</f>
        <v>0</v>
      </c>
      <c r="BF539" s="218">
        <f>IF(N539="snížená",J539,0)</f>
        <v>0</v>
      </c>
      <c r="BG539" s="218">
        <f>IF(N539="zákl. přenesená",J539,0)</f>
        <v>0</v>
      </c>
      <c r="BH539" s="218">
        <f>IF(N539="sníž. přenesená",J539,0)</f>
        <v>0</v>
      </c>
      <c r="BI539" s="218">
        <f>IF(N539="nulová",J539,0)</f>
        <v>0</v>
      </c>
      <c r="BJ539" s="19" t="s">
        <v>151</v>
      </c>
      <c r="BK539" s="218">
        <f>ROUND(I539*H539,2)</f>
        <v>0</v>
      </c>
      <c r="BL539" s="19" t="s">
        <v>253</v>
      </c>
      <c r="BM539" s="217" t="s">
        <v>801</v>
      </c>
    </row>
    <row r="540" spans="1:47" s="2" customFormat="1" ht="12">
      <c r="A540" s="40"/>
      <c r="B540" s="41"/>
      <c r="C540" s="42"/>
      <c r="D540" s="219" t="s">
        <v>153</v>
      </c>
      <c r="E540" s="42"/>
      <c r="F540" s="220" t="s">
        <v>802</v>
      </c>
      <c r="G540" s="42"/>
      <c r="H540" s="42"/>
      <c r="I540" s="221"/>
      <c r="J540" s="42"/>
      <c r="K540" s="42"/>
      <c r="L540" s="46"/>
      <c r="M540" s="222"/>
      <c r="N540" s="223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153</v>
      </c>
      <c r="AU540" s="19" t="s">
        <v>151</v>
      </c>
    </row>
    <row r="541" spans="1:65" s="2" customFormat="1" ht="49.05" customHeight="1">
      <c r="A541" s="40"/>
      <c r="B541" s="41"/>
      <c r="C541" s="206" t="s">
        <v>803</v>
      </c>
      <c r="D541" s="206" t="s">
        <v>145</v>
      </c>
      <c r="E541" s="207" t="s">
        <v>804</v>
      </c>
      <c r="F541" s="208" t="s">
        <v>805</v>
      </c>
      <c r="G541" s="209" t="s">
        <v>220</v>
      </c>
      <c r="H541" s="210">
        <v>6.968</v>
      </c>
      <c r="I541" s="211"/>
      <c r="J541" s="212">
        <f>ROUND(I541*H541,2)</f>
        <v>0</v>
      </c>
      <c r="K541" s="208" t="s">
        <v>149</v>
      </c>
      <c r="L541" s="46"/>
      <c r="M541" s="213" t="s">
        <v>19</v>
      </c>
      <c r="N541" s="214" t="s">
        <v>43</v>
      </c>
      <c r="O541" s="86"/>
      <c r="P541" s="215">
        <f>O541*H541</f>
        <v>0</v>
      </c>
      <c r="Q541" s="215">
        <v>0</v>
      </c>
      <c r="R541" s="215">
        <f>Q541*H541</f>
        <v>0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253</v>
      </c>
      <c r="AT541" s="217" t="s">
        <v>145</v>
      </c>
      <c r="AU541" s="217" t="s">
        <v>151</v>
      </c>
      <c r="AY541" s="19" t="s">
        <v>143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151</v>
      </c>
      <c r="BK541" s="218">
        <f>ROUND(I541*H541,2)</f>
        <v>0</v>
      </c>
      <c r="BL541" s="19" t="s">
        <v>253</v>
      </c>
      <c r="BM541" s="217" t="s">
        <v>806</v>
      </c>
    </row>
    <row r="542" spans="1:47" s="2" customFormat="1" ht="12">
      <c r="A542" s="40"/>
      <c r="B542" s="41"/>
      <c r="C542" s="42"/>
      <c r="D542" s="219" t="s">
        <v>153</v>
      </c>
      <c r="E542" s="42"/>
      <c r="F542" s="220" t="s">
        <v>807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153</v>
      </c>
      <c r="AU542" s="19" t="s">
        <v>151</v>
      </c>
    </row>
    <row r="543" spans="1:63" s="12" customFormat="1" ht="22.8" customHeight="1">
      <c r="A543" s="12"/>
      <c r="B543" s="190"/>
      <c r="C543" s="191"/>
      <c r="D543" s="192" t="s">
        <v>70</v>
      </c>
      <c r="E543" s="204" t="s">
        <v>808</v>
      </c>
      <c r="F543" s="204" t="s">
        <v>809</v>
      </c>
      <c r="G543" s="191"/>
      <c r="H543" s="191"/>
      <c r="I543" s="194"/>
      <c r="J543" s="205">
        <f>BK543</f>
        <v>0</v>
      </c>
      <c r="K543" s="191"/>
      <c r="L543" s="196"/>
      <c r="M543" s="197"/>
      <c r="N543" s="198"/>
      <c r="O543" s="198"/>
      <c r="P543" s="199">
        <f>SUM(P544:P606)</f>
        <v>0</v>
      </c>
      <c r="Q543" s="198"/>
      <c r="R543" s="199">
        <f>SUM(R544:R606)</f>
        <v>13.852032900000001</v>
      </c>
      <c r="S543" s="198"/>
      <c r="T543" s="200">
        <f>SUM(T544:T606)</f>
        <v>0.28651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1" t="s">
        <v>151</v>
      </c>
      <c r="AT543" s="202" t="s">
        <v>70</v>
      </c>
      <c r="AU543" s="202" t="s">
        <v>79</v>
      </c>
      <c r="AY543" s="201" t="s">
        <v>143</v>
      </c>
      <c r="BK543" s="203">
        <f>SUM(BK544:BK606)</f>
        <v>0</v>
      </c>
    </row>
    <row r="544" spans="1:65" s="2" customFormat="1" ht="49.05" customHeight="1">
      <c r="A544" s="40"/>
      <c r="B544" s="41"/>
      <c r="C544" s="206" t="s">
        <v>810</v>
      </c>
      <c r="D544" s="206" t="s">
        <v>145</v>
      </c>
      <c r="E544" s="207" t="s">
        <v>811</v>
      </c>
      <c r="F544" s="208" t="s">
        <v>812</v>
      </c>
      <c r="G544" s="209" t="s">
        <v>148</v>
      </c>
      <c r="H544" s="210">
        <v>204.65</v>
      </c>
      <c r="I544" s="211"/>
      <c r="J544" s="212">
        <f>ROUND(I544*H544,2)</f>
        <v>0</v>
      </c>
      <c r="K544" s="208" t="s">
        <v>149</v>
      </c>
      <c r="L544" s="46"/>
      <c r="M544" s="213" t="s">
        <v>19</v>
      </c>
      <c r="N544" s="214" t="s">
        <v>43</v>
      </c>
      <c r="O544" s="86"/>
      <c r="P544" s="215">
        <f>O544*H544</f>
        <v>0</v>
      </c>
      <c r="Q544" s="215">
        <v>0</v>
      </c>
      <c r="R544" s="215">
        <f>Q544*H544</f>
        <v>0</v>
      </c>
      <c r="S544" s="215">
        <v>0.0014</v>
      </c>
      <c r="T544" s="216">
        <f>S544*H544</f>
        <v>0.28651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253</v>
      </c>
      <c r="AT544" s="217" t="s">
        <v>145</v>
      </c>
      <c r="AU544" s="217" t="s">
        <v>151</v>
      </c>
      <c r="AY544" s="19" t="s">
        <v>143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151</v>
      </c>
      <c r="BK544" s="218">
        <f>ROUND(I544*H544,2)</f>
        <v>0</v>
      </c>
      <c r="BL544" s="19" t="s">
        <v>253</v>
      </c>
      <c r="BM544" s="217" t="s">
        <v>813</v>
      </c>
    </row>
    <row r="545" spans="1:47" s="2" customFormat="1" ht="12">
      <c r="A545" s="40"/>
      <c r="B545" s="41"/>
      <c r="C545" s="42"/>
      <c r="D545" s="219" t="s">
        <v>153</v>
      </c>
      <c r="E545" s="42"/>
      <c r="F545" s="220" t="s">
        <v>814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153</v>
      </c>
      <c r="AU545" s="19" t="s">
        <v>151</v>
      </c>
    </row>
    <row r="546" spans="1:51" s="13" customFormat="1" ht="12">
      <c r="A546" s="13"/>
      <c r="B546" s="224"/>
      <c r="C546" s="225"/>
      <c r="D546" s="226" t="s">
        <v>155</v>
      </c>
      <c r="E546" s="227" t="s">
        <v>19</v>
      </c>
      <c r="F546" s="228" t="s">
        <v>591</v>
      </c>
      <c r="G546" s="225"/>
      <c r="H546" s="227" t="s">
        <v>19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155</v>
      </c>
      <c r="AU546" s="234" t="s">
        <v>151</v>
      </c>
      <c r="AV546" s="13" t="s">
        <v>79</v>
      </c>
      <c r="AW546" s="13" t="s">
        <v>33</v>
      </c>
      <c r="AX546" s="13" t="s">
        <v>71</v>
      </c>
      <c r="AY546" s="234" t="s">
        <v>143</v>
      </c>
    </row>
    <row r="547" spans="1:51" s="14" customFormat="1" ht="12">
      <c r="A547" s="14"/>
      <c r="B547" s="235"/>
      <c r="C547" s="236"/>
      <c r="D547" s="226" t="s">
        <v>155</v>
      </c>
      <c r="E547" s="237" t="s">
        <v>19</v>
      </c>
      <c r="F547" s="238" t="s">
        <v>592</v>
      </c>
      <c r="G547" s="236"/>
      <c r="H547" s="239">
        <v>204.65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155</v>
      </c>
      <c r="AU547" s="245" t="s">
        <v>151</v>
      </c>
      <c r="AV547" s="14" t="s">
        <v>151</v>
      </c>
      <c r="AW547" s="14" t="s">
        <v>33</v>
      </c>
      <c r="AX547" s="14" t="s">
        <v>79</v>
      </c>
      <c r="AY547" s="245" t="s">
        <v>143</v>
      </c>
    </row>
    <row r="548" spans="1:65" s="2" customFormat="1" ht="49.05" customHeight="1">
      <c r="A548" s="40"/>
      <c r="B548" s="41"/>
      <c r="C548" s="206" t="s">
        <v>815</v>
      </c>
      <c r="D548" s="206" t="s">
        <v>145</v>
      </c>
      <c r="E548" s="207" t="s">
        <v>816</v>
      </c>
      <c r="F548" s="208" t="s">
        <v>817</v>
      </c>
      <c r="G548" s="209" t="s">
        <v>148</v>
      </c>
      <c r="H548" s="210">
        <v>303.82</v>
      </c>
      <c r="I548" s="211"/>
      <c r="J548" s="212">
        <f>ROUND(I548*H548,2)</f>
        <v>0</v>
      </c>
      <c r="K548" s="208" t="s">
        <v>149</v>
      </c>
      <c r="L548" s="46"/>
      <c r="M548" s="213" t="s">
        <v>19</v>
      </c>
      <c r="N548" s="214" t="s">
        <v>43</v>
      </c>
      <c r="O548" s="86"/>
      <c r="P548" s="215">
        <f>O548*H548</f>
        <v>0</v>
      </c>
      <c r="Q548" s="215">
        <v>0.00603</v>
      </c>
      <c r="R548" s="215">
        <f>Q548*H548</f>
        <v>1.8320345999999998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253</v>
      </c>
      <c r="AT548" s="217" t="s">
        <v>145</v>
      </c>
      <c r="AU548" s="217" t="s">
        <v>151</v>
      </c>
      <c r="AY548" s="19" t="s">
        <v>143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151</v>
      </c>
      <c r="BK548" s="218">
        <f>ROUND(I548*H548,2)</f>
        <v>0</v>
      </c>
      <c r="BL548" s="19" t="s">
        <v>253</v>
      </c>
      <c r="BM548" s="217" t="s">
        <v>818</v>
      </c>
    </row>
    <row r="549" spans="1:47" s="2" customFormat="1" ht="12">
      <c r="A549" s="40"/>
      <c r="B549" s="41"/>
      <c r="C549" s="42"/>
      <c r="D549" s="219" t="s">
        <v>153</v>
      </c>
      <c r="E549" s="42"/>
      <c r="F549" s="220" t="s">
        <v>819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153</v>
      </c>
      <c r="AU549" s="19" t="s">
        <v>151</v>
      </c>
    </row>
    <row r="550" spans="1:51" s="13" customFormat="1" ht="12">
      <c r="A550" s="13"/>
      <c r="B550" s="224"/>
      <c r="C550" s="225"/>
      <c r="D550" s="226" t="s">
        <v>155</v>
      </c>
      <c r="E550" s="227" t="s">
        <v>19</v>
      </c>
      <c r="F550" s="228" t="s">
        <v>287</v>
      </c>
      <c r="G550" s="225"/>
      <c r="H550" s="227" t="s">
        <v>19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155</v>
      </c>
      <c r="AU550" s="234" t="s">
        <v>151</v>
      </c>
      <c r="AV550" s="13" t="s">
        <v>79</v>
      </c>
      <c r="AW550" s="13" t="s">
        <v>33</v>
      </c>
      <c r="AX550" s="13" t="s">
        <v>71</v>
      </c>
      <c r="AY550" s="234" t="s">
        <v>143</v>
      </c>
    </row>
    <row r="551" spans="1:51" s="14" customFormat="1" ht="12">
      <c r="A551" s="14"/>
      <c r="B551" s="235"/>
      <c r="C551" s="236"/>
      <c r="D551" s="226" t="s">
        <v>155</v>
      </c>
      <c r="E551" s="237" t="s">
        <v>19</v>
      </c>
      <c r="F551" s="238" t="s">
        <v>288</v>
      </c>
      <c r="G551" s="236"/>
      <c r="H551" s="239">
        <v>303.82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155</v>
      </c>
      <c r="AU551" s="245" t="s">
        <v>151</v>
      </c>
      <c r="AV551" s="14" t="s">
        <v>151</v>
      </c>
      <c r="AW551" s="14" t="s">
        <v>33</v>
      </c>
      <c r="AX551" s="14" t="s">
        <v>79</v>
      </c>
      <c r="AY551" s="245" t="s">
        <v>143</v>
      </c>
    </row>
    <row r="552" spans="1:65" s="2" customFormat="1" ht="24.15" customHeight="1">
      <c r="A552" s="40"/>
      <c r="B552" s="41"/>
      <c r="C552" s="258" t="s">
        <v>820</v>
      </c>
      <c r="D552" s="258" t="s">
        <v>217</v>
      </c>
      <c r="E552" s="259" t="s">
        <v>389</v>
      </c>
      <c r="F552" s="260" t="s">
        <v>390</v>
      </c>
      <c r="G552" s="261" t="s">
        <v>148</v>
      </c>
      <c r="H552" s="262">
        <v>309.896</v>
      </c>
      <c r="I552" s="263"/>
      <c r="J552" s="264">
        <f>ROUND(I552*H552,2)</f>
        <v>0</v>
      </c>
      <c r="K552" s="260" t="s">
        <v>149</v>
      </c>
      <c r="L552" s="265"/>
      <c r="M552" s="266" t="s">
        <v>19</v>
      </c>
      <c r="N552" s="267" t="s">
        <v>43</v>
      </c>
      <c r="O552" s="86"/>
      <c r="P552" s="215">
        <f>O552*H552</f>
        <v>0</v>
      </c>
      <c r="Q552" s="215">
        <v>0.013</v>
      </c>
      <c r="R552" s="215">
        <f>Q552*H552</f>
        <v>4.0286480000000005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363</v>
      </c>
      <c r="AT552" s="217" t="s">
        <v>217</v>
      </c>
      <c r="AU552" s="217" t="s">
        <v>151</v>
      </c>
      <c r="AY552" s="19" t="s">
        <v>143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151</v>
      </c>
      <c r="BK552" s="218">
        <f>ROUND(I552*H552,2)</f>
        <v>0</v>
      </c>
      <c r="BL552" s="19" t="s">
        <v>253</v>
      </c>
      <c r="BM552" s="217" t="s">
        <v>821</v>
      </c>
    </row>
    <row r="553" spans="1:51" s="14" customFormat="1" ht="12">
      <c r="A553" s="14"/>
      <c r="B553" s="235"/>
      <c r="C553" s="236"/>
      <c r="D553" s="226" t="s">
        <v>155</v>
      </c>
      <c r="E553" s="236"/>
      <c r="F553" s="238" t="s">
        <v>822</v>
      </c>
      <c r="G553" s="236"/>
      <c r="H553" s="239">
        <v>309.896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5" t="s">
        <v>155</v>
      </c>
      <c r="AU553" s="245" t="s">
        <v>151</v>
      </c>
      <c r="AV553" s="14" t="s">
        <v>151</v>
      </c>
      <c r="AW553" s="14" t="s">
        <v>4</v>
      </c>
      <c r="AX553" s="14" t="s">
        <v>79</v>
      </c>
      <c r="AY553" s="245" t="s">
        <v>143</v>
      </c>
    </row>
    <row r="554" spans="1:65" s="2" customFormat="1" ht="37.8" customHeight="1">
      <c r="A554" s="40"/>
      <c r="B554" s="41"/>
      <c r="C554" s="206" t="s">
        <v>823</v>
      </c>
      <c r="D554" s="206" t="s">
        <v>145</v>
      </c>
      <c r="E554" s="207" t="s">
        <v>824</v>
      </c>
      <c r="F554" s="208" t="s">
        <v>825</v>
      </c>
      <c r="G554" s="209" t="s">
        <v>148</v>
      </c>
      <c r="H554" s="210">
        <v>132.272</v>
      </c>
      <c r="I554" s="211"/>
      <c r="J554" s="212">
        <f>ROUND(I554*H554,2)</f>
        <v>0</v>
      </c>
      <c r="K554" s="208" t="s">
        <v>149</v>
      </c>
      <c r="L554" s="46"/>
      <c r="M554" s="213" t="s">
        <v>19</v>
      </c>
      <c r="N554" s="214" t="s">
        <v>43</v>
      </c>
      <c r="O554" s="86"/>
      <c r="P554" s="215">
        <f>O554*H554</f>
        <v>0</v>
      </c>
      <c r="Q554" s="215">
        <v>0</v>
      </c>
      <c r="R554" s="215">
        <f>Q554*H554</f>
        <v>0</v>
      </c>
      <c r="S554" s="215">
        <v>0</v>
      </c>
      <c r="T554" s="216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7" t="s">
        <v>253</v>
      </c>
      <c r="AT554" s="217" t="s">
        <v>145</v>
      </c>
      <c r="AU554" s="217" t="s">
        <v>151</v>
      </c>
      <c r="AY554" s="19" t="s">
        <v>143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9" t="s">
        <v>151</v>
      </c>
      <c r="BK554" s="218">
        <f>ROUND(I554*H554,2)</f>
        <v>0</v>
      </c>
      <c r="BL554" s="19" t="s">
        <v>253</v>
      </c>
      <c r="BM554" s="217" t="s">
        <v>826</v>
      </c>
    </row>
    <row r="555" spans="1:47" s="2" customFormat="1" ht="12">
      <c r="A555" s="40"/>
      <c r="B555" s="41"/>
      <c r="C555" s="42"/>
      <c r="D555" s="219" t="s">
        <v>153</v>
      </c>
      <c r="E555" s="42"/>
      <c r="F555" s="220" t="s">
        <v>827</v>
      </c>
      <c r="G555" s="42"/>
      <c r="H555" s="42"/>
      <c r="I555" s="221"/>
      <c r="J555" s="42"/>
      <c r="K555" s="42"/>
      <c r="L555" s="46"/>
      <c r="M555" s="222"/>
      <c r="N555" s="223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153</v>
      </c>
      <c r="AU555" s="19" t="s">
        <v>151</v>
      </c>
    </row>
    <row r="556" spans="1:51" s="13" customFormat="1" ht="12">
      <c r="A556" s="13"/>
      <c r="B556" s="224"/>
      <c r="C556" s="225"/>
      <c r="D556" s="226" t="s">
        <v>155</v>
      </c>
      <c r="E556" s="227" t="s">
        <v>19</v>
      </c>
      <c r="F556" s="228" t="s">
        <v>828</v>
      </c>
      <c r="G556" s="225"/>
      <c r="H556" s="227" t="s">
        <v>19</v>
      </c>
      <c r="I556" s="229"/>
      <c r="J556" s="225"/>
      <c r="K556" s="225"/>
      <c r="L556" s="230"/>
      <c r="M556" s="231"/>
      <c r="N556" s="232"/>
      <c r="O556" s="232"/>
      <c r="P556" s="232"/>
      <c r="Q556" s="232"/>
      <c r="R556" s="232"/>
      <c r="S556" s="232"/>
      <c r="T556" s="23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4" t="s">
        <v>155</v>
      </c>
      <c r="AU556" s="234" t="s">
        <v>151</v>
      </c>
      <c r="AV556" s="13" t="s">
        <v>79</v>
      </c>
      <c r="AW556" s="13" t="s">
        <v>33</v>
      </c>
      <c r="AX556" s="13" t="s">
        <v>71</v>
      </c>
      <c r="AY556" s="234" t="s">
        <v>143</v>
      </c>
    </row>
    <row r="557" spans="1:51" s="14" customFormat="1" ht="12">
      <c r="A557" s="14"/>
      <c r="B557" s="235"/>
      <c r="C557" s="236"/>
      <c r="D557" s="226" t="s">
        <v>155</v>
      </c>
      <c r="E557" s="237" t="s">
        <v>19</v>
      </c>
      <c r="F557" s="238" t="s">
        <v>324</v>
      </c>
      <c r="G557" s="236"/>
      <c r="H557" s="239">
        <v>123.522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5" t="s">
        <v>155</v>
      </c>
      <c r="AU557" s="245" t="s">
        <v>151</v>
      </c>
      <c r="AV557" s="14" t="s">
        <v>151</v>
      </c>
      <c r="AW557" s="14" t="s">
        <v>33</v>
      </c>
      <c r="AX557" s="14" t="s">
        <v>71</v>
      </c>
      <c r="AY557" s="245" t="s">
        <v>143</v>
      </c>
    </row>
    <row r="558" spans="1:51" s="13" customFormat="1" ht="12">
      <c r="A558" s="13"/>
      <c r="B558" s="224"/>
      <c r="C558" s="225"/>
      <c r="D558" s="226" t="s">
        <v>155</v>
      </c>
      <c r="E558" s="227" t="s">
        <v>19</v>
      </c>
      <c r="F558" s="228" t="s">
        <v>354</v>
      </c>
      <c r="G558" s="225"/>
      <c r="H558" s="227" t="s">
        <v>19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155</v>
      </c>
      <c r="AU558" s="234" t="s">
        <v>151</v>
      </c>
      <c r="AV558" s="13" t="s">
        <v>79</v>
      </c>
      <c r="AW558" s="13" t="s">
        <v>33</v>
      </c>
      <c r="AX558" s="13" t="s">
        <v>71</v>
      </c>
      <c r="AY558" s="234" t="s">
        <v>143</v>
      </c>
    </row>
    <row r="559" spans="1:51" s="14" customFormat="1" ht="12">
      <c r="A559" s="14"/>
      <c r="B559" s="235"/>
      <c r="C559" s="236"/>
      <c r="D559" s="226" t="s">
        <v>155</v>
      </c>
      <c r="E559" s="237" t="s">
        <v>19</v>
      </c>
      <c r="F559" s="238" t="s">
        <v>829</v>
      </c>
      <c r="G559" s="236"/>
      <c r="H559" s="239">
        <v>8.75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155</v>
      </c>
      <c r="AU559" s="245" t="s">
        <v>151</v>
      </c>
      <c r="AV559" s="14" t="s">
        <v>151</v>
      </c>
      <c r="AW559" s="14" t="s">
        <v>33</v>
      </c>
      <c r="AX559" s="14" t="s">
        <v>71</v>
      </c>
      <c r="AY559" s="245" t="s">
        <v>143</v>
      </c>
    </row>
    <row r="560" spans="1:51" s="15" customFormat="1" ht="12">
      <c r="A560" s="15"/>
      <c r="B560" s="246"/>
      <c r="C560" s="247"/>
      <c r="D560" s="226" t="s">
        <v>155</v>
      </c>
      <c r="E560" s="248" t="s">
        <v>19</v>
      </c>
      <c r="F560" s="249" t="s">
        <v>171</v>
      </c>
      <c r="G560" s="247"/>
      <c r="H560" s="250">
        <v>132.272</v>
      </c>
      <c r="I560" s="251"/>
      <c r="J560" s="247"/>
      <c r="K560" s="247"/>
      <c r="L560" s="252"/>
      <c r="M560" s="253"/>
      <c r="N560" s="254"/>
      <c r="O560" s="254"/>
      <c r="P560" s="254"/>
      <c r="Q560" s="254"/>
      <c r="R560" s="254"/>
      <c r="S560" s="254"/>
      <c r="T560" s="25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6" t="s">
        <v>155</v>
      </c>
      <c r="AU560" s="256" t="s">
        <v>151</v>
      </c>
      <c r="AV560" s="15" t="s">
        <v>150</v>
      </c>
      <c r="AW560" s="15" t="s">
        <v>33</v>
      </c>
      <c r="AX560" s="15" t="s">
        <v>79</v>
      </c>
      <c r="AY560" s="256" t="s">
        <v>143</v>
      </c>
    </row>
    <row r="561" spans="1:65" s="2" customFormat="1" ht="24.15" customHeight="1">
      <c r="A561" s="40"/>
      <c r="B561" s="41"/>
      <c r="C561" s="258" t="s">
        <v>830</v>
      </c>
      <c r="D561" s="258" t="s">
        <v>217</v>
      </c>
      <c r="E561" s="259" t="s">
        <v>831</v>
      </c>
      <c r="F561" s="260" t="s">
        <v>832</v>
      </c>
      <c r="G561" s="261" t="s">
        <v>148</v>
      </c>
      <c r="H561" s="262">
        <v>125.992</v>
      </c>
      <c r="I561" s="263"/>
      <c r="J561" s="264">
        <f>ROUND(I561*H561,2)</f>
        <v>0</v>
      </c>
      <c r="K561" s="260" t="s">
        <v>149</v>
      </c>
      <c r="L561" s="265"/>
      <c r="M561" s="266" t="s">
        <v>19</v>
      </c>
      <c r="N561" s="267" t="s">
        <v>43</v>
      </c>
      <c r="O561" s="86"/>
      <c r="P561" s="215">
        <f>O561*H561</f>
        <v>0</v>
      </c>
      <c r="Q561" s="215">
        <v>0.0029</v>
      </c>
      <c r="R561" s="215">
        <f>Q561*H561</f>
        <v>0.3653768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363</v>
      </c>
      <c r="AT561" s="217" t="s">
        <v>217</v>
      </c>
      <c r="AU561" s="217" t="s">
        <v>151</v>
      </c>
      <c r="AY561" s="19" t="s">
        <v>143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151</v>
      </c>
      <c r="BK561" s="218">
        <f>ROUND(I561*H561,2)</f>
        <v>0</v>
      </c>
      <c r="BL561" s="19" t="s">
        <v>253</v>
      </c>
      <c r="BM561" s="217" t="s">
        <v>833</v>
      </c>
    </row>
    <row r="562" spans="1:51" s="13" customFormat="1" ht="12">
      <c r="A562" s="13"/>
      <c r="B562" s="224"/>
      <c r="C562" s="225"/>
      <c r="D562" s="226" t="s">
        <v>155</v>
      </c>
      <c r="E562" s="227" t="s">
        <v>19</v>
      </c>
      <c r="F562" s="228" t="s">
        <v>828</v>
      </c>
      <c r="G562" s="225"/>
      <c r="H562" s="227" t="s">
        <v>19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155</v>
      </c>
      <c r="AU562" s="234" t="s">
        <v>151</v>
      </c>
      <c r="AV562" s="13" t="s">
        <v>79</v>
      </c>
      <c r="AW562" s="13" t="s">
        <v>33</v>
      </c>
      <c r="AX562" s="13" t="s">
        <v>71</v>
      </c>
      <c r="AY562" s="234" t="s">
        <v>143</v>
      </c>
    </row>
    <row r="563" spans="1:51" s="14" customFormat="1" ht="12">
      <c r="A563" s="14"/>
      <c r="B563" s="235"/>
      <c r="C563" s="236"/>
      <c r="D563" s="226" t="s">
        <v>155</v>
      </c>
      <c r="E563" s="237" t="s">
        <v>19</v>
      </c>
      <c r="F563" s="238" t="s">
        <v>324</v>
      </c>
      <c r="G563" s="236"/>
      <c r="H563" s="239">
        <v>123.522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5" t="s">
        <v>155</v>
      </c>
      <c r="AU563" s="245" t="s">
        <v>151</v>
      </c>
      <c r="AV563" s="14" t="s">
        <v>151</v>
      </c>
      <c r="AW563" s="14" t="s">
        <v>33</v>
      </c>
      <c r="AX563" s="14" t="s">
        <v>79</v>
      </c>
      <c r="AY563" s="245" t="s">
        <v>143</v>
      </c>
    </row>
    <row r="564" spans="1:51" s="14" customFormat="1" ht="12">
      <c r="A564" s="14"/>
      <c r="B564" s="235"/>
      <c r="C564" s="236"/>
      <c r="D564" s="226" t="s">
        <v>155</v>
      </c>
      <c r="E564" s="236"/>
      <c r="F564" s="238" t="s">
        <v>834</v>
      </c>
      <c r="G564" s="236"/>
      <c r="H564" s="239">
        <v>125.992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155</v>
      </c>
      <c r="AU564" s="245" t="s">
        <v>151</v>
      </c>
      <c r="AV564" s="14" t="s">
        <v>151</v>
      </c>
      <c r="AW564" s="14" t="s">
        <v>4</v>
      </c>
      <c r="AX564" s="14" t="s">
        <v>79</v>
      </c>
      <c r="AY564" s="245" t="s">
        <v>143</v>
      </c>
    </row>
    <row r="565" spans="1:65" s="2" customFormat="1" ht="24.15" customHeight="1">
      <c r="A565" s="40"/>
      <c r="B565" s="41"/>
      <c r="C565" s="258" t="s">
        <v>835</v>
      </c>
      <c r="D565" s="258" t="s">
        <v>217</v>
      </c>
      <c r="E565" s="259" t="s">
        <v>836</v>
      </c>
      <c r="F565" s="260" t="s">
        <v>837</v>
      </c>
      <c r="G565" s="261" t="s">
        <v>191</v>
      </c>
      <c r="H565" s="262">
        <v>0.134</v>
      </c>
      <c r="I565" s="263"/>
      <c r="J565" s="264">
        <f>ROUND(I565*H565,2)</f>
        <v>0</v>
      </c>
      <c r="K565" s="260" t="s">
        <v>149</v>
      </c>
      <c r="L565" s="265"/>
      <c r="M565" s="266" t="s">
        <v>19</v>
      </c>
      <c r="N565" s="267" t="s">
        <v>43</v>
      </c>
      <c r="O565" s="86"/>
      <c r="P565" s="215">
        <f>O565*H565</f>
        <v>0</v>
      </c>
      <c r="Q565" s="215">
        <v>0.03</v>
      </c>
      <c r="R565" s="215">
        <f>Q565*H565</f>
        <v>0.00402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363</v>
      </c>
      <c r="AT565" s="217" t="s">
        <v>217</v>
      </c>
      <c r="AU565" s="217" t="s">
        <v>151</v>
      </c>
      <c r="AY565" s="19" t="s">
        <v>143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151</v>
      </c>
      <c r="BK565" s="218">
        <f>ROUND(I565*H565,2)</f>
        <v>0</v>
      </c>
      <c r="BL565" s="19" t="s">
        <v>253</v>
      </c>
      <c r="BM565" s="217" t="s">
        <v>838</v>
      </c>
    </row>
    <row r="566" spans="1:51" s="13" customFormat="1" ht="12">
      <c r="A566" s="13"/>
      <c r="B566" s="224"/>
      <c r="C566" s="225"/>
      <c r="D566" s="226" t="s">
        <v>155</v>
      </c>
      <c r="E566" s="227" t="s">
        <v>19</v>
      </c>
      <c r="F566" s="228" t="s">
        <v>354</v>
      </c>
      <c r="G566" s="225"/>
      <c r="H566" s="227" t="s">
        <v>19</v>
      </c>
      <c r="I566" s="229"/>
      <c r="J566" s="225"/>
      <c r="K566" s="225"/>
      <c r="L566" s="230"/>
      <c r="M566" s="231"/>
      <c r="N566" s="232"/>
      <c r="O566" s="232"/>
      <c r="P566" s="232"/>
      <c r="Q566" s="232"/>
      <c r="R566" s="232"/>
      <c r="S566" s="232"/>
      <c r="T566" s="23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4" t="s">
        <v>155</v>
      </c>
      <c r="AU566" s="234" t="s">
        <v>151</v>
      </c>
      <c r="AV566" s="13" t="s">
        <v>79</v>
      </c>
      <c r="AW566" s="13" t="s">
        <v>33</v>
      </c>
      <c r="AX566" s="13" t="s">
        <v>71</v>
      </c>
      <c r="AY566" s="234" t="s">
        <v>143</v>
      </c>
    </row>
    <row r="567" spans="1:51" s="14" customFormat="1" ht="12">
      <c r="A567" s="14"/>
      <c r="B567" s="235"/>
      <c r="C567" s="236"/>
      <c r="D567" s="226" t="s">
        <v>155</v>
      </c>
      <c r="E567" s="237" t="s">
        <v>19</v>
      </c>
      <c r="F567" s="238" t="s">
        <v>839</v>
      </c>
      <c r="G567" s="236"/>
      <c r="H567" s="239">
        <v>0.131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155</v>
      </c>
      <c r="AU567" s="245" t="s">
        <v>151</v>
      </c>
      <c r="AV567" s="14" t="s">
        <v>151</v>
      </c>
      <c r="AW567" s="14" t="s">
        <v>33</v>
      </c>
      <c r="AX567" s="14" t="s">
        <v>79</v>
      </c>
      <c r="AY567" s="245" t="s">
        <v>143</v>
      </c>
    </row>
    <row r="568" spans="1:51" s="14" customFormat="1" ht="12">
      <c r="A568" s="14"/>
      <c r="B568" s="235"/>
      <c r="C568" s="236"/>
      <c r="D568" s="226" t="s">
        <v>155</v>
      </c>
      <c r="E568" s="236"/>
      <c r="F568" s="238" t="s">
        <v>840</v>
      </c>
      <c r="G568" s="236"/>
      <c r="H568" s="239">
        <v>0.134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5" t="s">
        <v>155</v>
      </c>
      <c r="AU568" s="245" t="s">
        <v>151</v>
      </c>
      <c r="AV568" s="14" t="s">
        <v>151</v>
      </c>
      <c r="AW568" s="14" t="s">
        <v>4</v>
      </c>
      <c r="AX568" s="14" t="s">
        <v>79</v>
      </c>
      <c r="AY568" s="245" t="s">
        <v>143</v>
      </c>
    </row>
    <row r="569" spans="1:65" s="2" customFormat="1" ht="44.25" customHeight="1">
      <c r="A569" s="40"/>
      <c r="B569" s="41"/>
      <c r="C569" s="206" t="s">
        <v>841</v>
      </c>
      <c r="D569" s="206" t="s">
        <v>145</v>
      </c>
      <c r="E569" s="207" t="s">
        <v>842</v>
      </c>
      <c r="F569" s="208" t="s">
        <v>843</v>
      </c>
      <c r="G569" s="209" t="s">
        <v>148</v>
      </c>
      <c r="H569" s="210">
        <v>279.84</v>
      </c>
      <c r="I569" s="211"/>
      <c r="J569" s="212">
        <f>ROUND(I569*H569,2)</f>
        <v>0</v>
      </c>
      <c r="K569" s="208" t="s">
        <v>149</v>
      </c>
      <c r="L569" s="46"/>
      <c r="M569" s="213" t="s">
        <v>19</v>
      </c>
      <c r="N569" s="214" t="s">
        <v>43</v>
      </c>
      <c r="O569" s="86"/>
      <c r="P569" s="215">
        <f>O569*H569</f>
        <v>0</v>
      </c>
      <c r="Q569" s="215">
        <v>0.00606</v>
      </c>
      <c r="R569" s="215">
        <f>Q569*H569</f>
        <v>1.6958304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253</v>
      </c>
      <c r="AT569" s="217" t="s">
        <v>145</v>
      </c>
      <c r="AU569" s="217" t="s">
        <v>151</v>
      </c>
      <c r="AY569" s="19" t="s">
        <v>143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151</v>
      </c>
      <c r="BK569" s="218">
        <f>ROUND(I569*H569,2)</f>
        <v>0</v>
      </c>
      <c r="BL569" s="19" t="s">
        <v>253</v>
      </c>
      <c r="BM569" s="217" t="s">
        <v>844</v>
      </c>
    </row>
    <row r="570" spans="1:47" s="2" customFormat="1" ht="12">
      <c r="A570" s="40"/>
      <c r="B570" s="41"/>
      <c r="C570" s="42"/>
      <c r="D570" s="219" t="s">
        <v>153</v>
      </c>
      <c r="E570" s="42"/>
      <c r="F570" s="220" t="s">
        <v>845</v>
      </c>
      <c r="G570" s="42"/>
      <c r="H570" s="42"/>
      <c r="I570" s="221"/>
      <c r="J570" s="42"/>
      <c r="K570" s="42"/>
      <c r="L570" s="46"/>
      <c r="M570" s="222"/>
      <c r="N570" s="223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153</v>
      </c>
      <c r="AU570" s="19" t="s">
        <v>151</v>
      </c>
    </row>
    <row r="571" spans="1:51" s="13" customFormat="1" ht="12">
      <c r="A571" s="13"/>
      <c r="B571" s="224"/>
      <c r="C571" s="225"/>
      <c r="D571" s="226" t="s">
        <v>155</v>
      </c>
      <c r="E571" s="227" t="s">
        <v>19</v>
      </c>
      <c r="F571" s="228" t="s">
        <v>727</v>
      </c>
      <c r="G571" s="225"/>
      <c r="H571" s="227" t="s">
        <v>19</v>
      </c>
      <c r="I571" s="229"/>
      <c r="J571" s="225"/>
      <c r="K571" s="225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155</v>
      </c>
      <c r="AU571" s="234" t="s">
        <v>151</v>
      </c>
      <c r="AV571" s="13" t="s">
        <v>79</v>
      </c>
      <c r="AW571" s="13" t="s">
        <v>33</v>
      </c>
      <c r="AX571" s="13" t="s">
        <v>71</v>
      </c>
      <c r="AY571" s="234" t="s">
        <v>143</v>
      </c>
    </row>
    <row r="572" spans="1:51" s="14" customFormat="1" ht="12">
      <c r="A572" s="14"/>
      <c r="B572" s="235"/>
      <c r="C572" s="236"/>
      <c r="D572" s="226" t="s">
        <v>155</v>
      </c>
      <c r="E572" s="237" t="s">
        <v>19</v>
      </c>
      <c r="F572" s="238" t="s">
        <v>728</v>
      </c>
      <c r="G572" s="236"/>
      <c r="H572" s="239">
        <v>87.69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155</v>
      </c>
      <c r="AU572" s="245" t="s">
        <v>151</v>
      </c>
      <c r="AV572" s="14" t="s">
        <v>151</v>
      </c>
      <c r="AW572" s="14" t="s">
        <v>33</v>
      </c>
      <c r="AX572" s="14" t="s">
        <v>71</v>
      </c>
      <c r="AY572" s="245" t="s">
        <v>143</v>
      </c>
    </row>
    <row r="573" spans="1:51" s="14" customFormat="1" ht="12">
      <c r="A573" s="14"/>
      <c r="B573" s="235"/>
      <c r="C573" s="236"/>
      <c r="D573" s="226" t="s">
        <v>155</v>
      </c>
      <c r="E573" s="237" t="s">
        <v>19</v>
      </c>
      <c r="F573" s="238" t="s">
        <v>729</v>
      </c>
      <c r="G573" s="236"/>
      <c r="H573" s="239">
        <v>20.8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155</v>
      </c>
      <c r="AU573" s="245" t="s">
        <v>151</v>
      </c>
      <c r="AV573" s="14" t="s">
        <v>151</v>
      </c>
      <c r="AW573" s="14" t="s">
        <v>33</v>
      </c>
      <c r="AX573" s="14" t="s">
        <v>71</v>
      </c>
      <c r="AY573" s="245" t="s">
        <v>143</v>
      </c>
    </row>
    <row r="574" spans="1:51" s="13" customFormat="1" ht="12">
      <c r="A574" s="13"/>
      <c r="B574" s="224"/>
      <c r="C574" s="225"/>
      <c r="D574" s="226" t="s">
        <v>155</v>
      </c>
      <c r="E574" s="227" t="s">
        <v>19</v>
      </c>
      <c r="F574" s="228" t="s">
        <v>730</v>
      </c>
      <c r="G574" s="225"/>
      <c r="H574" s="227" t="s">
        <v>19</v>
      </c>
      <c r="I574" s="229"/>
      <c r="J574" s="225"/>
      <c r="K574" s="225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155</v>
      </c>
      <c r="AU574" s="234" t="s">
        <v>151</v>
      </c>
      <c r="AV574" s="13" t="s">
        <v>79</v>
      </c>
      <c r="AW574" s="13" t="s">
        <v>33</v>
      </c>
      <c r="AX574" s="13" t="s">
        <v>71</v>
      </c>
      <c r="AY574" s="234" t="s">
        <v>143</v>
      </c>
    </row>
    <row r="575" spans="1:51" s="14" customFormat="1" ht="12">
      <c r="A575" s="14"/>
      <c r="B575" s="235"/>
      <c r="C575" s="236"/>
      <c r="D575" s="226" t="s">
        <v>155</v>
      </c>
      <c r="E575" s="237" t="s">
        <v>19</v>
      </c>
      <c r="F575" s="238" t="s">
        <v>846</v>
      </c>
      <c r="G575" s="236"/>
      <c r="H575" s="239">
        <v>171.35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155</v>
      </c>
      <c r="AU575" s="245" t="s">
        <v>151</v>
      </c>
      <c r="AV575" s="14" t="s">
        <v>151</v>
      </c>
      <c r="AW575" s="14" t="s">
        <v>33</v>
      </c>
      <c r="AX575" s="14" t="s">
        <v>71</v>
      </c>
      <c r="AY575" s="245" t="s">
        <v>143</v>
      </c>
    </row>
    <row r="576" spans="1:51" s="15" customFormat="1" ht="12">
      <c r="A576" s="15"/>
      <c r="B576" s="246"/>
      <c r="C576" s="247"/>
      <c r="D576" s="226" t="s">
        <v>155</v>
      </c>
      <c r="E576" s="248" t="s">
        <v>19</v>
      </c>
      <c r="F576" s="249" t="s">
        <v>171</v>
      </c>
      <c r="G576" s="247"/>
      <c r="H576" s="250">
        <v>279.84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56" t="s">
        <v>155</v>
      </c>
      <c r="AU576" s="256" t="s">
        <v>151</v>
      </c>
      <c r="AV576" s="15" t="s">
        <v>150</v>
      </c>
      <c r="AW576" s="15" t="s">
        <v>33</v>
      </c>
      <c r="AX576" s="15" t="s">
        <v>79</v>
      </c>
      <c r="AY576" s="256" t="s">
        <v>143</v>
      </c>
    </row>
    <row r="577" spans="1:65" s="2" customFormat="1" ht="24.15" customHeight="1">
      <c r="A577" s="40"/>
      <c r="B577" s="41"/>
      <c r="C577" s="258" t="s">
        <v>847</v>
      </c>
      <c r="D577" s="258" t="s">
        <v>217</v>
      </c>
      <c r="E577" s="259" t="s">
        <v>848</v>
      </c>
      <c r="F577" s="260" t="s">
        <v>849</v>
      </c>
      <c r="G577" s="261" t="s">
        <v>148</v>
      </c>
      <c r="H577" s="262">
        <v>293.832</v>
      </c>
      <c r="I577" s="263"/>
      <c r="J577" s="264">
        <f>ROUND(I577*H577,2)</f>
        <v>0</v>
      </c>
      <c r="K577" s="260" t="s">
        <v>149</v>
      </c>
      <c r="L577" s="265"/>
      <c r="M577" s="266" t="s">
        <v>19</v>
      </c>
      <c r="N577" s="267" t="s">
        <v>43</v>
      </c>
      <c r="O577" s="86"/>
      <c r="P577" s="215">
        <f>O577*H577</f>
        <v>0</v>
      </c>
      <c r="Q577" s="215">
        <v>0.0024</v>
      </c>
      <c r="R577" s="215">
        <f>Q577*H577</f>
        <v>0.7051968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363</v>
      </c>
      <c r="AT577" s="217" t="s">
        <v>217</v>
      </c>
      <c r="AU577" s="217" t="s">
        <v>151</v>
      </c>
      <c r="AY577" s="19" t="s">
        <v>143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151</v>
      </c>
      <c r="BK577" s="218">
        <f>ROUND(I577*H577,2)</f>
        <v>0</v>
      </c>
      <c r="BL577" s="19" t="s">
        <v>253</v>
      </c>
      <c r="BM577" s="217" t="s">
        <v>850</v>
      </c>
    </row>
    <row r="578" spans="1:51" s="14" customFormat="1" ht="12">
      <c r="A578" s="14"/>
      <c r="B578" s="235"/>
      <c r="C578" s="236"/>
      <c r="D578" s="226" t="s">
        <v>155</v>
      </c>
      <c r="E578" s="236"/>
      <c r="F578" s="238" t="s">
        <v>851</v>
      </c>
      <c r="G578" s="236"/>
      <c r="H578" s="239">
        <v>293.832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155</v>
      </c>
      <c r="AU578" s="245" t="s">
        <v>151</v>
      </c>
      <c r="AV578" s="14" t="s">
        <v>151</v>
      </c>
      <c r="AW578" s="14" t="s">
        <v>4</v>
      </c>
      <c r="AX578" s="14" t="s">
        <v>79</v>
      </c>
      <c r="AY578" s="245" t="s">
        <v>143</v>
      </c>
    </row>
    <row r="579" spans="1:65" s="2" customFormat="1" ht="49.05" customHeight="1">
      <c r="A579" s="40"/>
      <c r="B579" s="41"/>
      <c r="C579" s="206" t="s">
        <v>852</v>
      </c>
      <c r="D579" s="206" t="s">
        <v>145</v>
      </c>
      <c r="E579" s="207" t="s">
        <v>853</v>
      </c>
      <c r="F579" s="208" t="s">
        <v>854</v>
      </c>
      <c r="G579" s="209" t="s">
        <v>148</v>
      </c>
      <c r="H579" s="210">
        <v>1173.1</v>
      </c>
      <c r="I579" s="211"/>
      <c r="J579" s="212">
        <f>ROUND(I579*H579,2)</f>
        <v>0</v>
      </c>
      <c r="K579" s="208" t="s">
        <v>149</v>
      </c>
      <c r="L579" s="46"/>
      <c r="M579" s="213" t="s">
        <v>19</v>
      </c>
      <c r="N579" s="214" t="s">
        <v>43</v>
      </c>
      <c r="O579" s="86"/>
      <c r="P579" s="215">
        <f>O579*H579</f>
        <v>0</v>
      </c>
      <c r="Q579" s="215">
        <v>0.0008</v>
      </c>
      <c r="R579" s="215">
        <f>Q579*H579</f>
        <v>0.93848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253</v>
      </c>
      <c r="AT579" s="217" t="s">
        <v>145</v>
      </c>
      <c r="AU579" s="217" t="s">
        <v>151</v>
      </c>
      <c r="AY579" s="19" t="s">
        <v>143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151</v>
      </c>
      <c r="BK579" s="218">
        <f>ROUND(I579*H579,2)</f>
        <v>0</v>
      </c>
      <c r="BL579" s="19" t="s">
        <v>253</v>
      </c>
      <c r="BM579" s="217" t="s">
        <v>855</v>
      </c>
    </row>
    <row r="580" spans="1:47" s="2" customFormat="1" ht="12">
      <c r="A580" s="40"/>
      <c r="B580" s="41"/>
      <c r="C580" s="42"/>
      <c r="D580" s="219" t="s">
        <v>153</v>
      </c>
      <c r="E580" s="42"/>
      <c r="F580" s="220" t="s">
        <v>856</v>
      </c>
      <c r="G580" s="42"/>
      <c r="H580" s="42"/>
      <c r="I580" s="221"/>
      <c r="J580" s="42"/>
      <c r="K580" s="42"/>
      <c r="L580" s="46"/>
      <c r="M580" s="222"/>
      <c r="N580" s="22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153</v>
      </c>
      <c r="AU580" s="19" t="s">
        <v>151</v>
      </c>
    </row>
    <row r="581" spans="1:51" s="13" customFormat="1" ht="12">
      <c r="A581" s="13"/>
      <c r="B581" s="224"/>
      <c r="C581" s="225"/>
      <c r="D581" s="226" t="s">
        <v>155</v>
      </c>
      <c r="E581" s="227" t="s">
        <v>19</v>
      </c>
      <c r="F581" s="228" t="s">
        <v>476</v>
      </c>
      <c r="G581" s="225"/>
      <c r="H581" s="227" t="s">
        <v>19</v>
      </c>
      <c r="I581" s="229"/>
      <c r="J581" s="225"/>
      <c r="K581" s="225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155</v>
      </c>
      <c r="AU581" s="234" t="s">
        <v>151</v>
      </c>
      <c r="AV581" s="13" t="s">
        <v>79</v>
      </c>
      <c r="AW581" s="13" t="s">
        <v>33</v>
      </c>
      <c r="AX581" s="13" t="s">
        <v>71</v>
      </c>
      <c r="AY581" s="234" t="s">
        <v>143</v>
      </c>
    </row>
    <row r="582" spans="1:51" s="14" customFormat="1" ht="12">
      <c r="A582" s="14"/>
      <c r="B582" s="235"/>
      <c r="C582" s="236"/>
      <c r="D582" s="226" t="s">
        <v>155</v>
      </c>
      <c r="E582" s="237" t="s">
        <v>19</v>
      </c>
      <c r="F582" s="238" t="s">
        <v>435</v>
      </c>
      <c r="G582" s="236"/>
      <c r="H582" s="239">
        <v>1173.1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155</v>
      </c>
      <c r="AU582" s="245" t="s">
        <v>151</v>
      </c>
      <c r="AV582" s="14" t="s">
        <v>151</v>
      </c>
      <c r="AW582" s="14" t="s">
        <v>33</v>
      </c>
      <c r="AX582" s="14" t="s">
        <v>79</v>
      </c>
      <c r="AY582" s="245" t="s">
        <v>143</v>
      </c>
    </row>
    <row r="583" spans="1:65" s="2" customFormat="1" ht="37.8" customHeight="1">
      <c r="A583" s="40"/>
      <c r="B583" s="41"/>
      <c r="C583" s="206" t="s">
        <v>857</v>
      </c>
      <c r="D583" s="206" t="s">
        <v>145</v>
      </c>
      <c r="E583" s="207" t="s">
        <v>858</v>
      </c>
      <c r="F583" s="208" t="s">
        <v>859</v>
      </c>
      <c r="G583" s="209" t="s">
        <v>148</v>
      </c>
      <c r="H583" s="210">
        <v>770.48</v>
      </c>
      <c r="I583" s="211"/>
      <c r="J583" s="212">
        <f>ROUND(I583*H583,2)</f>
        <v>0</v>
      </c>
      <c r="K583" s="208" t="s">
        <v>149</v>
      </c>
      <c r="L583" s="46"/>
      <c r="M583" s="213" t="s">
        <v>19</v>
      </c>
      <c r="N583" s="214" t="s">
        <v>43</v>
      </c>
      <c r="O583" s="86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7" t="s">
        <v>253</v>
      </c>
      <c r="AT583" s="217" t="s">
        <v>145</v>
      </c>
      <c r="AU583" s="217" t="s">
        <v>151</v>
      </c>
      <c r="AY583" s="19" t="s">
        <v>143</v>
      </c>
      <c r="BE583" s="218">
        <f>IF(N583="základní",J583,0)</f>
        <v>0</v>
      </c>
      <c r="BF583" s="218">
        <f>IF(N583="snížená",J583,0)</f>
        <v>0</v>
      </c>
      <c r="BG583" s="218">
        <f>IF(N583="zákl. přenesená",J583,0)</f>
        <v>0</v>
      </c>
      <c r="BH583" s="218">
        <f>IF(N583="sníž. přenesená",J583,0)</f>
        <v>0</v>
      </c>
      <c r="BI583" s="218">
        <f>IF(N583="nulová",J583,0)</f>
        <v>0</v>
      </c>
      <c r="BJ583" s="19" t="s">
        <v>151</v>
      </c>
      <c r="BK583" s="218">
        <f>ROUND(I583*H583,2)</f>
        <v>0</v>
      </c>
      <c r="BL583" s="19" t="s">
        <v>253</v>
      </c>
      <c r="BM583" s="217" t="s">
        <v>860</v>
      </c>
    </row>
    <row r="584" spans="1:47" s="2" customFormat="1" ht="12">
      <c r="A584" s="40"/>
      <c r="B584" s="41"/>
      <c r="C584" s="42"/>
      <c r="D584" s="219" t="s">
        <v>153</v>
      </c>
      <c r="E584" s="42"/>
      <c r="F584" s="220" t="s">
        <v>861</v>
      </c>
      <c r="G584" s="42"/>
      <c r="H584" s="42"/>
      <c r="I584" s="221"/>
      <c r="J584" s="42"/>
      <c r="K584" s="42"/>
      <c r="L584" s="46"/>
      <c r="M584" s="222"/>
      <c r="N584" s="223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153</v>
      </c>
      <c r="AU584" s="19" t="s">
        <v>151</v>
      </c>
    </row>
    <row r="585" spans="1:47" s="2" customFormat="1" ht="12">
      <c r="A585" s="40"/>
      <c r="B585" s="41"/>
      <c r="C585" s="42"/>
      <c r="D585" s="226" t="s">
        <v>213</v>
      </c>
      <c r="E585" s="42"/>
      <c r="F585" s="257" t="s">
        <v>862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213</v>
      </c>
      <c r="AU585" s="19" t="s">
        <v>151</v>
      </c>
    </row>
    <row r="586" spans="1:51" s="13" customFormat="1" ht="12">
      <c r="A586" s="13"/>
      <c r="B586" s="224"/>
      <c r="C586" s="225"/>
      <c r="D586" s="226" t="s">
        <v>155</v>
      </c>
      <c r="E586" s="227" t="s">
        <v>19</v>
      </c>
      <c r="F586" s="228" t="s">
        <v>863</v>
      </c>
      <c r="G586" s="225"/>
      <c r="H586" s="227" t="s">
        <v>19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155</v>
      </c>
      <c r="AU586" s="234" t="s">
        <v>151</v>
      </c>
      <c r="AV586" s="13" t="s">
        <v>79</v>
      </c>
      <c r="AW586" s="13" t="s">
        <v>33</v>
      </c>
      <c r="AX586" s="13" t="s">
        <v>71</v>
      </c>
      <c r="AY586" s="234" t="s">
        <v>143</v>
      </c>
    </row>
    <row r="587" spans="1:51" s="14" customFormat="1" ht="12">
      <c r="A587" s="14"/>
      <c r="B587" s="235"/>
      <c r="C587" s="236"/>
      <c r="D587" s="226" t="s">
        <v>155</v>
      </c>
      <c r="E587" s="237" t="s">
        <v>19</v>
      </c>
      <c r="F587" s="238" t="s">
        <v>864</v>
      </c>
      <c r="G587" s="236"/>
      <c r="H587" s="239">
        <v>770.48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5" t="s">
        <v>155</v>
      </c>
      <c r="AU587" s="245" t="s">
        <v>151</v>
      </c>
      <c r="AV587" s="14" t="s">
        <v>151</v>
      </c>
      <c r="AW587" s="14" t="s">
        <v>33</v>
      </c>
      <c r="AX587" s="14" t="s">
        <v>79</v>
      </c>
      <c r="AY587" s="245" t="s">
        <v>143</v>
      </c>
    </row>
    <row r="588" spans="1:65" s="2" customFormat="1" ht="24.15" customHeight="1">
      <c r="A588" s="40"/>
      <c r="B588" s="41"/>
      <c r="C588" s="258" t="s">
        <v>865</v>
      </c>
      <c r="D588" s="258" t="s">
        <v>217</v>
      </c>
      <c r="E588" s="259" t="s">
        <v>866</v>
      </c>
      <c r="F588" s="260" t="s">
        <v>867</v>
      </c>
      <c r="G588" s="261" t="s">
        <v>148</v>
      </c>
      <c r="H588" s="262">
        <v>773.261</v>
      </c>
      <c r="I588" s="263"/>
      <c r="J588" s="264">
        <f>ROUND(I588*H588,2)</f>
        <v>0</v>
      </c>
      <c r="K588" s="260" t="s">
        <v>439</v>
      </c>
      <c r="L588" s="265"/>
      <c r="M588" s="266" t="s">
        <v>19</v>
      </c>
      <c r="N588" s="267" t="s">
        <v>43</v>
      </c>
      <c r="O588" s="86"/>
      <c r="P588" s="215">
        <f>O588*H588</f>
        <v>0</v>
      </c>
      <c r="Q588" s="215">
        <v>0.0033</v>
      </c>
      <c r="R588" s="215">
        <f>Q588*H588</f>
        <v>2.5517613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363</v>
      </c>
      <c r="AT588" s="217" t="s">
        <v>217</v>
      </c>
      <c r="AU588" s="217" t="s">
        <v>151</v>
      </c>
      <c r="AY588" s="19" t="s">
        <v>143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151</v>
      </c>
      <c r="BK588" s="218">
        <f>ROUND(I588*H588,2)</f>
        <v>0</v>
      </c>
      <c r="BL588" s="19" t="s">
        <v>253</v>
      </c>
      <c r="BM588" s="217" t="s">
        <v>868</v>
      </c>
    </row>
    <row r="589" spans="1:51" s="13" customFormat="1" ht="12">
      <c r="A589" s="13"/>
      <c r="B589" s="224"/>
      <c r="C589" s="225"/>
      <c r="D589" s="226" t="s">
        <v>155</v>
      </c>
      <c r="E589" s="227" t="s">
        <v>19</v>
      </c>
      <c r="F589" s="228" t="s">
        <v>869</v>
      </c>
      <c r="G589" s="225"/>
      <c r="H589" s="227" t="s">
        <v>19</v>
      </c>
      <c r="I589" s="229"/>
      <c r="J589" s="225"/>
      <c r="K589" s="225"/>
      <c r="L589" s="230"/>
      <c r="M589" s="231"/>
      <c r="N589" s="232"/>
      <c r="O589" s="232"/>
      <c r="P589" s="232"/>
      <c r="Q589" s="232"/>
      <c r="R589" s="232"/>
      <c r="S589" s="232"/>
      <c r="T589" s="23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4" t="s">
        <v>155</v>
      </c>
      <c r="AU589" s="234" t="s">
        <v>151</v>
      </c>
      <c r="AV589" s="13" t="s">
        <v>79</v>
      </c>
      <c r="AW589" s="13" t="s">
        <v>33</v>
      </c>
      <c r="AX589" s="13" t="s">
        <v>71</v>
      </c>
      <c r="AY589" s="234" t="s">
        <v>143</v>
      </c>
    </row>
    <row r="590" spans="1:51" s="13" customFormat="1" ht="12">
      <c r="A590" s="13"/>
      <c r="B590" s="224"/>
      <c r="C590" s="225"/>
      <c r="D590" s="226" t="s">
        <v>155</v>
      </c>
      <c r="E590" s="227" t="s">
        <v>19</v>
      </c>
      <c r="F590" s="228" t="s">
        <v>870</v>
      </c>
      <c r="G590" s="225"/>
      <c r="H590" s="227" t="s">
        <v>19</v>
      </c>
      <c r="I590" s="229"/>
      <c r="J590" s="225"/>
      <c r="K590" s="225"/>
      <c r="L590" s="230"/>
      <c r="M590" s="231"/>
      <c r="N590" s="232"/>
      <c r="O590" s="232"/>
      <c r="P590" s="232"/>
      <c r="Q590" s="232"/>
      <c r="R590" s="232"/>
      <c r="S590" s="232"/>
      <c r="T590" s="23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4" t="s">
        <v>155</v>
      </c>
      <c r="AU590" s="234" t="s">
        <v>151</v>
      </c>
      <c r="AV590" s="13" t="s">
        <v>79</v>
      </c>
      <c r="AW590" s="13" t="s">
        <v>33</v>
      </c>
      <c r="AX590" s="13" t="s">
        <v>71</v>
      </c>
      <c r="AY590" s="234" t="s">
        <v>143</v>
      </c>
    </row>
    <row r="591" spans="1:51" s="14" customFormat="1" ht="12">
      <c r="A591" s="14"/>
      <c r="B591" s="235"/>
      <c r="C591" s="236"/>
      <c r="D591" s="226" t="s">
        <v>155</v>
      </c>
      <c r="E591" s="237" t="s">
        <v>19</v>
      </c>
      <c r="F591" s="238" t="s">
        <v>871</v>
      </c>
      <c r="G591" s="236"/>
      <c r="H591" s="239">
        <v>743.52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5" t="s">
        <v>155</v>
      </c>
      <c r="AU591" s="245" t="s">
        <v>151</v>
      </c>
      <c r="AV591" s="14" t="s">
        <v>151</v>
      </c>
      <c r="AW591" s="14" t="s">
        <v>33</v>
      </c>
      <c r="AX591" s="14" t="s">
        <v>79</v>
      </c>
      <c r="AY591" s="245" t="s">
        <v>143</v>
      </c>
    </row>
    <row r="592" spans="1:51" s="14" customFormat="1" ht="12">
      <c r="A592" s="14"/>
      <c r="B592" s="235"/>
      <c r="C592" s="236"/>
      <c r="D592" s="226" t="s">
        <v>155</v>
      </c>
      <c r="E592" s="236"/>
      <c r="F592" s="238" t="s">
        <v>872</v>
      </c>
      <c r="G592" s="236"/>
      <c r="H592" s="239">
        <v>773.261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155</v>
      </c>
      <c r="AU592" s="245" t="s">
        <v>151</v>
      </c>
      <c r="AV592" s="14" t="s">
        <v>151</v>
      </c>
      <c r="AW592" s="14" t="s">
        <v>4</v>
      </c>
      <c r="AX592" s="14" t="s">
        <v>79</v>
      </c>
      <c r="AY592" s="245" t="s">
        <v>143</v>
      </c>
    </row>
    <row r="593" spans="1:65" s="2" customFormat="1" ht="24.15" customHeight="1">
      <c r="A593" s="40"/>
      <c r="B593" s="41"/>
      <c r="C593" s="258" t="s">
        <v>873</v>
      </c>
      <c r="D593" s="258" t="s">
        <v>217</v>
      </c>
      <c r="E593" s="259" t="s">
        <v>874</v>
      </c>
      <c r="F593" s="260" t="s">
        <v>875</v>
      </c>
      <c r="G593" s="261" t="s">
        <v>148</v>
      </c>
      <c r="H593" s="262">
        <v>26.96</v>
      </c>
      <c r="I593" s="263"/>
      <c r="J593" s="264">
        <f>ROUND(I593*H593,2)</f>
        <v>0</v>
      </c>
      <c r="K593" s="260" t="s">
        <v>439</v>
      </c>
      <c r="L593" s="265"/>
      <c r="M593" s="266" t="s">
        <v>19</v>
      </c>
      <c r="N593" s="267" t="s">
        <v>43</v>
      </c>
      <c r="O593" s="86"/>
      <c r="P593" s="215">
        <f>O593*H593</f>
        <v>0</v>
      </c>
      <c r="Q593" s="215">
        <v>0.006</v>
      </c>
      <c r="R593" s="215">
        <f>Q593*H593</f>
        <v>0.16176000000000001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363</v>
      </c>
      <c r="AT593" s="217" t="s">
        <v>217</v>
      </c>
      <c r="AU593" s="217" t="s">
        <v>151</v>
      </c>
      <c r="AY593" s="19" t="s">
        <v>143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151</v>
      </c>
      <c r="BK593" s="218">
        <f>ROUND(I593*H593,2)</f>
        <v>0</v>
      </c>
      <c r="BL593" s="19" t="s">
        <v>253</v>
      </c>
      <c r="BM593" s="217" t="s">
        <v>876</v>
      </c>
    </row>
    <row r="594" spans="1:51" s="13" customFormat="1" ht="12">
      <c r="A594" s="13"/>
      <c r="B594" s="224"/>
      <c r="C594" s="225"/>
      <c r="D594" s="226" t="s">
        <v>155</v>
      </c>
      <c r="E594" s="227" t="s">
        <v>19</v>
      </c>
      <c r="F594" s="228" t="s">
        <v>877</v>
      </c>
      <c r="G594" s="225"/>
      <c r="H594" s="227" t="s">
        <v>19</v>
      </c>
      <c r="I594" s="229"/>
      <c r="J594" s="225"/>
      <c r="K594" s="225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155</v>
      </c>
      <c r="AU594" s="234" t="s">
        <v>151</v>
      </c>
      <c r="AV594" s="13" t="s">
        <v>79</v>
      </c>
      <c r="AW594" s="13" t="s">
        <v>33</v>
      </c>
      <c r="AX594" s="13" t="s">
        <v>71</v>
      </c>
      <c r="AY594" s="234" t="s">
        <v>143</v>
      </c>
    </row>
    <row r="595" spans="1:51" s="14" customFormat="1" ht="12">
      <c r="A595" s="14"/>
      <c r="B595" s="235"/>
      <c r="C595" s="236"/>
      <c r="D595" s="226" t="s">
        <v>155</v>
      </c>
      <c r="E595" s="237" t="s">
        <v>19</v>
      </c>
      <c r="F595" s="238" t="s">
        <v>878</v>
      </c>
      <c r="G595" s="236"/>
      <c r="H595" s="239">
        <v>26.96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155</v>
      </c>
      <c r="AU595" s="245" t="s">
        <v>151</v>
      </c>
      <c r="AV595" s="14" t="s">
        <v>151</v>
      </c>
      <c r="AW595" s="14" t="s">
        <v>33</v>
      </c>
      <c r="AX595" s="14" t="s">
        <v>79</v>
      </c>
      <c r="AY595" s="245" t="s">
        <v>143</v>
      </c>
    </row>
    <row r="596" spans="1:65" s="2" customFormat="1" ht="24.15" customHeight="1">
      <c r="A596" s="40"/>
      <c r="B596" s="41"/>
      <c r="C596" s="258" t="s">
        <v>879</v>
      </c>
      <c r="D596" s="258" t="s">
        <v>217</v>
      </c>
      <c r="E596" s="259" t="s">
        <v>880</v>
      </c>
      <c r="F596" s="260" t="s">
        <v>881</v>
      </c>
      <c r="G596" s="261" t="s">
        <v>191</v>
      </c>
      <c r="H596" s="262">
        <v>62.757</v>
      </c>
      <c r="I596" s="263"/>
      <c r="J596" s="264">
        <f>ROUND(I596*H596,2)</f>
        <v>0</v>
      </c>
      <c r="K596" s="260" t="s">
        <v>149</v>
      </c>
      <c r="L596" s="265"/>
      <c r="M596" s="266" t="s">
        <v>19</v>
      </c>
      <c r="N596" s="267" t="s">
        <v>43</v>
      </c>
      <c r="O596" s="86"/>
      <c r="P596" s="215">
        <f>O596*H596</f>
        <v>0</v>
      </c>
      <c r="Q596" s="215">
        <v>0.025</v>
      </c>
      <c r="R596" s="215">
        <f>Q596*H596</f>
        <v>1.5689250000000001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363</v>
      </c>
      <c r="AT596" s="217" t="s">
        <v>217</v>
      </c>
      <c r="AU596" s="217" t="s">
        <v>151</v>
      </c>
      <c r="AY596" s="19" t="s">
        <v>143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151</v>
      </c>
      <c r="BK596" s="218">
        <f>ROUND(I596*H596,2)</f>
        <v>0</v>
      </c>
      <c r="BL596" s="19" t="s">
        <v>253</v>
      </c>
      <c r="BM596" s="217" t="s">
        <v>882</v>
      </c>
    </row>
    <row r="597" spans="1:51" s="13" customFormat="1" ht="12">
      <c r="A597" s="13"/>
      <c r="B597" s="224"/>
      <c r="C597" s="225"/>
      <c r="D597" s="226" t="s">
        <v>155</v>
      </c>
      <c r="E597" s="227" t="s">
        <v>19</v>
      </c>
      <c r="F597" s="228" t="s">
        <v>725</v>
      </c>
      <c r="G597" s="225"/>
      <c r="H597" s="227" t="s">
        <v>19</v>
      </c>
      <c r="I597" s="229"/>
      <c r="J597" s="225"/>
      <c r="K597" s="225"/>
      <c r="L597" s="230"/>
      <c r="M597" s="231"/>
      <c r="N597" s="232"/>
      <c r="O597" s="232"/>
      <c r="P597" s="232"/>
      <c r="Q597" s="232"/>
      <c r="R597" s="232"/>
      <c r="S597" s="232"/>
      <c r="T597" s="23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4" t="s">
        <v>155</v>
      </c>
      <c r="AU597" s="234" t="s">
        <v>151</v>
      </c>
      <c r="AV597" s="13" t="s">
        <v>79</v>
      </c>
      <c r="AW597" s="13" t="s">
        <v>33</v>
      </c>
      <c r="AX597" s="13" t="s">
        <v>71</v>
      </c>
      <c r="AY597" s="234" t="s">
        <v>143</v>
      </c>
    </row>
    <row r="598" spans="1:51" s="14" customFormat="1" ht="12">
      <c r="A598" s="14"/>
      <c r="B598" s="235"/>
      <c r="C598" s="236"/>
      <c r="D598" s="226" t="s">
        <v>155</v>
      </c>
      <c r="E598" s="237" t="s">
        <v>19</v>
      </c>
      <c r="F598" s="238" t="s">
        <v>883</v>
      </c>
      <c r="G598" s="236"/>
      <c r="H598" s="239">
        <v>47.846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155</v>
      </c>
      <c r="AU598" s="245" t="s">
        <v>151</v>
      </c>
      <c r="AV598" s="14" t="s">
        <v>151</v>
      </c>
      <c r="AW598" s="14" t="s">
        <v>33</v>
      </c>
      <c r="AX598" s="14" t="s">
        <v>71</v>
      </c>
      <c r="AY598" s="245" t="s">
        <v>143</v>
      </c>
    </row>
    <row r="599" spans="1:51" s="13" customFormat="1" ht="12">
      <c r="A599" s="13"/>
      <c r="B599" s="224"/>
      <c r="C599" s="225"/>
      <c r="D599" s="226" t="s">
        <v>155</v>
      </c>
      <c r="E599" s="227" t="s">
        <v>19</v>
      </c>
      <c r="F599" s="228" t="s">
        <v>732</v>
      </c>
      <c r="G599" s="225"/>
      <c r="H599" s="227" t="s">
        <v>19</v>
      </c>
      <c r="I599" s="229"/>
      <c r="J599" s="225"/>
      <c r="K599" s="225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155</v>
      </c>
      <c r="AU599" s="234" t="s">
        <v>151</v>
      </c>
      <c r="AV599" s="13" t="s">
        <v>79</v>
      </c>
      <c r="AW599" s="13" t="s">
        <v>33</v>
      </c>
      <c r="AX599" s="13" t="s">
        <v>71</v>
      </c>
      <c r="AY599" s="234" t="s">
        <v>143</v>
      </c>
    </row>
    <row r="600" spans="1:51" s="14" customFormat="1" ht="12">
      <c r="A600" s="14"/>
      <c r="B600" s="235"/>
      <c r="C600" s="236"/>
      <c r="D600" s="226" t="s">
        <v>155</v>
      </c>
      <c r="E600" s="237" t="s">
        <v>19</v>
      </c>
      <c r="F600" s="238" t="s">
        <v>884</v>
      </c>
      <c r="G600" s="236"/>
      <c r="H600" s="239">
        <v>1.068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5" t="s">
        <v>155</v>
      </c>
      <c r="AU600" s="245" t="s">
        <v>151</v>
      </c>
      <c r="AV600" s="14" t="s">
        <v>151</v>
      </c>
      <c r="AW600" s="14" t="s">
        <v>33</v>
      </c>
      <c r="AX600" s="14" t="s">
        <v>71</v>
      </c>
      <c r="AY600" s="245" t="s">
        <v>143</v>
      </c>
    </row>
    <row r="601" spans="1:51" s="14" customFormat="1" ht="12">
      <c r="A601" s="14"/>
      <c r="B601" s="235"/>
      <c r="C601" s="236"/>
      <c r="D601" s="226" t="s">
        <v>155</v>
      </c>
      <c r="E601" s="237" t="s">
        <v>19</v>
      </c>
      <c r="F601" s="238" t="s">
        <v>885</v>
      </c>
      <c r="G601" s="236"/>
      <c r="H601" s="239">
        <v>1.023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155</v>
      </c>
      <c r="AU601" s="245" t="s">
        <v>151</v>
      </c>
      <c r="AV601" s="14" t="s">
        <v>151</v>
      </c>
      <c r="AW601" s="14" t="s">
        <v>33</v>
      </c>
      <c r="AX601" s="14" t="s">
        <v>71</v>
      </c>
      <c r="AY601" s="245" t="s">
        <v>143</v>
      </c>
    </row>
    <row r="602" spans="1:51" s="13" customFormat="1" ht="12">
      <c r="A602" s="13"/>
      <c r="B602" s="224"/>
      <c r="C602" s="225"/>
      <c r="D602" s="226" t="s">
        <v>155</v>
      </c>
      <c r="E602" s="227" t="s">
        <v>19</v>
      </c>
      <c r="F602" s="228" t="s">
        <v>886</v>
      </c>
      <c r="G602" s="225"/>
      <c r="H602" s="227" t="s">
        <v>19</v>
      </c>
      <c r="I602" s="229"/>
      <c r="J602" s="225"/>
      <c r="K602" s="225"/>
      <c r="L602" s="230"/>
      <c r="M602" s="231"/>
      <c r="N602" s="232"/>
      <c r="O602" s="232"/>
      <c r="P602" s="232"/>
      <c r="Q602" s="232"/>
      <c r="R602" s="232"/>
      <c r="S602" s="232"/>
      <c r="T602" s="23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4" t="s">
        <v>155</v>
      </c>
      <c r="AU602" s="234" t="s">
        <v>151</v>
      </c>
      <c r="AV602" s="13" t="s">
        <v>79</v>
      </c>
      <c r="AW602" s="13" t="s">
        <v>33</v>
      </c>
      <c r="AX602" s="13" t="s">
        <v>71</v>
      </c>
      <c r="AY602" s="234" t="s">
        <v>143</v>
      </c>
    </row>
    <row r="603" spans="1:51" s="14" customFormat="1" ht="12">
      <c r="A603" s="14"/>
      <c r="B603" s="235"/>
      <c r="C603" s="236"/>
      <c r="D603" s="226" t="s">
        <v>155</v>
      </c>
      <c r="E603" s="237" t="s">
        <v>19</v>
      </c>
      <c r="F603" s="238" t="s">
        <v>887</v>
      </c>
      <c r="G603" s="236"/>
      <c r="H603" s="239">
        <v>12.82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155</v>
      </c>
      <c r="AU603" s="245" t="s">
        <v>151</v>
      </c>
      <c r="AV603" s="14" t="s">
        <v>151</v>
      </c>
      <c r="AW603" s="14" t="s">
        <v>33</v>
      </c>
      <c r="AX603" s="14" t="s">
        <v>71</v>
      </c>
      <c r="AY603" s="245" t="s">
        <v>143</v>
      </c>
    </row>
    <row r="604" spans="1:51" s="15" customFormat="1" ht="12">
      <c r="A604" s="15"/>
      <c r="B604" s="246"/>
      <c r="C604" s="247"/>
      <c r="D604" s="226" t="s">
        <v>155</v>
      </c>
      <c r="E604" s="248" t="s">
        <v>19</v>
      </c>
      <c r="F604" s="249" t="s">
        <v>171</v>
      </c>
      <c r="G604" s="247"/>
      <c r="H604" s="250">
        <v>62.757</v>
      </c>
      <c r="I604" s="251"/>
      <c r="J604" s="247"/>
      <c r="K604" s="247"/>
      <c r="L604" s="252"/>
      <c r="M604" s="253"/>
      <c r="N604" s="254"/>
      <c r="O604" s="254"/>
      <c r="P604" s="254"/>
      <c r="Q604" s="254"/>
      <c r="R604" s="254"/>
      <c r="S604" s="254"/>
      <c r="T604" s="25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6" t="s">
        <v>155</v>
      </c>
      <c r="AU604" s="256" t="s">
        <v>151</v>
      </c>
      <c r="AV604" s="15" t="s">
        <v>150</v>
      </c>
      <c r="AW604" s="15" t="s">
        <v>33</v>
      </c>
      <c r="AX604" s="15" t="s">
        <v>79</v>
      </c>
      <c r="AY604" s="256" t="s">
        <v>143</v>
      </c>
    </row>
    <row r="605" spans="1:65" s="2" customFormat="1" ht="49.05" customHeight="1">
      <c r="A605" s="40"/>
      <c r="B605" s="41"/>
      <c r="C605" s="206" t="s">
        <v>888</v>
      </c>
      <c r="D605" s="206" t="s">
        <v>145</v>
      </c>
      <c r="E605" s="207" t="s">
        <v>889</v>
      </c>
      <c r="F605" s="208" t="s">
        <v>890</v>
      </c>
      <c r="G605" s="209" t="s">
        <v>220</v>
      </c>
      <c r="H605" s="210">
        <v>13.852</v>
      </c>
      <c r="I605" s="211"/>
      <c r="J605" s="212">
        <f>ROUND(I605*H605,2)</f>
        <v>0</v>
      </c>
      <c r="K605" s="208" t="s">
        <v>149</v>
      </c>
      <c r="L605" s="46"/>
      <c r="M605" s="213" t="s">
        <v>19</v>
      </c>
      <c r="N605" s="214" t="s">
        <v>43</v>
      </c>
      <c r="O605" s="86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7" t="s">
        <v>253</v>
      </c>
      <c r="AT605" s="217" t="s">
        <v>145</v>
      </c>
      <c r="AU605" s="217" t="s">
        <v>151</v>
      </c>
      <c r="AY605" s="19" t="s">
        <v>143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9" t="s">
        <v>151</v>
      </c>
      <c r="BK605" s="218">
        <f>ROUND(I605*H605,2)</f>
        <v>0</v>
      </c>
      <c r="BL605" s="19" t="s">
        <v>253</v>
      </c>
      <c r="BM605" s="217" t="s">
        <v>891</v>
      </c>
    </row>
    <row r="606" spans="1:47" s="2" customFormat="1" ht="12">
      <c r="A606" s="40"/>
      <c r="B606" s="41"/>
      <c r="C606" s="42"/>
      <c r="D606" s="219" t="s">
        <v>153</v>
      </c>
      <c r="E606" s="42"/>
      <c r="F606" s="220" t="s">
        <v>892</v>
      </c>
      <c r="G606" s="42"/>
      <c r="H606" s="42"/>
      <c r="I606" s="221"/>
      <c r="J606" s="42"/>
      <c r="K606" s="42"/>
      <c r="L606" s="46"/>
      <c r="M606" s="222"/>
      <c r="N606" s="223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153</v>
      </c>
      <c r="AU606" s="19" t="s">
        <v>151</v>
      </c>
    </row>
    <row r="607" spans="1:63" s="12" customFormat="1" ht="22.8" customHeight="1">
      <c r="A607" s="12"/>
      <c r="B607" s="190"/>
      <c r="C607" s="191"/>
      <c r="D607" s="192" t="s">
        <v>70</v>
      </c>
      <c r="E607" s="204" t="s">
        <v>893</v>
      </c>
      <c r="F607" s="204" t="s">
        <v>894</v>
      </c>
      <c r="G607" s="191"/>
      <c r="H607" s="191"/>
      <c r="I607" s="194"/>
      <c r="J607" s="205">
        <f>BK607</f>
        <v>0</v>
      </c>
      <c r="K607" s="191"/>
      <c r="L607" s="196"/>
      <c r="M607" s="197"/>
      <c r="N607" s="198"/>
      <c r="O607" s="198"/>
      <c r="P607" s="199">
        <f>SUM(P608:P617)</f>
        <v>0</v>
      </c>
      <c r="Q607" s="198"/>
      <c r="R607" s="199">
        <f>SUM(R608:R617)</f>
        <v>0.00998</v>
      </c>
      <c r="S607" s="198"/>
      <c r="T607" s="200">
        <f>SUM(T608:T617)</f>
        <v>0.0341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01" t="s">
        <v>151</v>
      </c>
      <c r="AT607" s="202" t="s">
        <v>70</v>
      </c>
      <c r="AU607" s="202" t="s">
        <v>79</v>
      </c>
      <c r="AY607" s="201" t="s">
        <v>143</v>
      </c>
      <c r="BK607" s="203">
        <f>SUM(BK608:BK617)</f>
        <v>0</v>
      </c>
    </row>
    <row r="608" spans="1:65" s="2" customFormat="1" ht="24.15" customHeight="1">
      <c r="A608" s="40"/>
      <c r="B608" s="41"/>
      <c r="C608" s="206" t="s">
        <v>895</v>
      </c>
      <c r="D608" s="206" t="s">
        <v>145</v>
      </c>
      <c r="E608" s="207" t="s">
        <v>896</v>
      </c>
      <c r="F608" s="208" t="s">
        <v>897</v>
      </c>
      <c r="G608" s="209" t="s">
        <v>174</v>
      </c>
      <c r="H608" s="210">
        <v>2</v>
      </c>
      <c r="I608" s="211"/>
      <c r="J608" s="212">
        <f>ROUND(I608*H608,2)</f>
        <v>0</v>
      </c>
      <c r="K608" s="208" t="s">
        <v>149</v>
      </c>
      <c r="L608" s="46"/>
      <c r="M608" s="213" t="s">
        <v>19</v>
      </c>
      <c r="N608" s="214" t="s">
        <v>43</v>
      </c>
      <c r="O608" s="86"/>
      <c r="P608" s="215">
        <f>O608*H608</f>
        <v>0</v>
      </c>
      <c r="Q608" s="215">
        <v>0.00157</v>
      </c>
      <c r="R608" s="215">
        <f>Q608*H608</f>
        <v>0.00314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253</v>
      </c>
      <c r="AT608" s="217" t="s">
        <v>145</v>
      </c>
      <c r="AU608" s="217" t="s">
        <v>151</v>
      </c>
      <c r="AY608" s="19" t="s">
        <v>143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151</v>
      </c>
      <c r="BK608" s="218">
        <f>ROUND(I608*H608,2)</f>
        <v>0</v>
      </c>
      <c r="BL608" s="19" t="s">
        <v>253</v>
      </c>
      <c r="BM608" s="217" t="s">
        <v>898</v>
      </c>
    </row>
    <row r="609" spans="1:47" s="2" customFormat="1" ht="12">
      <c r="A609" s="40"/>
      <c r="B609" s="41"/>
      <c r="C609" s="42"/>
      <c r="D609" s="219" t="s">
        <v>153</v>
      </c>
      <c r="E609" s="42"/>
      <c r="F609" s="220" t="s">
        <v>899</v>
      </c>
      <c r="G609" s="42"/>
      <c r="H609" s="42"/>
      <c r="I609" s="221"/>
      <c r="J609" s="42"/>
      <c r="K609" s="42"/>
      <c r="L609" s="46"/>
      <c r="M609" s="222"/>
      <c r="N609" s="22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153</v>
      </c>
      <c r="AU609" s="19" t="s">
        <v>151</v>
      </c>
    </row>
    <row r="610" spans="1:65" s="2" customFormat="1" ht="24.15" customHeight="1">
      <c r="A610" s="40"/>
      <c r="B610" s="41"/>
      <c r="C610" s="206" t="s">
        <v>900</v>
      </c>
      <c r="D610" s="206" t="s">
        <v>145</v>
      </c>
      <c r="E610" s="207" t="s">
        <v>901</v>
      </c>
      <c r="F610" s="208" t="s">
        <v>902</v>
      </c>
      <c r="G610" s="209" t="s">
        <v>250</v>
      </c>
      <c r="H610" s="210">
        <v>2</v>
      </c>
      <c r="I610" s="211"/>
      <c r="J610" s="212">
        <f>ROUND(I610*H610,2)</f>
        <v>0</v>
      </c>
      <c r="K610" s="208" t="s">
        <v>149</v>
      </c>
      <c r="L610" s="46"/>
      <c r="M610" s="213" t="s">
        <v>19</v>
      </c>
      <c r="N610" s="214" t="s">
        <v>43</v>
      </c>
      <c r="O610" s="86"/>
      <c r="P610" s="215">
        <f>O610*H610</f>
        <v>0</v>
      </c>
      <c r="Q610" s="215">
        <v>0</v>
      </c>
      <c r="R610" s="215">
        <f>Q610*H610</f>
        <v>0</v>
      </c>
      <c r="S610" s="215">
        <v>0.01705</v>
      </c>
      <c r="T610" s="216">
        <f>S610*H610</f>
        <v>0.0341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253</v>
      </c>
      <c r="AT610" s="217" t="s">
        <v>145</v>
      </c>
      <c r="AU610" s="217" t="s">
        <v>151</v>
      </c>
      <c r="AY610" s="19" t="s">
        <v>143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151</v>
      </c>
      <c r="BK610" s="218">
        <f>ROUND(I610*H610,2)</f>
        <v>0</v>
      </c>
      <c r="BL610" s="19" t="s">
        <v>253</v>
      </c>
      <c r="BM610" s="217" t="s">
        <v>903</v>
      </c>
    </row>
    <row r="611" spans="1:47" s="2" customFormat="1" ht="12">
      <c r="A611" s="40"/>
      <c r="B611" s="41"/>
      <c r="C611" s="42"/>
      <c r="D611" s="219" t="s">
        <v>153</v>
      </c>
      <c r="E611" s="42"/>
      <c r="F611" s="220" t="s">
        <v>904</v>
      </c>
      <c r="G611" s="42"/>
      <c r="H611" s="42"/>
      <c r="I611" s="221"/>
      <c r="J611" s="42"/>
      <c r="K611" s="42"/>
      <c r="L611" s="46"/>
      <c r="M611" s="222"/>
      <c r="N611" s="22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153</v>
      </c>
      <c r="AU611" s="19" t="s">
        <v>151</v>
      </c>
    </row>
    <row r="612" spans="1:51" s="13" customFormat="1" ht="12">
      <c r="A612" s="13"/>
      <c r="B612" s="224"/>
      <c r="C612" s="225"/>
      <c r="D612" s="226" t="s">
        <v>155</v>
      </c>
      <c r="E612" s="227" t="s">
        <v>19</v>
      </c>
      <c r="F612" s="228" t="s">
        <v>905</v>
      </c>
      <c r="G612" s="225"/>
      <c r="H612" s="227" t="s">
        <v>19</v>
      </c>
      <c r="I612" s="229"/>
      <c r="J612" s="225"/>
      <c r="K612" s="225"/>
      <c r="L612" s="230"/>
      <c r="M612" s="231"/>
      <c r="N612" s="232"/>
      <c r="O612" s="232"/>
      <c r="P612" s="232"/>
      <c r="Q612" s="232"/>
      <c r="R612" s="232"/>
      <c r="S612" s="232"/>
      <c r="T612" s="23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4" t="s">
        <v>155</v>
      </c>
      <c r="AU612" s="234" t="s">
        <v>151</v>
      </c>
      <c r="AV612" s="13" t="s">
        <v>79</v>
      </c>
      <c r="AW612" s="13" t="s">
        <v>33</v>
      </c>
      <c r="AX612" s="13" t="s">
        <v>71</v>
      </c>
      <c r="AY612" s="234" t="s">
        <v>143</v>
      </c>
    </row>
    <row r="613" spans="1:51" s="14" customFormat="1" ht="12">
      <c r="A613" s="14"/>
      <c r="B613" s="235"/>
      <c r="C613" s="236"/>
      <c r="D613" s="226" t="s">
        <v>155</v>
      </c>
      <c r="E613" s="237" t="s">
        <v>19</v>
      </c>
      <c r="F613" s="238" t="s">
        <v>151</v>
      </c>
      <c r="G613" s="236"/>
      <c r="H613" s="239">
        <v>2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5" t="s">
        <v>155</v>
      </c>
      <c r="AU613" s="245" t="s">
        <v>151</v>
      </c>
      <c r="AV613" s="14" t="s">
        <v>151</v>
      </c>
      <c r="AW613" s="14" t="s">
        <v>33</v>
      </c>
      <c r="AX613" s="14" t="s">
        <v>79</v>
      </c>
      <c r="AY613" s="245" t="s">
        <v>143</v>
      </c>
    </row>
    <row r="614" spans="1:65" s="2" customFormat="1" ht="24.15" customHeight="1">
      <c r="A614" s="40"/>
      <c r="B614" s="41"/>
      <c r="C614" s="206" t="s">
        <v>906</v>
      </c>
      <c r="D614" s="206" t="s">
        <v>145</v>
      </c>
      <c r="E614" s="207" t="s">
        <v>907</v>
      </c>
      <c r="F614" s="208" t="s">
        <v>908</v>
      </c>
      <c r="G614" s="209" t="s">
        <v>250</v>
      </c>
      <c r="H614" s="210">
        <v>2</v>
      </c>
      <c r="I614" s="211"/>
      <c r="J614" s="212">
        <f>ROUND(I614*H614,2)</f>
        <v>0</v>
      </c>
      <c r="K614" s="208" t="s">
        <v>149</v>
      </c>
      <c r="L614" s="46"/>
      <c r="M614" s="213" t="s">
        <v>19</v>
      </c>
      <c r="N614" s="214" t="s">
        <v>43</v>
      </c>
      <c r="O614" s="86"/>
      <c r="P614" s="215">
        <f>O614*H614</f>
        <v>0</v>
      </c>
      <c r="Q614" s="215">
        <v>0.00342</v>
      </c>
      <c r="R614" s="215">
        <f>Q614*H614</f>
        <v>0.00684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253</v>
      </c>
      <c r="AT614" s="217" t="s">
        <v>145</v>
      </c>
      <c r="AU614" s="217" t="s">
        <v>151</v>
      </c>
      <c r="AY614" s="19" t="s">
        <v>143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151</v>
      </c>
      <c r="BK614" s="218">
        <f>ROUND(I614*H614,2)</f>
        <v>0</v>
      </c>
      <c r="BL614" s="19" t="s">
        <v>253</v>
      </c>
      <c r="BM614" s="217" t="s">
        <v>909</v>
      </c>
    </row>
    <row r="615" spans="1:47" s="2" customFormat="1" ht="12">
      <c r="A615" s="40"/>
      <c r="B615" s="41"/>
      <c r="C615" s="42"/>
      <c r="D615" s="219" t="s">
        <v>153</v>
      </c>
      <c r="E615" s="42"/>
      <c r="F615" s="220" t="s">
        <v>910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153</v>
      </c>
      <c r="AU615" s="19" t="s">
        <v>151</v>
      </c>
    </row>
    <row r="616" spans="1:51" s="13" customFormat="1" ht="12">
      <c r="A616" s="13"/>
      <c r="B616" s="224"/>
      <c r="C616" s="225"/>
      <c r="D616" s="226" t="s">
        <v>155</v>
      </c>
      <c r="E616" s="227" t="s">
        <v>19</v>
      </c>
      <c r="F616" s="228" t="s">
        <v>911</v>
      </c>
      <c r="G616" s="225"/>
      <c r="H616" s="227" t="s">
        <v>19</v>
      </c>
      <c r="I616" s="229"/>
      <c r="J616" s="225"/>
      <c r="K616" s="225"/>
      <c r="L616" s="230"/>
      <c r="M616" s="231"/>
      <c r="N616" s="232"/>
      <c r="O616" s="232"/>
      <c r="P616" s="232"/>
      <c r="Q616" s="232"/>
      <c r="R616" s="232"/>
      <c r="S616" s="232"/>
      <c r="T616" s="23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4" t="s">
        <v>155</v>
      </c>
      <c r="AU616" s="234" t="s">
        <v>151</v>
      </c>
      <c r="AV616" s="13" t="s">
        <v>79</v>
      </c>
      <c r="AW616" s="13" t="s">
        <v>33</v>
      </c>
      <c r="AX616" s="13" t="s">
        <v>71</v>
      </c>
      <c r="AY616" s="234" t="s">
        <v>143</v>
      </c>
    </row>
    <row r="617" spans="1:51" s="14" customFormat="1" ht="12">
      <c r="A617" s="14"/>
      <c r="B617" s="235"/>
      <c r="C617" s="236"/>
      <c r="D617" s="226" t="s">
        <v>155</v>
      </c>
      <c r="E617" s="237" t="s">
        <v>19</v>
      </c>
      <c r="F617" s="238" t="s">
        <v>151</v>
      </c>
      <c r="G617" s="236"/>
      <c r="H617" s="239">
        <v>2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5" t="s">
        <v>155</v>
      </c>
      <c r="AU617" s="245" t="s">
        <v>151</v>
      </c>
      <c r="AV617" s="14" t="s">
        <v>151</v>
      </c>
      <c r="AW617" s="14" t="s">
        <v>33</v>
      </c>
      <c r="AX617" s="14" t="s">
        <v>79</v>
      </c>
      <c r="AY617" s="245" t="s">
        <v>143</v>
      </c>
    </row>
    <row r="618" spans="1:63" s="12" customFormat="1" ht="22.8" customHeight="1">
      <c r="A618" s="12"/>
      <c r="B618" s="190"/>
      <c r="C618" s="191"/>
      <c r="D618" s="192" t="s">
        <v>70</v>
      </c>
      <c r="E618" s="204" t="s">
        <v>912</v>
      </c>
      <c r="F618" s="204" t="s">
        <v>913</v>
      </c>
      <c r="G618" s="191"/>
      <c r="H618" s="191"/>
      <c r="I618" s="194"/>
      <c r="J618" s="205">
        <f>BK618</f>
        <v>0</v>
      </c>
      <c r="K618" s="191"/>
      <c r="L618" s="196"/>
      <c r="M618" s="197"/>
      <c r="N618" s="198"/>
      <c r="O618" s="198"/>
      <c r="P618" s="199">
        <f>SUM(P619:P622)</f>
        <v>0</v>
      </c>
      <c r="Q618" s="198"/>
      <c r="R618" s="199">
        <f>SUM(R619:R622)</f>
        <v>0.0066</v>
      </c>
      <c r="S618" s="198"/>
      <c r="T618" s="200">
        <f>SUM(T619:T622)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1" t="s">
        <v>151</v>
      </c>
      <c r="AT618" s="202" t="s">
        <v>70</v>
      </c>
      <c r="AU618" s="202" t="s">
        <v>79</v>
      </c>
      <c r="AY618" s="201" t="s">
        <v>143</v>
      </c>
      <c r="BK618" s="203">
        <f>SUM(BK619:BK622)</f>
        <v>0</v>
      </c>
    </row>
    <row r="619" spans="1:65" s="2" customFormat="1" ht="24.15" customHeight="1">
      <c r="A619" s="40"/>
      <c r="B619" s="41"/>
      <c r="C619" s="206" t="s">
        <v>914</v>
      </c>
      <c r="D619" s="206" t="s">
        <v>145</v>
      </c>
      <c r="E619" s="207" t="s">
        <v>915</v>
      </c>
      <c r="F619" s="208" t="s">
        <v>916</v>
      </c>
      <c r="G619" s="209" t="s">
        <v>250</v>
      </c>
      <c r="H619" s="210">
        <v>2</v>
      </c>
      <c r="I619" s="211"/>
      <c r="J619" s="212">
        <f>ROUND(I619*H619,2)</f>
        <v>0</v>
      </c>
      <c r="K619" s="208" t="s">
        <v>439</v>
      </c>
      <c r="L619" s="46"/>
      <c r="M619" s="213" t="s">
        <v>19</v>
      </c>
      <c r="N619" s="214" t="s">
        <v>43</v>
      </c>
      <c r="O619" s="86"/>
      <c r="P619" s="215">
        <f>O619*H619</f>
        <v>0</v>
      </c>
      <c r="Q619" s="215">
        <v>0</v>
      </c>
      <c r="R619" s="215">
        <f>Q619*H619</f>
        <v>0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253</v>
      </c>
      <c r="AT619" s="217" t="s">
        <v>145</v>
      </c>
      <c r="AU619" s="217" t="s">
        <v>151</v>
      </c>
      <c r="AY619" s="19" t="s">
        <v>143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151</v>
      </c>
      <c r="BK619" s="218">
        <f>ROUND(I619*H619,2)</f>
        <v>0</v>
      </c>
      <c r="BL619" s="19" t="s">
        <v>253</v>
      </c>
      <c r="BM619" s="217" t="s">
        <v>917</v>
      </c>
    </row>
    <row r="620" spans="1:51" s="13" customFormat="1" ht="12">
      <c r="A620" s="13"/>
      <c r="B620" s="224"/>
      <c r="C620" s="225"/>
      <c r="D620" s="226" t="s">
        <v>155</v>
      </c>
      <c r="E620" s="227" t="s">
        <v>19</v>
      </c>
      <c r="F620" s="228" t="s">
        <v>918</v>
      </c>
      <c r="G620" s="225"/>
      <c r="H620" s="227" t="s">
        <v>19</v>
      </c>
      <c r="I620" s="229"/>
      <c r="J620" s="225"/>
      <c r="K620" s="225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155</v>
      </c>
      <c r="AU620" s="234" t="s">
        <v>151</v>
      </c>
      <c r="AV620" s="13" t="s">
        <v>79</v>
      </c>
      <c r="AW620" s="13" t="s">
        <v>33</v>
      </c>
      <c r="AX620" s="13" t="s">
        <v>71</v>
      </c>
      <c r="AY620" s="234" t="s">
        <v>143</v>
      </c>
    </row>
    <row r="621" spans="1:51" s="14" customFormat="1" ht="12">
      <c r="A621" s="14"/>
      <c r="B621" s="235"/>
      <c r="C621" s="236"/>
      <c r="D621" s="226" t="s">
        <v>155</v>
      </c>
      <c r="E621" s="237" t="s">
        <v>19</v>
      </c>
      <c r="F621" s="238" t="s">
        <v>151</v>
      </c>
      <c r="G621" s="236"/>
      <c r="H621" s="239">
        <v>2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5" t="s">
        <v>155</v>
      </c>
      <c r="AU621" s="245" t="s">
        <v>151</v>
      </c>
      <c r="AV621" s="14" t="s">
        <v>151</v>
      </c>
      <c r="AW621" s="14" t="s">
        <v>33</v>
      </c>
      <c r="AX621" s="14" t="s">
        <v>79</v>
      </c>
      <c r="AY621" s="245" t="s">
        <v>143</v>
      </c>
    </row>
    <row r="622" spans="1:65" s="2" customFormat="1" ht="16.5" customHeight="1">
      <c r="A622" s="40"/>
      <c r="B622" s="41"/>
      <c r="C622" s="258" t="s">
        <v>919</v>
      </c>
      <c r="D622" s="258" t="s">
        <v>217</v>
      </c>
      <c r="E622" s="259" t="s">
        <v>920</v>
      </c>
      <c r="F622" s="260" t="s">
        <v>921</v>
      </c>
      <c r="G622" s="261" t="s">
        <v>250</v>
      </c>
      <c r="H622" s="262">
        <v>2</v>
      </c>
      <c r="I622" s="263"/>
      <c r="J622" s="264">
        <f>ROUND(I622*H622,2)</f>
        <v>0</v>
      </c>
      <c r="K622" s="260" t="s">
        <v>439</v>
      </c>
      <c r="L622" s="265"/>
      <c r="M622" s="266" t="s">
        <v>19</v>
      </c>
      <c r="N622" s="267" t="s">
        <v>43</v>
      </c>
      <c r="O622" s="86"/>
      <c r="P622" s="215">
        <f>O622*H622</f>
        <v>0</v>
      </c>
      <c r="Q622" s="215">
        <v>0.0033</v>
      </c>
      <c r="R622" s="215">
        <f>Q622*H622</f>
        <v>0.0066</v>
      </c>
      <c r="S622" s="215">
        <v>0</v>
      </c>
      <c r="T622" s="21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7" t="s">
        <v>363</v>
      </c>
      <c r="AT622" s="217" t="s">
        <v>217</v>
      </c>
      <c r="AU622" s="217" t="s">
        <v>151</v>
      </c>
      <c r="AY622" s="19" t="s">
        <v>143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9" t="s">
        <v>151</v>
      </c>
      <c r="BK622" s="218">
        <f>ROUND(I622*H622,2)</f>
        <v>0</v>
      </c>
      <c r="BL622" s="19" t="s">
        <v>253</v>
      </c>
      <c r="BM622" s="217" t="s">
        <v>922</v>
      </c>
    </row>
    <row r="623" spans="1:63" s="12" customFormat="1" ht="22.8" customHeight="1">
      <c r="A623" s="12"/>
      <c r="B623" s="190"/>
      <c r="C623" s="191"/>
      <c r="D623" s="192" t="s">
        <v>70</v>
      </c>
      <c r="E623" s="204" t="s">
        <v>923</v>
      </c>
      <c r="F623" s="204" t="s">
        <v>924</v>
      </c>
      <c r="G623" s="191"/>
      <c r="H623" s="191"/>
      <c r="I623" s="194"/>
      <c r="J623" s="205">
        <f>BK623</f>
        <v>0</v>
      </c>
      <c r="K623" s="191"/>
      <c r="L623" s="196"/>
      <c r="M623" s="197"/>
      <c r="N623" s="198"/>
      <c r="O623" s="198"/>
      <c r="P623" s="199">
        <f>SUM(P624:P640)</f>
        <v>0</v>
      </c>
      <c r="Q623" s="198"/>
      <c r="R623" s="199">
        <f>SUM(R624:R640)</f>
        <v>1.6293534150000002</v>
      </c>
      <c r="S623" s="198"/>
      <c r="T623" s="200">
        <f>SUM(T624:T640)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01" t="s">
        <v>151</v>
      </c>
      <c r="AT623" s="202" t="s">
        <v>70</v>
      </c>
      <c r="AU623" s="202" t="s">
        <v>79</v>
      </c>
      <c r="AY623" s="201" t="s">
        <v>143</v>
      </c>
      <c r="BK623" s="203">
        <f>SUM(BK624:BK640)</f>
        <v>0</v>
      </c>
    </row>
    <row r="624" spans="1:65" s="2" customFormat="1" ht="37.8" customHeight="1">
      <c r="A624" s="40"/>
      <c r="B624" s="41"/>
      <c r="C624" s="206" t="s">
        <v>925</v>
      </c>
      <c r="D624" s="206" t="s">
        <v>145</v>
      </c>
      <c r="E624" s="207" t="s">
        <v>926</v>
      </c>
      <c r="F624" s="208" t="s">
        <v>927</v>
      </c>
      <c r="G624" s="209" t="s">
        <v>174</v>
      </c>
      <c r="H624" s="210">
        <v>101.22</v>
      </c>
      <c r="I624" s="211"/>
      <c r="J624" s="212">
        <f>ROUND(I624*H624,2)</f>
        <v>0</v>
      </c>
      <c r="K624" s="208" t="s">
        <v>149</v>
      </c>
      <c r="L624" s="46"/>
      <c r="M624" s="213" t="s">
        <v>19</v>
      </c>
      <c r="N624" s="214" t="s">
        <v>43</v>
      </c>
      <c r="O624" s="86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253</v>
      </c>
      <c r="AT624" s="217" t="s">
        <v>145</v>
      </c>
      <c r="AU624" s="217" t="s">
        <v>151</v>
      </c>
      <c r="AY624" s="19" t="s">
        <v>143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151</v>
      </c>
      <c r="BK624" s="218">
        <f>ROUND(I624*H624,2)</f>
        <v>0</v>
      </c>
      <c r="BL624" s="19" t="s">
        <v>253</v>
      </c>
      <c r="BM624" s="217" t="s">
        <v>928</v>
      </c>
    </row>
    <row r="625" spans="1:47" s="2" customFormat="1" ht="12">
      <c r="A625" s="40"/>
      <c r="B625" s="41"/>
      <c r="C625" s="42"/>
      <c r="D625" s="219" t="s">
        <v>153</v>
      </c>
      <c r="E625" s="42"/>
      <c r="F625" s="220" t="s">
        <v>929</v>
      </c>
      <c r="G625" s="42"/>
      <c r="H625" s="42"/>
      <c r="I625" s="221"/>
      <c r="J625" s="42"/>
      <c r="K625" s="42"/>
      <c r="L625" s="46"/>
      <c r="M625" s="222"/>
      <c r="N625" s="22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153</v>
      </c>
      <c r="AU625" s="19" t="s">
        <v>151</v>
      </c>
    </row>
    <row r="626" spans="1:51" s="13" customFormat="1" ht="12">
      <c r="A626" s="13"/>
      <c r="B626" s="224"/>
      <c r="C626" s="225"/>
      <c r="D626" s="226" t="s">
        <v>155</v>
      </c>
      <c r="E626" s="227" t="s">
        <v>19</v>
      </c>
      <c r="F626" s="228" t="s">
        <v>930</v>
      </c>
      <c r="G626" s="225"/>
      <c r="H626" s="227" t="s">
        <v>19</v>
      </c>
      <c r="I626" s="229"/>
      <c r="J626" s="225"/>
      <c r="K626" s="225"/>
      <c r="L626" s="230"/>
      <c r="M626" s="231"/>
      <c r="N626" s="232"/>
      <c r="O626" s="232"/>
      <c r="P626" s="232"/>
      <c r="Q626" s="232"/>
      <c r="R626" s="232"/>
      <c r="S626" s="232"/>
      <c r="T626" s="23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4" t="s">
        <v>155</v>
      </c>
      <c r="AU626" s="234" t="s">
        <v>151</v>
      </c>
      <c r="AV626" s="13" t="s">
        <v>79</v>
      </c>
      <c r="AW626" s="13" t="s">
        <v>33</v>
      </c>
      <c r="AX626" s="13" t="s">
        <v>71</v>
      </c>
      <c r="AY626" s="234" t="s">
        <v>143</v>
      </c>
    </row>
    <row r="627" spans="1:51" s="14" customFormat="1" ht="12">
      <c r="A627" s="14"/>
      <c r="B627" s="235"/>
      <c r="C627" s="236"/>
      <c r="D627" s="226" t="s">
        <v>155</v>
      </c>
      <c r="E627" s="237" t="s">
        <v>19</v>
      </c>
      <c r="F627" s="238" t="s">
        <v>931</v>
      </c>
      <c r="G627" s="236"/>
      <c r="H627" s="239">
        <v>96.31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5" t="s">
        <v>155</v>
      </c>
      <c r="AU627" s="245" t="s">
        <v>151</v>
      </c>
      <c r="AV627" s="14" t="s">
        <v>151</v>
      </c>
      <c r="AW627" s="14" t="s">
        <v>33</v>
      </c>
      <c r="AX627" s="14" t="s">
        <v>71</v>
      </c>
      <c r="AY627" s="245" t="s">
        <v>143</v>
      </c>
    </row>
    <row r="628" spans="1:51" s="13" customFormat="1" ht="12">
      <c r="A628" s="13"/>
      <c r="B628" s="224"/>
      <c r="C628" s="225"/>
      <c r="D628" s="226" t="s">
        <v>155</v>
      </c>
      <c r="E628" s="227" t="s">
        <v>19</v>
      </c>
      <c r="F628" s="228" t="s">
        <v>932</v>
      </c>
      <c r="G628" s="225"/>
      <c r="H628" s="227" t="s">
        <v>19</v>
      </c>
      <c r="I628" s="229"/>
      <c r="J628" s="225"/>
      <c r="K628" s="225"/>
      <c r="L628" s="230"/>
      <c r="M628" s="231"/>
      <c r="N628" s="232"/>
      <c r="O628" s="232"/>
      <c r="P628" s="232"/>
      <c r="Q628" s="232"/>
      <c r="R628" s="232"/>
      <c r="S628" s="232"/>
      <c r="T628" s="23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4" t="s">
        <v>155</v>
      </c>
      <c r="AU628" s="234" t="s">
        <v>151</v>
      </c>
      <c r="AV628" s="13" t="s">
        <v>79</v>
      </c>
      <c r="AW628" s="13" t="s">
        <v>33</v>
      </c>
      <c r="AX628" s="13" t="s">
        <v>71</v>
      </c>
      <c r="AY628" s="234" t="s">
        <v>143</v>
      </c>
    </row>
    <row r="629" spans="1:51" s="14" customFormat="1" ht="12">
      <c r="A629" s="14"/>
      <c r="B629" s="235"/>
      <c r="C629" s="236"/>
      <c r="D629" s="226" t="s">
        <v>155</v>
      </c>
      <c r="E629" s="237" t="s">
        <v>19</v>
      </c>
      <c r="F629" s="238" t="s">
        <v>933</v>
      </c>
      <c r="G629" s="236"/>
      <c r="H629" s="239">
        <v>4.91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155</v>
      </c>
      <c r="AU629" s="245" t="s">
        <v>151</v>
      </c>
      <c r="AV629" s="14" t="s">
        <v>151</v>
      </c>
      <c r="AW629" s="14" t="s">
        <v>33</v>
      </c>
      <c r="AX629" s="14" t="s">
        <v>71</v>
      </c>
      <c r="AY629" s="245" t="s">
        <v>143</v>
      </c>
    </row>
    <row r="630" spans="1:51" s="15" customFormat="1" ht="12">
      <c r="A630" s="15"/>
      <c r="B630" s="246"/>
      <c r="C630" s="247"/>
      <c r="D630" s="226" t="s">
        <v>155</v>
      </c>
      <c r="E630" s="248" t="s">
        <v>19</v>
      </c>
      <c r="F630" s="249" t="s">
        <v>171</v>
      </c>
      <c r="G630" s="247"/>
      <c r="H630" s="250">
        <v>101.22</v>
      </c>
      <c r="I630" s="251"/>
      <c r="J630" s="247"/>
      <c r="K630" s="247"/>
      <c r="L630" s="252"/>
      <c r="M630" s="253"/>
      <c r="N630" s="254"/>
      <c r="O630" s="254"/>
      <c r="P630" s="254"/>
      <c r="Q630" s="254"/>
      <c r="R630" s="254"/>
      <c r="S630" s="254"/>
      <c r="T630" s="25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6" t="s">
        <v>155</v>
      </c>
      <c r="AU630" s="256" t="s">
        <v>151</v>
      </c>
      <c r="AV630" s="15" t="s">
        <v>150</v>
      </c>
      <c r="AW630" s="15" t="s">
        <v>33</v>
      </c>
      <c r="AX630" s="15" t="s">
        <v>79</v>
      </c>
      <c r="AY630" s="256" t="s">
        <v>143</v>
      </c>
    </row>
    <row r="631" spans="1:65" s="2" customFormat="1" ht="21.75" customHeight="1">
      <c r="A631" s="40"/>
      <c r="B631" s="41"/>
      <c r="C631" s="258" t="s">
        <v>934</v>
      </c>
      <c r="D631" s="258" t="s">
        <v>217</v>
      </c>
      <c r="E631" s="259" t="s">
        <v>935</v>
      </c>
      <c r="F631" s="260" t="s">
        <v>936</v>
      </c>
      <c r="G631" s="261" t="s">
        <v>191</v>
      </c>
      <c r="H631" s="262">
        <v>0.018</v>
      </c>
      <c r="I631" s="263"/>
      <c r="J631" s="264">
        <f>ROUND(I631*H631,2)</f>
        <v>0</v>
      </c>
      <c r="K631" s="260" t="s">
        <v>149</v>
      </c>
      <c r="L631" s="265"/>
      <c r="M631" s="266" t="s">
        <v>19</v>
      </c>
      <c r="N631" s="267" t="s">
        <v>43</v>
      </c>
      <c r="O631" s="86"/>
      <c r="P631" s="215">
        <f>O631*H631</f>
        <v>0</v>
      </c>
      <c r="Q631" s="215">
        <v>0.55</v>
      </c>
      <c r="R631" s="215">
        <f>Q631*H631</f>
        <v>0.0099</v>
      </c>
      <c r="S631" s="215">
        <v>0</v>
      </c>
      <c r="T631" s="216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17" t="s">
        <v>363</v>
      </c>
      <c r="AT631" s="217" t="s">
        <v>217</v>
      </c>
      <c r="AU631" s="217" t="s">
        <v>151</v>
      </c>
      <c r="AY631" s="19" t="s">
        <v>143</v>
      </c>
      <c r="BE631" s="218">
        <f>IF(N631="základní",J631,0)</f>
        <v>0</v>
      </c>
      <c r="BF631" s="218">
        <f>IF(N631="snížená",J631,0)</f>
        <v>0</v>
      </c>
      <c r="BG631" s="218">
        <f>IF(N631="zákl. přenesená",J631,0)</f>
        <v>0</v>
      </c>
      <c r="BH631" s="218">
        <f>IF(N631="sníž. přenesená",J631,0)</f>
        <v>0</v>
      </c>
      <c r="BI631" s="218">
        <f>IF(N631="nulová",J631,0)</f>
        <v>0</v>
      </c>
      <c r="BJ631" s="19" t="s">
        <v>151</v>
      </c>
      <c r="BK631" s="218">
        <f>ROUND(I631*H631,2)</f>
        <v>0</v>
      </c>
      <c r="BL631" s="19" t="s">
        <v>253</v>
      </c>
      <c r="BM631" s="217" t="s">
        <v>937</v>
      </c>
    </row>
    <row r="632" spans="1:51" s="13" customFormat="1" ht="12">
      <c r="A632" s="13"/>
      <c r="B632" s="224"/>
      <c r="C632" s="225"/>
      <c r="D632" s="226" t="s">
        <v>155</v>
      </c>
      <c r="E632" s="227" t="s">
        <v>19</v>
      </c>
      <c r="F632" s="228" t="s">
        <v>932</v>
      </c>
      <c r="G632" s="225"/>
      <c r="H632" s="227" t="s">
        <v>19</v>
      </c>
      <c r="I632" s="229"/>
      <c r="J632" s="225"/>
      <c r="K632" s="225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155</v>
      </c>
      <c r="AU632" s="234" t="s">
        <v>151</v>
      </c>
      <c r="AV632" s="13" t="s">
        <v>79</v>
      </c>
      <c r="AW632" s="13" t="s">
        <v>33</v>
      </c>
      <c r="AX632" s="13" t="s">
        <v>71</v>
      </c>
      <c r="AY632" s="234" t="s">
        <v>143</v>
      </c>
    </row>
    <row r="633" spans="1:51" s="14" customFormat="1" ht="12">
      <c r="A633" s="14"/>
      <c r="B633" s="235"/>
      <c r="C633" s="236"/>
      <c r="D633" s="226" t="s">
        <v>155</v>
      </c>
      <c r="E633" s="237" t="s">
        <v>19</v>
      </c>
      <c r="F633" s="238" t="s">
        <v>938</v>
      </c>
      <c r="G633" s="236"/>
      <c r="H633" s="239">
        <v>0.018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5" t="s">
        <v>155</v>
      </c>
      <c r="AU633" s="245" t="s">
        <v>151</v>
      </c>
      <c r="AV633" s="14" t="s">
        <v>151</v>
      </c>
      <c r="AW633" s="14" t="s">
        <v>33</v>
      </c>
      <c r="AX633" s="14" t="s">
        <v>79</v>
      </c>
      <c r="AY633" s="245" t="s">
        <v>143</v>
      </c>
    </row>
    <row r="634" spans="1:65" s="2" customFormat="1" ht="21.75" customHeight="1">
      <c r="A634" s="40"/>
      <c r="B634" s="41"/>
      <c r="C634" s="258" t="s">
        <v>939</v>
      </c>
      <c r="D634" s="258" t="s">
        <v>217</v>
      </c>
      <c r="E634" s="259" t="s">
        <v>940</v>
      </c>
      <c r="F634" s="260" t="s">
        <v>941</v>
      </c>
      <c r="G634" s="261" t="s">
        <v>191</v>
      </c>
      <c r="H634" s="262">
        <v>2.817</v>
      </c>
      <c r="I634" s="263"/>
      <c r="J634" s="264">
        <f>ROUND(I634*H634,2)</f>
        <v>0</v>
      </c>
      <c r="K634" s="260" t="s">
        <v>149</v>
      </c>
      <c r="L634" s="265"/>
      <c r="M634" s="266" t="s">
        <v>19</v>
      </c>
      <c r="N634" s="267" t="s">
        <v>43</v>
      </c>
      <c r="O634" s="86"/>
      <c r="P634" s="215">
        <f>O634*H634</f>
        <v>0</v>
      </c>
      <c r="Q634" s="215">
        <v>0.55</v>
      </c>
      <c r="R634" s="215">
        <f>Q634*H634</f>
        <v>1.5493500000000002</v>
      </c>
      <c r="S634" s="215">
        <v>0</v>
      </c>
      <c r="T634" s="216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17" t="s">
        <v>363</v>
      </c>
      <c r="AT634" s="217" t="s">
        <v>217</v>
      </c>
      <c r="AU634" s="217" t="s">
        <v>151</v>
      </c>
      <c r="AY634" s="19" t="s">
        <v>143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9" t="s">
        <v>151</v>
      </c>
      <c r="BK634" s="218">
        <f>ROUND(I634*H634,2)</f>
        <v>0</v>
      </c>
      <c r="BL634" s="19" t="s">
        <v>253</v>
      </c>
      <c r="BM634" s="217" t="s">
        <v>942</v>
      </c>
    </row>
    <row r="635" spans="1:51" s="13" customFormat="1" ht="12">
      <c r="A635" s="13"/>
      <c r="B635" s="224"/>
      <c r="C635" s="225"/>
      <c r="D635" s="226" t="s">
        <v>155</v>
      </c>
      <c r="E635" s="227" t="s">
        <v>19</v>
      </c>
      <c r="F635" s="228" t="s">
        <v>930</v>
      </c>
      <c r="G635" s="225"/>
      <c r="H635" s="227" t="s">
        <v>19</v>
      </c>
      <c r="I635" s="229"/>
      <c r="J635" s="225"/>
      <c r="K635" s="225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155</v>
      </c>
      <c r="AU635" s="234" t="s">
        <v>151</v>
      </c>
      <c r="AV635" s="13" t="s">
        <v>79</v>
      </c>
      <c r="AW635" s="13" t="s">
        <v>33</v>
      </c>
      <c r="AX635" s="13" t="s">
        <v>71</v>
      </c>
      <c r="AY635" s="234" t="s">
        <v>143</v>
      </c>
    </row>
    <row r="636" spans="1:51" s="14" customFormat="1" ht="12">
      <c r="A636" s="14"/>
      <c r="B636" s="235"/>
      <c r="C636" s="236"/>
      <c r="D636" s="226" t="s">
        <v>155</v>
      </c>
      <c r="E636" s="237" t="s">
        <v>19</v>
      </c>
      <c r="F636" s="238" t="s">
        <v>943</v>
      </c>
      <c r="G636" s="236"/>
      <c r="H636" s="239">
        <v>2.817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5" t="s">
        <v>155</v>
      </c>
      <c r="AU636" s="245" t="s">
        <v>151</v>
      </c>
      <c r="AV636" s="14" t="s">
        <v>151</v>
      </c>
      <c r="AW636" s="14" t="s">
        <v>33</v>
      </c>
      <c r="AX636" s="14" t="s">
        <v>79</v>
      </c>
      <c r="AY636" s="245" t="s">
        <v>143</v>
      </c>
    </row>
    <row r="637" spans="1:65" s="2" customFormat="1" ht="37.8" customHeight="1">
      <c r="A637" s="40"/>
      <c r="B637" s="41"/>
      <c r="C637" s="206" t="s">
        <v>944</v>
      </c>
      <c r="D637" s="206" t="s">
        <v>145</v>
      </c>
      <c r="E637" s="207" t="s">
        <v>945</v>
      </c>
      <c r="F637" s="208" t="s">
        <v>946</v>
      </c>
      <c r="G637" s="209" t="s">
        <v>191</v>
      </c>
      <c r="H637" s="210">
        <v>3</v>
      </c>
      <c r="I637" s="211"/>
      <c r="J637" s="212">
        <f>ROUND(I637*H637,2)</f>
        <v>0</v>
      </c>
      <c r="K637" s="208" t="s">
        <v>149</v>
      </c>
      <c r="L637" s="46"/>
      <c r="M637" s="213" t="s">
        <v>19</v>
      </c>
      <c r="N637" s="214" t="s">
        <v>43</v>
      </c>
      <c r="O637" s="86"/>
      <c r="P637" s="215">
        <f>O637*H637</f>
        <v>0</v>
      </c>
      <c r="Q637" s="215">
        <v>0.023367805</v>
      </c>
      <c r="R637" s="215">
        <f>Q637*H637</f>
        <v>0.070103415</v>
      </c>
      <c r="S637" s="215">
        <v>0</v>
      </c>
      <c r="T637" s="216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253</v>
      </c>
      <c r="AT637" s="217" t="s">
        <v>145</v>
      </c>
      <c r="AU637" s="217" t="s">
        <v>151</v>
      </c>
      <c r="AY637" s="19" t="s">
        <v>143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151</v>
      </c>
      <c r="BK637" s="218">
        <f>ROUND(I637*H637,2)</f>
        <v>0</v>
      </c>
      <c r="BL637" s="19" t="s">
        <v>253</v>
      </c>
      <c r="BM637" s="217" t="s">
        <v>947</v>
      </c>
    </row>
    <row r="638" spans="1:47" s="2" customFormat="1" ht="12">
      <c r="A638" s="40"/>
      <c r="B638" s="41"/>
      <c r="C638" s="42"/>
      <c r="D638" s="219" t="s">
        <v>153</v>
      </c>
      <c r="E638" s="42"/>
      <c r="F638" s="220" t="s">
        <v>948</v>
      </c>
      <c r="G638" s="42"/>
      <c r="H638" s="42"/>
      <c r="I638" s="221"/>
      <c r="J638" s="42"/>
      <c r="K638" s="42"/>
      <c r="L638" s="46"/>
      <c r="M638" s="222"/>
      <c r="N638" s="223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153</v>
      </c>
      <c r="AU638" s="19" t="s">
        <v>151</v>
      </c>
    </row>
    <row r="639" spans="1:65" s="2" customFormat="1" ht="49.05" customHeight="1">
      <c r="A639" s="40"/>
      <c r="B639" s="41"/>
      <c r="C639" s="206" t="s">
        <v>949</v>
      </c>
      <c r="D639" s="206" t="s">
        <v>145</v>
      </c>
      <c r="E639" s="207" t="s">
        <v>950</v>
      </c>
      <c r="F639" s="208" t="s">
        <v>951</v>
      </c>
      <c r="G639" s="209" t="s">
        <v>220</v>
      </c>
      <c r="H639" s="210">
        <v>1.629</v>
      </c>
      <c r="I639" s="211"/>
      <c r="J639" s="212">
        <f>ROUND(I639*H639,2)</f>
        <v>0</v>
      </c>
      <c r="K639" s="208" t="s">
        <v>149</v>
      </c>
      <c r="L639" s="46"/>
      <c r="M639" s="213" t="s">
        <v>19</v>
      </c>
      <c r="N639" s="214" t="s">
        <v>43</v>
      </c>
      <c r="O639" s="86"/>
      <c r="P639" s="215">
        <f>O639*H639</f>
        <v>0</v>
      </c>
      <c r="Q639" s="215">
        <v>0</v>
      </c>
      <c r="R639" s="215">
        <f>Q639*H639</f>
        <v>0</v>
      </c>
      <c r="S639" s="215">
        <v>0</v>
      </c>
      <c r="T639" s="21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253</v>
      </c>
      <c r="AT639" s="217" t="s">
        <v>145</v>
      </c>
      <c r="AU639" s="217" t="s">
        <v>151</v>
      </c>
      <c r="AY639" s="19" t="s">
        <v>143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151</v>
      </c>
      <c r="BK639" s="218">
        <f>ROUND(I639*H639,2)</f>
        <v>0</v>
      </c>
      <c r="BL639" s="19" t="s">
        <v>253</v>
      </c>
      <c r="BM639" s="217" t="s">
        <v>952</v>
      </c>
    </row>
    <row r="640" spans="1:47" s="2" customFormat="1" ht="12">
      <c r="A640" s="40"/>
      <c r="B640" s="41"/>
      <c r="C640" s="42"/>
      <c r="D640" s="219" t="s">
        <v>153</v>
      </c>
      <c r="E640" s="42"/>
      <c r="F640" s="220" t="s">
        <v>953</v>
      </c>
      <c r="G640" s="42"/>
      <c r="H640" s="42"/>
      <c r="I640" s="221"/>
      <c r="J640" s="42"/>
      <c r="K640" s="42"/>
      <c r="L640" s="46"/>
      <c r="M640" s="222"/>
      <c r="N640" s="223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153</v>
      </c>
      <c r="AU640" s="19" t="s">
        <v>151</v>
      </c>
    </row>
    <row r="641" spans="1:63" s="12" customFormat="1" ht="22.8" customHeight="1">
      <c r="A641" s="12"/>
      <c r="B641" s="190"/>
      <c r="C641" s="191"/>
      <c r="D641" s="192" t="s">
        <v>70</v>
      </c>
      <c r="E641" s="204" t="s">
        <v>954</v>
      </c>
      <c r="F641" s="204" t="s">
        <v>955</v>
      </c>
      <c r="G641" s="191"/>
      <c r="H641" s="191"/>
      <c r="I641" s="194"/>
      <c r="J641" s="205">
        <f>BK641</f>
        <v>0</v>
      </c>
      <c r="K641" s="191"/>
      <c r="L641" s="196"/>
      <c r="M641" s="197"/>
      <c r="N641" s="198"/>
      <c r="O641" s="198"/>
      <c r="P641" s="199">
        <f>P642+SUM(P643:P721)</f>
        <v>0</v>
      </c>
      <c r="Q641" s="198"/>
      <c r="R641" s="199">
        <f>R642+SUM(R643:R721)</f>
        <v>4.0432729</v>
      </c>
      <c r="S641" s="198"/>
      <c r="T641" s="200">
        <f>T642+SUM(T643:T721)</f>
        <v>1.4257418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01" t="s">
        <v>151</v>
      </c>
      <c r="AT641" s="202" t="s">
        <v>70</v>
      </c>
      <c r="AU641" s="202" t="s">
        <v>79</v>
      </c>
      <c r="AY641" s="201" t="s">
        <v>143</v>
      </c>
      <c r="BK641" s="203">
        <f>BK642+SUM(BK643:BK721)</f>
        <v>0</v>
      </c>
    </row>
    <row r="642" spans="1:65" s="2" customFormat="1" ht="24.15" customHeight="1">
      <c r="A642" s="40"/>
      <c r="B642" s="41"/>
      <c r="C642" s="206" t="s">
        <v>956</v>
      </c>
      <c r="D642" s="206" t="s">
        <v>145</v>
      </c>
      <c r="E642" s="207" t="s">
        <v>957</v>
      </c>
      <c r="F642" s="208" t="s">
        <v>958</v>
      </c>
      <c r="G642" s="209" t="s">
        <v>174</v>
      </c>
      <c r="H642" s="210">
        <v>404.19</v>
      </c>
      <c r="I642" s="211"/>
      <c r="J642" s="212">
        <f>ROUND(I642*H642,2)</f>
        <v>0</v>
      </c>
      <c r="K642" s="208" t="s">
        <v>149</v>
      </c>
      <c r="L642" s="46"/>
      <c r="M642" s="213" t="s">
        <v>19</v>
      </c>
      <c r="N642" s="214" t="s">
        <v>43</v>
      </c>
      <c r="O642" s="86"/>
      <c r="P642" s="215">
        <f>O642*H642</f>
        <v>0</v>
      </c>
      <c r="Q642" s="215">
        <v>0</v>
      </c>
      <c r="R642" s="215">
        <f>Q642*H642</f>
        <v>0</v>
      </c>
      <c r="S642" s="215">
        <v>0.00191</v>
      </c>
      <c r="T642" s="216">
        <f>S642*H642</f>
        <v>0.7720029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7" t="s">
        <v>253</v>
      </c>
      <c r="AT642" s="217" t="s">
        <v>145</v>
      </c>
      <c r="AU642" s="217" t="s">
        <v>151</v>
      </c>
      <c r="AY642" s="19" t="s">
        <v>143</v>
      </c>
      <c r="BE642" s="218">
        <f>IF(N642="základní",J642,0)</f>
        <v>0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151</v>
      </c>
      <c r="BK642" s="218">
        <f>ROUND(I642*H642,2)</f>
        <v>0</v>
      </c>
      <c r="BL642" s="19" t="s">
        <v>253</v>
      </c>
      <c r="BM642" s="217" t="s">
        <v>959</v>
      </c>
    </row>
    <row r="643" spans="1:47" s="2" customFormat="1" ht="12">
      <c r="A643" s="40"/>
      <c r="B643" s="41"/>
      <c r="C643" s="42"/>
      <c r="D643" s="219" t="s">
        <v>153</v>
      </c>
      <c r="E643" s="42"/>
      <c r="F643" s="220" t="s">
        <v>960</v>
      </c>
      <c r="G643" s="42"/>
      <c r="H643" s="42"/>
      <c r="I643" s="221"/>
      <c r="J643" s="42"/>
      <c r="K643" s="42"/>
      <c r="L643" s="46"/>
      <c r="M643" s="222"/>
      <c r="N643" s="22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153</v>
      </c>
      <c r="AU643" s="19" t="s">
        <v>151</v>
      </c>
    </row>
    <row r="644" spans="1:51" s="14" customFormat="1" ht="12">
      <c r="A644" s="14"/>
      <c r="B644" s="235"/>
      <c r="C644" s="236"/>
      <c r="D644" s="226" t="s">
        <v>155</v>
      </c>
      <c r="E644" s="237" t="s">
        <v>19</v>
      </c>
      <c r="F644" s="238" t="s">
        <v>961</v>
      </c>
      <c r="G644" s="236"/>
      <c r="H644" s="239">
        <v>404.19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5" t="s">
        <v>155</v>
      </c>
      <c r="AU644" s="245" t="s">
        <v>151</v>
      </c>
      <c r="AV644" s="14" t="s">
        <v>151</v>
      </c>
      <c r="AW644" s="14" t="s">
        <v>33</v>
      </c>
      <c r="AX644" s="14" t="s">
        <v>79</v>
      </c>
      <c r="AY644" s="245" t="s">
        <v>143</v>
      </c>
    </row>
    <row r="645" spans="1:65" s="2" customFormat="1" ht="24.15" customHeight="1">
      <c r="A645" s="40"/>
      <c r="B645" s="41"/>
      <c r="C645" s="206" t="s">
        <v>962</v>
      </c>
      <c r="D645" s="206" t="s">
        <v>145</v>
      </c>
      <c r="E645" s="207" t="s">
        <v>963</v>
      </c>
      <c r="F645" s="208" t="s">
        <v>964</v>
      </c>
      <c r="G645" s="209" t="s">
        <v>174</v>
      </c>
      <c r="H645" s="210">
        <v>286.67</v>
      </c>
      <c r="I645" s="211"/>
      <c r="J645" s="212">
        <f>ROUND(I645*H645,2)</f>
        <v>0</v>
      </c>
      <c r="K645" s="208" t="s">
        <v>149</v>
      </c>
      <c r="L645" s="46"/>
      <c r="M645" s="213" t="s">
        <v>19</v>
      </c>
      <c r="N645" s="214" t="s">
        <v>43</v>
      </c>
      <c r="O645" s="86"/>
      <c r="P645" s="215">
        <f>O645*H645</f>
        <v>0</v>
      </c>
      <c r="Q645" s="215">
        <v>0</v>
      </c>
      <c r="R645" s="215">
        <f>Q645*H645</f>
        <v>0</v>
      </c>
      <c r="S645" s="215">
        <v>0.00167</v>
      </c>
      <c r="T645" s="216">
        <f>S645*H645</f>
        <v>0.4787389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7" t="s">
        <v>253</v>
      </c>
      <c r="AT645" s="217" t="s">
        <v>145</v>
      </c>
      <c r="AU645" s="217" t="s">
        <v>151</v>
      </c>
      <c r="AY645" s="19" t="s">
        <v>143</v>
      </c>
      <c r="BE645" s="218">
        <f>IF(N645="základní",J645,0)</f>
        <v>0</v>
      </c>
      <c r="BF645" s="218">
        <f>IF(N645="snížená",J645,0)</f>
        <v>0</v>
      </c>
      <c r="BG645" s="218">
        <f>IF(N645="zákl. přenesená",J645,0)</f>
        <v>0</v>
      </c>
      <c r="BH645" s="218">
        <f>IF(N645="sníž. přenesená",J645,0)</f>
        <v>0</v>
      </c>
      <c r="BI645" s="218">
        <f>IF(N645="nulová",J645,0)</f>
        <v>0</v>
      </c>
      <c r="BJ645" s="19" t="s">
        <v>151</v>
      </c>
      <c r="BK645" s="218">
        <f>ROUND(I645*H645,2)</f>
        <v>0</v>
      </c>
      <c r="BL645" s="19" t="s">
        <v>253</v>
      </c>
      <c r="BM645" s="217" t="s">
        <v>965</v>
      </c>
    </row>
    <row r="646" spans="1:47" s="2" customFormat="1" ht="12">
      <c r="A646" s="40"/>
      <c r="B646" s="41"/>
      <c r="C646" s="42"/>
      <c r="D646" s="219" t="s">
        <v>153</v>
      </c>
      <c r="E646" s="42"/>
      <c r="F646" s="220" t="s">
        <v>966</v>
      </c>
      <c r="G646" s="42"/>
      <c r="H646" s="42"/>
      <c r="I646" s="221"/>
      <c r="J646" s="42"/>
      <c r="K646" s="42"/>
      <c r="L646" s="46"/>
      <c r="M646" s="222"/>
      <c r="N646" s="223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153</v>
      </c>
      <c r="AU646" s="19" t="s">
        <v>151</v>
      </c>
    </row>
    <row r="647" spans="1:51" s="14" customFormat="1" ht="12">
      <c r="A647" s="14"/>
      <c r="B647" s="235"/>
      <c r="C647" s="236"/>
      <c r="D647" s="226" t="s">
        <v>155</v>
      </c>
      <c r="E647" s="237" t="s">
        <v>19</v>
      </c>
      <c r="F647" s="238" t="s">
        <v>967</v>
      </c>
      <c r="G647" s="236"/>
      <c r="H647" s="239">
        <v>286.67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5" t="s">
        <v>155</v>
      </c>
      <c r="AU647" s="245" t="s">
        <v>151</v>
      </c>
      <c r="AV647" s="14" t="s">
        <v>151</v>
      </c>
      <c r="AW647" s="14" t="s">
        <v>33</v>
      </c>
      <c r="AX647" s="14" t="s">
        <v>79</v>
      </c>
      <c r="AY647" s="245" t="s">
        <v>143</v>
      </c>
    </row>
    <row r="648" spans="1:65" s="2" customFormat="1" ht="33" customHeight="1">
      <c r="A648" s="40"/>
      <c r="B648" s="41"/>
      <c r="C648" s="206" t="s">
        <v>968</v>
      </c>
      <c r="D648" s="206" t="s">
        <v>145</v>
      </c>
      <c r="E648" s="207" t="s">
        <v>969</v>
      </c>
      <c r="F648" s="208" t="s">
        <v>970</v>
      </c>
      <c r="G648" s="209" t="s">
        <v>174</v>
      </c>
      <c r="H648" s="210">
        <v>63.81</v>
      </c>
      <c r="I648" s="211"/>
      <c r="J648" s="212">
        <f>ROUND(I648*H648,2)</f>
        <v>0</v>
      </c>
      <c r="K648" s="208" t="s">
        <v>439</v>
      </c>
      <c r="L648" s="46"/>
      <c r="M648" s="213" t="s">
        <v>19</v>
      </c>
      <c r="N648" s="214" t="s">
        <v>43</v>
      </c>
      <c r="O648" s="86"/>
      <c r="P648" s="215">
        <f>O648*H648</f>
        <v>0</v>
      </c>
      <c r="Q648" s="215">
        <v>0.00172</v>
      </c>
      <c r="R648" s="215">
        <f>Q648*H648</f>
        <v>0.1097532</v>
      </c>
      <c r="S648" s="215">
        <v>0</v>
      </c>
      <c r="T648" s="216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7" t="s">
        <v>253</v>
      </c>
      <c r="AT648" s="217" t="s">
        <v>145</v>
      </c>
      <c r="AU648" s="217" t="s">
        <v>151</v>
      </c>
      <c r="AY648" s="19" t="s">
        <v>143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9" t="s">
        <v>151</v>
      </c>
      <c r="BK648" s="218">
        <f>ROUND(I648*H648,2)</f>
        <v>0</v>
      </c>
      <c r="BL648" s="19" t="s">
        <v>253</v>
      </c>
      <c r="BM648" s="217" t="s">
        <v>971</v>
      </c>
    </row>
    <row r="649" spans="1:51" s="13" customFormat="1" ht="12">
      <c r="A649" s="13"/>
      <c r="B649" s="224"/>
      <c r="C649" s="225"/>
      <c r="D649" s="226" t="s">
        <v>155</v>
      </c>
      <c r="E649" s="227" t="s">
        <v>19</v>
      </c>
      <c r="F649" s="228" t="s">
        <v>972</v>
      </c>
      <c r="G649" s="225"/>
      <c r="H649" s="227" t="s">
        <v>19</v>
      </c>
      <c r="I649" s="229"/>
      <c r="J649" s="225"/>
      <c r="K649" s="225"/>
      <c r="L649" s="230"/>
      <c r="M649" s="231"/>
      <c r="N649" s="232"/>
      <c r="O649" s="232"/>
      <c r="P649" s="232"/>
      <c r="Q649" s="232"/>
      <c r="R649" s="232"/>
      <c r="S649" s="232"/>
      <c r="T649" s="23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4" t="s">
        <v>155</v>
      </c>
      <c r="AU649" s="234" t="s">
        <v>151</v>
      </c>
      <c r="AV649" s="13" t="s">
        <v>79</v>
      </c>
      <c r="AW649" s="13" t="s">
        <v>33</v>
      </c>
      <c r="AX649" s="13" t="s">
        <v>71</v>
      </c>
      <c r="AY649" s="234" t="s">
        <v>143</v>
      </c>
    </row>
    <row r="650" spans="1:51" s="14" customFormat="1" ht="12">
      <c r="A650" s="14"/>
      <c r="B650" s="235"/>
      <c r="C650" s="236"/>
      <c r="D650" s="226" t="s">
        <v>155</v>
      </c>
      <c r="E650" s="237" t="s">
        <v>19</v>
      </c>
      <c r="F650" s="238" t="s">
        <v>973</v>
      </c>
      <c r="G650" s="236"/>
      <c r="H650" s="239">
        <v>51.04</v>
      </c>
      <c r="I650" s="240"/>
      <c r="J650" s="236"/>
      <c r="K650" s="236"/>
      <c r="L650" s="241"/>
      <c r="M650" s="242"/>
      <c r="N650" s="243"/>
      <c r="O650" s="243"/>
      <c r="P650" s="243"/>
      <c r="Q650" s="243"/>
      <c r="R650" s="243"/>
      <c r="S650" s="243"/>
      <c r="T650" s="24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5" t="s">
        <v>155</v>
      </c>
      <c r="AU650" s="245" t="s">
        <v>151</v>
      </c>
      <c r="AV650" s="14" t="s">
        <v>151</v>
      </c>
      <c r="AW650" s="14" t="s">
        <v>33</v>
      </c>
      <c r="AX650" s="14" t="s">
        <v>71</v>
      </c>
      <c r="AY650" s="245" t="s">
        <v>143</v>
      </c>
    </row>
    <row r="651" spans="1:51" s="13" customFormat="1" ht="12">
      <c r="A651" s="13"/>
      <c r="B651" s="224"/>
      <c r="C651" s="225"/>
      <c r="D651" s="226" t="s">
        <v>155</v>
      </c>
      <c r="E651" s="227" t="s">
        <v>19</v>
      </c>
      <c r="F651" s="228" t="s">
        <v>974</v>
      </c>
      <c r="G651" s="225"/>
      <c r="H651" s="227" t="s">
        <v>19</v>
      </c>
      <c r="I651" s="229"/>
      <c r="J651" s="225"/>
      <c r="K651" s="225"/>
      <c r="L651" s="230"/>
      <c r="M651" s="231"/>
      <c r="N651" s="232"/>
      <c r="O651" s="232"/>
      <c r="P651" s="232"/>
      <c r="Q651" s="232"/>
      <c r="R651" s="232"/>
      <c r="S651" s="232"/>
      <c r="T651" s="23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4" t="s">
        <v>155</v>
      </c>
      <c r="AU651" s="234" t="s">
        <v>151</v>
      </c>
      <c r="AV651" s="13" t="s">
        <v>79</v>
      </c>
      <c r="AW651" s="13" t="s">
        <v>33</v>
      </c>
      <c r="AX651" s="13" t="s">
        <v>71</v>
      </c>
      <c r="AY651" s="234" t="s">
        <v>143</v>
      </c>
    </row>
    <row r="652" spans="1:51" s="14" customFormat="1" ht="12">
      <c r="A652" s="14"/>
      <c r="B652" s="235"/>
      <c r="C652" s="236"/>
      <c r="D652" s="226" t="s">
        <v>155</v>
      </c>
      <c r="E652" s="237" t="s">
        <v>19</v>
      </c>
      <c r="F652" s="238" t="s">
        <v>975</v>
      </c>
      <c r="G652" s="236"/>
      <c r="H652" s="239">
        <v>12.77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5" t="s">
        <v>155</v>
      </c>
      <c r="AU652" s="245" t="s">
        <v>151</v>
      </c>
      <c r="AV652" s="14" t="s">
        <v>151</v>
      </c>
      <c r="AW652" s="14" t="s">
        <v>33</v>
      </c>
      <c r="AX652" s="14" t="s">
        <v>71</v>
      </c>
      <c r="AY652" s="245" t="s">
        <v>143</v>
      </c>
    </row>
    <row r="653" spans="1:51" s="15" customFormat="1" ht="12">
      <c r="A653" s="15"/>
      <c r="B653" s="246"/>
      <c r="C653" s="247"/>
      <c r="D653" s="226" t="s">
        <v>155</v>
      </c>
      <c r="E653" s="248" t="s">
        <v>19</v>
      </c>
      <c r="F653" s="249" t="s">
        <v>171</v>
      </c>
      <c r="G653" s="247"/>
      <c r="H653" s="250">
        <v>63.81</v>
      </c>
      <c r="I653" s="251"/>
      <c r="J653" s="247"/>
      <c r="K653" s="247"/>
      <c r="L653" s="252"/>
      <c r="M653" s="253"/>
      <c r="N653" s="254"/>
      <c r="O653" s="254"/>
      <c r="P653" s="254"/>
      <c r="Q653" s="254"/>
      <c r="R653" s="254"/>
      <c r="S653" s="254"/>
      <c r="T653" s="25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6" t="s">
        <v>155</v>
      </c>
      <c r="AU653" s="256" t="s">
        <v>151</v>
      </c>
      <c r="AV653" s="15" t="s">
        <v>150</v>
      </c>
      <c r="AW653" s="15" t="s">
        <v>33</v>
      </c>
      <c r="AX653" s="15" t="s">
        <v>79</v>
      </c>
      <c r="AY653" s="256" t="s">
        <v>143</v>
      </c>
    </row>
    <row r="654" spans="1:65" s="2" customFormat="1" ht="16.5" customHeight="1">
      <c r="A654" s="40"/>
      <c r="B654" s="41"/>
      <c r="C654" s="206" t="s">
        <v>976</v>
      </c>
      <c r="D654" s="206" t="s">
        <v>145</v>
      </c>
      <c r="E654" s="207" t="s">
        <v>977</v>
      </c>
      <c r="F654" s="208" t="s">
        <v>978</v>
      </c>
      <c r="G654" s="209" t="s">
        <v>174</v>
      </c>
      <c r="H654" s="210">
        <v>35</v>
      </c>
      <c r="I654" s="211"/>
      <c r="J654" s="212">
        <f>ROUND(I654*H654,2)</f>
        <v>0</v>
      </c>
      <c r="K654" s="208" t="s">
        <v>439</v>
      </c>
      <c r="L654" s="46"/>
      <c r="M654" s="213" t="s">
        <v>19</v>
      </c>
      <c r="N654" s="214" t="s">
        <v>43</v>
      </c>
      <c r="O654" s="86"/>
      <c r="P654" s="215">
        <f>O654*H654</f>
        <v>0</v>
      </c>
      <c r="Q654" s="215">
        <v>0</v>
      </c>
      <c r="R654" s="215">
        <f>Q654*H654</f>
        <v>0</v>
      </c>
      <c r="S654" s="215">
        <v>0</v>
      </c>
      <c r="T654" s="216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7" t="s">
        <v>253</v>
      </c>
      <c r="AT654" s="217" t="s">
        <v>145</v>
      </c>
      <c r="AU654" s="217" t="s">
        <v>151</v>
      </c>
      <c r="AY654" s="19" t="s">
        <v>143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9" t="s">
        <v>151</v>
      </c>
      <c r="BK654" s="218">
        <f>ROUND(I654*H654,2)</f>
        <v>0</v>
      </c>
      <c r="BL654" s="19" t="s">
        <v>253</v>
      </c>
      <c r="BM654" s="217" t="s">
        <v>979</v>
      </c>
    </row>
    <row r="655" spans="1:51" s="13" customFormat="1" ht="12">
      <c r="A655" s="13"/>
      <c r="B655" s="224"/>
      <c r="C655" s="225"/>
      <c r="D655" s="226" t="s">
        <v>155</v>
      </c>
      <c r="E655" s="227" t="s">
        <v>19</v>
      </c>
      <c r="F655" s="228" t="s">
        <v>980</v>
      </c>
      <c r="G655" s="225"/>
      <c r="H655" s="227" t="s">
        <v>19</v>
      </c>
      <c r="I655" s="229"/>
      <c r="J655" s="225"/>
      <c r="K655" s="225"/>
      <c r="L655" s="230"/>
      <c r="M655" s="231"/>
      <c r="N655" s="232"/>
      <c r="O655" s="232"/>
      <c r="P655" s="232"/>
      <c r="Q655" s="232"/>
      <c r="R655" s="232"/>
      <c r="S655" s="232"/>
      <c r="T655" s="23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4" t="s">
        <v>155</v>
      </c>
      <c r="AU655" s="234" t="s">
        <v>151</v>
      </c>
      <c r="AV655" s="13" t="s">
        <v>79</v>
      </c>
      <c r="AW655" s="13" t="s">
        <v>33</v>
      </c>
      <c r="AX655" s="13" t="s">
        <v>71</v>
      </c>
      <c r="AY655" s="234" t="s">
        <v>143</v>
      </c>
    </row>
    <row r="656" spans="1:51" s="14" customFormat="1" ht="12">
      <c r="A656" s="14"/>
      <c r="B656" s="235"/>
      <c r="C656" s="236"/>
      <c r="D656" s="226" t="s">
        <v>155</v>
      </c>
      <c r="E656" s="237" t="s">
        <v>19</v>
      </c>
      <c r="F656" s="238" t="s">
        <v>380</v>
      </c>
      <c r="G656" s="236"/>
      <c r="H656" s="239">
        <v>35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5" t="s">
        <v>155</v>
      </c>
      <c r="AU656" s="245" t="s">
        <v>151</v>
      </c>
      <c r="AV656" s="14" t="s">
        <v>151</v>
      </c>
      <c r="AW656" s="14" t="s">
        <v>33</v>
      </c>
      <c r="AX656" s="14" t="s">
        <v>79</v>
      </c>
      <c r="AY656" s="245" t="s">
        <v>143</v>
      </c>
    </row>
    <row r="657" spans="1:65" s="2" customFormat="1" ht="37.8" customHeight="1">
      <c r="A657" s="40"/>
      <c r="B657" s="41"/>
      <c r="C657" s="206" t="s">
        <v>981</v>
      </c>
      <c r="D657" s="206" t="s">
        <v>145</v>
      </c>
      <c r="E657" s="207" t="s">
        <v>982</v>
      </c>
      <c r="F657" s="208" t="s">
        <v>983</v>
      </c>
      <c r="G657" s="209" t="s">
        <v>174</v>
      </c>
      <c r="H657" s="210">
        <v>304.47</v>
      </c>
      <c r="I657" s="211"/>
      <c r="J657" s="212">
        <f>ROUND(I657*H657,2)</f>
        <v>0</v>
      </c>
      <c r="K657" s="208" t="s">
        <v>149</v>
      </c>
      <c r="L657" s="46"/>
      <c r="M657" s="213" t="s">
        <v>19</v>
      </c>
      <c r="N657" s="214" t="s">
        <v>43</v>
      </c>
      <c r="O657" s="86"/>
      <c r="P657" s="215">
        <f>O657*H657</f>
        <v>0</v>
      </c>
      <c r="Q657" s="215">
        <v>0.00266</v>
      </c>
      <c r="R657" s="215">
        <f>Q657*H657</f>
        <v>0.8098902000000001</v>
      </c>
      <c r="S657" s="215">
        <v>0</v>
      </c>
      <c r="T657" s="21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7" t="s">
        <v>253</v>
      </c>
      <c r="AT657" s="217" t="s">
        <v>145</v>
      </c>
      <c r="AU657" s="217" t="s">
        <v>151</v>
      </c>
      <c r="AY657" s="19" t="s">
        <v>143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9" t="s">
        <v>151</v>
      </c>
      <c r="BK657" s="218">
        <f>ROUND(I657*H657,2)</f>
        <v>0</v>
      </c>
      <c r="BL657" s="19" t="s">
        <v>253</v>
      </c>
      <c r="BM657" s="217" t="s">
        <v>984</v>
      </c>
    </row>
    <row r="658" spans="1:47" s="2" customFormat="1" ht="12">
      <c r="A658" s="40"/>
      <c r="B658" s="41"/>
      <c r="C658" s="42"/>
      <c r="D658" s="219" t="s">
        <v>153</v>
      </c>
      <c r="E658" s="42"/>
      <c r="F658" s="220" t="s">
        <v>985</v>
      </c>
      <c r="G658" s="42"/>
      <c r="H658" s="42"/>
      <c r="I658" s="221"/>
      <c r="J658" s="42"/>
      <c r="K658" s="42"/>
      <c r="L658" s="46"/>
      <c r="M658" s="222"/>
      <c r="N658" s="223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153</v>
      </c>
      <c r="AU658" s="19" t="s">
        <v>151</v>
      </c>
    </row>
    <row r="659" spans="1:51" s="13" customFormat="1" ht="12">
      <c r="A659" s="13"/>
      <c r="B659" s="224"/>
      <c r="C659" s="225"/>
      <c r="D659" s="226" t="s">
        <v>155</v>
      </c>
      <c r="E659" s="227" t="s">
        <v>19</v>
      </c>
      <c r="F659" s="228" t="s">
        <v>986</v>
      </c>
      <c r="G659" s="225"/>
      <c r="H659" s="227" t="s">
        <v>19</v>
      </c>
      <c r="I659" s="229"/>
      <c r="J659" s="225"/>
      <c r="K659" s="225"/>
      <c r="L659" s="230"/>
      <c r="M659" s="231"/>
      <c r="N659" s="232"/>
      <c r="O659" s="232"/>
      <c r="P659" s="232"/>
      <c r="Q659" s="232"/>
      <c r="R659" s="232"/>
      <c r="S659" s="232"/>
      <c r="T659" s="23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4" t="s">
        <v>155</v>
      </c>
      <c r="AU659" s="234" t="s">
        <v>151</v>
      </c>
      <c r="AV659" s="13" t="s">
        <v>79</v>
      </c>
      <c r="AW659" s="13" t="s">
        <v>33</v>
      </c>
      <c r="AX659" s="13" t="s">
        <v>71</v>
      </c>
      <c r="AY659" s="234" t="s">
        <v>143</v>
      </c>
    </row>
    <row r="660" spans="1:51" s="14" customFormat="1" ht="12">
      <c r="A660" s="14"/>
      <c r="B660" s="235"/>
      <c r="C660" s="236"/>
      <c r="D660" s="226" t="s">
        <v>155</v>
      </c>
      <c r="E660" s="237" t="s">
        <v>19</v>
      </c>
      <c r="F660" s="238" t="s">
        <v>931</v>
      </c>
      <c r="G660" s="236"/>
      <c r="H660" s="239">
        <v>96.31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5" t="s">
        <v>155</v>
      </c>
      <c r="AU660" s="245" t="s">
        <v>151</v>
      </c>
      <c r="AV660" s="14" t="s">
        <v>151</v>
      </c>
      <c r="AW660" s="14" t="s">
        <v>33</v>
      </c>
      <c r="AX660" s="14" t="s">
        <v>71</v>
      </c>
      <c r="AY660" s="245" t="s">
        <v>143</v>
      </c>
    </row>
    <row r="661" spans="1:51" s="13" customFormat="1" ht="12">
      <c r="A661" s="13"/>
      <c r="B661" s="224"/>
      <c r="C661" s="225"/>
      <c r="D661" s="226" t="s">
        <v>155</v>
      </c>
      <c r="E661" s="227" t="s">
        <v>19</v>
      </c>
      <c r="F661" s="228" t="s">
        <v>987</v>
      </c>
      <c r="G661" s="225"/>
      <c r="H661" s="227" t="s">
        <v>19</v>
      </c>
      <c r="I661" s="229"/>
      <c r="J661" s="225"/>
      <c r="K661" s="225"/>
      <c r="L661" s="230"/>
      <c r="M661" s="231"/>
      <c r="N661" s="232"/>
      <c r="O661" s="232"/>
      <c r="P661" s="232"/>
      <c r="Q661" s="232"/>
      <c r="R661" s="232"/>
      <c r="S661" s="232"/>
      <c r="T661" s="23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4" t="s">
        <v>155</v>
      </c>
      <c r="AU661" s="234" t="s">
        <v>151</v>
      </c>
      <c r="AV661" s="13" t="s">
        <v>79</v>
      </c>
      <c r="AW661" s="13" t="s">
        <v>33</v>
      </c>
      <c r="AX661" s="13" t="s">
        <v>71</v>
      </c>
      <c r="AY661" s="234" t="s">
        <v>143</v>
      </c>
    </row>
    <row r="662" spans="1:51" s="14" customFormat="1" ht="12">
      <c r="A662" s="14"/>
      <c r="B662" s="235"/>
      <c r="C662" s="236"/>
      <c r="D662" s="226" t="s">
        <v>155</v>
      </c>
      <c r="E662" s="237" t="s">
        <v>19</v>
      </c>
      <c r="F662" s="238" t="s">
        <v>988</v>
      </c>
      <c r="G662" s="236"/>
      <c r="H662" s="239">
        <v>6.08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5" t="s">
        <v>155</v>
      </c>
      <c r="AU662" s="245" t="s">
        <v>151</v>
      </c>
      <c r="AV662" s="14" t="s">
        <v>151</v>
      </c>
      <c r="AW662" s="14" t="s">
        <v>33</v>
      </c>
      <c r="AX662" s="14" t="s">
        <v>71</v>
      </c>
      <c r="AY662" s="245" t="s">
        <v>143</v>
      </c>
    </row>
    <row r="663" spans="1:51" s="13" customFormat="1" ht="12">
      <c r="A663" s="13"/>
      <c r="B663" s="224"/>
      <c r="C663" s="225"/>
      <c r="D663" s="226" t="s">
        <v>155</v>
      </c>
      <c r="E663" s="227" t="s">
        <v>19</v>
      </c>
      <c r="F663" s="228" t="s">
        <v>989</v>
      </c>
      <c r="G663" s="225"/>
      <c r="H663" s="227" t="s">
        <v>19</v>
      </c>
      <c r="I663" s="229"/>
      <c r="J663" s="225"/>
      <c r="K663" s="225"/>
      <c r="L663" s="230"/>
      <c r="M663" s="231"/>
      <c r="N663" s="232"/>
      <c r="O663" s="232"/>
      <c r="P663" s="232"/>
      <c r="Q663" s="232"/>
      <c r="R663" s="232"/>
      <c r="S663" s="232"/>
      <c r="T663" s="23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4" t="s">
        <v>155</v>
      </c>
      <c r="AU663" s="234" t="s">
        <v>151</v>
      </c>
      <c r="AV663" s="13" t="s">
        <v>79</v>
      </c>
      <c r="AW663" s="13" t="s">
        <v>33</v>
      </c>
      <c r="AX663" s="13" t="s">
        <v>71</v>
      </c>
      <c r="AY663" s="234" t="s">
        <v>143</v>
      </c>
    </row>
    <row r="664" spans="1:51" s="14" customFormat="1" ht="12">
      <c r="A664" s="14"/>
      <c r="B664" s="235"/>
      <c r="C664" s="236"/>
      <c r="D664" s="226" t="s">
        <v>155</v>
      </c>
      <c r="E664" s="237" t="s">
        <v>19</v>
      </c>
      <c r="F664" s="238" t="s">
        <v>990</v>
      </c>
      <c r="G664" s="236"/>
      <c r="H664" s="239">
        <v>171.35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5" t="s">
        <v>155</v>
      </c>
      <c r="AU664" s="245" t="s">
        <v>151</v>
      </c>
      <c r="AV664" s="14" t="s">
        <v>151</v>
      </c>
      <c r="AW664" s="14" t="s">
        <v>33</v>
      </c>
      <c r="AX664" s="14" t="s">
        <v>71</v>
      </c>
      <c r="AY664" s="245" t="s">
        <v>143</v>
      </c>
    </row>
    <row r="665" spans="1:51" s="13" customFormat="1" ht="12">
      <c r="A665" s="13"/>
      <c r="B665" s="224"/>
      <c r="C665" s="225"/>
      <c r="D665" s="226" t="s">
        <v>155</v>
      </c>
      <c r="E665" s="227" t="s">
        <v>19</v>
      </c>
      <c r="F665" s="228" t="s">
        <v>991</v>
      </c>
      <c r="G665" s="225"/>
      <c r="H665" s="227" t="s">
        <v>19</v>
      </c>
      <c r="I665" s="229"/>
      <c r="J665" s="225"/>
      <c r="K665" s="225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155</v>
      </c>
      <c r="AU665" s="234" t="s">
        <v>151</v>
      </c>
      <c r="AV665" s="13" t="s">
        <v>79</v>
      </c>
      <c r="AW665" s="13" t="s">
        <v>33</v>
      </c>
      <c r="AX665" s="13" t="s">
        <v>71</v>
      </c>
      <c r="AY665" s="234" t="s">
        <v>143</v>
      </c>
    </row>
    <row r="666" spans="1:51" s="14" customFormat="1" ht="12">
      <c r="A666" s="14"/>
      <c r="B666" s="235"/>
      <c r="C666" s="236"/>
      <c r="D666" s="226" t="s">
        <v>155</v>
      </c>
      <c r="E666" s="237" t="s">
        <v>19</v>
      </c>
      <c r="F666" s="238" t="s">
        <v>992</v>
      </c>
      <c r="G666" s="236"/>
      <c r="H666" s="239">
        <v>26.17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5" t="s">
        <v>155</v>
      </c>
      <c r="AU666" s="245" t="s">
        <v>151</v>
      </c>
      <c r="AV666" s="14" t="s">
        <v>151</v>
      </c>
      <c r="AW666" s="14" t="s">
        <v>33</v>
      </c>
      <c r="AX666" s="14" t="s">
        <v>71</v>
      </c>
      <c r="AY666" s="245" t="s">
        <v>143</v>
      </c>
    </row>
    <row r="667" spans="1:51" s="13" customFormat="1" ht="12">
      <c r="A667" s="13"/>
      <c r="B667" s="224"/>
      <c r="C667" s="225"/>
      <c r="D667" s="226" t="s">
        <v>155</v>
      </c>
      <c r="E667" s="227" t="s">
        <v>19</v>
      </c>
      <c r="F667" s="228" t="s">
        <v>993</v>
      </c>
      <c r="G667" s="225"/>
      <c r="H667" s="227" t="s">
        <v>19</v>
      </c>
      <c r="I667" s="229"/>
      <c r="J667" s="225"/>
      <c r="K667" s="225"/>
      <c r="L667" s="230"/>
      <c r="M667" s="231"/>
      <c r="N667" s="232"/>
      <c r="O667" s="232"/>
      <c r="P667" s="232"/>
      <c r="Q667" s="232"/>
      <c r="R667" s="232"/>
      <c r="S667" s="232"/>
      <c r="T667" s="23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4" t="s">
        <v>155</v>
      </c>
      <c r="AU667" s="234" t="s">
        <v>151</v>
      </c>
      <c r="AV667" s="13" t="s">
        <v>79</v>
      </c>
      <c r="AW667" s="13" t="s">
        <v>33</v>
      </c>
      <c r="AX667" s="13" t="s">
        <v>71</v>
      </c>
      <c r="AY667" s="234" t="s">
        <v>143</v>
      </c>
    </row>
    <row r="668" spans="1:51" s="14" customFormat="1" ht="12">
      <c r="A668" s="14"/>
      <c r="B668" s="235"/>
      <c r="C668" s="236"/>
      <c r="D668" s="226" t="s">
        <v>155</v>
      </c>
      <c r="E668" s="237" t="s">
        <v>19</v>
      </c>
      <c r="F668" s="238" t="s">
        <v>994</v>
      </c>
      <c r="G668" s="236"/>
      <c r="H668" s="239">
        <v>4.56</v>
      </c>
      <c r="I668" s="240"/>
      <c r="J668" s="236"/>
      <c r="K668" s="236"/>
      <c r="L668" s="241"/>
      <c r="M668" s="242"/>
      <c r="N668" s="243"/>
      <c r="O668" s="243"/>
      <c r="P668" s="243"/>
      <c r="Q668" s="243"/>
      <c r="R668" s="243"/>
      <c r="S668" s="243"/>
      <c r="T668" s="24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5" t="s">
        <v>155</v>
      </c>
      <c r="AU668" s="245" t="s">
        <v>151</v>
      </c>
      <c r="AV668" s="14" t="s">
        <v>151</v>
      </c>
      <c r="AW668" s="14" t="s">
        <v>33</v>
      </c>
      <c r="AX668" s="14" t="s">
        <v>71</v>
      </c>
      <c r="AY668" s="245" t="s">
        <v>143</v>
      </c>
    </row>
    <row r="669" spans="1:51" s="15" customFormat="1" ht="12">
      <c r="A669" s="15"/>
      <c r="B669" s="246"/>
      <c r="C669" s="247"/>
      <c r="D669" s="226" t="s">
        <v>155</v>
      </c>
      <c r="E669" s="248" t="s">
        <v>19</v>
      </c>
      <c r="F669" s="249" t="s">
        <v>171</v>
      </c>
      <c r="G669" s="247"/>
      <c r="H669" s="250">
        <v>304.47</v>
      </c>
      <c r="I669" s="251"/>
      <c r="J669" s="247"/>
      <c r="K669" s="247"/>
      <c r="L669" s="252"/>
      <c r="M669" s="253"/>
      <c r="N669" s="254"/>
      <c r="O669" s="254"/>
      <c r="P669" s="254"/>
      <c r="Q669" s="254"/>
      <c r="R669" s="254"/>
      <c r="S669" s="254"/>
      <c r="T669" s="25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56" t="s">
        <v>155</v>
      </c>
      <c r="AU669" s="256" t="s">
        <v>151</v>
      </c>
      <c r="AV669" s="15" t="s">
        <v>150</v>
      </c>
      <c r="AW669" s="15" t="s">
        <v>33</v>
      </c>
      <c r="AX669" s="15" t="s">
        <v>79</v>
      </c>
      <c r="AY669" s="256" t="s">
        <v>143</v>
      </c>
    </row>
    <row r="670" spans="1:65" s="2" customFormat="1" ht="37.8" customHeight="1">
      <c r="A670" s="40"/>
      <c r="B670" s="41"/>
      <c r="C670" s="206" t="s">
        <v>995</v>
      </c>
      <c r="D670" s="206" t="s">
        <v>145</v>
      </c>
      <c r="E670" s="207" t="s">
        <v>996</v>
      </c>
      <c r="F670" s="208" t="s">
        <v>997</v>
      </c>
      <c r="G670" s="209" t="s">
        <v>174</v>
      </c>
      <c r="H670" s="210">
        <v>1.91</v>
      </c>
      <c r="I670" s="211"/>
      <c r="J670" s="212">
        <f>ROUND(I670*H670,2)</f>
        <v>0</v>
      </c>
      <c r="K670" s="208" t="s">
        <v>149</v>
      </c>
      <c r="L670" s="46"/>
      <c r="M670" s="213" t="s">
        <v>19</v>
      </c>
      <c r="N670" s="214" t="s">
        <v>43</v>
      </c>
      <c r="O670" s="86"/>
      <c r="P670" s="215">
        <f>O670*H670</f>
        <v>0</v>
      </c>
      <c r="Q670" s="215">
        <v>0.00425</v>
      </c>
      <c r="R670" s="215">
        <f>Q670*H670</f>
        <v>0.0081175</v>
      </c>
      <c r="S670" s="215">
        <v>0</v>
      </c>
      <c r="T670" s="21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17" t="s">
        <v>253</v>
      </c>
      <c r="AT670" s="217" t="s">
        <v>145</v>
      </c>
      <c r="AU670" s="217" t="s">
        <v>151</v>
      </c>
      <c r="AY670" s="19" t="s">
        <v>143</v>
      </c>
      <c r="BE670" s="218">
        <f>IF(N670="základní",J670,0)</f>
        <v>0</v>
      </c>
      <c r="BF670" s="218">
        <f>IF(N670="snížená",J670,0)</f>
        <v>0</v>
      </c>
      <c r="BG670" s="218">
        <f>IF(N670="zákl. přenesená",J670,0)</f>
        <v>0</v>
      </c>
      <c r="BH670" s="218">
        <f>IF(N670="sníž. přenesená",J670,0)</f>
        <v>0</v>
      </c>
      <c r="BI670" s="218">
        <f>IF(N670="nulová",J670,0)</f>
        <v>0</v>
      </c>
      <c r="BJ670" s="19" t="s">
        <v>151</v>
      </c>
      <c r="BK670" s="218">
        <f>ROUND(I670*H670,2)</f>
        <v>0</v>
      </c>
      <c r="BL670" s="19" t="s">
        <v>253</v>
      </c>
      <c r="BM670" s="217" t="s">
        <v>998</v>
      </c>
    </row>
    <row r="671" spans="1:47" s="2" customFormat="1" ht="12">
      <c r="A671" s="40"/>
      <c r="B671" s="41"/>
      <c r="C671" s="42"/>
      <c r="D671" s="219" t="s">
        <v>153</v>
      </c>
      <c r="E671" s="42"/>
      <c r="F671" s="220" t="s">
        <v>999</v>
      </c>
      <c r="G671" s="42"/>
      <c r="H671" s="42"/>
      <c r="I671" s="221"/>
      <c r="J671" s="42"/>
      <c r="K671" s="42"/>
      <c r="L671" s="46"/>
      <c r="M671" s="222"/>
      <c r="N671" s="223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153</v>
      </c>
      <c r="AU671" s="19" t="s">
        <v>151</v>
      </c>
    </row>
    <row r="672" spans="1:51" s="13" customFormat="1" ht="12">
      <c r="A672" s="13"/>
      <c r="B672" s="224"/>
      <c r="C672" s="225"/>
      <c r="D672" s="226" t="s">
        <v>155</v>
      </c>
      <c r="E672" s="227" t="s">
        <v>19</v>
      </c>
      <c r="F672" s="228" t="s">
        <v>1000</v>
      </c>
      <c r="G672" s="225"/>
      <c r="H672" s="227" t="s">
        <v>19</v>
      </c>
      <c r="I672" s="229"/>
      <c r="J672" s="225"/>
      <c r="K672" s="225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155</v>
      </c>
      <c r="AU672" s="234" t="s">
        <v>151</v>
      </c>
      <c r="AV672" s="13" t="s">
        <v>79</v>
      </c>
      <c r="AW672" s="13" t="s">
        <v>33</v>
      </c>
      <c r="AX672" s="13" t="s">
        <v>71</v>
      </c>
      <c r="AY672" s="234" t="s">
        <v>143</v>
      </c>
    </row>
    <row r="673" spans="1:51" s="14" customFormat="1" ht="12">
      <c r="A673" s="14"/>
      <c r="B673" s="235"/>
      <c r="C673" s="236"/>
      <c r="D673" s="226" t="s">
        <v>155</v>
      </c>
      <c r="E673" s="237" t="s">
        <v>19</v>
      </c>
      <c r="F673" s="238" t="s">
        <v>1001</v>
      </c>
      <c r="G673" s="236"/>
      <c r="H673" s="239">
        <v>1.91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155</v>
      </c>
      <c r="AU673" s="245" t="s">
        <v>151</v>
      </c>
      <c r="AV673" s="14" t="s">
        <v>151</v>
      </c>
      <c r="AW673" s="14" t="s">
        <v>33</v>
      </c>
      <c r="AX673" s="14" t="s">
        <v>79</v>
      </c>
      <c r="AY673" s="245" t="s">
        <v>143</v>
      </c>
    </row>
    <row r="674" spans="1:65" s="2" customFormat="1" ht="44.25" customHeight="1">
      <c r="A674" s="40"/>
      <c r="B674" s="41"/>
      <c r="C674" s="206" t="s">
        <v>1002</v>
      </c>
      <c r="D674" s="206" t="s">
        <v>145</v>
      </c>
      <c r="E674" s="207" t="s">
        <v>1003</v>
      </c>
      <c r="F674" s="208" t="s">
        <v>1004</v>
      </c>
      <c r="G674" s="209" t="s">
        <v>174</v>
      </c>
      <c r="H674" s="210">
        <v>86.4</v>
      </c>
      <c r="I674" s="211"/>
      <c r="J674" s="212">
        <f>ROUND(I674*H674,2)</f>
        <v>0</v>
      </c>
      <c r="K674" s="208" t="s">
        <v>149</v>
      </c>
      <c r="L674" s="46"/>
      <c r="M674" s="213" t="s">
        <v>19</v>
      </c>
      <c r="N674" s="214" t="s">
        <v>43</v>
      </c>
      <c r="O674" s="86"/>
      <c r="P674" s="215">
        <f>O674*H674</f>
        <v>0</v>
      </c>
      <c r="Q674" s="215">
        <v>0.00291</v>
      </c>
      <c r="R674" s="215">
        <f>Q674*H674</f>
        <v>0.251424</v>
      </c>
      <c r="S674" s="215">
        <v>0</v>
      </c>
      <c r="T674" s="216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7" t="s">
        <v>253</v>
      </c>
      <c r="AT674" s="217" t="s">
        <v>145</v>
      </c>
      <c r="AU674" s="217" t="s">
        <v>151</v>
      </c>
      <c r="AY674" s="19" t="s">
        <v>143</v>
      </c>
      <c r="BE674" s="218">
        <f>IF(N674="základní",J674,0)</f>
        <v>0</v>
      </c>
      <c r="BF674" s="218">
        <f>IF(N674="snížená",J674,0)</f>
        <v>0</v>
      </c>
      <c r="BG674" s="218">
        <f>IF(N674="zákl. přenesená",J674,0)</f>
        <v>0</v>
      </c>
      <c r="BH674" s="218">
        <f>IF(N674="sníž. přenesená",J674,0)</f>
        <v>0</v>
      </c>
      <c r="BI674" s="218">
        <f>IF(N674="nulová",J674,0)</f>
        <v>0</v>
      </c>
      <c r="BJ674" s="19" t="s">
        <v>151</v>
      </c>
      <c r="BK674" s="218">
        <f>ROUND(I674*H674,2)</f>
        <v>0</v>
      </c>
      <c r="BL674" s="19" t="s">
        <v>253</v>
      </c>
      <c r="BM674" s="217" t="s">
        <v>1005</v>
      </c>
    </row>
    <row r="675" spans="1:47" s="2" customFormat="1" ht="12">
      <c r="A675" s="40"/>
      <c r="B675" s="41"/>
      <c r="C675" s="42"/>
      <c r="D675" s="219" t="s">
        <v>153</v>
      </c>
      <c r="E675" s="42"/>
      <c r="F675" s="220" t="s">
        <v>1006</v>
      </c>
      <c r="G675" s="42"/>
      <c r="H675" s="42"/>
      <c r="I675" s="221"/>
      <c r="J675" s="42"/>
      <c r="K675" s="42"/>
      <c r="L675" s="46"/>
      <c r="M675" s="222"/>
      <c r="N675" s="223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153</v>
      </c>
      <c r="AU675" s="19" t="s">
        <v>151</v>
      </c>
    </row>
    <row r="676" spans="1:51" s="13" customFormat="1" ht="12">
      <c r="A676" s="13"/>
      <c r="B676" s="224"/>
      <c r="C676" s="225"/>
      <c r="D676" s="226" t="s">
        <v>155</v>
      </c>
      <c r="E676" s="227" t="s">
        <v>19</v>
      </c>
      <c r="F676" s="228" t="s">
        <v>1007</v>
      </c>
      <c r="G676" s="225"/>
      <c r="H676" s="227" t="s">
        <v>19</v>
      </c>
      <c r="I676" s="229"/>
      <c r="J676" s="225"/>
      <c r="K676" s="225"/>
      <c r="L676" s="230"/>
      <c r="M676" s="231"/>
      <c r="N676" s="232"/>
      <c r="O676" s="232"/>
      <c r="P676" s="232"/>
      <c r="Q676" s="232"/>
      <c r="R676" s="232"/>
      <c r="S676" s="232"/>
      <c r="T676" s="23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4" t="s">
        <v>155</v>
      </c>
      <c r="AU676" s="234" t="s">
        <v>151</v>
      </c>
      <c r="AV676" s="13" t="s">
        <v>79</v>
      </c>
      <c r="AW676" s="13" t="s">
        <v>33</v>
      </c>
      <c r="AX676" s="13" t="s">
        <v>71</v>
      </c>
      <c r="AY676" s="234" t="s">
        <v>143</v>
      </c>
    </row>
    <row r="677" spans="1:51" s="14" customFormat="1" ht="12">
      <c r="A677" s="14"/>
      <c r="B677" s="235"/>
      <c r="C677" s="236"/>
      <c r="D677" s="226" t="s">
        <v>155</v>
      </c>
      <c r="E677" s="237" t="s">
        <v>19</v>
      </c>
      <c r="F677" s="238" t="s">
        <v>417</v>
      </c>
      <c r="G677" s="236"/>
      <c r="H677" s="239">
        <v>40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5" t="s">
        <v>155</v>
      </c>
      <c r="AU677" s="245" t="s">
        <v>151</v>
      </c>
      <c r="AV677" s="14" t="s">
        <v>151</v>
      </c>
      <c r="AW677" s="14" t="s">
        <v>33</v>
      </c>
      <c r="AX677" s="14" t="s">
        <v>71</v>
      </c>
      <c r="AY677" s="245" t="s">
        <v>143</v>
      </c>
    </row>
    <row r="678" spans="1:51" s="13" customFormat="1" ht="12">
      <c r="A678" s="13"/>
      <c r="B678" s="224"/>
      <c r="C678" s="225"/>
      <c r="D678" s="226" t="s">
        <v>155</v>
      </c>
      <c r="E678" s="227" t="s">
        <v>19</v>
      </c>
      <c r="F678" s="228" t="s">
        <v>1008</v>
      </c>
      <c r="G678" s="225"/>
      <c r="H678" s="227" t="s">
        <v>19</v>
      </c>
      <c r="I678" s="229"/>
      <c r="J678" s="225"/>
      <c r="K678" s="225"/>
      <c r="L678" s="230"/>
      <c r="M678" s="231"/>
      <c r="N678" s="232"/>
      <c r="O678" s="232"/>
      <c r="P678" s="232"/>
      <c r="Q678" s="232"/>
      <c r="R678" s="232"/>
      <c r="S678" s="232"/>
      <c r="T678" s="23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4" t="s">
        <v>155</v>
      </c>
      <c r="AU678" s="234" t="s">
        <v>151</v>
      </c>
      <c r="AV678" s="13" t="s">
        <v>79</v>
      </c>
      <c r="AW678" s="13" t="s">
        <v>33</v>
      </c>
      <c r="AX678" s="13" t="s">
        <v>71</v>
      </c>
      <c r="AY678" s="234" t="s">
        <v>143</v>
      </c>
    </row>
    <row r="679" spans="1:51" s="14" customFormat="1" ht="12">
      <c r="A679" s="14"/>
      <c r="B679" s="235"/>
      <c r="C679" s="236"/>
      <c r="D679" s="226" t="s">
        <v>155</v>
      </c>
      <c r="E679" s="237" t="s">
        <v>19</v>
      </c>
      <c r="F679" s="238" t="s">
        <v>1009</v>
      </c>
      <c r="G679" s="236"/>
      <c r="H679" s="239">
        <v>25.8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5" t="s">
        <v>155</v>
      </c>
      <c r="AU679" s="245" t="s">
        <v>151</v>
      </c>
      <c r="AV679" s="14" t="s">
        <v>151</v>
      </c>
      <c r="AW679" s="14" t="s">
        <v>33</v>
      </c>
      <c r="AX679" s="14" t="s">
        <v>71</v>
      </c>
      <c r="AY679" s="245" t="s">
        <v>143</v>
      </c>
    </row>
    <row r="680" spans="1:51" s="13" customFormat="1" ht="12">
      <c r="A680" s="13"/>
      <c r="B680" s="224"/>
      <c r="C680" s="225"/>
      <c r="D680" s="226" t="s">
        <v>155</v>
      </c>
      <c r="E680" s="227" t="s">
        <v>19</v>
      </c>
      <c r="F680" s="228" t="s">
        <v>1010</v>
      </c>
      <c r="G680" s="225"/>
      <c r="H680" s="227" t="s">
        <v>19</v>
      </c>
      <c r="I680" s="229"/>
      <c r="J680" s="225"/>
      <c r="K680" s="225"/>
      <c r="L680" s="230"/>
      <c r="M680" s="231"/>
      <c r="N680" s="232"/>
      <c r="O680" s="232"/>
      <c r="P680" s="232"/>
      <c r="Q680" s="232"/>
      <c r="R680" s="232"/>
      <c r="S680" s="232"/>
      <c r="T680" s="23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4" t="s">
        <v>155</v>
      </c>
      <c r="AU680" s="234" t="s">
        <v>151</v>
      </c>
      <c r="AV680" s="13" t="s">
        <v>79</v>
      </c>
      <c r="AW680" s="13" t="s">
        <v>33</v>
      </c>
      <c r="AX680" s="13" t="s">
        <v>71</v>
      </c>
      <c r="AY680" s="234" t="s">
        <v>143</v>
      </c>
    </row>
    <row r="681" spans="1:51" s="14" customFormat="1" ht="12">
      <c r="A681" s="14"/>
      <c r="B681" s="235"/>
      <c r="C681" s="236"/>
      <c r="D681" s="226" t="s">
        <v>155</v>
      </c>
      <c r="E681" s="237" t="s">
        <v>19</v>
      </c>
      <c r="F681" s="238" t="s">
        <v>1011</v>
      </c>
      <c r="G681" s="236"/>
      <c r="H681" s="239">
        <v>20.6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155</v>
      </c>
      <c r="AU681" s="245" t="s">
        <v>151</v>
      </c>
      <c r="AV681" s="14" t="s">
        <v>151</v>
      </c>
      <c r="AW681" s="14" t="s">
        <v>33</v>
      </c>
      <c r="AX681" s="14" t="s">
        <v>71</v>
      </c>
      <c r="AY681" s="245" t="s">
        <v>143</v>
      </c>
    </row>
    <row r="682" spans="1:51" s="15" customFormat="1" ht="12">
      <c r="A682" s="15"/>
      <c r="B682" s="246"/>
      <c r="C682" s="247"/>
      <c r="D682" s="226" t="s">
        <v>155</v>
      </c>
      <c r="E682" s="248" t="s">
        <v>19</v>
      </c>
      <c r="F682" s="249" t="s">
        <v>171</v>
      </c>
      <c r="G682" s="247"/>
      <c r="H682" s="250">
        <v>86.4</v>
      </c>
      <c r="I682" s="251"/>
      <c r="J682" s="247"/>
      <c r="K682" s="247"/>
      <c r="L682" s="252"/>
      <c r="M682" s="253"/>
      <c r="N682" s="254"/>
      <c r="O682" s="254"/>
      <c r="P682" s="254"/>
      <c r="Q682" s="254"/>
      <c r="R682" s="254"/>
      <c r="S682" s="254"/>
      <c r="T682" s="25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56" t="s">
        <v>155</v>
      </c>
      <c r="AU682" s="256" t="s">
        <v>151</v>
      </c>
      <c r="AV682" s="15" t="s">
        <v>150</v>
      </c>
      <c r="AW682" s="15" t="s">
        <v>33</v>
      </c>
      <c r="AX682" s="15" t="s">
        <v>79</v>
      </c>
      <c r="AY682" s="256" t="s">
        <v>143</v>
      </c>
    </row>
    <row r="683" spans="1:65" s="2" customFormat="1" ht="33" customHeight="1">
      <c r="A683" s="40"/>
      <c r="B683" s="41"/>
      <c r="C683" s="206" t="s">
        <v>1012</v>
      </c>
      <c r="D683" s="206" t="s">
        <v>145</v>
      </c>
      <c r="E683" s="207" t="s">
        <v>1013</v>
      </c>
      <c r="F683" s="208" t="s">
        <v>1014</v>
      </c>
      <c r="G683" s="209" t="s">
        <v>174</v>
      </c>
      <c r="H683" s="210">
        <v>76.91</v>
      </c>
      <c r="I683" s="211"/>
      <c r="J683" s="212">
        <f>ROUND(I683*H683,2)</f>
        <v>0</v>
      </c>
      <c r="K683" s="208" t="s">
        <v>149</v>
      </c>
      <c r="L683" s="46"/>
      <c r="M683" s="213" t="s">
        <v>19</v>
      </c>
      <c r="N683" s="214" t="s">
        <v>43</v>
      </c>
      <c r="O683" s="86"/>
      <c r="P683" s="215">
        <f>O683*H683</f>
        <v>0</v>
      </c>
      <c r="Q683" s="215">
        <v>0.00146</v>
      </c>
      <c r="R683" s="215">
        <f>Q683*H683</f>
        <v>0.11228859999999999</v>
      </c>
      <c r="S683" s="215">
        <v>0</v>
      </c>
      <c r="T683" s="216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17" t="s">
        <v>253</v>
      </c>
      <c r="AT683" s="217" t="s">
        <v>145</v>
      </c>
      <c r="AU683" s="217" t="s">
        <v>151</v>
      </c>
      <c r="AY683" s="19" t="s">
        <v>143</v>
      </c>
      <c r="BE683" s="218">
        <f>IF(N683="základní",J683,0)</f>
        <v>0</v>
      </c>
      <c r="BF683" s="218">
        <f>IF(N683="snížená",J683,0)</f>
        <v>0</v>
      </c>
      <c r="BG683" s="218">
        <f>IF(N683="zákl. přenesená",J683,0)</f>
        <v>0</v>
      </c>
      <c r="BH683" s="218">
        <f>IF(N683="sníž. přenesená",J683,0)</f>
        <v>0</v>
      </c>
      <c r="BI683" s="218">
        <f>IF(N683="nulová",J683,0)</f>
        <v>0</v>
      </c>
      <c r="BJ683" s="19" t="s">
        <v>151</v>
      </c>
      <c r="BK683" s="218">
        <f>ROUND(I683*H683,2)</f>
        <v>0</v>
      </c>
      <c r="BL683" s="19" t="s">
        <v>253</v>
      </c>
      <c r="BM683" s="217" t="s">
        <v>1015</v>
      </c>
    </row>
    <row r="684" spans="1:47" s="2" customFormat="1" ht="12">
      <c r="A684" s="40"/>
      <c r="B684" s="41"/>
      <c r="C684" s="42"/>
      <c r="D684" s="219" t="s">
        <v>153</v>
      </c>
      <c r="E684" s="42"/>
      <c r="F684" s="220" t="s">
        <v>1016</v>
      </c>
      <c r="G684" s="42"/>
      <c r="H684" s="42"/>
      <c r="I684" s="221"/>
      <c r="J684" s="42"/>
      <c r="K684" s="42"/>
      <c r="L684" s="46"/>
      <c r="M684" s="222"/>
      <c r="N684" s="223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153</v>
      </c>
      <c r="AU684" s="19" t="s">
        <v>151</v>
      </c>
    </row>
    <row r="685" spans="1:47" s="2" customFormat="1" ht="12">
      <c r="A685" s="40"/>
      <c r="B685" s="41"/>
      <c r="C685" s="42"/>
      <c r="D685" s="226" t="s">
        <v>213</v>
      </c>
      <c r="E685" s="42"/>
      <c r="F685" s="257" t="s">
        <v>1017</v>
      </c>
      <c r="G685" s="42"/>
      <c r="H685" s="42"/>
      <c r="I685" s="221"/>
      <c r="J685" s="42"/>
      <c r="K685" s="42"/>
      <c r="L685" s="46"/>
      <c r="M685" s="222"/>
      <c r="N685" s="223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213</v>
      </c>
      <c r="AU685" s="19" t="s">
        <v>151</v>
      </c>
    </row>
    <row r="686" spans="1:51" s="13" customFormat="1" ht="12">
      <c r="A686" s="13"/>
      <c r="B686" s="224"/>
      <c r="C686" s="225"/>
      <c r="D686" s="226" t="s">
        <v>155</v>
      </c>
      <c r="E686" s="227" t="s">
        <v>19</v>
      </c>
      <c r="F686" s="228" t="s">
        <v>1018</v>
      </c>
      <c r="G686" s="225"/>
      <c r="H686" s="227" t="s">
        <v>19</v>
      </c>
      <c r="I686" s="229"/>
      <c r="J686" s="225"/>
      <c r="K686" s="225"/>
      <c r="L686" s="230"/>
      <c r="M686" s="231"/>
      <c r="N686" s="232"/>
      <c r="O686" s="232"/>
      <c r="P686" s="232"/>
      <c r="Q686" s="232"/>
      <c r="R686" s="232"/>
      <c r="S686" s="232"/>
      <c r="T686" s="23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4" t="s">
        <v>155</v>
      </c>
      <c r="AU686" s="234" t="s">
        <v>151</v>
      </c>
      <c r="AV686" s="13" t="s">
        <v>79</v>
      </c>
      <c r="AW686" s="13" t="s">
        <v>33</v>
      </c>
      <c r="AX686" s="13" t="s">
        <v>71</v>
      </c>
      <c r="AY686" s="234" t="s">
        <v>143</v>
      </c>
    </row>
    <row r="687" spans="1:51" s="14" customFormat="1" ht="12">
      <c r="A687" s="14"/>
      <c r="B687" s="235"/>
      <c r="C687" s="236"/>
      <c r="D687" s="226" t="s">
        <v>155</v>
      </c>
      <c r="E687" s="237" t="s">
        <v>19</v>
      </c>
      <c r="F687" s="238" t="s">
        <v>1019</v>
      </c>
      <c r="G687" s="236"/>
      <c r="H687" s="239">
        <v>22.08</v>
      </c>
      <c r="I687" s="240"/>
      <c r="J687" s="236"/>
      <c r="K687" s="236"/>
      <c r="L687" s="241"/>
      <c r="M687" s="242"/>
      <c r="N687" s="243"/>
      <c r="O687" s="243"/>
      <c r="P687" s="243"/>
      <c r="Q687" s="243"/>
      <c r="R687" s="243"/>
      <c r="S687" s="243"/>
      <c r="T687" s="24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5" t="s">
        <v>155</v>
      </c>
      <c r="AU687" s="245" t="s">
        <v>151</v>
      </c>
      <c r="AV687" s="14" t="s">
        <v>151</v>
      </c>
      <c r="AW687" s="14" t="s">
        <v>33</v>
      </c>
      <c r="AX687" s="14" t="s">
        <v>71</v>
      </c>
      <c r="AY687" s="245" t="s">
        <v>143</v>
      </c>
    </row>
    <row r="688" spans="1:51" s="13" customFormat="1" ht="12">
      <c r="A688" s="13"/>
      <c r="B688" s="224"/>
      <c r="C688" s="225"/>
      <c r="D688" s="226" t="s">
        <v>155</v>
      </c>
      <c r="E688" s="227" t="s">
        <v>19</v>
      </c>
      <c r="F688" s="228" t="s">
        <v>1020</v>
      </c>
      <c r="G688" s="225"/>
      <c r="H688" s="227" t="s">
        <v>19</v>
      </c>
      <c r="I688" s="229"/>
      <c r="J688" s="225"/>
      <c r="K688" s="225"/>
      <c r="L688" s="230"/>
      <c r="M688" s="231"/>
      <c r="N688" s="232"/>
      <c r="O688" s="232"/>
      <c r="P688" s="232"/>
      <c r="Q688" s="232"/>
      <c r="R688" s="232"/>
      <c r="S688" s="232"/>
      <c r="T688" s="23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4" t="s">
        <v>155</v>
      </c>
      <c r="AU688" s="234" t="s">
        <v>151</v>
      </c>
      <c r="AV688" s="13" t="s">
        <v>79</v>
      </c>
      <c r="AW688" s="13" t="s">
        <v>33</v>
      </c>
      <c r="AX688" s="13" t="s">
        <v>71</v>
      </c>
      <c r="AY688" s="234" t="s">
        <v>143</v>
      </c>
    </row>
    <row r="689" spans="1:51" s="14" customFormat="1" ht="12">
      <c r="A689" s="14"/>
      <c r="B689" s="235"/>
      <c r="C689" s="236"/>
      <c r="D689" s="226" t="s">
        <v>155</v>
      </c>
      <c r="E689" s="237" t="s">
        <v>19</v>
      </c>
      <c r="F689" s="238" t="s">
        <v>1021</v>
      </c>
      <c r="G689" s="236"/>
      <c r="H689" s="239">
        <v>1.28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5" t="s">
        <v>155</v>
      </c>
      <c r="AU689" s="245" t="s">
        <v>151</v>
      </c>
      <c r="AV689" s="14" t="s">
        <v>151</v>
      </c>
      <c r="AW689" s="14" t="s">
        <v>33</v>
      </c>
      <c r="AX689" s="14" t="s">
        <v>71</v>
      </c>
      <c r="AY689" s="245" t="s">
        <v>143</v>
      </c>
    </row>
    <row r="690" spans="1:51" s="13" customFormat="1" ht="12">
      <c r="A690" s="13"/>
      <c r="B690" s="224"/>
      <c r="C690" s="225"/>
      <c r="D690" s="226" t="s">
        <v>155</v>
      </c>
      <c r="E690" s="227" t="s">
        <v>19</v>
      </c>
      <c r="F690" s="228" t="s">
        <v>1022</v>
      </c>
      <c r="G690" s="225"/>
      <c r="H690" s="227" t="s">
        <v>19</v>
      </c>
      <c r="I690" s="229"/>
      <c r="J690" s="225"/>
      <c r="K690" s="225"/>
      <c r="L690" s="230"/>
      <c r="M690" s="231"/>
      <c r="N690" s="232"/>
      <c r="O690" s="232"/>
      <c r="P690" s="232"/>
      <c r="Q690" s="232"/>
      <c r="R690" s="232"/>
      <c r="S690" s="232"/>
      <c r="T690" s="23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4" t="s">
        <v>155</v>
      </c>
      <c r="AU690" s="234" t="s">
        <v>151</v>
      </c>
      <c r="AV690" s="13" t="s">
        <v>79</v>
      </c>
      <c r="AW690" s="13" t="s">
        <v>33</v>
      </c>
      <c r="AX690" s="13" t="s">
        <v>71</v>
      </c>
      <c r="AY690" s="234" t="s">
        <v>143</v>
      </c>
    </row>
    <row r="691" spans="1:51" s="14" customFormat="1" ht="12">
      <c r="A691" s="14"/>
      <c r="B691" s="235"/>
      <c r="C691" s="236"/>
      <c r="D691" s="226" t="s">
        <v>155</v>
      </c>
      <c r="E691" s="237" t="s">
        <v>19</v>
      </c>
      <c r="F691" s="238" t="s">
        <v>1023</v>
      </c>
      <c r="G691" s="236"/>
      <c r="H691" s="239">
        <v>13.86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5" t="s">
        <v>155</v>
      </c>
      <c r="AU691" s="245" t="s">
        <v>151</v>
      </c>
      <c r="AV691" s="14" t="s">
        <v>151</v>
      </c>
      <c r="AW691" s="14" t="s">
        <v>33</v>
      </c>
      <c r="AX691" s="14" t="s">
        <v>71</v>
      </c>
      <c r="AY691" s="245" t="s">
        <v>143</v>
      </c>
    </row>
    <row r="692" spans="1:51" s="13" customFormat="1" ht="12">
      <c r="A692" s="13"/>
      <c r="B692" s="224"/>
      <c r="C692" s="225"/>
      <c r="D692" s="226" t="s">
        <v>155</v>
      </c>
      <c r="E692" s="227" t="s">
        <v>19</v>
      </c>
      <c r="F692" s="228" t="s">
        <v>1024</v>
      </c>
      <c r="G692" s="225"/>
      <c r="H692" s="227" t="s">
        <v>19</v>
      </c>
      <c r="I692" s="229"/>
      <c r="J692" s="225"/>
      <c r="K692" s="225"/>
      <c r="L692" s="230"/>
      <c r="M692" s="231"/>
      <c r="N692" s="232"/>
      <c r="O692" s="232"/>
      <c r="P692" s="232"/>
      <c r="Q692" s="232"/>
      <c r="R692" s="232"/>
      <c r="S692" s="232"/>
      <c r="T692" s="23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4" t="s">
        <v>155</v>
      </c>
      <c r="AU692" s="234" t="s">
        <v>151</v>
      </c>
      <c r="AV692" s="13" t="s">
        <v>79</v>
      </c>
      <c r="AW692" s="13" t="s">
        <v>33</v>
      </c>
      <c r="AX692" s="13" t="s">
        <v>71</v>
      </c>
      <c r="AY692" s="234" t="s">
        <v>143</v>
      </c>
    </row>
    <row r="693" spans="1:51" s="14" customFormat="1" ht="12">
      <c r="A693" s="14"/>
      <c r="B693" s="235"/>
      <c r="C693" s="236"/>
      <c r="D693" s="226" t="s">
        <v>155</v>
      </c>
      <c r="E693" s="237" t="s">
        <v>19</v>
      </c>
      <c r="F693" s="238" t="s">
        <v>1025</v>
      </c>
      <c r="G693" s="236"/>
      <c r="H693" s="239">
        <v>39.69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5" t="s">
        <v>155</v>
      </c>
      <c r="AU693" s="245" t="s">
        <v>151</v>
      </c>
      <c r="AV693" s="14" t="s">
        <v>151</v>
      </c>
      <c r="AW693" s="14" t="s">
        <v>33</v>
      </c>
      <c r="AX693" s="14" t="s">
        <v>71</v>
      </c>
      <c r="AY693" s="245" t="s">
        <v>143</v>
      </c>
    </row>
    <row r="694" spans="1:51" s="15" customFormat="1" ht="12">
      <c r="A694" s="15"/>
      <c r="B694" s="246"/>
      <c r="C694" s="247"/>
      <c r="D694" s="226" t="s">
        <v>155</v>
      </c>
      <c r="E694" s="248" t="s">
        <v>19</v>
      </c>
      <c r="F694" s="249" t="s">
        <v>171</v>
      </c>
      <c r="G694" s="247"/>
      <c r="H694" s="250">
        <v>76.91</v>
      </c>
      <c r="I694" s="251"/>
      <c r="J694" s="247"/>
      <c r="K694" s="247"/>
      <c r="L694" s="252"/>
      <c r="M694" s="253"/>
      <c r="N694" s="254"/>
      <c r="O694" s="254"/>
      <c r="P694" s="254"/>
      <c r="Q694" s="254"/>
      <c r="R694" s="254"/>
      <c r="S694" s="254"/>
      <c r="T694" s="25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56" t="s">
        <v>155</v>
      </c>
      <c r="AU694" s="256" t="s">
        <v>151</v>
      </c>
      <c r="AV694" s="15" t="s">
        <v>150</v>
      </c>
      <c r="AW694" s="15" t="s">
        <v>33</v>
      </c>
      <c r="AX694" s="15" t="s">
        <v>79</v>
      </c>
      <c r="AY694" s="256" t="s">
        <v>143</v>
      </c>
    </row>
    <row r="695" spans="1:65" s="2" customFormat="1" ht="33" customHeight="1">
      <c r="A695" s="40"/>
      <c r="B695" s="41"/>
      <c r="C695" s="206" t="s">
        <v>1026</v>
      </c>
      <c r="D695" s="206" t="s">
        <v>145</v>
      </c>
      <c r="E695" s="207" t="s">
        <v>1027</v>
      </c>
      <c r="F695" s="208" t="s">
        <v>1028</v>
      </c>
      <c r="G695" s="209" t="s">
        <v>174</v>
      </c>
      <c r="H695" s="210">
        <v>209.76</v>
      </c>
      <c r="I695" s="211"/>
      <c r="J695" s="212">
        <f>ROUND(I695*H695,2)</f>
        <v>0</v>
      </c>
      <c r="K695" s="208" t="s">
        <v>149</v>
      </c>
      <c r="L695" s="46"/>
      <c r="M695" s="213" t="s">
        <v>19</v>
      </c>
      <c r="N695" s="214" t="s">
        <v>43</v>
      </c>
      <c r="O695" s="86"/>
      <c r="P695" s="215">
        <f>O695*H695</f>
        <v>0</v>
      </c>
      <c r="Q695" s="215">
        <v>0.00171</v>
      </c>
      <c r="R695" s="215">
        <f>Q695*H695</f>
        <v>0.3586896</v>
      </c>
      <c r="S695" s="215">
        <v>0</v>
      </c>
      <c r="T695" s="21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7" t="s">
        <v>253</v>
      </c>
      <c r="AT695" s="217" t="s">
        <v>145</v>
      </c>
      <c r="AU695" s="217" t="s">
        <v>151</v>
      </c>
      <c r="AY695" s="19" t="s">
        <v>143</v>
      </c>
      <c r="BE695" s="218">
        <f>IF(N695="základní",J695,0)</f>
        <v>0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9" t="s">
        <v>151</v>
      </c>
      <c r="BK695" s="218">
        <f>ROUND(I695*H695,2)</f>
        <v>0</v>
      </c>
      <c r="BL695" s="19" t="s">
        <v>253</v>
      </c>
      <c r="BM695" s="217" t="s">
        <v>1029</v>
      </c>
    </row>
    <row r="696" spans="1:47" s="2" customFormat="1" ht="12">
      <c r="A696" s="40"/>
      <c r="B696" s="41"/>
      <c r="C696" s="42"/>
      <c r="D696" s="219" t="s">
        <v>153</v>
      </c>
      <c r="E696" s="42"/>
      <c r="F696" s="220" t="s">
        <v>1030</v>
      </c>
      <c r="G696" s="42"/>
      <c r="H696" s="42"/>
      <c r="I696" s="221"/>
      <c r="J696" s="42"/>
      <c r="K696" s="42"/>
      <c r="L696" s="46"/>
      <c r="M696" s="222"/>
      <c r="N696" s="223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153</v>
      </c>
      <c r="AU696" s="19" t="s">
        <v>151</v>
      </c>
    </row>
    <row r="697" spans="1:47" s="2" customFormat="1" ht="12">
      <c r="A697" s="40"/>
      <c r="B697" s="41"/>
      <c r="C697" s="42"/>
      <c r="D697" s="226" t="s">
        <v>213</v>
      </c>
      <c r="E697" s="42"/>
      <c r="F697" s="257" t="s">
        <v>1017</v>
      </c>
      <c r="G697" s="42"/>
      <c r="H697" s="42"/>
      <c r="I697" s="221"/>
      <c r="J697" s="42"/>
      <c r="K697" s="42"/>
      <c r="L697" s="46"/>
      <c r="M697" s="222"/>
      <c r="N697" s="223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213</v>
      </c>
      <c r="AU697" s="19" t="s">
        <v>151</v>
      </c>
    </row>
    <row r="698" spans="1:51" s="13" customFormat="1" ht="12">
      <c r="A698" s="13"/>
      <c r="B698" s="224"/>
      <c r="C698" s="225"/>
      <c r="D698" s="226" t="s">
        <v>155</v>
      </c>
      <c r="E698" s="227" t="s">
        <v>19</v>
      </c>
      <c r="F698" s="228" t="s">
        <v>1031</v>
      </c>
      <c r="G698" s="225"/>
      <c r="H698" s="227" t="s">
        <v>19</v>
      </c>
      <c r="I698" s="229"/>
      <c r="J698" s="225"/>
      <c r="K698" s="225"/>
      <c r="L698" s="230"/>
      <c r="M698" s="231"/>
      <c r="N698" s="232"/>
      <c r="O698" s="232"/>
      <c r="P698" s="232"/>
      <c r="Q698" s="232"/>
      <c r="R698" s="232"/>
      <c r="S698" s="232"/>
      <c r="T698" s="23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4" t="s">
        <v>155</v>
      </c>
      <c r="AU698" s="234" t="s">
        <v>151</v>
      </c>
      <c r="AV698" s="13" t="s">
        <v>79</v>
      </c>
      <c r="AW698" s="13" t="s">
        <v>33</v>
      </c>
      <c r="AX698" s="13" t="s">
        <v>71</v>
      </c>
      <c r="AY698" s="234" t="s">
        <v>143</v>
      </c>
    </row>
    <row r="699" spans="1:51" s="14" customFormat="1" ht="12">
      <c r="A699" s="14"/>
      <c r="B699" s="235"/>
      <c r="C699" s="236"/>
      <c r="D699" s="226" t="s">
        <v>155</v>
      </c>
      <c r="E699" s="237" t="s">
        <v>19</v>
      </c>
      <c r="F699" s="238" t="s">
        <v>1032</v>
      </c>
      <c r="G699" s="236"/>
      <c r="H699" s="239">
        <v>52.02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155</v>
      </c>
      <c r="AU699" s="245" t="s">
        <v>151</v>
      </c>
      <c r="AV699" s="14" t="s">
        <v>151</v>
      </c>
      <c r="AW699" s="14" t="s">
        <v>33</v>
      </c>
      <c r="AX699" s="14" t="s">
        <v>71</v>
      </c>
      <c r="AY699" s="245" t="s">
        <v>143</v>
      </c>
    </row>
    <row r="700" spans="1:51" s="13" customFormat="1" ht="12">
      <c r="A700" s="13"/>
      <c r="B700" s="224"/>
      <c r="C700" s="225"/>
      <c r="D700" s="226" t="s">
        <v>155</v>
      </c>
      <c r="E700" s="227" t="s">
        <v>19</v>
      </c>
      <c r="F700" s="228" t="s">
        <v>1033</v>
      </c>
      <c r="G700" s="225"/>
      <c r="H700" s="227" t="s">
        <v>19</v>
      </c>
      <c r="I700" s="229"/>
      <c r="J700" s="225"/>
      <c r="K700" s="225"/>
      <c r="L700" s="230"/>
      <c r="M700" s="231"/>
      <c r="N700" s="232"/>
      <c r="O700" s="232"/>
      <c r="P700" s="232"/>
      <c r="Q700" s="232"/>
      <c r="R700" s="232"/>
      <c r="S700" s="232"/>
      <c r="T700" s="23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4" t="s">
        <v>155</v>
      </c>
      <c r="AU700" s="234" t="s">
        <v>151</v>
      </c>
      <c r="AV700" s="13" t="s">
        <v>79</v>
      </c>
      <c r="AW700" s="13" t="s">
        <v>33</v>
      </c>
      <c r="AX700" s="13" t="s">
        <v>71</v>
      </c>
      <c r="AY700" s="234" t="s">
        <v>143</v>
      </c>
    </row>
    <row r="701" spans="1:51" s="14" customFormat="1" ht="12">
      <c r="A701" s="14"/>
      <c r="B701" s="235"/>
      <c r="C701" s="236"/>
      <c r="D701" s="226" t="s">
        <v>155</v>
      </c>
      <c r="E701" s="237" t="s">
        <v>19</v>
      </c>
      <c r="F701" s="238" t="s">
        <v>1034</v>
      </c>
      <c r="G701" s="236"/>
      <c r="H701" s="239">
        <v>19.9</v>
      </c>
      <c r="I701" s="240"/>
      <c r="J701" s="236"/>
      <c r="K701" s="236"/>
      <c r="L701" s="241"/>
      <c r="M701" s="242"/>
      <c r="N701" s="243"/>
      <c r="O701" s="243"/>
      <c r="P701" s="243"/>
      <c r="Q701" s="243"/>
      <c r="R701" s="243"/>
      <c r="S701" s="243"/>
      <c r="T701" s="24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5" t="s">
        <v>155</v>
      </c>
      <c r="AU701" s="245" t="s">
        <v>151</v>
      </c>
      <c r="AV701" s="14" t="s">
        <v>151</v>
      </c>
      <c r="AW701" s="14" t="s">
        <v>33</v>
      </c>
      <c r="AX701" s="14" t="s">
        <v>71</v>
      </c>
      <c r="AY701" s="245" t="s">
        <v>143</v>
      </c>
    </row>
    <row r="702" spans="1:51" s="13" customFormat="1" ht="12">
      <c r="A702" s="13"/>
      <c r="B702" s="224"/>
      <c r="C702" s="225"/>
      <c r="D702" s="226" t="s">
        <v>155</v>
      </c>
      <c r="E702" s="227" t="s">
        <v>19</v>
      </c>
      <c r="F702" s="228" t="s">
        <v>1035</v>
      </c>
      <c r="G702" s="225"/>
      <c r="H702" s="227" t="s">
        <v>19</v>
      </c>
      <c r="I702" s="229"/>
      <c r="J702" s="225"/>
      <c r="K702" s="225"/>
      <c r="L702" s="230"/>
      <c r="M702" s="231"/>
      <c r="N702" s="232"/>
      <c r="O702" s="232"/>
      <c r="P702" s="232"/>
      <c r="Q702" s="232"/>
      <c r="R702" s="232"/>
      <c r="S702" s="232"/>
      <c r="T702" s="23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4" t="s">
        <v>155</v>
      </c>
      <c r="AU702" s="234" t="s">
        <v>151</v>
      </c>
      <c r="AV702" s="13" t="s">
        <v>79</v>
      </c>
      <c r="AW702" s="13" t="s">
        <v>33</v>
      </c>
      <c r="AX702" s="13" t="s">
        <v>71</v>
      </c>
      <c r="AY702" s="234" t="s">
        <v>143</v>
      </c>
    </row>
    <row r="703" spans="1:51" s="14" customFormat="1" ht="12">
      <c r="A703" s="14"/>
      <c r="B703" s="235"/>
      <c r="C703" s="236"/>
      <c r="D703" s="226" t="s">
        <v>155</v>
      </c>
      <c r="E703" s="237" t="s">
        <v>19</v>
      </c>
      <c r="F703" s="238" t="s">
        <v>1036</v>
      </c>
      <c r="G703" s="236"/>
      <c r="H703" s="239">
        <v>103.68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155</v>
      </c>
      <c r="AU703" s="245" t="s">
        <v>151</v>
      </c>
      <c r="AV703" s="14" t="s">
        <v>151</v>
      </c>
      <c r="AW703" s="14" t="s">
        <v>33</v>
      </c>
      <c r="AX703" s="14" t="s">
        <v>71</v>
      </c>
      <c r="AY703" s="245" t="s">
        <v>143</v>
      </c>
    </row>
    <row r="704" spans="1:51" s="13" customFormat="1" ht="12">
      <c r="A704" s="13"/>
      <c r="B704" s="224"/>
      <c r="C704" s="225"/>
      <c r="D704" s="226" t="s">
        <v>155</v>
      </c>
      <c r="E704" s="227" t="s">
        <v>19</v>
      </c>
      <c r="F704" s="228" t="s">
        <v>1037</v>
      </c>
      <c r="G704" s="225"/>
      <c r="H704" s="227" t="s">
        <v>19</v>
      </c>
      <c r="I704" s="229"/>
      <c r="J704" s="225"/>
      <c r="K704" s="225"/>
      <c r="L704" s="230"/>
      <c r="M704" s="231"/>
      <c r="N704" s="232"/>
      <c r="O704" s="232"/>
      <c r="P704" s="232"/>
      <c r="Q704" s="232"/>
      <c r="R704" s="232"/>
      <c r="S704" s="232"/>
      <c r="T704" s="23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4" t="s">
        <v>155</v>
      </c>
      <c r="AU704" s="234" t="s">
        <v>151</v>
      </c>
      <c r="AV704" s="13" t="s">
        <v>79</v>
      </c>
      <c r="AW704" s="13" t="s">
        <v>33</v>
      </c>
      <c r="AX704" s="13" t="s">
        <v>71</v>
      </c>
      <c r="AY704" s="234" t="s">
        <v>143</v>
      </c>
    </row>
    <row r="705" spans="1:51" s="14" customFormat="1" ht="12">
      <c r="A705" s="14"/>
      <c r="B705" s="235"/>
      <c r="C705" s="236"/>
      <c r="D705" s="226" t="s">
        <v>155</v>
      </c>
      <c r="E705" s="237" t="s">
        <v>19</v>
      </c>
      <c r="F705" s="238" t="s">
        <v>1038</v>
      </c>
      <c r="G705" s="236"/>
      <c r="H705" s="239">
        <v>34.16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5" t="s">
        <v>155</v>
      </c>
      <c r="AU705" s="245" t="s">
        <v>151</v>
      </c>
      <c r="AV705" s="14" t="s">
        <v>151</v>
      </c>
      <c r="AW705" s="14" t="s">
        <v>33</v>
      </c>
      <c r="AX705" s="14" t="s">
        <v>71</v>
      </c>
      <c r="AY705" s="245" t="s">
        <v>143</v>
      </c>
    </row>
    <row r="706" spans="1:51" s="15" customFormat="1" ht="12">
      <c r="A706" s="15"/>
      <c r="B706" s="246"/>
      <c r="C706" s="247"/>
      <c r="D706" s="226" t="s">
        <v>155</v>
      </c>
      <c r="E706" s="248" t="s">
        <v>19</v>
      </c>
      <c r="F706" s="249" t="s">
        <v>171</v>
      </c>
      <c r="G706" s="247"/>
      <c r="H706" s="250">
        <v>209.76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56" t="s">
        <v>155</v>
      </c>
      <c r="AU706" s="256" t="s">
        <v>151</v>
      </c>
      <c r="AV706" s="15" t="s">
        <v>150</v>
      </c>
      <c r="AW706" s="15" t="s">
        <v>33</v>
      </c>
      <c r="AX706" s="15" t="s">
        <v>79</v>
      </c>
      <c r="AY706" s="256" t="s">
        <v>143</v>
      </c>
    </row>
    <row r="707" spans="1:65" s="2" customFormat="1" ht="33" customHeight="1">
      <c r="A707" s="40"/>
      <c r="B707" s="41"/>
      <c r="C707" s="206" t="s">
        <v>1039</v>
      </c>
      <c r="D707" s="206" t="s">
        <v>145</v>
      </c>
      <c r="E707" s="207" t="s">
        <v>1040</v>
      </c>
      <c r="F707" s="208" t="s">
        <v>1041</v>
      </c>
      <c r="G707" s="209" t="s">
        <v>174</v>
      </c>
      <c r="H707" s="210">
        <v>4.91</v>
      </c>
      <c r="I707" s="211"/>
      <c r="J707" s="212">
        <f>ROUND(I707*H707,2)</f>
        <v>0</v>
      </c>
      <c r="K707" s="208" t="s">
        <v>149</v>
      </c>
      <c r="L707" s="46"/>
      <c r="M707" s="213" t="s">
        <v>19</v>
      </c>
      <c r="N707" s="214" t="s">
        <v>43</v>
      </c>
      <c r="O707" s="86"/>
      <c r="P707" s="215">
        <f>O707*H707</f>
        <v>0</v>
      </c>
      <c r="Q707" s="215">
        <v>0.00228</v>
      </c>
      <c r="R707" s="215">
        <f>Q707*H707</f>
        <v>0.0111948</v>
      </c>
      <c r="S707" s="215">
        <v>0</v>
      </c>
      <c r="T707" s="21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17" t="s">
        <v>253</v>
      </c>
      <c r="AT707" s="217" t="s">
        <v>145</v>
      </c>
      <c r="AU707" s="217" t="s">
        <v>151</v>
      </c>
      <c r="AY707" s="19" t="s">
        <v>143</v>
      </c>
      <c r="BE707" s="218">
        <f>IF(N707="základní",J707,0)</f>
        <v>0</v>
      </c>
      <c r="BF707" s="218">
        <f>IF(N707="snížená",J707,0)</f>
        <v>0</v>
      </c>
      <c r="BG707" s="218">
        <f>IF(N707="zákl. přenesená",J707,0)</f>
        <v>0</v>
      </c>
      <c r="BH707" s="218">
        <f>IF(N707="sníž. přenesená",J707,0)</f>
        <v>0</v>
      </c>
      <c r="BI707" s="218">
        <f>IF(N707="nulová",J707,0)</f>
        <v>0</v>
      </c>
      <c r="BJ707" s="19" t="s">
        <v>151</v>
      </c>
      <c r="BK707" s="218">
        <f>ROUND(I707*H707,2)</f>
        <v>0</v>
      </c>
      <c r="BL707" s="19" t="s">
        <v>253</v>
      </c>
      <c r="BM707" s="217" t="s">
        <v>1042</v>
      </c>
    </row>
    <row r="708" spans="1:47" s="2" customFormat="1" ht="12">
      <c r="A708" s="40"/>
      <c r="B708" s="41"/>
      <c r="C708" s="42"/>
      <c r="D708" s="219" t="s">
        <v>153</v>
      </c>
      <c r="E708" s="42"/>
      <c r="F708" s="220" t="s">
        <v>1043</v>
      </c>
      <c r="G708" s="42"/>
      <c r="H708" s="42"/>
      <c r="I708" s="221"/>
      <c r="J708" s="42"/>
      <c r="K708" s="42"/>
      <c r="L708" s="46"/>
      <c r="M708" s="222"/>
      <c r="N708" s="223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153</v>
      </c>
      <c r="AU708" s="19" t="s">
        <v>151</v>
      </c>
    </row>
    <row r="709" spans="1:51" s="13" customFormat="1" ht="12">
      <c r="A709" s="13"/>
      <c r="B709" s="224"/>
      <c r="C709" s="225"/>
      <c r="D709" s="226" t="s">
        <v>155</v>
      </c>
      <c r="E709" s="227" t="s">
        <v>19</v>
      </c>
      <c r="F709" s="228" t="s">
        <v>1044</v>
      </c>
      <c r="G709" s="225"/>
      <c r="H709" s="227" t="s">
        <v>19</v>
      </c>
      <c r="I709" s="229"/>
      <c r="J709" s="225"/>
      <c r="K709" s="225"/>
      <c r="L709" s="230"/>
      <c r="M709" s="231"/>
      <c r="N709" s="232"/>
      <c r="O709" s="232"/>
      <c r="P709" s="232"/>
      <c r="Q709" s="232"/>
      <c r="R709" s="232"/>
      <c r="S709" s="232"/>
      <c r="T709" s="23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4" t="s">
        <v>155</v>
      </c>
      <c r="AU709" s="234" t="s">
        <v>151</v>
      </c>
      <c r="AV709" s="13" t="s">
        <v>79</v>
      </c>
      <c r="AW709" s="13" t="s">
        <v>33</v>
      </c>
      <c r="AX709" s="13" t="s">
        <v>71</v>
      </c>
      <c r="AY709" s="234" t="s">
        <v>143</v>
      </c>
    </row>
    <row r="710" spans="1:51" s="14" customFormat="1" ht="12">
      <c r="A710" s="14"/>
      <c r="B710" s="235"/>
      <c r="C710" s="236"/>
      <c r="D710" s="226" t="s">
        <v>155</v>
      </c>
      <c r="E710" s="237" t="s">
        <v>19</v>
      </c>
      <c r="F710" s="238" t="s">
        <v>1045</v>
      </c>
      <c r="G710" s="236"/>
      <c r="H710" s="239">
        <v>4.91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5" t="s">
        <v>155</v>
      </c>
      <c r="AU710" s="245" t="s">
        <v>151</v>
      </c>
      <c r="AV710" s="14" t="s">
        <v>151</v>
      </c>
      <c r="AW710" s="14" t="s">
        <v>33</v>
      </c>
      <c r="AX710" s="14" t="s">
        <v>79</v>
      </c>
      <c r="AY710" s="245" t="s">
        <v>143</v>
      </c>
    </row>
    <row r="711" spans="1:65" s="2" customFormat="1" ht="33" customHeight="1">
      <c r="A711" s="40"/>
      <c r="B711" s="41"/>
      <c r="C711" s="206" t="s">
        <v>1046</v>
      </c>
      <c r="D711" s="206" t="s">
        <v>145</v>
      </c>
      <c r="E711" s="207" t="s">
        <v>1047</v>
      </c>
      <c r="F711" s="208" t="s">
        <v>1048</v>
      </c>
      <c r="G711" s="209" t="s">
        <v>174</v>
      </c>
      <c r="H711" s="210">
        <v>4</v>
      </c>
      <c r="I711" s="211"/>
      <c r="J711" s="212">
        <f>ROUND(I711*H711,2)</f>
        <v>0</v>
      </c>
      <c r="K711" s="208" t="s">
        <v>149</v>
      </c>
      <c r="L711" s="46"/>
      <c r="M711" s="213" t="s">
        <v>19</v>
      </c>
      <c r="N711" s="214" t="s">
        <v>43</v>
      </c>
      <c r="O711" s="86"/>
      <c r="P711" s="215">
        <f>O711*H711</f>
        <v>0</v>
      </c>
      <c r="Q711" s="215">
        <v>0.00163</v>
      </c>
      <c r="R711" s="215">
        <f>Q711*H711</f>
        <v>0.00652</v>
      </c>
      <c r="S711" s="215">
        <v>0</v>
      </c>
      <c r="T711" s="21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7" t="s">
        <v>253</v>
      </c>
      <c r="AT711" s="217" t="s">
        <v>145</v>
      </c>
      <c r="AU711" s="217" t="s">
        <v>151</v>
      </c>
      <c r="AY711" s="19" t="s">
        <v>143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9" t="s">
        <v>151</v>
      </c>
      <c r="BK711" s="218">
        <f>ROUND(I711*H711,2)</f>
        <v>0</v>
      </c>
      <c r="BL711" s="19" t="s">
        <v>253</v>
      </c>
      <c r="BM711" s="217" t="s">
        <v>1049</v>
      </c>
    </row>
    <row r="712" spans="1:47" s="2" customFormat="1" ht="12">
      <c r="A712" s="40"/>
      <c r="B712" s="41"/>
      <c r="C712" s="42"/>
      <c r="D712" s="219" t="s">
        <v>153</v>
      </c>
      <c r="E712" s="42"/>
      <c r="F712" s="220" t="s">
        <v>1050</v>
      </c>
      <c r="G712" s="42"/>
      <c r="H712" s="42"/>
      <c r="I712" s="221"/>
      <c r="J712" s="42"/>
      <c r="K712" s="42"/>
      <c r="L712" s="46"/>
      <c r="M712" s="222"/>
      <c r="N712" s="223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153</v>
      </c>
      <c r="AU712" s="19" t="s">
        <v>151</v>
      </c>
    </row>
    <row r="713" spans="1:51" s="13" customFormat="1" ht="12">
      <c r="A713" s="13"/>
      <c r="B713" s="224"/>
      <c r="C713" s="225"/>
      <c r="D713" s="226" t="s">
        <v>155</v>
      </c>
      <c r="E713" s="227" t="s">
        <v>19</v>
      </c>
      <c r="F713" s="228" t="s">
        <v>1051</v>
      </c>
      <c r="G713" s="225"/>
      <c r="H713" s="227" t="s">
        <v>19</v>
      </c>
      <c r="I713" s="229"/>
      <c r="J713" s="225"/>
      <c r="K713" s="225"/>
      <c r="L713" s="230"/>
      <c r="M713" s="231"/>
      <c r="N713" s="232"/>
      <c r="O713" s="232"/>
      <c r="P713" s="232"/>
      <c r="Q713" s="232"/>
      <c r="R713" s="232"/>
      <c r="S713" s="232"/>
      <c r="T713" s="23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4" t="s">
        <v>155</v>
      </c>
      <c r="AU713" s="234" t="s">
        <v>151</v>
      </c>
      <c r="AV713" s="13" t="s">
        <v>79</v>
      </c>
      <c r="AW713" s="13" t="s">
        <v>33</v>
      </c>
      <c r="AX713" s="13" t="s">
        <v>71</v>
      </c>
      <c r="AY713" s="234" t="s">
        <v>143</v>
      </c>
    </row>
    <row r="714" spans="1:51" s="14" customFormat="1" ht="12">
      <c r="A714" s="14"/>
      <c r="B714" s="235"/>
      <c r="C714" s="236"/>
      <c r="D714" s="226" t="s">
        <v>155</v>
      </c>
      <c r="E714" s="237" t="s">
        <v>19</v>
      </c>
      <c r="F714" s="238" t="s">
        <v>150</v>
      </c>
      <c r="G714" s="236"/>
      <c r="H714" s="239">
        <v>4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5" t="s">
        <v>155</v>
      </c>
      <c r="AU714" s="245" t="s">
        <v>151</v>
      </c>
      <c r="AV714" s="14" t="s">
        <v>151</v>
      </c>
      <c r="AW714" s="14" t="s">
        <v>33</v>
      </c>
      <c r="AX714" s="14" t="s">
        <v>79</v>
      </c>
      <c r="AY714" s="245" t="s">
        <v>143</v>
      </c>
    </row>
    <row r="715" spans="1:65" s="2" customFormat="1" ht="37.8" customHeight="1">
      <c r="A715" s="40"/>
      <c r="B715" s="41"/>
      <c r="C715" s="206" t="s">
        <v>1052</v>
      </c>
      <c r="D715" s="206" t="s">
        <v>145</v>
      </c>
      <c r="E715" s="207" t="s">
        <v>1053</v>
      </c>
      <c r="F715" s="208" t="s">
        <v>1054</v>
      </c>
      <c r="G715" s="209" t="s">
        <v>174</v>
      </c>
      <c r="H715" s="210">
        <v>2.5</v>
      </c>
      <c r="I715" s="211"/>
      <c r="J715" s="212">
        <f>ROUND(I715*H715,2)</f>
        <v>0</v>
      </c>
      <c r="K715" s="208" t="s">
        <v>149</v>
      </c>
      <c r="L715" s="46"/>
      <c r="M715" s="213" t="s">
        <v>19</v>
      </c>
      <c r="N715" s="214" t="s">
        <v>43</v>
      </c>
      <c r="O715" s="86"/>
      <c r="P715" s="215">
        <f>O715*H715</f>
        <v>0</v>
      </c>
      <c r="Q715" s="215">
        <v>0.00191</v>
      </c>
      <c r="R715" s="215">
        <f>Q715*H715</f>
        <v>0.004775</v>
      </c>
      <c r="S715" s="215">
        <v>0</v>
      </c>
      <c r="T715" s="216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17" t="s">
        <v>253</v>
      </c>
      <c r="AT715" s="217" t="s">
        <v>145</v>
      </c>
      <c r="AU715" s="217" t="s">
        <v>151</v>
      </c>
      <c r="AY715" s="19" t="s">
        <v>143</v>
      </c>
      <c r="BE715" s="218">
        <f>IF(N715="základní",J715,0)</f>
        <v>0</v>
      </c>
      <c r="BF715" s="218">
        <f>IF(N715="snížená",J715,0)</f>
        <v>0</v>
      </c>
      <c r="BG715" s="218">
        <f>IF(N715="zákl. přenesená",J715,0)</f>
        <v>0</v>
      </c>
      <c r="BH715" s="218">
        <f>IF(N715="sníž. přenesená",J715,0)</f>
        <v>0</v>
      </c>
      <c r="BI715" s="218">
        <f>IF(N715="nulová",J715,0)</f>
        <v>0</v>
      </c>
      <c r="BJ715" s="19" t="s">
        <v>151</v>
      </c>
      <c r="BK715" s="218">
        <f>ROUND(I715*H715,2)</f>
        <v>0</v>
      </c>
      <c r="BL715" s="19" t="s">
        <v>253</v>
      </c>
      <c r="BM715" s="217" t="s">
        <v>1055</v>
      </c>
    </row>
    <row r="716" spans="1:47" s="2" customFormat="1" ht="12">
      <c r="A716" s="40"/>
      <c r="B716" s="41"/>
      <c r="C716" s="42"/>
      <c r="D716" s="219" t="s">
        <v>153</v>
      </c>
      <c r="E716" s="42"/>
      <c r="F716" s="220" t="s">
        <v>1056</v>
      </c>
      <c r="G716" s="42"/>
      <c r="H716" s="42"/>
      <c r="I716" s="221"/>
      <c r="J716" s="42"/>
      <c r="K716" s="42"/>
      <c r="L716" s="46"/>
      <c r="M716" s="222"/>
      <c r="N716" s="223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153</v>
      </c>
      <c r="AU716" s="19" t="s">
        <v>151</v>
      </c>
    </row>
    <row r="717" spans="1:51" s="13" customFormat="1" ht="12">
      <c r="A717" s="13"/>
      <c r="B717" s="224"/>
      <c r="C717" s="225"/>
      <c r="D717" s="226" t="s">
        <v>155</v>
      </c>
      <c r="E717" s="227" t="s">
        <v>19</v>
      </c>
      <c r="F717" s="228" t="s">
        <v>1057</v>
      </c>
      <c r="G717" s="225"/>
      <c r="H717" s="227" t="s">
        <v>19</v>
      </c>
      <c r="I717" s="229"/>
      <c r="J717" s="225"/>
      <c r="K717" s="225"/>
      <c r="L717" s="230"/>
      <c r="M717" s="231"/>
      <c r="N717" s="232"/>
      <c r="O717" s="232"/>
      <c r="P717" s="232"/>
      <c r="Q717" s="232"/>
      <c r="R717" s="232"/>
      <c r="S717" s="232"/>
      <c r="T717" s="23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4" t="s">
        <v>155</v>
      </c>
      <c r="AU717" s="234" t="s">
        <v>151</v>
      </c>
      <c r="AV717" s="13" t="s">
        <v>79</v>
      </c>
      <c r="AW717" s="13" t="s">
        <v>33</v>
      </c>
      <c r="AX717" s="13" t="s">
        <v>71</v>
      </c>
      <c r="AY717" s="234" t="s">
        <v>143</v>
      </c>
    </row>
    <row r="718" spans="1:51" s="14" customFormat="1" ht="12">
      <c r="A718" s="14"/>
      <c r="B718" s="235"/>
      <c r="C718" s="236"/>
      <c r="D718" s="226" t="s">
        <v>155</v>
      </c>
      <c r="E718" s="237" t="s">
        <v>19</v>
      </c>
      <c r="F718" s="238" t="s">
        <v>1058</v>
      </c>
      <c r="G718" s="236"/>
      <c r="H718" s="239">
        <v>2.5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5" t="s">
        <v>155</v>
      </c>
      <c r="AU718" s="245" t="s">
        <v>151</v>
      </c>
      <c r="AV718" s="14" t="s">
        <v>151</v>
      </c>
      <c r="AW718" s="14" t="s">
        <v>33</v>
      </c>
      <c r="AX718" s="14" t="s">
        <v>79</v>
      </c>
      <c r="AY718" s="245" t="s">
        <v>143</v>
      </c>
    </row>
    <row r="719" spans="1:65" s="2" customFormat="1" ht="49.05" customHeight="1">
      <c r="A719" s="40"/>
      <c r="B719" s="41"/>
      <c r="C719" s="206" t="s">
        <v>1059</v>
      </c>
      <c r="D719" s="206" t="s">
        <v>145</v>
      </c>
      <c r="E719" s="207" t="s">
        <v>1060</v>
      </c>
      <c r="F719" s="208" t="s">
        <v>1061</v>
      </c>
      <c r="G719" s="209" t="s">
        <v>220</v>
      </c>
      <c r="H719" s="210">
        <v>4.043</v>
      </c>
      <c r="I719" s="211"/>
      <c r="J719" s="212">
        <f>ROUND(I719*H719,2)</f>
        <v>0</v>
      </c>
      <c r="K719" s="208" t="s">
        <v>149</v>
      </c>
      <c r="L719" s="46"/>
      <c r="M719" s="213" t="s">
        <v>19</v>
      </c>
      <c r="N719" s="214" t="s">
        <v>43</v>
      </c>
      <c r="O719" s="86"/>
      <c r="P719" s="215">
        <f>O719*H719</f>
        <v>0</v>
      </c>
      <c r="Q719" s="215">
        <v>0</v>
      </c>
      <c r="R719" s="215">
        <f>Q719*H719</f>
        <v>0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253</v>
      </c>
      <c r="AT719" s="217" t="s">
        <v>145</v>
      </c>
      <c r="AU719" s="217" t="s">
        <v>151</v>
      </c>
      <c r="AY719" s="19" t="s">
        <v>143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151</v>
      </c>
      <c r="BK719" s="218">
        <f>ROUND(I719*H719,2)</f>
        <v>0</v>
      </c>
      <c r="BL719" s="19" t="s">
        <v>253</v>
      </c>
      <c r="BM719" s="217" t="s">
        <v>1062</v>
      </c>
    </row>
    <row r="720" spans="1:47" s="2" customFormat="1" ht="12">
      <c r="A720" s="40"/>
      <c r="B720" s="41"/>
      <c r="C720" s="42"/>
      <c r="D720" s="219" t="s">
        <v>153</v>
      </c>
      <c r="E720" s="42"/>
      <c r="F720" s="220" t="s">
        <v>1063</v>
      </c>
      <c r="G720" s="42"/>
      <c r="H720" s="42"/>
      <c r="I720" s="221"/>
      <c r="J720" s="42"/>
      <c r="K720" s="42"/>
      <c r="L720" s="46"/>
      <c r="M720" s="222"/>
      <c r="N720" s="22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153</v>
      </c>
      <c r="AU720" s="19" t="s">
        <v>151</v>
      </c>
    </row>
    <row r="721" spans="1:63" s="12" customFormat="1" ht="20.85" customHeight="1">
      <c r="A721" s="12"/>
      <c r="B721" s="190"/>
      <c r="C721" s="191"/>
      <c r="D721" s="192" t="s">
        <v>70</v>
      </c>
      <c r="E721" s="204" t="s">
        <v>1064</v>
      </c>
      <c r="F721" s="204" t="s">
        <v>1065</v>
      </c>
      <c r="G721" s="191"/>
      <c r="H721" s="191"/>
      <c r="I721" s="194"/>
      <c r="J721" s="205">
        <f>BK721</f>
        <v>0</v>
      </c>
      <c r="K721" s="191"/>
      <c r="L721" s="196"/>
      <c r="M721" s="197"/>
      <c r="N721" s="198"/>
      <c r="O721" s="198"/>
      <c r="P721" s="199">
        <f>SUM(P722:P746)</f>
        <v>0</v>
      </c>
      <c r="Q721" s="198"/>
      <c r="R721" s="199">
        <f>SUM(R722:R746)</f>
        <v>2.37062</v>
      </c>
      <c r="S721" s="198"/>
      <c r="T721" s="200">
        <f>SUM(T722:T746)</f>
        <v>0.17500000000000002</v>
      </c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R721" s="201" t="s">
        <v>151</v>
      </c>
      <c r="AT721" s="202" t="s">
        <v>70</v>
      </c>
      <c r="AU721" s="202" t="s">
        <v>151</v>
      </c>
      <c r="AY721" s="201" t="s">
        <v>143</v>
      </c>
      <c r="BK721" s="203">
        <f>SUM(BK722:BK746)</f>
        <v>0</v>
      </c>
    </row>
    <row r="722" spans="1:65" s="2" customFormat="1" ht="37.8" customHeight="1">
      <c r="A722" s="40"/>
      <c r="B722" s="41"/>
      <c r="C722" s="206" t="s">
        <v>1066</v>
      </c>
      <c r="D722" s="206" t="s">
        <v>145</v>
      </c>
      <c r="E722" s="207" t="s">
        <v>1067</v>
      </c>
      <c r="F722" s="208" t="s">
        <v>1068</v>
      </c>
      <c r="G722" s="209" t="s">
        <v>250</v>
      </c>
      <c r="H722" s="210">
        <v>35</v>
      </c>
      <c r="I722" s="211"/>
      <c r="J722" s="212">
        <f>ROUND(I722*H722,2)</f>
        <v>0</v>
      </c>
      <c r="K722" s="208" t="s">
        <v>149</v>
      </c>
      <c r="L722" s="46"/>
      <c r="M722" s="213" t="s">
        <v>19</v>
      </c>
      <c r="N722" s="214" t="s">
        <v>43</v>
      </c>
      <c r="O722" s="86"/>
      <c r="P722" s="215">
        <f>O722*H722</f>
        <v>0</v>
      </c>
      <c r="Q722" s="215">
        <v>0</v>
      </c>
      <c r="R722" s="215">
        <f>Q722*H722</f>
        <v>0</v>
      </c>
      <c r="S722" s="215">
        <v>0.005</v>
      </c>
      <c r="T722" s="216">
        <f>S722*H722</f>
        <v>0.17500000000000002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17" t="s">
        <v>253</v>
      </c>
      <c r="AT722" s="217" t="s">
        <v>145</v>
      </c>
      <c r="AU722" s="217" t="s">
        <v>163</v>
      </c>
      <c r="AY722" s="19" t="s">
        <v>143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9" t="s">
        <v>151</v>
      </c>
      <c r="BK722" s="218">
        <f>ROUND(I722*H722,2)</f>
        <v>0</v>
      </c>
      <c r="BL722" s="19" t="s">
        <v>253</v>
      </c>
      <c r="BM722" s="217" t="s">
        <v>1069</v>
      </c>
    </row>
    <row r="723" spans="1:47" s="2" customFormat="1" ht="12">
      <c r="A723" s="40"/>
      <c r="B723" s="41"/>
      <c r="C723" s="42"/>
      <c r="D723" s="219" t="s">
        <v>153</v>
      </c>
      <c r="E723" s="42"/>
      <c r="F723" s="220" t="s">
        <v>1070</v>
      </c>
      <c r="G723" s="42"/>
      <c r="H723" s="42"/>
      <c r="I723" s="221"/>
      <c r="J723" s="42"/>
      <c r="K723" s="42"/>
      <c r="L723" s="46"/>
      <c r="M723" s="222"/>
      <c r="N723" s="223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153</v>
      </c>
      <c r="AU723" s="19" t="s">
        <v>163</v>
      </c>
    </row>
    <row r="724" spans="1:51" s="13" customFormat="1" ht="12">
      <c r="A724" s="13"/>
      <c r="B724" s="224"/>
      <c r="C724" s="225"/>
      <c r="D724" s="226" t="s">
        <v>155</v>
      </c>
      <c r="E724" s="227" t="s">
        <v>19</v>
      </c>
      <c r="F724" s="228" t="s">
        <v>1071</v>
      </c>
      <c r="G724" s="225"/>
      <c r="H724" s="227" t="s">
        <v>19</v>
      </c>
      <c r="I724" s="229"/>
      <c r="J724" s="225"/>
      <c r="K724" s="225"/>
      <c r="L724" s="230"/>
      <c r="M724" s="231"/>
      <c r="N724" s="232"/>
      <c r="O724" s="232"/>
      <c r="P724" s="232"/>
      <c r="Q724" s="232"/>
      <c r="R724" s="232"/>
      <c r="S724" s="232"/>
      <c r="T724" s="23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4" t="s">
        <v>155</v>
      </c>
      <c r="AU724" s="234" t="s">
        <v>163</v>
      </c>
      <c r="AV724" s="13" t="s">
        <v>79</v>
      </c>
      <c r="AW724" s="13" t="s">
        <v>33</v>
      </c>
      <c r="AX724" s="13" t="s">
        <v>71</v>
      </c>
      <c r="AY724" s="234" t="s">
        <v>143</v>
      </c>
    </row>
    <row r="725" spans="1:51" s="14" customFormat="1" ht="12">
      <c r="A725" s="14"/>
      <c r="B725" s="235"/>
      <c r="C725" s="236"/>
      <c r="D725" s="226" t="s">
        <v>155</v>
      </c>
      <c r="E725" s="237" t="s">
        <v>19</v>
      </c>
      <c r="F725" s="238" t="s">
        <v>1072</v>
      </c>
      <c r="G725" s="236"/>
      <c r="H725" s="239">
        <v>35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155</v>
      </c>
      <c r="AU725" s="245" t="s">
        <v>163</v>
      </c>
      <c r="AV725" s="14" t="s">
        <v>151</v>
      </c>
      <c r="AW725" s="14" t="s">
        <v>33</v>
      </c>
      <c r="AX725" s="14" t="s">
        <v>79</v>
      </c>
      <c r="AY725" s="245" t="s">
        <v>143</v>
      </c>
    </row>
    <row r="726" spans="1:65" s="2" customFormat="1" ht="37.8" customHeight="1">
      <c r="A726" s="40"/>
      <c r="B726" s="41"/>
      <c r="C726" s="206" t="s">
        <v>1073</v>
      </c>
      <c r="D726" s="206" t="s">
        <v>145</v>
      </c>
      <c r="E726" s="207" t="s">
        <v>1074</v>
      </c>
      <c r="F726" s="208" t="s">
        <v>1075</v>
      </c>
      <c r="G726" s="209" t="s">
        <v>250</v>
      </c>
      <c r="H726" s="210">
        <v>35</v>
      </c>
      <c r="I726" s="211"/>
      <c r="J726" s="212">
        <f>ROUND(I726*H726,2)</f>
        <v>0</v>
      </c>
      <c r="K726" s="208" t="s">
        <v>149</v>
      </c>
      <c r="L726" s="46"/>
      <c r="M726" s="213" t="s">
        <v>19</v>
      </c>
      <c r="N726" s="214" t="s">
        <v>43</v>
      </c>
      <c r="O726" s="86"/>
      <c r="P726" s="215">
        <f>O726*H726</f>
        <v>0</v>
      </c>
      <c r="Q726" s="215">
        <v>0.00026</v>
      </c>
      <c r="R726" s="215">
        <f>Q726*H726</f>
        <v>0.009099999999999999</v>
      </c>
      <c r="S726" s="215">
        <v>0</v>
      </c>
      <c r="T726" s="216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7" t="s">
        <v>253</v>
      </c>
      <c r="AT726" s="217" t="s">
        <v>145</v>
      </c>
      <c r="AU726" s="217" t="s">
        <v>163</v>
      </c>
      <c r="AY726" s="19" t="s">
        <v>143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9" t="s">
        <v>151</v>
      </c>
      <c r="BK726" s="218">
        <f>ROUND(I726*H726,2)</f>
        <v>0</v>
      </c>
      <c r="BL726" s="19" t="s">
        <v>253</v>
      </c>
      <c r="BM726" s="217" t="s">
        <v>1076</v>
      </c>
    </row>
    <row r="727" spans="1:47" s="2" customFormat="1" ht="12">
      <c r="A727" s="40"/>
      <c r="B727" s="41"/>
      <c r="C727" s="42"/>
      <c r="D727" s="219" t="s">
        <v>153</v>
      </c>
      <c r="E727" s="42"/>
      <c r="F727" s="220" t="s">
        <v>1077</v>
      </c>
      <c r="G727" s="42"/>
      <c r="H727" s="42"/>
      <c r="I727" s="221"/>
      <c r="J727" s="42"/>
      <c r="K727" s="42"/>
      <c r="L727" s="46"/>
      <c r="M727" s="222"/>
      <c r="N727" s="223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153</v>
      </c>
      <c r="AU727" s="19" t="s">
        <v>163</v>
      </c>
    </row>
    <row r="728" spans="1:51" s="13" customFormat="1" ht="12">
      <c r="A728" s="13"/>
      <c r="B728" s="224"/>
      <c r="C728" s="225"/>
      <c r="D728" s="226" t="s">
        <v>155</v>
      </c>
      <c r="E728" s="227" t="s">
        <v>19</v>
      </c>
      <c r="F728" s="228" t="s">
        <v>1078</v>
      </c>
      <c r="G728" s="225"/>
      <c r="H728" s="227" t="s">
        <v>19</v>
      </c>
      <c r="I728" s="229"/>
      <c r="J728" s="225"/>
      <c r="K728" s="225"/>
      <c r="L728" s="230"/>
      <c r="M728" s="231"/>
      <c r="N728" s="232"/>
      <c r="O728" s="232"/>
      <c r="P728" s="232"/>
      <c r="Q728" s="232"/>
      <c r="R728" s="232"/>
      <c r="S728" s="232"/>
      <c r="T728" s="23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4" t="s">
        <v>155</v>
      </c>
      <c r="AU728" s="234" t="s">
        <v>163</v>
      </c>
      <c r="AV728" s="13" t="s">
        <v>79</v>
      </c>
      <c r="AW728" s="13" t="s">
        <v>33</v>
      </c>
      <c r="AX728" s="13" t="s">
        <v>71</v>
      </c>
      <c r="AY728" s="234" t="s">
        <v>143</v>
      </c>
    </row>
    <row r="729" spans="1:51" s="14" customFormat="1" ht="12">
      <c r="A729" s="14"/>
      <c r="B729" s="235"/>
      <c r="C729" s="236"/>
      <c r="D729" s="226" t="s">
        <v>155</v>
      </c>
      <c r="E729" s="237" t="s">
        <v>19</v>
      </c>
      <c r="F729" s="238" t="s">
        <v>1072</v>
      </c>
      <c r="G729" s="236"/>
      <c r="H729" s="239">
        <v>35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155</v>
      </c>
      <c r="AU729" s="245" t="s">
        <v>163</v>
      </c>
      <c r="AV729" s="14" t="s">
        <v>151</v>
      </c>
      <c r="AW729" s="14" t="s">
        <v>33</v>
      </c>
      <c r="AX729" s="14" t="s">
        <v>79</v>
      </c>
      <c r="AY729" s="245" t="s">
        <v>143</v>
      </c>
    </row>
    <row r="730" spans="1:65" s="2" customFormat="1" ht="16.5" customHeight="1">
      <c r="A730" s="40"/>
      <c r="B730" s="41"/>
      <c r="C730" s="258" t="s">
        <v>1079</v>
      </c>
      <c r="D730" s="258" t="s">
        <v>217</v>
      </c>
      <c r="E730" s="259" t="s">
        <v>1080</v>
      </c>
      <c r="F730" s="260" t="s">
        <v>1081</v>
      </c>
      <c r="G730" s="261" t="s">
        <v>148</v>
      </c>
      <c r="H730" s="262">
        <v>77</v>
      </c>
      <c r="I730" s="263"/>
      <c r="J730" s="264">
        <f>ROUND(I730*H730,2)</f>
        <v>0</v>
      </c>
      <c r="K730" s="260" t="s">
        <v>149</v>
      </c>
      <c r="L730" s="265"/>
      <c r="M730" s="266" t="s">
        <v>19</v>
      </c>
      <c r="N730" s="267" t="s">
        <v>43</v>
      </c>
      <c r="O730" s="86"/>
      <c r="P730" s="215">
        <f>O730*H730</f>
        <v>0</v>
      </c>
      <c r="Q730" s="215">
        <v>0.03016</v>
      </c>
      <c r="R730" s="215">
        <f>Q730*H730</f>
        <v>2.32232</v>
      </c>
      <c r="S730" s="215">
        <v>0</v>
      </c>
      <c r="T730" s="216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17" t="s">
        <v>363</v>
      </c>
      <c r="AT730" s="217" t="s">
        <v>217</v>
      </c>
      <c r="AU730" s="217" t="s">
        <v>163</v>
      </c>
      <c r="AY730" s="19" t="s">
        <v>143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9" t="s">
        <v>151</v>
      </c>
      <c r="BK730" s="218">
        <f>ROUND(I730*H730,2)</f>
        <v>0</v>
      </c>
      <c r="BL730" s="19" t="s">
        <v>253</v>
      </c>
      <c r="BM730" s="217" t="s">
        <v>1082</v>
      </c>
    </row>
    <row r="731" spans="1:51" s="13" customFormat="1" ht="12">
      <c r="A731" s="13"/>
      <c r="B731" s="224"/>
      <c r="C731" s="225"/>
      <c r="D731" s="226" t="s">
        <v>155</v>
      </c>
      <c r="E731" s="227" t="s">
        <v>19</v>
      </c>
      <c r="F731" s="228" t="s">
        <v>1083</v>
      </c>
      <c r="G731" s="225"/>
      <c r="H731" s="227" t="s">
        <v>19</v>
      </c>
      <c r="I731" s="229"/>
      <c r="J731" s="225"/>
      <c r="K731" s="225"/>
      <c r="L731" s="230"/>
      <c r="M731" s="231"/>
      <c r="N731" s="232"/>
      <c r="O731" s="232"/>
      <c r="P731" s="232"/>
      <c r="Q731" s="232"/>
      <c r="R731" s="232"/>
      <c r="S731" s="232"/>
      <c r="T731" s="23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4" t="s">
        <v>155</v>
      </c>
      <c r="AU731" s="234" t="s">
        <v>163</v>
      </c>
      <c r="AV731" s="13" t="s">
        <v>79</v>
      </c>
      <c r="AW731" s="13" t="s">
        <v>33</v>
      </c>
      <c r="AX731" s="13" t="s">
        <v>71</v>
      </c>
      <c r="AY731" s="234" t="s">
        <v>143</v>
      </c>
    </row>
    <row r="732" spans="1:51" s="14" customFormat="1" ht="12">
      <c r="A732" s="14"/>
      <c r="B732" s="235"/>
      <c r="C732" s="236"/>
      <c r="D732" s="226" t="s">
        <v>155</v>
      </c>
      <c r="E732" s="237" t="s">
        <v>19</v>
      </c>
      <c r="F732" s="238" t="s">
        <v>1084</v>
      </c>
      <c r="G732" s="236"/>
      <c r="H732" s="239">
        <v>15.4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5" t="s">
        <v>155</v>
      </c>
      <c r="AU732" s="245" t="s">
        <v>163</v>
      </c>
      <c r="AV732" s="14" t="s">
        <v>151</v>
      </c>
      <c r="AW732" s="14" t="s">
        <v>33</v>
      </c>
      <c r="AX732" s="14" t="s">
        <v>71</v>
      </c>
      <c r="AY732" s="245" t="s">
        <v>143</v>
      </c>
    </row>
    <row r="733" spans="1:51" s="13" customFormat="1" ht="12">
      <c r="A733" s="13"/>
      <c r="B733" s="224"/>
      <c r="C733" s="225"/>
      <c r="D733" s="226" t="s">
        <v>155</v>
      </c>
      <c r="E733" s="227" t="s">
        <v>19</v>
      </c>
      <c r="F733" s="228" t="s">
        <v>1085</v>
      </c>
      <c r="G733" s="225"/>
      <c r="H733" s="227" t="s">
        <v>19</v>
      </c>
      <c r="I733" s="229"/>
      <c r="J733" s="225"/>
      <c r="K733" s="225"/>
      <c r="L733" s="230"/>
      <c r="M733" s="231"/>
      <c r="N733" s="232"/>
      <c r="O733" s="232"/>
      <c r="P733" s="232"/>
      <c r="Q733" s="232"/>
      <c r="R733" s="232"/>
      <c r="S733" s="232"/>
      <c r="T733" s="23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4" t="s">
        <v>155</v>
      </c>
      <c r="AU733" s="234" t="s">
        <v>163</v>
      </c>
      <c r="AV733" s="13" t="s">
        <v>79</v>
      </c>
      <c r="AW733" s="13" t="s">
        <v>33</v>
      </c>
      <c r="AX733" s="13" t="s">
        <v>71</v>
      </c>
      <c r="AY733" s="234" t="s">
        <v>143</v>
      </c>
    </row>
    <row r="734" spans="1:51" s="14" customFormat="1" ht="12">
      <c r="A734" s="14"/>
      <c r="B734" s="235"/>
      <c r="C734" s="236"/>
      <c r="D734" s="226" t="s">
        <v>155</v>
      </c>
      <c r="E734" s="237" t="s">
        <v>19</v>
      </c>
      <c r="F734" s="238" t="s">
        <v>1086</v>
      </c>
      <c r="G734" s="236"/>
      <c r="H734" s="239">
        <v>61.6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155</v>
      </c>
      <c r="AU734" s="245" t="s">
        <v>163</v>
      </c>
      <c r="AV734" s="14" t="s">
        <v>151</v>
      </c>
      <c r="AW734" s="14" t="s">
        <v>33</v>
      </c>
      <c r="AX734" s="14" t="s">
        <v>71</v>
      </c>
      <c r="AY734" s="245" t="s">
        <v>143</v>
      </c>
    </row>
    <row r="735" spans="1:51" s="15" customFormat="1" ht="12">
      <c r="A735" s="15"/>
      <c r="B735" s="246"/>
      <c r="C735" s="247"/>
      <c r="D735" s="226" t="s">
        <v>155</v>
      </c>
      <c r="E735" s="248" t="s">
        <v>19</v>
      </c>
      <c r="F735" s="249" t="s">
        <v>171</v>
      </c>
      <c r="G735" s="247"/>
      <c r="H735" s="250">
        <v>77</v>
      </c>
      <c r="I735" s="251"/>
      <c r="J735" s="247"/>
      <c r="K735" s="247"/>
      <c r="L735" s="252"/>
      <c r="M735" s="253"/>
      <c r="N735" s="254"/>
      <c r="O735" s="254"/>
      <c r="P735" s="254"/>
      <c r="Q735" s="254"/>
      <c r="R735" s="254"/>
      <c r="S735" s="254"/>
      <c r="T735" s="25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56" t="s">
        <v>155</v>
      </c>
      <c r="AU735" s="256" t="s">
        <v>163</v>
      </c>
      <c r="AV735" s="15" t="s">
        <v>150</v>
      </c>
      <c r="AW735" s="15" t="s">
        <v>33</v>
      </c>
      <c r="AX735" s="15" t="s">
        <v>79</v>
      </c>
      <c r="AY735" s="256" t="s">
        <v>143</v>
      </c>
    </row>
    <row r="736" spans="1:65" s="2" customFormat="1" ht="37.8" customHeight="1">
      <c r="A736" s="40"/>
      <c r="B736" s="41"/>
      <c r="C736" s="206" t="s">
        <v>1087</v>
      </c>
      <c r="D736" s="206" t="s">
        <v>145</v>
      </c>
      <c r="E736" s="207" t="s">
        <v>1088</v>
      </c>
      <c r="F736" s="208" t="s">
        <v>1089</v>
      </c>
      <c r="G736" s="209" t="s">
        <v>250</v>
      </c>
      <c r="H736" s="210">
        <v>35</v>
      </c>
      <c r="I736" s="211"/>
      <c r="J736" s="212">
        <f>ROUND(I736*H736,2)</f>
        <v>0</v>
      </c>
      <c r="K736" s="208" t="s">
        <v>149</v>
      </c>
      <c r="L736" s="46"/>
      <c r="M736" s="213" t="s">
        <v>19</v>
      </c>
      <c r="N736" s="214" t="s">
        <v>43</v>
      </c>
      <c r="O736" s="86"/>
      <c r="P736" s="215">
        <f>O736*H736</f>
        <v>0</v>
      </c>
      <c r="Q736" s="215">
        <v>0</v>
      </c>
      <c r="R736" s="215">
        <f>Q736*H736</f>
        <v>0</v>
      </c>
      <c r="S736" s="215">
        <v>0</v>
      </c>
      <c r="T736" s="216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7" t="s">
        <v>253</v>
      </c>
      <c r="AT736" s="217" t="s">
        <v>145</v>
      </c>
      <c r="AU736" s="217" t="s">
        <v>163</v>
      </c>
      <c r="AY736" s="19" t="s">
        <v>143</v>
      </c>
      <c r="BE736" s="218">
        <f>IF(N736="základní",J736,0)</f>
        <v>0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9" t="s">
        <v>151</v>
      </c>
      <c r="BK736" s="218">
        <f>ROUND(I736*H736,2)</f>
        <v>0</v>
      </c>
      <c r="BL736" s="19" t="s">
        <v>253</v>
      </c>
      <c r="BM736" s="217" t="s">
        <v>1090</v>
      </c>
    </row>
    <row r="737" spans="1:47" s="2" customFormat="1" ht="12">
      <c r="A737" s="40"/>
      <c r="B737" s="41"/>
      <c r="C737" s="42"/>
      <c r="D737" s="219" t="s">
        <v>153</v>
      </c>
      <c r="E737" s="42"/>
      <c r="F737" s="220" t="s">
        <v>1091</v>
      </c>
      <c r="G737" s="42"/>
      <c r="H737" s="42"/>
      <c r="I737" s="221"/>
      <c r="J737" s="42"/>
      <c r="K737" s="42"/>
      <c r="L737" s="46"/>
      <c r="M737" s="222"/>
      <c r="N737" s="223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153</v>
      </c>
      <c r="AU737" s="19" t="s">
        <v>163</v>
      </c>
    </row>
    <row r="738" spans="1:51" s="13" customFormat="1" ht="12">
      <c r="A738" s="13"/>
      <c r="B738" s="224"/>
      <c r="C738" s="225"/>
      <c r="D738" s="226" t="s">
        <v>155</v>
      </c>
      <c r="E738" s="227" t="s">
        <v>19</v>
      </c>
      <c r="F738" s="228" t="s">
        <v>1092</v>
      </c>
      <c r="G738" s="225"/>
      <c r="H738" s="227" t="s">
        <v>19</v>
      </c>
      <c r="I738" s="229"/>
      <c r="J738" s="225"/>
      <c r="K738" s="225"/>
      <c r="L738" s="230"/>
      <c r="M738" s="231"/>
      <c r="N738" s="232"/>
      <c r="O738" s="232"/>
      <c r="P738" s="232"/>
      <c r="Q738" s="232"/>
      <c r="R738" s="232"/>
      <c r="S738" s="232"/>
      <c r="T738" s="23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4" t="s">
        <v>155</v>
      </c>
      <c r="AU738" s="234" t="s">
        <v>163</v>
      </c>
      <c r="AV738" s="13" t="s">
        <v>79</v>
      </c>
      <c r="AW738" s="13" t="s">
        <v>33</v>
      </c>
      <c r="AX738" s="13" t="s">
        <v>71</v>
      </c>
      <c r="AY738" s="234" t="s">
        <v>143</v>
      </c>
    </row>
    <row r="739" spans="1:51" s="14" customFormat="1" ht="12">
      <c r="A739" s="14"/>
      <c r="B739" s="235"/>
      <c r="C739" s="236"/>
      <c r="D739" s="226" t="s">
        <v>155</v>
      </c>
      <c r="E739" s="237" t="s">
        <v>19</v>
      </c>
      <c r="F739" s="238" t="s">
        <v>380</v>
      </c>
      <c r="G739" s="236"/>
      <c r="H739" s="239">
        <v>35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5" t="s">
        <v>155</v>
      </c>
      <c r="AU739" s="245" t="s">
        <v>163</v>
      </c>
      <c r="AV739" s="14" t="s">
        <v>151</v>
      </c>
      <c r="AW739" s="14" t="s">
        <v>33</v>
      </c>
      <c r="AX739" s="14" t="s">
        <v>79</v>
      </c>
      <c r="AY739" s="245" t="s">
        <v>143</v>
      </c>
    </row>
    <row r="740" spans="1:65" s="2" customFormat="1" ht="16.5" customHeight="1">
      <c r="A740" s="40"/>
      <c r="B740" s="41"/>
      <c r="C740" s="258" t="s">
        <v>1093</v>
      </c>
      <c r="D740" s="258" t="s">
        <v>217</v>
      </c>
      <c r="E740" s="259" t="s">
        <v>1094</v>
      </c>
      <c r="F740" s="260" t="s">
        <v>1095</v>
      </c>
      <c r="G740" s="261" t="s">
        <v>174</v>
      </c>
      <c r="H740" s="262">
        <v>35</v>
      </c>
      <c r="I740" s="263"/>
      <c r="J740" s="264">
        <f>ROUND(I740*H740,2)</f>
        <v>0</v>
      </c>
      <c r="K740" s="260" t="s">
        <v>149</v>
      </c>
      <c r="L740" s="265"/>
      <c r="M740" s="266" t="s">
        <v>19</v>
      </c>
      <c r="N740" s="267" t="s">
        <v>43</v>
      </c>
      <c r="O740" s="86"/>
      <c r="P740" s="215">
        <f>O740*H740</f>
        <v>0</v>
      </c>
      <c r="Q740" s="215">
        <v>0.001</v>
      </c>
      <c r="R740" s="215">
        <f>Q740*H740</f>
        <v>0.035</v>
      </c>
      <c r="S740" s="215">
        <v>0</v>
      </c>
      <c r="T740" s="216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7" t="s">
        <v>363</v>
      </c>
      <c r="AT740" s="217" t="s">
        <v>217</v>
      </c>
      <c r="AU740" s="217" t="s">
        <v>163</v>
      </c>
      <c r="AY740" s="19" t="s">
        <v>143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9" t="s">
        <v>151</v>
      </c>
      <c r="BK740" s="218">
        <f>ROUND(I740*H740,2)</f>
        <v>0</v>
      </c>
      <c r="BL740" s="19" t="s">
        <v>253</v>
      </c>
      <c r="BM740" s="217" t="s">
        <v>1096</v>
      </c>
    </row>
    <row r="741" spans="1:51" s="13" customFormat="1" ht="12">
      <c r="A741" s="13"/>
      <c r="B741" s="224"/>
      <c r="C741" s="225"/>
      <c r="D741" s="226" t="s">
        <v>155</v>
      </c>
      <c r="E741" s="227" t="s">
        <v>19</v>
      </c>
      <c r="F741" s="228" t="s">
        <v>1092</v>
      </c>
      <c r="G741" s="225"/>
      <c r="H741" s="227" t="s">
        <v>19</v>
      </c>
      <c r="I741" s="229"/>
      <c r="J741" s="225"/>
      <c r="K741" s="225"/>
      <c r="L741" s="230"/>
      <c r="M741" s="231"/>
      <c r="N741" s="232"/>
      <c r="O741" s="232"/>
      <c r="P741" s="232"/>
      <c r="Q741" s="232"/>
      <c r="R741" s="232"/>
      <c r="S741" s="232"/>
      <c r="T741" s="23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4" t="s">
        <v>155</v>
      </c>
      <c r="AU741" s="234" t="s">
        <v>163</v>
      </c>
      <c r="AV741" s="13" t="s">
        <v>79</v>
      </c>
      <c r="AW741" s="13" t="s">
        <v>33</v>
      </c>
      <c r="AX741" s="13" t="s">
        <v>71</v>
      </c>
      <c r="AY741" s="234" t="s">
        <v>143</v>
      </c>
    </row>
    <row r="742" spans="1:51" s="14" customFormat="1" ht="12">
      <c r="A742" s="14"/>
      <c r="B742" s="235"/>
      <c r="C742" s="236"/>
      <c r="D742" s="226" t="s">
        <v>155</v>
      </c>
      <c r="E742" s="237" t="s">
        <v>19</v>
      </c>
      <c r="F742" s="238" t="s">
        <v>1097</v>
      </c>
      <c r="G742" s="236"/>
      <c r="H742" s="239">
        <v>35</v>
      </c>
      <c r="I742" s="240"/>
      <c r="J742" s="236"/>
      <c r="K742" s="236"/>
      <c r="L742" s="241"/>
      <c r="M742" s="242"/>
      <c r="N742" s="243"/>
      <c r="O742" s="243"/>
      <c r="P742" s="243"/>
      <c r="Q742" s="243"/>
      <c r="R742" s="243"/>
      <c r="S742" s="243"/>
      <c r="T742" s="24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5" t="s">
        <v>155</v>
      </c>
      <c r="AU742" s="245" t="s">
        <v>163</v>
      </c>
      <c r="AV742" s="14" t="s">
        <v>151</v>
      </c>
      <c r="AW742" s="14" t="s">
        <v>33</v>
      </c>
      <c r="AX742" s="14" t="s">
        <v>79</v>
      </c>
      <c r="AY742" s="245" t="s">
        <v>143</v>
      </c>
    </row>
    <row r="743" spans="1:65" s="2" customFormat="1" ht="24.15" customHeight="1">
      <c r="A743" s="40"/>
      <c r="B743" s="41"/>
      <c r="C743" s="258" t="s">
        <v>1098</v>
      </c>
      <c r="D743" s="258" t="s">
        <v>217</v>
      </c>
      <c r="E743" s="259" t="s">
        <v>1099</v>
      </c>
      <c r="F743" s="260" t="s">
        <v>1100</v>
      </c>
      <c r="G743" s="261" t="s">
        <v>250</v>
      </c>
      <c r="H743" s="262">
        <v>70</v>
      </c>
      <c r="I743" s="263"/>
      <c r="J743" s="264">
        <f>ROUND(I743*H743,2)</f>
        <v>0</v>
      </c>
      <c r="K743" s="260" t="s">
        <v>149</v>
      </c>
      <c r="L743" s="265"/>
      <c r="M743" s="266" t="s">
        <v>19</v>
      </c>
      <c r="N743" s="267" t="s">
        <v>43</v>
      </c>
      <c r="O743" s="86"/>
      <c r="P743" s="215">
        <f>O743*H743</f>
        <v>0</v>
      </c>
      <c r="Q743" s="215">
        <v>6E-05</v>
      </c>
      <c r="R743" s="215">
        <f>Q743*H743</f>
        <v>0.0042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363</v>
      </c>
      <c r="AT743" s="217" t="s">
        <v>217</v>
      </c>
      <c r="AU743" s="217" t="s">
        <v>163</v>
      </c>
      <c r="AY743" s="19" t="s">
        <v>143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9" t="s">
        <v>151</v>
      </c>
      <c r="BK743" s="218">
        <f>ROUND(I743*H743,2)</f>
        <v>0</v>
      </c>
      <c r="BL743" s="19" t="s">
        <v>253</v>
      </c>
      <c r="BM743" s="217" t="s">
        <v>1101</v>
      </c>
    </row>
    <row r="744" spans="1:51" s="14" customFormat="1" ht="12">
      <c r="A744" s="14"/>
      <c r="B744" s="235"/>
      <c r="C744" s="236"/>
      <c r="D744" s="226" t="s">
        <v>155</v>
      </c>
      <c r="E744" s="237" t="s">
        <v>19</v>
      </c>
      <c r="F744" s="238" t="s">
        <v>1102</v>
      </c>
      <c r="G744" s="236"/>
      <c r="H744" s="239">
        <v>70</v>
      </c>
      <c r="I744" s="240"/>
      <c r="J744" s="236"/>
      <c r="K744" s="236"/>
      <c r="L744" s="241"/>
      <c r="M744" s="242"/>
      <c r="N744" s="243"/>
      <c r="O744" s="243"/>
      <c r="P744" s="243"/>
      <c r="Q744" s="243"/>
      <c r="R744" s="243"/>
      <c r="S744" s="243"/>
      <c r="T744" s="24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5" t="s">
        <v>155</v>
      </c>
      <c r="AU744" s="245" t="s">
        <v>163</v>
      </c>
      <c r="AV744" s="14" t="s">
        <v>151</v>
      </c>
      <c r="AW744" s="14" t="s">
        <v>33</v>
      </c>
      <c r="AX744" s="14" t="s">
        <v>79</v>
      </c>
      <c r="AY744" s="245" t="s">
        <v>143</v>
      </c>
    </row>
    <row r="745" spans="1:65" s="2" customFormat="1" ht="49.05" customHeight="1">
      <c r="A745" s="40"/>
      <c r="B745" s="41"/>
      <c r="C745" s="206" t="s">
        <v>1103</v>
      </c>
      <c r="D745" s="206" t="s">
        <v>145</v>
      </c>
      <c r="E745" s="207" t="s">
        <v>1104</v>
      </c>
      <c r="F745" s="208" t="s">
        <v>1105</v>
      </c>
      <c r="G745" s="209" t="s">
        <v>220</v>
      </c>
      <c r="H745" s="210">
        <v>2.371</v>
      </c>
      <c r="I745" s="211"/>
      <c r="J745" s="212">
        <f>ROUND(I745*H745,2)</f>
        <v>0</v>
      </c>
      <c r="K745" s="208" t="s">
        <v>149</v>
      </c>
      <c r="L745" s="46"/>
      <c r="M745" s="213" t="s">
        <v>19</v>
      </c>
      <c r="N745" s="214" t="s">
        <v>43</v>
      </c>
      <c r="O745" s="86"/>
      <c r="P745" s="215">
        <f>O745*H745</f>
        <v>0</v>
      </c>
      <c r="Q745" s="215">
        <v>0</v>
      </c>
      <c r="R745" s="215">
        <f>Q745*H745</f>
        <v>0</v>
      </c>
      <c r="S745" s="215">
        <v>0</v>
      </c>
      <c r="T745" s="216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17" t="s">
        <v>253</v>
      </c>
      <c r="AT745" s="217" t="s">
        <v>145</v>
      </c>
      <c r="AU745" s="217" t="s">
        <v>163</v>
      </c>
      <c r="AY745" s="19" t="s">
        <v>143</v>
      </c>
      <c r="BE745" s="218">
        <f>IF(N745="základní",J745,0)</f>
        <v>0</v>
      </c>
      <c r="BF745" s="218">
        <f>IF(N745="snížená",J745,0)</f>
        <v>0</v>
      </c>
      <c r="BG745" s="218">
        <f>IF(N745="zákl. přenesená",J745,0)</f>
        <v>0</v>
      </c>
      <c r="BH745" s="218">
        <f>IF(N745="sníž. přenesená",J745,0)</f>
        <v>0</v>
      </c>
      <c r="BI745" s="218">
        <f>IF(N745="nulová",J745,0)</f>
        <v>0</v>
      </c>
      <c r="BJ745" s="19" t="s">
        <v>151</v>
      </c>
      <c r="BK745" s="218">
        <f>ROUND(I745*H745,2)</f>
        <v>0</v>
      </c>
      <c r="BL745" s="19" t="s">
        <v>253</v>
      </c>
      <c r="BM745" s="217" t="s">
        <v>1106</v>
      </c>
    </row>
    <row r="746" spans="1:47" s="2" customFormat="1" ht="12">
      <c r="A746" s="40"/>
      <c r="B746" s="41"/>
      <c r="C746" s="42"/>
      <c r="D746" s="219" t="s">
        <v>153</v>
      </c>
      <c r="E746" s="42"/>
      <c r="F746" s="220" t="s">
        <v>1107</v>
      </c>
      <c r="G746" s="42"/>
      <c r="H746" s="42"/>
      <c r="I746" s="221"/>
      <c r="J746" s="42"/>
      <c r="K746" s="42"/>
      <c r="L746" s="46"/>
      <c r="M746" s="222"/>
      <c r="N746" s="223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153</v>
      </c>
      <c r="AU746" s="19" t="s">
        <v>163</v>
      </c>
    </row>
    <row r="747" spans="1:63" s="12" customFormat="1" ht="22.8" customHeight="1">
      <c r="A747" s="12"/>
      <c r="B747" s="190"/>
      <c r="C747" s="191"/>
      <c r="D747" s="192" t="s">
        <v>70</v>
      </c>
      <c r="E747" s="204" t="s">
        <v>1108</v>
      </c>
      <c r="F747" s="204" t="s">
        <v>1109</v>
      </c>
      <c r="G747" s="191"/>
      <c r="H747" s="191"/>
      <c r="I747" s="194"/>
      <c r="J747" s="205">
        <f>BK747</f>
        <v>0</v>
      </c>
      <c r="K747" s="191"/>
      <c r="L747" s="196"/>
      <c r="M747" s="197"/>
      <c r="N747" s="198"/>
      <c r="O747" s="198"/>
      <c r="P747" s="199">
        <f>SUM(P748:P842)</f>
        <v>0</v>
      </c>
      <c r="Q747" s="198"/>
      <c r="R747" s="199">
        <f>SUM(R748:R842)</f>
        <v>5.840004639125</v>
      </c>
      <c r="S747" s="198"/>
      <c r="T747" s="200">
        <f>SUM(T748:T842)</f>
        <v>0.6868700000000001</v>
      </c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R747" s="201" t="s">
        <v>151</v>
      </c>
      <c r="AT747" s="202" t="s">
        <v>70</v>
      </c>
      <c r="AU747" s="202" t="s">
        <v>79</v>
      </c>
      <c r="AY747" s="201" t="s">
        <v>143</v>
      </c>
      <c r="BK747" s="203">
        <f>SUM(BK748:BK842)</f>
        <v>0</v>
      </c>
    </row>
    <row r="748" spans="1:65" s="2" customFormat="1" ht="44.25" customHeight="1">
      <c r="A748" s="40"/>
      <c r="B748" s="41"/>
      <c r="C748" s="206" t="s">
        <v>1110</v>
      </c>
      <c r="D748" s="206" t="s">
        <v>145</v>
      </c>
      <c r="E748" s="207" t="s">
        <v>1111</v>
      </c>
      <c r="F748" s="208" t="s">
        <v>1112</v>
      </c>
      <c r="G748" s="209" t="s">
        <v>250</v>
      </c>
      <c r="H748" s="210">
        <v>14</v>
      </c>
      <c r="I748" s="211"/>
      <c r="J748" s="212">
        <f>ROUND(I748*H748,2)</f>
        <v>0</v>
      </c>
      <c r="K748" s="208" t="s">
        <v>149</v>
      </c>
      <c r="L748" s="46"/>
      <c r="M748" s="213" t="s">
        <v>19</v>
      </c>
      <c r="N748" s="214" t="s">
        <v>43</v>
      </c>
      <c r="O748" s="86"/>
      <c r="P748" s="215">
        <f>O748*H748</f>
        <v>0</v>
      </c>
      <c r="Q748" s="215">
        <v>0.006</v>
      </c>
      <c r="R748" s="215">
        <f>Q748*H748</f>
        <v>0.084</v>
      </c>
      <c r="S748" s="215">
        <v>0</v>
      </c>
      <c r="T748" s="216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7" t="s">
        <v>253</v>
      </c>
      <c r="AT748" s="217" t="s">
        <v>145</v>
      </c>
      <c r="AU748" s="217" t="s">
        <v>151</v>
      </c>
      <c r="AY748" s="19" t="s">
        <v>143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151</v>
      </c>
      <c r="BK748" s="218">
        <f>ROUND(I748*H748,2)</f>
        <v>0</v>
      </c>
      <c r="BL748" s="19" t="s">
        <v>253</v>
      </c>
      <c r="BM748" s="217" t="s">
        <v>1113</v>
      </c>
    </row>
    <row r="749" spans="1:47" s="2" customFormat="1" ht="12">
      <c r="A749" s="40"/>
      <c r="B749" s="41"/>
      <c r="C749" s="42"/>
      <c r="D749" s="219" t="s">
        <v>153</v>
      </c>
      <c r="E749" s="42"/>
      <c r="F749" s="220" t="s">
        <v>1114</v>
      </c>
      <c r="G749" s="42"/>
      <c r="H749" s="42"/>
      <c r="I749" s="221"/>
      <c r="J749" s="42"/>
      <c r="K749" s="42"/>
      <c r="L749" s="46"/>
      <c r="M749" s="222"/>
      <c r="N749" s="223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153</v>
      </c>
      <c r="AU749" s="19" t="s">
        <v>151</v>
      </c>
    </row>
    <row r="750" spans="1:51" s="13" customFormat="1" ht="12">
      <c r="A750" s="13"/>
      <c r="B750" s="224"/>
      <c r="C750" s="225"/>
      <c r="D750" s="226" t="s">
        <v>155</v>
      </c>
      <c r="E750" s="227" t="s">
        <v>19</v>
      </c>
      <c r="F750" s="228" t="s">
        <v>1115</v>
      </c>
      <c r="G750" s="225"/>
      <c r="H750" s="227" t="s">
        <v>19</v>
      </c>
      <c r="I750" s="229"/>
      <c r="J750" s="225"/>
      <c r="K750" s="225"/>
      <c r="L750" s="230"/>
      <c r="M750" s="231"/>
      <c r="N750" s="232"/>
      <c r="O750" s="232"/>
      <c r="P750" s="232"/>
      <c r="Q750" s="232"/>
      <c r="R750" s="232"/>
      <c r="S750" s="232"/>
      <c r="T750" s="23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4" t="s">
        <v>155</v>
      </c>
      <c r="AU750" s="234" t="s">
        <v>151</v>
      </c>
      <c r="AV750" s="13" t="s">
        <v>79</v>
      </c>
      <c r="AW750" s="13" t="s">
        <v>33</v>
      </c>
      <c r="AX750" s="13" t="s">
        <v>71</v>
      </c>
      <c r="AY750" s="234" t="s">
        <v>143</v>
      </c>
    </row>
    <row r="751" spans="1:51" s="14" customFormat="1" ht="12">
      <c r="A751" s="14"/>
      <c r="B751" s="235"/>
      <c r="C751" s="236"/>
      <c r="D751" s="226" t="s">
        <v>155</v>
      </c>
      <c r="E751" s="237" t="s">
        <v>19</v>
      </c>
      <c r="F751" s="238" t="s">
        <v>241</v>
      </c>
      <c r="G751" s="236"/>
      <c r="H751" s="239">
        <v>14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5" t="s">
        <v>155</v>
      </c>
      <c r="AU751" s="245" t="s">
        <v>151</v>
      </c>
      <c r="AV751" s="14" t="s">
        <v>151</v>
      </c>
      <c r="AW751" s="14" t="s">
        <v>33</v>
      </c>
      <c r="AX751" s="14" t="s">
        <v>79</v>
      </c>
      <c r="AY751" s="245" t="s">
        <v>143</v>
      </c>
    </row>
    <row r="752" spans="1:65" s="2" customFormat="1" ht="37.8" customHeight="1">
      <c r="A752" s="40"/>
      <c r="B752" s="41"/>
      <c r="C752" s="258" t="s">
        <v>1116</v>
      </c>
      <c r="D752" s="258" t="s">
        <v>217</v>
      </c>
      <c r="E752" s="259" t="s">
        <v>1117</v>
      </c>
      <c r="F752" s="260" t="s">
        <v>1118</v>
      </c>
      <c r="G752" s="261" t="s">
        <v>250</v>
      </c>
      <c r="H752" s="262">
        <v>14</v>
      </c>
      <c r="I752" s="263"/>
      <c r="J752" s="264">
        <f>ROUND(I752*H752,2)</f>
        <v>0</v>
      </c>
      <c r="K752" s="260" t="s">
        <v>149</v>
      </c>
      <c r="L752" s="265"/>
      <c r="M752" s="266" t="s">
        <v>19</v>
      </c>
      <c r="N752" s="267" t="s">
        <v>43</v>
      </c>
      <c r="O752" s="86"/>
      <c r="P752" s="215">
        <f>O752*H752</f>
        <v>0</v>
      </c>
      <c r="Q752" s="215">
        <v>0.068</v>
      </c>
      <c r="R752" s="215">
        <f>Q752*H752</f>
        <v>0.9520000000000001</v>
      </c>
      <c r="S752" s="215">
        <v>0</v>
      </c>
      <c r="T752" s="216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7" t="s">
        <v>363</v>
      </c>
      <c r="AT752" s="217" t="s">
        <v>217</v>
      </c>
      <c r="AU752" s="217" t="s">
        <v>151</v>
      </c>
      <c r="AY752" s="19" t="s">
        <v>143</v>
      </c>
      <c r="BE752" s="218">
        <f>IF(N752="základní",J752,0)</f>
        <v>0</v>
      </c>
      <c r="BF752" s="218">
        <f>IF(N752="snížená",J752,0)</f>
        <v>0</v>
      </c>
      <c r="BG752" s="218">
        <f>IF(N752="zákl. přenesená",J752,0)</f>
        <v>0</v>
      </c>
      <c r="BH752" s="218">
        <f>IF(N752="sníž. přenesená",J752,0)</f>
        <v>0</v>
      </c>
      <c r="BI752" s="218">
        <f>IF(N752="nulová",J752,0)</f>
        <v>0</v>
      </c>
      <c r="BJ752" s="19" t="s">
        <v>151</v>
      </c>
      <c r="BK752" s="218">
        <f>ROUND(I752*H752,2)</f>
        <v>0</v>
      </c>
      <c r="BL752" s="19" t="s">
        <v>253</v>
      </c>
      <c r="BM752" s="217" t="s">
        <v>1119</v>
      </c>
    </row>
    <row r="753" spans="1:65" s="2" customFormat="1" ht="44.25" customHeight="1">
      <c r="A753" s="40"/>
      <c r="B753" s="41"/>
      <c r="C753" s="206" t="s">
        <v>1120</v>
      </c>
      <c r="D753" s="206" t="s">
        <v>145</v>
      </c>
      <c r="E753" s="207" t="s">
        <v>1121</v>
      </c>
      <c r="F753" s="208" t="s">
        <v>1122</v>
      </c>
      <c r="G753" s="209" t="s">
        <v>250</v>
      </c>
      <c r="H753" s="210">
        <v>21</v>
      </c>
      <c r="I753" s="211"/>
      <c r="J753" s="212">
        <f>ROUND(I753*H753,2)</f>
        <v>0</v>
      </c>
      <c r="K753" s="208" t="s">
        <v>149</v>
      </c>
      <c r="L753" s="46"/>
      <c r="M753" s="213" t="s">
        <v>19</v>
      </c>
      <c r="N753" s="214" t="s">
        <v>43</v>
      </c>
      <c r="O753" s="86"/>
      <c r="P753" s="215">
        <f>O753*H753</f>
        <v>0</v>
      </c>
      <c r="Q753" s="215">
        <v>0.006</v>
      </c>
      <c r="R753" s="215">
        <f>Q753*H753</f>
        <v>0.126</v>
      </c>
      <c r="S753" s="215">
        <v>0</v>
      </c>
      <c r="T753" s="216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17" t="s">
        <v>253</v>
      </c>
      <c r="AT753" s="217" t="s">
        <v>145</v>
      </c>
      <c r="AU753" s="217" t="s">
        <v>151</v>
      </c>
      <c r="AY753" s="19" t="s">
        <v>143</v>
      </c>
      <c r="BE753" s="218">
        <f>IF(N753="základní",J753,0)</f>
        <v>0</v>
      </c>
      <c r="BF753" s="218">
        <f>IF(N753="snížená",J753,0)</f>
        <v>0</v>
      </c>
      <c r="BG753" s="218">
        <f>IF(N753="zákl. přenesená",J753,0)</f>
        <v>0</v>
      </c>
      <c r="BH753" s="218">
        <f>IF(N753="sníž. přenesená",J753,0)</f>
        <v>0</v>
      </c>
      <c r="BI753" s="218">
        <f>IF(N753="nulová",J753,0)</f>
        <v>0</v>
      </c>
      <c r="BJ753" s="19" t="s">
        <v>151</v>
      </c>
      <c r="BK753" s="218">
        <f>ROUND(I753*H753,2)</f>
        <v>0</v>
      </c>
      <c r="BL753" s="19" t="s">
        <v>253</v>
      </c>
      <c r="BM753" s="217" t="s">
        <v>1123</v>
      </c>
    </row>
    <row r="754" spans="1:47" s="2" customFormat="1" ht="12">
      <c r="A754" s="40"/>
      <c r="B754" s="41"/>
      <c r="C754" s="42"/>
      <c r="D754" s="219" t="s">
        <v>153</v>
      </c>
      <c r="E754" s="42"/>
      <c r="F754" s="220" t="s">
        <v>1124</v>
      </c>
      <c r="G754" s="42"/>
      <c r="H754" s="42"/>
      <c r="I754" s="221"/>
      <c r="J754" s="42"/>
      <c r="K754" s="42"/>
      <c r="L754" s="46"/>
      <c r="M754" s="222"/>
      <c r="N754" s="223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153</v>
      </c>
      <c r="AU754" s="19" t="s">
        <v>151</v>
      </c>
    </row>
    <row r="755" spans="1:51" s="13" customFormat="1" ht="12">
      <c r="A755" s="13"/>
      <c r="B755" s="224"/>
      <c r="C755" s="225"/>
      <c r="D755" s="226" t="s">
        <v>155</v>
      </c>
      <c r="E755" s="227" t="s">
        <v>19</v>
      </c>
      <c r="F755" s="228" t="s">
        <v>1125</v>
      </c>
      <c r="G755" s="225"/>
      <c r="H755" s="227" t="s">
        <v>19</v>
      </c>
      <c r="I755" s="229"/>
      <c r="J755" s="225"/>
      <c r="K755" s="225"/>
      <c r="L755" s="230"/>
      <c r="M755" s="231"/>
      <c r="N755" s="232"/>
      <c r="O755" s="232"/>
      <c r="P755" s="232"/>
      <c r="Q755" s="232"/>
      <c r="R755" s="232"/>
      <c r="S755" s="232"/>
      <c r="T755" s="23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4" t="s">
        <v>155</v>
      </c>
      <c r="AU755" s="234" t="s">
        <v>151</v>
      </c>
      <c r="AV755" s="13" t="s">
        <v>79</v>
      </c>
      <c r="AW755" s="13" t="s">
        <v>33</v>
      </c>
      <c r="AX755" s="13" t="s">
        <v>71</v>
      </c>
      <c r="AY755" s="234" t="s">
        <v>143</v>
      </c>
    </row>
    <row r="756" spans="1:51" s="14" customFormat="1" ht="12">
      <c r="A756" s="14"/>
      <c r="B756" s="235"/>
      <c r="C756" s="236"/>
      <c r="D756" s="226" t="s">
        <v>155</v>
      </c>
      <c r="E756" s="237" t="s">
        <v>19</v>
      </c>
      <c r="F756" s="238" t="s">
        <v>7</v>
      </c>
      <c r="G756" s="236"/>
      <c r="H756" s="239">
        <v>21</v>
      </c>
      <c r="I756" s="240"/>
      <c r="J756" s="236"/>
      <c r="K756" s="236"/>
      <c r="L756" s="241"/>
      <c r="M756" s="242"/>
      <c r="N756" s="243"/>
      <c r="O756" s="243"/>
      <c r="P756" s="243"/>
      <c r="Q756" s="243"/>
      <c r="R756" s="243"/>
      <c r="S756" s="243"/>
      <c r="T756" s="24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5" t="s">
        <v>155</v>
      </c>
      <c r="AU756" s="245" t="s">
        <v>151</v>
      </c>
      <c r="AV756" s="14" t="s">
        <v>151</v>
      </c>
      <c r="AW756" s="14" t="s">
        <v>33</v>
      </c>
      <c r="AX756" s="14" t="s">
        <v>79</v>
      </c>
      <c r="AY756" s="245" t="s">
        <v>143</v>
      </c>
    </row>
    <row r="757" spans="1:65" s="2" customFormat="1" ht="37.8" customHeight="1">
      <c r="A757" s="40"/>
      <c r="B757" s="41"/>
      <c r="C757" s="258" t="s">
        <v>1126</v>
      </c>
      <c r="D757" s="258" t="s">
        <v>217</v>
      </c>
      <c r="E757" s="259" t="s">
        <v>1127</v>
      </c>
      <c r="F757" s="260" t="s">
        <v>1128</v>
      </c>
      <c r="G757" s="261" t="s">
        <v>250</v>
      </c>
      <c r="H757" s="262">
        <v>21</v>
      </c>
      <c r="I757" s="263"/>
      <c r="J757" s="264">
        <f>ROUND(I757*H757,2)</f>
        <v>0</v>
      </c>
      <c r="K757" s="260" t="s">
        <v>149</v>
      </c>
      <c r="L757" s="265"/>
      <c r="M757" s="266" t="s">
        <v>19</v>
      </c>
      <c r="N757" s="267" t="s">
        <v>43</v>
      </c>
      <c r="O757" s="86"/>
      <c r="P757" s="215">
        <f>O757*H757</f>
        <v>0</v>
      </c>
      <c r="Q757" s="215">
        <v>0.088</v>
      </c>
      <c r="R757" s="215">
        <f>Q757*H757</f>
        <v>1.8479999999999999</v>
      </c>
      <c r="S757" s="215">
        <v>0</v>
      </c>
      <c r="T757" s="216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17" t="s">
        <v>363</v>
      </c>
      <c r="AT757" s="217" t="s">
        <v>217</v>
      </c>
      <c r="AU757" s="217" t="s">
        <v>151</v>
      </c>
      <c r="AY757" s="19" t="s">
        <v>143</v>
      </c>
      <c r="BE757" s="218">
        <f>IF(N757="základní",J757,0)</f>
        <v>0</v>
      </c>
      <c r="BF757" s="218">
        <f>IF(N757="snížená",J757,0)</f>
        <v>0</v>
      </c>
      <c r="BG757" s="218">
        <f>IF(N757="zákl. přenesená",J757,0)</f>
        <v>0</v>
      </c>
      <c r="BH757" s="218">
        <f>IF(N757="sníž. přenesená",J757,0)</f>
        <v>0</v>
      </c>
      <c r="BI757" s="218">
        <f>IF(N757="nulová",J757,0)</f>
        <v>0</v>
      </c>
      <c r="BJ757" s="19" t="s">
        <v>151</v>
      </c>
      <c r="BK757" s="218">
        <f>ROUND(I757*H757,2)</f>
        <v>0</v>
      </c>
      <c r="BL757" s="19" t="s">
        <v>253</v>
      </c>
      <c r="BM757" s="217" t="s">
        <v>1129</v>
      </c>
    </row>
    <row r="758" spans="1:65" s="2" customFormat="1" ht="24.15" customHeight="1">
      <c r="A758" s="40"/>
      <c r="B758" s="41"/>
      <c r="C758" s="206" t="s">
        <v>1130</v>
      </c>
      <c r="D758" s="206" t="s">
        <v>145</v>
      </c>
      <c r="E758" s="207" t="s">
        <v>1131</v>
      </c>
      <c r="F758" s="208" t="s">
        <v>1132</v>
      </c>
      <c r="G758" s="209" t="s">
        <v>148</v>
      </c>
      <c r="H758" s="210">
        <v>1</v>
      </c>
      <c r="I758" s="211"/>
      <c r="J758" s="212">
        <f>ROUND(I758*H758,2)</f>
        <v>0</v>
      </c>
      <c r="K758" s="208" t="s">
        <v>149</v>
      </c>
      <c r="L758" s="46"/>
      <c r="M758" s="213" t="s">
        <v>19</v>
      </c>
      <c r="N758" s="214" t="s">
        <v>43</v>
      </c>
      <c r="O758" s="86"/>
      <c r="P758" s="215">
        <f>O758*H758</f>
        <v>0</v>
      </c>
      <c r="Q758" s="215">
        <v>0</v>
      </c>
      <c r="R758" s="215">
        <f>Q758*H758</f>
        <v>0</v>
      </c>
      <c r="S758" s="215">
        <v>0</v>
      </c>
      <c r="T758" s="216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17" t="s">
        <v>253</v>
      </c>
      <c r="AT758" s="217" t="s">
        <v>145</v>
      </c>
      <c r="AU758" s="217" t="s">
        <v>151</v>
      </c>
      <c r="AY758" s="19" t="s">
        <v>143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9" t="s">
        <v>151</v>
      </c>
      <c r="BK758" s="218">
        <f>ROUND(I758*H758,2)</f>
        <v>0</v>
      </c>
      <c r="BL758" s="19" t="s">
        <v>253</v>
      </c>
      <c r="BM758" s="217" t="s">
        <v>1133</v>
      </c>
    </row>
    <row r="759" spans="1:47" s="2" customFormat="1" ht="12">
      <c r="A759" s="40"/>
      <c r="B759" s="41"/>
      <c r="C759" s="42"/>
      <c r="D759" s="219" t="s">
        <v>153</v>
      </c>
      <c r="E759" s="42"/>
      <c r="F759" s="220" t="s">
        <v>1134</v>
      </c>
      <c r="G759" s="42"/>
      <c r="H759" s="42"/>
      <c r="I759" s="221"/>
      <c r="J759" s="42"/>
      <c r="K759" s="42"/>
      <c r="L759" s="46"/>
      <c r="M759" s="222"/>
      <c r="N759" s="223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153</v>
      </c>
      <c r="AU759" s="19" t="s">
        <v>151</v>
      </c>
    </row>
    <row r="760" spans="1:51" s="13" customFormat="1" ht="12">
      <c r="A760" s="13"/>
      <c r="B760" s="224"/>
      <c r="C760" s="225"/>
      <c r="D760" s="226" t="s">
        <v>155</v>
      </c>
      <c r="E760" s="227" t="s">
        <v>19</v>
      </c>
      <c r="F760" s="228" t="s">
        <v>1135</v>
      </c>
      <c r="G760" s="225"/>
      <c r="H760" s="227" t="s">
        <v>19</v>
      </c>
      <c r="I760" s="229"/>
      <c r="J760" s="225"/>
      <c r="K760" s="225"/>
      <c r="L760" s="230"/>
      <c r="M760" s="231"/>
      <c r="N760" s="232"/>
      <c r="O760" s="232"/>
      <c r="P760" s="232"/>
      <c r="Q760" s="232"/>
      <c r="R760" s="232"/>
      <c r="S760" s="232"/>
      <c r="T760" s="23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4" t="s">
        <v>155</v>
      </c>
      <c r="AU760" s="234" t="s">
        <v>151</v>
      </c>
      <c r="AV760" s="13" t="s">
        <v>79</v>
      </c>
      <c r="AW760" s="13" t="s">
        <v>33</v>
      </c>
      <c r="AX760" s="13" t="s">
        <v>71</v>
      </c>
      <c r="AY760" s="234" t="s">
        <v>143</v>
      </c>
    </row>
    <row r="761" spans="1:51" s="14" customFormat="1" ht="12">
      <c r="A761" s="14"/>
      <c r="B761" s="235"/>
      <c r="C761" s="236"/>
      <c r="D761" s="226" t="s">
        <v>155</v>
      </c>
      <c r="E761" s="237" t="s">
        <v>19</v>
      </c>
      <c r="F761" s="238" t="s">
        <v>1136</v>
      </c>
      <c r="G761" s="236"/>
      <c r="H761" s="239">
        <v>1</v>
      </c>
      <c r="I761" s="240"/>
      <c r="J761" s="236"/>
      <c r="K761" s="236"/>
      <c r="L761" s="241"/>
      <c r="M761" s="242"/>
      <c r="N761" s="243"/>
      <c r="O761" s="243"/>
      <c r="P761" s="243"/>
      <c r="Q761" s="243"/>
      <c r="R761" s="243"/>
      <c r="S761" s="243"/>
      <c r="T761" s="24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5" t="s">
        <v>155</v>
      </c>
      <c r="AU761" s="245" t="s">
        <v>151</v>
      </c>
      <c r="AV761" s="14" t="s">
        <v>151</v>
      </c>
      <c r="AW761" s="14" t="s">
        <v>33</v>
      </c>
      <c r="AX761" s="14" t="s">
        <v>79</v>
      </c>
      <c r="AY761" s="245" t="s">
        <v>143</v>
      </c>
    </row>
    <row r="762" spans="1:65" s="2" customFormat="1" ht="21.75" customHeight="1">
      <c r="A762" s="40"/>
      <c r="B762" s="41"/>
      <c r="C762" s="258" t="s">
        <v>1137</v>
      </c>
      <c r="D762" s="258" t="s">
        <v>217</v>
      </c>
      <c r="E762" s="259" t="s">
        <v>1138</v>
      </c>
      <c r="F762" s="260" t="s">
        <v>1139</v>
      </c>
      <c r="G762" s="261" t="s">
        <v>148</v>
      </c>
      <c r="H762" s="262">
        <v>1</v>
      </c>
      <c r="I762" s="263"/>
      <c r="J762" s="264">
        <f>ROUND(I762*H762,2)</f>
        <v>0</v>
      </c>
      <c r="K762" s="260" t="s">
        <v>439</v>
      </c>
      <c r="L762" s="265"/>
      <c r="M762" s="266" t="s">
        <v>19</v>
      </c>
      <c r="N762" s="267" t="s">
        <v>43</v>
      </c>
      <c r="O762" s="86"/>
      <c r="P762" s="215">
        <f>O762*H762</f>
        <v>0</v>
      </c>
      <c r="Q762" s="215">
        <v>0.01</v>
      </c>
      <c r="R762" s="215">
        <f>Q762*H762</f>
        <v>0.01</v>
      </c>
      <c r="S762" s="215">
        <v>0</v>
      </c>
      <c r="T762" s="216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7" t="s">
        <v>363</v>
      </c>
      <c r="AT762" s="217" t="s">
        <v>217</v>
      </c>
      <c r="AU762" s="217" t="s">
        <v>151</v>
      </c>
      <c r="AY762" s="19" t="s">
        <v>143</v>
      </c>
      <c r="BE762" s="218">
        <f>IF(N762="základní",J762,0)</f>
        <v>0</v>
      </c>
      <c r="BF762" s="218">
        <f>IF(N762="snížená",J762,0)</f>
        <v>0</v>
      </c>
      <c r="BG762" s="218">
        <f>IF(N762="zákl. přenesená",J762,0)</f>
        <v>0</v>
      </c>
      <c r="BH762" s="218">
        <f>IF(N762="sníž. přenesená",J762,0)</f>
        <v>0</v>
      </c>
      <c r="BI762" s="218">
        <f>IF(N762="nulová",J762,0)</f>
        <v>0</v>
      </c>
      <c r="BJ762" s="19" t="s">
        <v>151</v>
      </c>
      <c r="BK762" s="218">
        <f>ROUND(I762*H762,2)</f>
        <v>0</v>
      </c>
      <c r="BL762" s="19" t="s">
        <v>253</v>
      </c>
      <c r="BM762" s="217" t="s">
        <v>1140</v>
      </c>
    </row>
    <row r="763" spans="1:65" s="2" customFormat="1" ht="49.05" customHeight="1">
      <c r="A763" s="40"/>
      <c r="B763" s="41"/>
      <c r="C763" s="206" t="s">
        <v>1141</v>
      </c>
      <c r="D763" s="206" t="s">
        <v>145</v>
      </c>
      <c r="E763" s="207" t="s">
        <v>1142</v>
      </c>
      <c r="F763" s="208" t="s">
        <v>1143</v>
      </c>
      <c r="G763" s="209" t="s">
        <v>148</v>
      </c>
      <c r="H763" s="210">
        <v>1.44</v>
      </c>
      <c r="I763" s="211"/>
      <c r="J763" s="212">
        <f>ROUND(I763*H763,2)</f>
        <v>0</v>
      </c>
      <c r="K763" s="208" t="s">
        <v>149</v>
      </c>
      <c r="L763" s="46"/>
      <c r="M763" s="213" t="s">
        <v>19</v>
      </c>
      <c r="N763" s="214" t="s">
        <v>43</v>
      </c>
      <c r="O763" s="86"/>
      <c r="P763" s="215">
        <f>O763*H763</f>
        <v>0</v>
      </c>
      <c r="Q763" s="215">
        <v>0.00037</v>
      </c>
      <c r="R763" s="215">
        <f>Q763*H763</f>
        <v>0.0005327999999999999</v>
      </c>
      <c r="S763" s="215">
        <v>0</v>
      </c>
      <c r="T763" s="216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7" t="s">
        <v>253</v>
      </c>
      <c r="AT763" s="217" t="s">
        <v>145</v>
      </c>
      <c r="AU763" s="217" t="s">
        <v>151</v>
      </c>
      <c r="AY763" s="19" t="s">
        <v>143</v>
      </c>
      <c r="BE763" s="218">
        <f>IF(N763="základní",J763,0)</f>
        <v>0</v>
      </c>
      <c r="BF763" s="218">
        <f>IF(N763="snížená",J763,0)</f>
        <v>0</v>
      </c>
      <c r="BG763" s="218">
        <f>IF(N763="zákl. přenesená",J763,0)</f>
        <v>0</v>
      </c>
      <c r="BH763" s="218">
        <f>IF(N763="sníž. přenesená",J763,0)</f>
        <v>0</v>
      </c>
      <c r="BI763" s="218">
        <f>IF(N763="nulová",J763,0)</f>
        <v>0</v>
      </c>
      <c r="BJ763" s="19" t="s">
        <v>151</v>
      </c>
      <c r="BK763" s="218">
        <f>ROUND(I763*H763,2)</f>
        <v>0</v>
      </c>
      <c r="BL763" s="19" t="s">
        <v>253</v>
      </c>
      <c r="BM763" s="217" t="s">
        <v>1144</v>
      </c>
    </row>
    <row r="764" spans="1:47" s="2" customFormat="1" ht="12">
      <c r="A764" s="40"/>
      <c r="B764" s="41"/>
      <c r="C764" s="42"/>
      <c r="D764" s="219" t="s">
        <v>153</v>
      </c>
      <c r="E764" s="42"/>
      <c r="F764" s="220" t="s">
        <v>1145</v>
      </c>
      <c r="G764" s="42"/>
      <c r="H764" s="42"/>
      <c r="I764" s="221"/>
      <c r="J764" s="42"/>
      <c r="K764" s="42"/>
      <c r="L764" s="46"/>
      <c r="M764" s="222"/>
      <c r="N764" s="223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153</v>
      </c>
      <c r="AU764" s="19" t="s">
        <v>151</v>
      </c>
    </row>
    <row r="765" spans="1:51" s="13" customFormat="1" ht="12">
      <c r="A765" s="13"/>
      <c r="B765" s="224"/>
      <c r="C765" s="225"/>
      <c r="D765" s="226" t="s">
        <v>155</v>
      </c>
      <c r="E765" s="227" t="s">
        <v>19</v>
      </c>
      <c r="F765" s="228" t="s">
        <v>1146</v>
      </c>
      <c r="G765" s="225"/>
      <c r="H765" s="227" t="s">
        <v>19</v>
      </c>
      <c r="I765" s="229"/>
      <c r="J765" s="225"/>
      <c r="K765" s="225"/>
      <c r="L765" s="230"/>
      <c r="M765" s="231"/>
      <c r="N765" s="232"/>
      <c r="O765" s="232"/>
      <c r="P765" s="232"/>
      <c r="Q765" s="232"/>
      <c r="R765" s="232"/>
      <c r="S765" s="232"/>
      <c r="T765" s="23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4" t="s">
        <v>155</v>
      </c>
      <c r="AU765" s="234" t="s">
        <v>151</v>
      </c>
      <c r="AV765" s="13" t="s">
        <v>79</v>
      </c>
      <c r="AW765" s="13" t="s">
        <v>33</v>
      </c>
      <c r="AX765" s="13" t="s">
        <v>71</v>
      </c>
      <c r="AY765" s="234" t="s">
        <v>143</v>
      </c>
    </row>
    <row r="766" spans="1:51" s="14" customFormat="1" ht="12">
      <c r="A766" s="14"/>
      <c r="B766" s="235"/>
      <c r="C766" s="236"/>
      <c r="D766" s="226" t="s">
        <v>155</v>
      </c>
      <c r="E766" s="237" t="s">
        <v>19</v>
      </c>
      <c r="F766" s="238" t="s">
        <v>1147</v>
      </c>
      <c r="G766" s="236"/>
      <c r="H766" s="239">
        <v>1.44</v>
      </c>
      <c r="I766" s="240"/>
      <c r="J766" s="236"/>
      <c r="K766" s="236"/>
      <c r="L766" s="241"/>
      <c r="M766" s="242"/>
      <c r="N766" s="243"/>
      <c r="O766" s="243"/>
      <c r="P766" s="243"/>
      <c r="Q766" s="243"/>
      <c r="R766" s="243"/>
      <c r="S766" s="243"/>
      <c r="T766" s="24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5" t="s">
        <v>155</v>
      </c>
      <c r="AU766" s="245" t="s">
        <v>151</v>
      </c>
      <c r="AV766" s="14" t="s">
        <v>151</v>
      </c>
      <c r="AW766" s="14" t="s">
        <v>33</v>
      </c>
      <c r="AX766" s="14" t="s">
        <v>79</v>
      </c>
      <c r="AY766" s="245" t="s">
        <v>143</v>
      </c>
    </row>
    <row r="767" spans="1:65" s="2" customFormat="1" ht="24.15" customHeight="1">
      <c r="A767" s="40"/>
      <c r="B767" s="41"/>
      <c r="C767" s="258" t="s">
        <v>1148</v>
      </c>
      <c r="D767" s="258" t="s">
        <v>217</v>
      </c>
      <c r="E767" s="259" t="s">
        <v>1149</v>
      </c>
      <c r="F767" s="260" t="s">
        <v>1150</v>
      </c>
      <c r="G767" s="261" t="s">
        <v>148</v>
      </c>
      <c r="H767" s="262">
        <v>1.44</v>
      </c>
      <c r="I767" s="263"/>
      <c r="J767" s="264">
        <f>ROUND(I767*H767,2)</f>
        <v>0</v>
      </c>
      <c r="K767" s="260" t="s">
        <v>149</v>
      </c>
      <c r="L767" s="265"/>
      <c r="M767" s="266" t="s">
        <v>19</v>
      </c>
      <c r="N767" s="267" t="s">
        <v>43</v>
      </c>
      <c r="O767" s="86"/>
      <c r="P767" s="215">
        <f>O767*H767</f>
        <v>0</v>
      </c>
      <c r="Q767" s="215">
        <v>0.02423</v>
      </c>
      <c r="R767" s="215">
        <f>Q767*H767</f>
        <v>0.034891200000000004</v>
      </c>
      <c r="S767" s="215">
        <v>0</v>
      </c>
      <c r="T767" s="216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17" t="s">
        <v>363</v>
      </c>
      <c r="AT767" s="217" t="s">
        <v>217</v>
      </c>
      <c r="AU767" s="217" t="s">
        <v>151</v>
      </c>
      <c r="AY767" s="19" t="s">
        <v>143</v>
      </c>
      <c r="BE767" s="218">
        <f>IF(N767="základní",J767,0)</f>
        <v>0</v>
      </c>
      <c r="BF767" s="218">
        <f>IF(N767="snížená",J767,0)</f>
        <v>0</v>
      </c>
      <c r="BG767" s="218">
        <f>IF(N767="zákl. přenesená",J767,0)</f>
        <v>0</v>
      </c>
      <c r="BH767" s="218">
        <f>IF(N767="sníž. přenesená",J767,0)</f>
        <v>0</v>
      </c>
      <c r="BI767" s="218">
        <f>IF(N767="nulová",J767,0)</f>
        <v>0</v>
      </c>
      <c r="BJ767" s="19" t="s">
        <v>151</v>
      </c>
      <c r="BK767" s="218">
        <f>ROUND(I767*H767,2)</f>
        <v>0</v>
      </c>
      <c r="BL767" s="19" t="s">
        <v>253</v>
      </c>
      <c r="BM767" s="217" t="s">
        <v>1151</v>
      </c>
    </row>
    <row r="768" spans="1:65" s="2" customFormat="1" ht="49.05" customHeight="1">
      <c r="A768" s="40"/>
      <c r="B768" s="41"/>
      <c r="C768" s="206" t="s">
        <v>1152</v>
      </c>
      <c r="D768" s="206" t="s">
        <v>145</v>
      </c>
      <c r="E768" s="207" t="s">
        <v>1153</v>
      </c>
      <c r="F768" s="208" t="s">
        <v>1154</v>
      </c>
      <c r="G768" s="209" t="s">
        <v>148</v>
      </c>
      <c r="H768" s="210">
        <v>14.56</v>
      </c>
      <c r="I768" s="211"/>
      <c r="J768" s="212">
        <f>ROUND(I768*H768,2)</f>
        <v>0</v>
      </c>
      <c r="K768" s="208" t="s">
        <v>149</v>
      </c>
      <c r="L768" s="46"/>
      <c r="M768" s="213" t="s">
        <v>19</v>
      </c>
      <c r="N768" s="214" t="s">
        <v>43</v>
      </c>
      <c r="O768" s="86"/>
      <c r="P768" s="215">
        <f>O768*H768</f>
        <v>0</v>
      </c>
      <c r="Q768" s="215">
        <v>0.00027</v>
      </c>
      <c r="R768" s="215">
        <f>Q768*H768</f>
        <v>0.0039312</v>
      </c>
      <c r="S768" s="215">
        <v>0</v>
      </c>
      <c r="T768" s="216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17" t="s">
        <v>253</v>
      </c>
      <c r="AT768" s="217" t="s">
        <v>145</v>
      </c>
      <c r="AU768" s="217" t="s">
        <v>151</v>
      </c>
      <c r="AY768" s="19" t="s">
        <v>143</v>
      </c>
      <c r="BE768" s="218">
        <f>IF(N768="základní",J768,0)</f>
        <v>0</v>
      </c>
      <c r="BF768" s="218">
        <f>IF(N768="snížená",J768,0)</f>
        <v>0</v>
      </c>
      <c r="BG768" s="218">
        <f>IF(N768="zákl. přenesená",J768,0)</f>
        <v>0</v>
      </c>
      <c r="BH768" s="218">
        <f>IF(N768="sníž. přenesená",J768,0)</f>
        <v>0</v>
      </c>
      <c r="BI768" s="218">
        <f>IF(N768="nulová",J768,0)</f>
        <v>0</v>
      </c>
      <c r="BJ768" s="19" t="s">
        <v>151</v>
      </c>
      <c r="BK768" s="218">
        <f>ROUND(I768*H768,2)</f>
        <v>0</v>
      </c>
      <c r="BL768" s="19" t="s">
        <v>253</v>
      </c>
      <c r="BM768" s="217" t="s">
        <v>1155</v>
      </c>
    </row>
    <row r="769" spans="1:47" s="2" customFormat="1" ht="12">
      <c r="A769" s="40"/>
      <c r="B769" s="41"/>
      <c r="C769" s="42"/>
      <c r="D769" s="219" t="s">
        <v>153</v>
      </c>
      <c r="E769" s="42"/>
      <c r="F769" s="220" t="s">
        <v>1156</v>
      </c>
      <c r="G769" s="42"/>
      <c r="H769" s="42"/>
      <c r="I769" s="221"/>
      <c r="J769" s="42"/>
      <c r="K769" s="42"/>
      <c r="L769" s="46"/>
      <c r="M769" s="222"/>
      <c r="N769" s="223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153</v>
      </c>
      <c r="AU769" s="19" t="s">
        <v>151</v>
      </c>
    </row>
    <row r="770" spans="1:51" s="13" customFormat="1" ht="12">
      <c r="A770" s="13"/>
      <c r="B770" s="224"/>
      <c r="C770" s="225"/>
      <c r="D770" s="226" t="s">
        <v>155</v>
      </c>
      <c r="E770" s="227" t="s">
        <v>19</v>
      </c>
      <c r="F770" s="228" t="s">
        <v>1157</v>
      </c>
      <c r="G770" s="225"/>
      <c r="H770" s="227" t="s">
        <v>19</v>
      </c>
      <c r="I770" s="229"/>
      <c r="J770" s="225"/>
      <c r="K770" s="225"/>
      <c r="L770" s="230"/>
      <c r="M770" s="231"/>
      <c r="N770" s="232"/>
      <c r="O770" s="232"/>
      <c r="P770" s="232"/>
      <c r="Q770" s="232"/>
      <c r="R770" s="232"/>
      <c r="S770" s="232"/>
      <c r="T770" s="23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4" t="s">
        <v>155</v>
      </c>
      <c r="AU770" s="234" t="s">
        <v>151</v>
      </c>
      <c r="AV770" s="13" t="s">
        <v>79</v>
      </c>
      <c r="AW770" s="13" t="s">
        <v>33</v>
      </c>
      <c r="AX770" s="13" t="s">
        <v>71</v>
      </c>
      <c r="AY770" s="234" t="s">
        <v>143</v>
      </c>
    </row>
    <row r="771" spans="1:51" s="14" customFormat="1" ht="12">
      <c r="A771" s="14"/>
      <c r="B771" s="235"/>
      <c r="C771" s="236"/>
      <c r="D771" s="226" t="s">
        <v>155</v>
      </c>
      <c r="E771" s="237" t="s">
        <v>19</v>
      </c>
      <c r="F771" s="238" t="s">
        <v>575</v>
      </c>
      <c r="G771" s="236"/>
      <c r="H771" s="239">
        <v>3.485</v>
      </c>
      <c r="I771" s="240"/>
      <c r="J771" s="236"/>
      <c r="K771" s="236"/>
      <c r="L771" s="241"/>
      <c r="M771" s="242"/>
      <c r="N771" s="243"/>
      <c r="O771" s="243"/>
      <c r="P771" s="243"/>
      <c r="Q771" s="243"/>
      <c r="R771" s="243"/>
      <c r="S771" s="243"/>
      <c r="T771" s="24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5" t="s">
        <v>155</v>
      </c>
      <c r="AU771" s="245" t="s">
        <v>151</v>
      </c>
      <c r="AV771" s="14" t="s">
        <v>151</v>
      </c>
      <c r="AW771" s="14" t="s">
        <v>33</v>
      </c>
      <c r="AX771" s="14" t="s">
        <v>71</v>
      </c>
      <c r="AY771" s="245" t="s">
        <v>143</v>
      </c>
    </row>
    <row r="772" spans="1:51" s="13" customFormat="1" ht="12">
      <c r="A772" s="13"/>
      <c r="B772" s="224"/>
      <c r="C772" s="225"/>
      <c r="D772" s="226" t="s">
        <v>155</v>
      </c>
      <c r="E772" s="227" t="s">
        <v>19</v>
      </c>
      <c r="F772" s="228" t="s">
        <v>1158</v>
      </c>
      <c r="G772" s="225"/>
      <c r="H772" s="227" t="s">
        <v>19</v>
      </c>
      <c r="I772" s="229"/>
      <c r="J772" s="225"/>
      <c r="K772" s="225"/>
      <c r="L772" s="230"/>
      <c r="M772" s="231"/>
      <c r="N772" s="232"/>
      <c r="O772" s="232"/>
      <c r="P772" s="232"/>
      <c r="Q772" s="232"/>
      <c r="R772" s="232"/>
      <c r="S772" s="232"/>
      <c r="T772" s="23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4" t="s">
        <v>155</v>
      </c>
      <c r="AU772" s="234" t="s">
        <v>151</v>
      </c>
      <c r="AV772" s="13" t="s">
        <v>79</v>
      </c>
      <c r="AW772" s="13" t="s">
        <v>33</v>
      </c>
      <c r="AX772" s="13" t="s">
        <v>71</v>
      </c>
      <c r="AY772" s="234" t="s">
        <v>143</v>
      </c>
    </row>
    <row r="773" spans="1:51" s="14" customFormat="1" ht="12">
      <c r="A773" s="14"/>
      <c r="B773" s="235"/>
      <c r="C773" s="236"/>
      <c r="D773" s="226" t="s">
        <v>155</v>
      </c>
      <c r="E773" s="237" t="s">
        <v>19</v>
      </c>
      <c r="F773" s="238" t="s">
        <v>577</v>
      </c>
      <c r="G773" s="236"/>
      <c r="H773" s="239">
        <v>2.255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5" t="s">
        <v>155</v>
      </c>
      <c r="AU773" s="245" t="s">
        <v>151</v>
      </c>
      <c r="AV773" s="14" t="s">
        <v>151</v>
      </c>
      <c r="AW773" s="14" t="s">
        <v>33</v>
      </c>
      <c r="AX773" s="14" t="s">
        <v>71</v>
      </c>
      <c r="AY773" s="245" t="s">
        <v>143</v>
      </c>
    </row>
    <row r="774" spans="1:51" s="13" customFormat="1" ht="12">
      <c r="A774" s="13"/>
      <c r="B774" s="224"/>
      <c r="C774" s="225"/>
      <c r="D774" s="226" t="s">
        <v>155</v>
      </c>
      <c r="E774" s="227" t="s">
        <v>19</v>
      </c>
      <c r="F774" s="228" t="s">
        <v>1159</v>
      </c>
      <c r="G774" s="225"/>
      <c r="H774" s="227" t="s">
        <v>19</v>
      </c>
      <c r="I774" s="229"/>
      <c r="J774" s="225"/>
      <c r="K774" s="225"/>
      <c r="L774" s="230"/>
      <c r="M774" s="231"/>
      <c r="N774" s="232"/>
      <c r="O774" s="232"/>
      <c r="P774" s="232"/>
      <c r="Q774" s="232"/>
      <c r="R774" s="232"/>
      <c r="S774" s="232"/>
      <c r="T774" s="23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4" t="s">
        <v>155</v>
      </c>
      <c r="AU774" s="234" t="s">
        <v>151</v>
      </c>
      <c r="AV774" s="13" t="s">
        <v>79</v>
      </c>
      <c r="AW774" s="13" t="s">
        <v>33</v>
      </c>
      <c r="AX774" s="13" t="s">
        <v>71</v>
      </c>
      <c r="AY774" s="234" t="s">
        <v>143</v>
      </c>
    </row>
    <row r="775" spans="1:51" s="14" customFormat="1" ht="12">
      <c r="A775" s="14"/>
      <c r="B775" s="235"/>
      <c r="C775" s="236"/>
      <c r="D775" s="226" t="s">
        <v>155</v>
      </c>
      <c r="E775" s="237" t="s">
        <v>19</v>
      </c>
      <c r="F775" s="238" t="s">
        <v>578</v>
      </c>
      <c r="G775" s="236"/>
      <c r="H775" s="239">
        <v>8.82</v>
      </c>
      <c r="I775" s="240"/>
      <c r="J775" s="236"/>
      <c r="K775" s="236"/>
      <c r="L775" s="241"/>
      <c r="M775" s="242"/>
      <c r="N775" s="243"/>
      <c r="O775" s="243"/>
      <c r="P775" s="243"/>
      <c r="Q775" s="243"/>
      <c r="R775" s="243"/>
      <c r="S775" s="243"/>
      <c r="T775" s="24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5" t="s">
        <v>155</v>
      </c>
      <c r="AU775" s="245" t="s">
        <v>151</v>
      </c>
      <c r="AV775" s="14" t="s">
        <v>151</v>
      </c>
      <c r="AW775" s="14" t="s">
        <v>33</v>
      </c>
      <c r="AX775" s="14" t="s">
        <v>71</v>
      </c>
      <c r="AY775" s="245" t="s">
        <v>143</v>
      </c>
    </row>
    <row r="776" spans="1:51" s="15" customFormat="1" ht="12">
      <c r="A776" s="15"/>
      <c r="B776" s="246"/>
      <c r="C776" s="247"/>
      <c r="D776" s="226" t="s">
        <v>155</v>
      </c>
      <c r="E776" s="248" t="s">
        <v>19</v>
      </c>
      <c r="F776" s="249" t="s">
        <v>171</v>
      </c>
      <c r="G776" s="247"/>
      <c r="H776" s="250">
        <v>14.56</v>
      </c>
      <c r="I776" s="251"/>
      <c r="J776" s="247"/>
      <c r="K776" s="247"/>
      <c r="L776" s="252"/>
      <c r="M776" s="253"/>
      <c r="N776" s="254"/>
      <c r="O776" s="254"/>
      <c r="P776" s="254"/>
      <c r="Q776" s="254"/>
      <c r="R776" s="254"/>
      <c r="S776" s="254"/>
      <c r="T776" s="25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56" t="s">
        <v>155</v>
      </c>
      <c r="AU776" s="256" t="s">
        <v>151</v>
      </c>
      <c r="AV776" s="15" t="s">
        <v>150</v>
      </c>
      <c r="AW776" s="15" t="s">
        <v>33</v>
      </c>
      <c r="AX776" s="15" t="s">
        <v>79</v>
      </c>
      <c r="AY776" s="256" t="s">
        <v>143</v>
      </c>
    </row>
    <row r="777" spans="1:65" s="2" customFormat="1" ht="24.15" customHeight="1">
      <c r="A777" s="40"/>
      <c r="B777" s="41"/>
      <c r="C777" s="258" t="s">
        <v>1160</v>
      </c>
      <c r="D777" s="258" t="s">
        <v>217</v>
      </c>
      <c r="E777" s="259" t="s">
        <v>1161</v>
      </c>
      <c r="F777" s="260" t="s">
        <v>1162</v>
      </c>
      <c r="G777" s="261" t="s">
        <v>148</v>
      </c>
      <c r="H777" s="262">
        <v>14.56</v>
      </c>
      <c r="I777" s="263"/>
      <c r="J777" s="264">
        <f>ROUND(I777*H777,2)</f>
        <v>0</v>
      </c>
      <c r="K777" s="260" t="s">
        <v>149</v>
      </c>
      <c r="L777" s="265"/>
      <c r="M777" s="266" t="s">
        <v>19</v>
      </c>
      <c r="N777" s="267" t="s">
        <v>43</v>
      </c>
      <c r="O777" s="86"/>
      <c r="P777" s="215">
        <f>O777*H777</f>
        <v>0</v>
      </c>
      <c r="Q777" s="215">
        <v>0.03829</v>
      </c>
      <c r="R777" s="215">
        <f>Q777*H777</f>
        <v>0.5575024</v>
      </c>
      <c r="S777" s="215">
        <v>0</v>
      </c>
      <c r="T777" s="216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17" t="s">
        <v>363</v>
      </c>
      <c r="AT777" s="217" t="s">
        <v>217</v>
      </c>
      <c r="AU777" s="217" t="s">
        <v>151</v>
      </c>
      <c r="AY777" s="19" t="s">
        <v>143</v>
      </c>
      <c r="BE777" s="218">
        <f>IF(N777="základní",J777,0)</f>
        <v>0</v>
      </c>
      <c r="BF777" s="218">
        <f>IF(N777="snížená",J777,0)</f>
        <v>0</v>
      </c>
      <c r="BG777" s="218">
        <f>IF(N777="zákl. přenesená",J777,0)</f>
        <v>0</v>
      </c>
      <c r="BH777" s="218">
        <f>IF(N777="sníž. přenesená",J777,0)</f>
        <v>0</v>
      </c>
      <c r="BI777" s="218">
        <f>IF(N777="nulová",J777,0)</f>
        <v>0</v>
      </c>
      <c r="BJ777" s="19" t="s">
        <v>151</v>
      </c>
      <c r="BK777" s="218">
        <f>ROUND(I777*H777,2)</f>
        <v>0</v>
      </c>
      <c r="BL777" s="19" t="s">
        <v>253</v>
      </c>
      <c r="BM777" s="217" t="s">
        <v>1163</v>
      </c>
    </row>
    <row r="778" spans="1:65" s="2" customFormat="1" ht="24.15" customHeight="1">
      <c r="A778" s="40"/>
      <c r="B778" s="41"/>
      <c r="C778" s="206" t="s">
        <v>1164</v>
      </c>
      <c r="D778" s="206" t="s">
        <v>145</v>
      </c>
      <c r="E778" s="207" t="s">
        <v>1165</v>
      </c>
      <c r="F778" s="208" t="s">
        <v>1166</v>
      </c>
      <c r="G778" s="209" t="s">
        <v>250</v>
      </c>
      <c r="H778" s="210">
        <v>80</v>
      </c>
      <c r="I778" s="211"/>
      <c r="J778" s="212">
        <f>ROUND(I778*H778,2)</f>
        <v>0</v>
      </c>
      <c r="K778" s="208" t="s">
        <v>149</v>
      </c>
      <c r="L778" s="46"/>
      <c r="M778" s="213" t="s">
        <v>19</v>
      </c>
      <c r="N778" s="214" t="s">
        <v>43</v>
      </c>
      <c r="O778" s="86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17" t="s">
        <v>253</v>
      </c>
      <c r="AT778" s="217" t="s">
        <v>145</v>
      </c>
      <c r="AU778" s="217" t="s">
        <v>151</v>
      </c>
      <c r="AY778" s="19" t="s">
        <v>143</v>
      </c>
      <c r="BE778" s="218">
        <f>IF(N778="základní",J778,0)</f>
        <v>0</v>
      </c>
      <c r="BF778" s="218">
        <f>IF(N778="snížená",J778,0)</f>
        <v>0</v>
      </c>
      <c r="BG778" s="218">
        <f>IF(N778="zákl. přenesená",J778,0)</f>
        <v>0</v>
      </c>
      <c r="BH778" s="218">
        <f>IF(N778="sníž. přenesená",J778,0)</f>
        <v>0</v>
      </c>
      <c r="BI778" s="218">
        <f>IF(N778="nulová",J778,0)</f>
        <v>0</v>
      </c>
      <c r="BJ778" s="19" t="s">
        <v>151</v>
      </c>
      <c r="BK778" s="218">
        <f>ROUND(I778*H778,2)</f>
        <v>0</v>
      </c>
      <c r="BL778" s="19" t="s">
        <v>253</v>
      </c>
      <c r="BM778" s="217" t="s">
        <v>1167</v>
      </c>
    </row>
    <row r="779" spans="1:47" s="2" customFormat="1" ht="12">
      <c r="A779" s="40"/>
      <c r="B779" s="41"/>
      <c r="C779" s="42"/>
      <c r="D779" s="219" t="s">
        <v>153</v>
      </c>
      <c r="E779" s="42"/>
      <c r="F779" s="220" t="s">
        <v>1168</v>
      </c>
      <c r="G779" s="42"/>
      <c r="H779" s="42"/>
      <c r="I779" s="221"/>
      <c r="J779" s="42"/>
      <c r="K779" s="42"/>
      <c r="L779" s="46"/>
      <c r="M779" s="222"/>
      <c r="N779" s="223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153</v>
      </c>
      <c r="AU779" s="19" t="s">
        <v>151</v>
      </c>
    </row>
    <row r="780" spans="1:51" s="13" customFormat="1" ht="12">
      <c r="A780" s="13"/>
      <c r="B780" s="224"/>
      <c r="C780" s="225"/>
      <c r="D780" s="226" t="s">
        <v>155</v>
      </c>
      <c r="E780" s="227" t="s">
        <v>19</v>
      </c>
      <c r="F780" s="228" t="s">
        <v>1169</v>
      </c>
      <c r="G780" s="225"/>
      <c r="H780" s="227" t="s">
        <v>19</v>
      </c>
      <c r="I780" s="229"/>
      <c r="J780" s="225"/>
      <c r="K780" s="225"/>
      <c r="L780" s="230"/>
      <c r="M780" s="231"/>
      <c r="N780" s="232"/>
      <c r="O780" s="232"/>
      <c r="P780" s="232"/>
      <c r="Q780" s="232"/>
      <c r="R780" s="232"/>
      <c r="S780" s="232"/>
      <c r="T780" s="23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4" t="s">
        <v>155</v>
      </c>
      <c r="AU780" s="234" t="s">
        <v>151</v>
      </c>
      <c r="AV780" s="13" t="s">
        <v>79</v>
      </c>
      <c r="AW780" s="13" t="s">
        <v>33</v>
      </c>
      <c r="AX780" s="13" t="s">
        <v>71</v>
      </c>
      <c r="AY780" s="234" t="s">
        <v>143</v>
      </c>
    </row>
    <row r="781" spans="1:51" s="14" customFormat="1" ht="12">
      <c r="A781" s="14"/>
      <c r="B781" s="235"/>
      <c r="C781" s="236"/>
      <c r="D781" s="226" t="s">
        <v>155</v>
      </c>
      <c r="E781" s="237" t="s">
        <v>19</v>
      </c>
      <c r="F781" s="238" t="s">
        <v>667</v>
      </c>
      <c r="G781" s="236"/>
      <c r="H781" s="239">
        <v>80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5" t="s">
        <v>155</v>
      </c>
      <c r="AU781" s="245" t="s">
        <v>151</v>
      </c>
      <c r="AV781" s="14" t="s">
        <v>151</v>
      </c>
      <c r="AW781" s="14" t="s">
        <v>33</v>
      </c>
      <c r="AX781" s="14" t="s">
        <v>79</v>
      </c>
      <c r="AY781" s="245" t="s">
        <v>143</v>
      </c>
    </row>
    <row r="782" spans="1:65" s="2" customFormat="1" ht="21.75" customHeight="1">
      <c r="A782" s="40"/>
      <c r="B782" s="41"/>
      <c r="C782" s="258" t="s">
        <v>1170</v>
      </c>
      <c r="D782" s="258" t="s">
        <v>217</v>
      </c>
      <c r="E782" s="259" t="s">
        <v>1171</v>
      </c>
      <c r="F782" s="260" t="s">
        <v>1172</v>
      </c>
      <c r="G782" s="261" t="s">
        <v>250</v>
      </c>
      <c r="H782" s="262">
        <v>80</v>
      </c>
      <c r="I782" s="263"/>
      <c r="J782" s="264">
        <f>ROUND(I782*H782,2)</f>
        <v>0</v>
      </c>
      <c r="K782" s="260" t="s">
        <v>149</v>
      </c>
      <c r="L782" s="265"/>
      <c r="M782" s="266" t="s">
        <v>19</v>
      </c>
      <c r="N782" s="267" t="s">
        <v>43</v>
      </c>
      <c r="O782" s="86"/>
      <c r="P782" s="215">
        <f>O782*H782</f>
        <v>0</v>
      </c>
      <c r="Q782" s="215">
        <v>0.00012</v>
      </c>
      <c r="R782" s="215">
        <f>Q782*H782</f>
        <v>0.009600000000000001</v>
      </c>
      <c r="S782" s="215">
        <v>0</v>
      </c>
      <c r="T782" s="216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17" t="s">
        <v>363</v>
      </c>
      <c r="AT782" s="217" t="s">
        <v>217</v>
      </c>
      <c r="AU782" s="217" t="s">
        <v>151</v>
      </c>
      <c r="AY782" s="19" t="s">
        <v>143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9" t="s">
        <v>151</v>
      </c>
      <c r="BK782" s="218">
        <f>ROUND(I782*H782,2)</f>
        <v>0</v>
      </c>
      <c r="BL782" s="19" t="s">
        <v>253</v>
      </c>
      <c r="BM782" s="217" t="s">
        <v>1173</v>
      </c>
    </row>
    <row r="783" spans="1:65" s="2" customFormat="1" ht="24.15" customHeight="1">
      <c r="A783" s="40"/>
      <c r="B783" s="41"/>
      <c r="C783" s="206" t="s">
        <v>1174</v>
      </c>
      <c r="D783" s="206" t="s">
        <v>145</v>
      </c>
      <c r="E783" s="207" t="s">
        <v>1175</v>
      </c>
      <c r="F783" s="208" t="s">
        <v>1176</v>
      </c>
      <c r="G783" s="209" t="s">
        <v>250</v>
      </c>
      <c r="H783" s="210">
        <v>80</v>
      </c>
      <c r="I783" s="211"/>
      <c r="J783" s="212">
        <f>ROUND(I783*H783,2)</f>
        <v>0</v>
      </c>
      <c r="K783" s="208" t="s">
        <v>149</v>
      </c>
      <c r="L783" s="46"/>
      <c r="M783" s="213" t="s">
        <v>19</v>
      </c>
      <c r="N783" s="214" t="s">
        <v>43</v>
      </c>
      <c r="O783" s="86"/>
      <c r="P783" s="215">
        <f>O783*H783</f>
        <v>0</v>
      </c>
      <c r="Q783" s="215">
        <v>0</v>
      </c>
      <c r="R783" s="215">
        <f>Q783*H783</f>
        <v>0</v>
      </c>
      <c r="S783" s="215">
        <v>0.0004</v>
      </c>
      <c r="T783" s="216">
        <f>S783*H783</f>
        <v>0.032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7" t="s">
        <v>253</v>
      </c>
      <c r="AT783" s="217" t="s">
        <v>145</v>
      </c>
      <c r="AU783" s="217" t="s">
        <v>151</v>
      </c>
      <c r="AY783" s="19" t="s">
        <v>143</v>
      </c>
      <c r="BE783" s="218">
        <f>IF(N783="základní",J783,0)</f>
        <v>0</v>
      </c>
      <c r="BF783" s="218">
        <f>IF(N783="snížená",J783,0)</f>
        <v>0</v>
      </c>
      <c r="BG783" s="218">
        <f>IF(N783="zákl. přenesená",J783,0)</f>
        <v>0</v>
      </c>
      <c r="BH783" s="218">
        <f>IF(N783="sníž. přenesená",J783,0)</f>
        <v>0</v>
      </c>
      <c r="BI783" s="218">
        <f>IF(N783="nulová",J783,0)</f>
        <v>0</v>
      </c>
      <c r="BJ783" s="19" t="s">
        <v>151</v>
      </c>
      <c r="BK783" s="218">
        <f>ROUND(I783*H783,2)</f>
        <v>0</v>
      </c>
      <c r="BL783" s="19" t="s">
        <v>253</v>
      </c>
      <c r="BM783" s="217" t="s">
        <v>1177</v>
      </c>
    </row>
    <row r="784" spans="1:47" s="2" customFormat="1" ht="12">
      <c r="A784" s="40"/>
      <c r="B784" s="41"/>
      <c r="C784" s="42"/>
      <c r="D784" s="219" t="s">
        <v>153</v>
      </c>
      <c r="E784" s="42"/>
      <c r="F784" s="220" t="s">
        <v>1178</v>
      </c>
      <c r="G784" s="42"/>
      <c r="H784" s="42"/>
      <c r="I784" s="221"/>
      <c r="J784" s="42"/>
      <c r="K784" s="42"/>
      <c r="L784" s="46"/>
      <c r="M784" s="222"/>
      <c r="N784" s="223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153</v>
      </c>
      <c r="AU784" s="19" t="s">
        <v>151</v>
      </c>
    </row>
    <row r="785" spans="1:65" s="2" customFormat="1" ht="21.75" customHeight="1">
      <c r="A785" s="40"/>
      <c r="B785" s="41"/>
      <c r="C785" s="206" t="s">
        <v>1179</v>
      </c>
      <c r="D785" s="206" t="s">
        <v>145</v>
      </c>
      <c r="E785" s="207" t="s">
        <v>1180</v>
      </c>
      <c r="F785" s="208" t="s">
        <v>1181</v>
      </c>
      <c r="G785" s="209" t="s">
        <v>250</v>
      </c>
      <c r="H785" s="210">
        <v>40</v>
      </c>
      <c r="I785" s="211"/>
      <c r="J785" s="212">
        <f>ROUND(I785*H785,2)</f>
        <v>0</v>
      </c>
      <c r="K785" s="208" t="s">
        <v>149</v>
      </c>
      <c r="L785" s="46"/>
      <c r="M785" s="213" t="s">
        <v>19</v>
      </c>
      <c r="N785" s="214" t="s">
        <v>43</v>
      </c>
      <c r="O785" s="86"/>
      <c r="P785" s="215">
        <f>O785*H785</f>
        <v>0</v>
      </c>
      <c r="Q785" s="215">
        <v>0</v>
      </c>
      <c r="R785" s="215">
        <f>Q785*H785</f>
        <v>0</v>
      </c>
      <c r="S785" s="215">
        <v>0</v>
      </c>
      <c r="T785" s="216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17" t="s">
        <v>253</v>
      </c>
      <c r="AT785" s="217" t="s">
        <v>145</v>
      </c>
      <c r="AU785" s="217" t="s">
        <v>151</v>
      </c>
      <c r="AY785" s="19" t="s">
        <v>143</v>
      </c>
      <c r="BE785" s="218">
        <f>IF(N785="základní",J785,0)</f>
        <v>0</v>
      </c>
      <c r="BF785" s="218">
        <f>IF(N785="snížená",J785,0)</f>
        <v>0</v>
      </c>
      <c r="BG785" s="218">
        <f>IF(N785="zákl. přenesená",J785,0)</f>
        <v>0</v>
      </c>
      <c r="BH785" s="218">
        <f>IF(N785="sníž. přenesená",J785,0)</f>
        <v>0</v>
      </c>
      <c r="BI785" s="218">
        <f>IF(N785="nulová",J785,0)</f>
        <v>0</v>
      </c>
      <c r="BJ785" s="19" t="s">
        <v>151</v>
      </c>
      <c r="BK785" s="218">
        <f>ROUND(I785*H785,2)</f>
        <v>0</v>
      </c>
      <c r="BL785" s="19" t="s">
        <v>253</v>
      </c>
      <c r="BM785" s="217" t="s">
        <v>1182</v>
      </c>
    </row>
    <row r="786" spans="1:47" s="2" customFormat="1" ht="12">
      <c r="A786" s="40"/>
      <c r="B786" s="41"/>
      <c r="C786" s="42"/>
      <c r="D786" s="219" t="s">
        <v>153</v>
      </c>
      <c r="E786" s="42"/>
      <c r="F786" s="220" t="s">
        <v>1183</v>
      </c>
      <c r="G786" s="42"/>
      <c r="H786" s="42"/>
      <c r="I786" s="221"/>
      <c r="J786" s="42"/>
      <c r="K786" s="42"/>
      <c r="L786" s="46"/>
      <c r="M786" s="222"/>
      <c r="N786" s="223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153</v>
      </c>
      <c r="AU786" s="19" t="s">
        <v>151</v>
      </c>
    </row>
    <row r="787" spans="1:51" s="13" customFormat="1" ht="12">
      <c r="A787" s="13"/>
      <c r="B787" s="224"/>
      <c r="C787" s="225"/>
      <c r="D787" s="226" t="s">
        <v>155</v>
      </c>
      <c r="E787" s="227" t="s">
        <v>19</v>
      </c>
      <c r="F787" s="228" t="s">
        <v>1184</v>
      </c>
      <c r="G787" s="225"/>
      <c r="H787" s="227" t="s">
        <v>19</v>
      </c>
      <c r="I787" s="229"/>
      <c r="J787" s="225"/>
      <c r="K787" s="225"/>
      <c r="L787" s="230"/>
      <c r="M787" s="231"/>
      <c r="N787" s="232"/>
      <c r="O787" s="232"/>
      <c r="P787" s="232"/>
      <c r="Q787" s="232"/>
      <c r="R787" s="232"/>
      <c r="S787" s="232"/>
      <c r="T787" s="23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4" t="s">
        <v>155</v>
      </c>
      <c r="AU787" s="234" t="s">
        <v>151</v>
      </c>
      <c r="AV787" s="13" t="s">
        <v>79</v>
      </c>
      <c r="AW787" s="13" t="s">
        <v>33</v>
      </c>
      <c r="AX787" s="13" t="s">
        <v>71</v>
      </c>
      <c r="AY787" s="234" t="s">
        <v>143</v>
      </c>
    </row>
    <row r="788" spans="1:51" s="14" customFormat="1" ht="12">
      <c r="A788" s="14"/>
      <c r="B788" s="235"/>
      <c r="C788" s="236"/>
      <c r="D788" s="226" t="s">
        <v>155</v>
      </c>
      <c r="E788" s="237" t="s">
        <v>19</v>
      </c>
      <c r="F788" s="238" t="s">
        <v>417</v>
      </c>
      <c r="G788" s="236"/>
      <c r="H788" s="239">
        <v>40</v>
      </c>
      <c r="I788" s="240"/>
      <c r="J788" s="236"/>
      <c r="K788" s="236"/>
      <c r="L788" s="241"/>
      <c r="M788" s="242"/>
      <c r="N788" s="243"/>
      <c r="O788" s="243"/>
      <c r="P788" s="243"/>
      <c r="Q788" s="243"/>
      <c r="R788" s="243"/>
      <c r="S788" s="243"/>
      <c r="T788" s="24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5" t="s">
        <v>155</v>
      </c>
      <c r="AU788" s="245" t="s">
        <v>151</v>
      </c>
      <c r="AV788" s="14" t="s">
        <v>151</v>
      </c>
      <c r="AW788" s="14" t="s">
        <v>33</v>
      </c>
      <c r="AX788" s="14" t="s">
        <v>79</v>
      </c>
      <c r="AY788" s="245" t="s">
        <v>143</v>
      </c>
    </row>
    <row r="789" spans="1:65" s="2" customFormat="1" ht="16.5" customHeight="1">
      <c r="A789" s="40"/>
      <c r="B789" s="41"/>
      <c r="C789" s="258" t="s">
        <v>1185</v>
      </c>
      <c r="D789" s="258" t="s">
        <v>217</v>
      </c>
      <c r="E789" s="259" t="s">
        <v>1186</v>
      </c>
      <c r="F789" s="260" t="s">
        <v>1187</v>
      </c>
      <c r="G789" s="261" t="s">
        <v>250</v>
      </c>
      <c r="H789" s="262">
        <v>40</v>
      </c>
      <c r="I789" s="263"/>
      <c r="J789" s="264">
        <f>ROUND(I789*H789,2)</f>
        <v>0</v>
      </c>
      <c r="K789" s="260" t="s">
        <v>149</v>
      </c>
      <c r="L789" s="265"/>
      <c r="M789" s="266" t="s">
        <v>19</v>
      </c>
      <c r="N789" s="267" t="s">
        <v>43</v>
      </c>
      <c r="O789" s="86"/>
      <c r="P789" s="215">
        <f>O789*H789</f>
        <v>0</v>
      </c>
      <c r="Q789" s="215">
        <v>0.00298</v>
      </c>
      <c r="R789" s="215">
        <f>Q789*H789</f>
        <v>0.1192</v>
      </c>
      <c r="S789" s="215">
        <v>0</v>
      </c>
      <c r="T789" s="216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7" t="s">
        <v>363</v>
      </c>
      <c r="AT789" s="217" t="s">
        <v>217</v>
      </c>
      <c r="AU789" s="217" t="s">
        <v>151</v>
      </c>
      <c r="AY789" s="19" t="s">
        <v>143</v>
      </c>
      <c r="BE789" s="218">
        <f>IF(N789="základní",J789,0)</f>
        <v>0</v>
      </c>
      <c r="BF789" s="218">
        <f>IF(N789="snížená",J789,0)</f>
        <v>0</v>
      </c>
      <c r="BG789" s="218">
        <f>IF(N789="zákl. přenesená",J789,0)</f>
        <v>0</v>
      </c>
      <c r="BH789" s="218">
        <f>IF(N789="sníž. přenesená",J789,0)</f>
        <v>0</v>
      </c>
      <c r="BI789" s="218">
        <f>IF(N789="nulová",J789,0)</f>
        <v>0</v>
      </c>
      <c r="BJ789" s="19" t="s">
        <v>151</v>
      </c>
      <c r="BK789" s="218">
        <f>ROUND(I789*H789,2)</f>
        <v>0</v>
      </c>
      <c r="BL789" s="19" t="s">
        <v>253</v>
      </c>
      <c r="BM789" s="217" t="s">
        <v>1188</v>
      </c>
    </row>
    <row r="790" spans="1:65" s="2" customFormat="1" ht="24.15" customHeight="1">
      <c r="A790" s="40"/>
      <c r="B790" s="41"/>
      <c r="C790" s="206" t="s">
        <v>1189</v>
      </c>
      <c r="D790" s="206" t="s">
        <v>145</v>
      </c>
      <c r="E790" s="207" t="s">
        <v>1190</v>
      </c>
      <c r="F790" s="208" t="s">
        <v>1191</v>
      </c>
      <c r="G790" s="209" t="s">
        <v>250</v>
      </c>
      <c r="H790" s="210">
        <v>40</v>
      </c>
      <c r="I790" s="211"/>
      <c r="J790" s="212">
        <f>ROUND(I790*H790,2)</f>
        <v>0</v>
      </c>
      <c r="K790" s="208" t="s">
        <v>149</v>
      </c>
      <c r="L790" s="46"/>
      <c r="M790" s="213" t="s">
        <v>19</v>
      </c>
      <c r="N790" s="214" t="s">
        <v>43</v>
      </c>
      <c r="O790" s="86"/>
      <c r="P790" s="215">
        <f>O790*H790</f>
        <v>0</v>
      </c>
      <c r="Q790" s="215">
        <v>0</v>
      </c>
      <c r="R790" s="215">
        <f>Q790*H790</f>
        <v>0</v>
      </c>
      <c r="S790" s="215">
        <v>0.003</v>
      </c>
      <c r="T790" s="216">
        <f>S790*H790</f>
        <v>0.12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17" t="s">
        <v>253</v>
      </c>
      <c r="AT790" s="217" t="s">
        <v>145</v>
      </c>
      <c r="AU790" s="217" t="s">
        <v>151</v>
      </c>
      <c r="AY790" s="19" t="s">
        <v>143</v>
      </c>
      <c r="BE790" s="218">
        <f>IF(N790="základní",J790,0)</f>
        <v>0</v>
      </c>
      <c r="BF790" s="218">
        <f>IF(N790="snížená",J790,0)</f>
        <v>0</v>
      </c>
      <c r="BG790" s="218">
        <f>IF(N790="zákl. přenesená",J790,0)</f>
        <v>0</v>
      </c>
      <c r="BH790" s="218">
        <f>IF(N790="sníž. přenesená",J790,0)</f>
        <v>0</v>
      </c>
      <c r="BI790" s="218">
        <f>IF(N790="nulová",J790,0)</f>
        <v>0</v>
      </c>
      <c r="BJ790" s="19" t="s">
        <v>151</v>
      </c>
      <c r="BK790" s="218">
        <f>ROUND(I790*H790,2)</f>
        <v>0</v>
      </c>
      <c r="BL790" s="19" t="s">
        <v>253</v>
      </c>
      <c r="BM790" s="217" t="s">
        <v>1192</v>
      </c>
    </row>
    <row r="791" spans="1:47" s="2" customFormat="1" ht="12">
      <c r="A791" s="40"/>
      <c r="B791" s="41"/>
      <c r="C791" s="42"/>
      <c r="D791" s="219" t="s">
        <v>153</v>
      </c>
      <c r="E791" s="42"/>
      <c r="F791" s="220" t="s">
        <v>1193</v>
      </c>
      <c r="G791" s="42"/>
      <c r="H791" s="42"/>
      <c r="I791" s="221"/>
      <c r="J791" s="42"/>
      <c r="K791" s="42"/>
      <c r="L791" s="46"/>
      <c r="M791" s="222"/>
      <c r="N791" s="223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153</v>
      </c>
      <c r="AU791" s="19" t="s">
        <v>151</v>
      </c>
    </row>
    <row r="792" spans="1:65" s="2" customFormat="1" ht="24.15" customHeight="1">
      <c r="A792" s="40"/>
      <c r="B792" s="41"/>
      <c r="C792" s="206" t="s">
        <v>1194</v>
      </c>
      <c r="D792" s="206" t="s">
        <v>145</v>
      </c>
      <c r="E792" s="207" t="s">
        <v>1195</v>
      </c>
      <c r="F792" s="208" t="s">
        <v>1196</v>
      </c>
      <c r="G792" s="209" t="s">
        <v>250</v>
      </c>
      <c r="H792" s="210">
        <v>5</v>
      </c>
      <c r="I792" s="211"/>
      <c r="J792" s="212">
        <f>ROUND(I792*H792,2)</f>
        <v>0</v>
      </c>
      <c r="K792" s="208" t="s">
        <v>439</v>
      </c>
      <c r="L792" s="46"/>
      <c r="M792" s="213" t="s">
        <v>19</v>
      </c>
      <c r="N792" s="214" t="s">
        <v>43</v>
      </c>
      <c r="O792" s="86"/>
      <c r="P792" s="215">
        <f>O792*H792</f>
        <v>0</v>
      </c>
      <c r="Q792" s="215">
        <v>5E-05</v>
      </c>
      <c r="R792" s="215">
        <f>Q792*H792</f>
        <v>0.00025</v>
      </c>
      <c r="S792" s="215">
        <v>0</v>
      </c>
      <c r="T792" s="21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17" t="s">
        <v>253</v>
      </c>
      <c r="AT792" s="217" t="s">
        <v>145</v>
      </c>
      <c r="AU792" s="217" t="s">
        <v>151</v>
      </c>
      <c r="AY792" s="19" t="s">
        <v>143</v>
      </c>
      <c r="BE792" s="218">
        <f>IF(N792="základní",J792,0)</f>
        <v>0</v>
      </c>
      <c r="BF792" s="218">
        <f>IF(N792="snížená",J792,0)</f>
        <v>0</v>
      </c>
      <c r="BG792" s="218">
        <f>IF(N792="zákl. přenesená",J792,0)</f>
        <v>0</v>
      </c>
      <c r="BH792" s="218">
        <f>IF(N792="sníž. přenesená",J792,0)</f>
        <v>0</v>
      </c>
      <c r="BI792" s="218">
        <f>IF(N792="nulová",J792,0)</f>
        <v>0</v>
      </c>
      <c r="BJ792" s="19" t="s">
        <v>151</v>
      </c>
      <c r="BK792" s="218">
        <f>ROUND(I792*H792,2)</f>
        <v>0</v>
      </c>
      <c r="BL792" s="19" t="s">
        <v>253</v>
      </c>
      <c r="BM792" s="217" t="s">
        <v>1197</v>
      </c>
    </row>
    <row r="793" spans="1:51" s="13" customFormat="1" ht="12">
      <c r="A793" s="13"/>
      <c r="B793" s="224"/>
      <c r="C793" s="225"/>
      <c r="D793" s="226" t="s">
        <v>155</v>
      </c>
      <c r="E793" s="227" t="s">
        <v>19</v>
      </c>
      <c r="F793" s="228" t="s">
        <v>1198</v>
      </c>
      <c r="G793" s="225"/>
      <c r="H793" s="227" t="s">
        <v>19</v>
      </c>
      <c r="I793" s="229"/>
      <c r="J793" s="225"/>
      <c r="K793" s="225"/>
      <c r="L793" s="230"/>
      <c r="M793" s="231"/>
      <c r="N793" s="232"/>
      <c r="O793" s="232"/>
      <c r="P793" s="232"/>
      <c r="Q793" s="232"/>
      <c r="R793" s="232"/>
      <c r="S793" s="232"/>
      <c r="T793" s="23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4" t="s">
        <v>155</v>
      </c>
      <c r="AU793" s="234" t="s">
        <v>151</v>
      </c>
      <c r="AV793" s="13" t="s">
        <v>79</v>
      </c>
      <c r="AW793" s="13" t="s">
        <v>33</v>
      </c>
      <c r="AX793" s="13" t="s">
        <v>71</v>
      </c>
      <c r="AY793" s="234" t="s">
        <v>143</v>
      </c>
    </row>
    <row r="794" spans="1:51" s="14" customFormat="1" ht="12">
      <c r="A794" s="14"/>
      <c r="B794" s="235"/>
      <c r="C794" s="236"/>
      <c r="D794" s="226" t="s">
        <v>155</v>
      </c>
      <c r="E794" s="237" t="s">
        <v>19</v>
      </c>
      <c r="F794" s="238" t="s">
        <v>79</v>
      </c>
      <c r="G794" s="236"/>
      <c r="H794" s="239">
        <v>1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5" t="s">
        <v>155</v>
      </c>
      <c r="AU794" s="245" t="s">
        <v>151</v>
      </c>
      <c r="AV794" s="14" t="s">
        <v>151</v>
      </c>
      <c r="AW794" s="14" t="s">
        <v>33</v>
      </c>
      <c r="AX794" s="14" t="s">
        <v>71</v>
      </c>
      <c r="AY794" s="245" t="s">
        <v>143</v>
      </c>
    </row>
    <row r="795" spans="1:51" s="13" customFormat="1" ht="12">
      <c r="A795" s="13"/>
      <c r="B795" s="224"/>
      <c r="C795" s="225"/>
      <c r="D795" s="226" t="s">
        <v>155</v>
      </c>
      <c r="E795" s="227" t="s">
        <v>19</v>
      </c>
      <c r="F795" s="228" t="s">
        <v>1199</v>
      </c>
      <c r="G795" s="225"/>
      <c r="H795" s="227" t="s">
        <v>19</v>
      </c>
      <c r="I795" s="229"/>
      <c r="J795" s="225"/>
      <c r="K795" s="225"/>
      <c r="L795" s="230"/>
      <c r="M795" s="231"/>
      <c r="N795" s="232"/>
      <c r="O795" s="232"/>
      <c r="P795" s="232"/>
      <c r="Q795" s="232"/>
      <c r="R795" s="232"/>
      <c r="S795" s="232"/>
      <c r="T795" s="23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4" t="s">
        <v>155</v>
      </c>
      <c r="AU795" s="234" t="s">
        <v>151</v>
      </c>
      <c r="AV795" s="13" t="s">
        <v>79</v>
      </c>
      <c r="AW795" s="13" t="s">
        <v>33</v>
      </c>
      <c r="AX795" s="13" t="s">
        <v>71</v>
      </c>
      <c r="AY795" s="234" t="s">
        <v>143</v>
      </c>
    </row>
    <row r="796" spans="1:51" s="14" customFormat="1" ht="12">
      <c r="A796" s="14"/>
      <c r="B796" s="235"/>
      <c r="C796" s="236"/>
      <c r="D796" s="226" t="s">
        <v>155</v>
      </c>
      <c r="E796" s="237" t="s">
        <v>19</v>
      </c>
      <c r="F796" s="238" t="s">
        <v>151</v>
      </c>
      <c r="G796" s="236"/>
      <c r="H796" s="239">
        <v>2</v>
      </c>
      <c r="I796" s="240"/>
      <c r="J796" s="236"/>
      <c r="K796" s="236"/>
      <c r="L796" s="241"/>
      <c r="M796" s="242"/>
      <c r="N796" s="243"/>
      <c r="O796" s="243"/>
      <c r="P796" s="243"/>
      <c r="Q796" s="243"/>
      <c r="R796" s="243"/>
      <c r="S796" s="243"/>
      <c r="T796" s="24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5" t="s">
        <v>155</v>
      </c>
      <c r="AU796" s="245" t="s">
        <v>151</v>
      </c>
      <c r="AV796" s="14" t="s">
        <v>151</v>
      </c>
      <c r="AW796" s="14" t="s">
        <v>33</v>
      </c>
      <c r="AX796" s="14" t="s">
        <v>71</v>
      </c>
      <c r="AY796" s="245" t="s">
        <v>143</v>
      </c>
    </row>
    <row r="797" spans="1:51" s="13" customFormat="1" ht="12">
      <c r="A797" s="13"/>
      <c r="B797" s="224"/>
      <c r="C797" s="225"/>
      <c r="D797" s="226" t="s">
        <v>155</v>
      </c>
      <c r="E797" s="227" t="s">
        <v>19</v>
      </c>
      <c r="F797" s="228" t="s">
        <v>1200</v>
      </c>
      <c r="G797" s="225"/>
      <c r="H797" s="227" t="s">
        <v>19</v>
      </c>
      <c r="I797" s="229"/>
      <c r="J797" s="225"/>
      <c r="K797" s="225"/>
      <c r="L797" s="230"/>
      <c r="M797" s="231"/>
      <c r="N797" s="232"/>
      <c r="O797" s="232"/>
      <c r="P797" s="232"/>
      <c r="Q797" s="232"/>
      <c r="R797" s="232"/>
      <c r="S797" s="232"/>
      <c r="T797" s="23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4" t="s">
        <v>155</v>
      </c>
      <c r="AU797" s="234" t="s">
        <v>151</v>
      </c>
      <c r="AV797" s="13" t="s">
        <v>79</v>
      </c>
      <c r="AW797" s="13" t="s">
        <v>33</v>
      </c>
      <c r="AX797" s="13" t="s">
        <v>71</v>
      </c>
      <c r="AY797" s="234" t="s">
        <v>143</v>
      </c>
    </row>
    <row r="798" spans="1:51" s="14" customFormat="1" ht="12">
      <c r="A798" s="14"/>
      <c r="B798" s="235"/>
      <c r="C798" s="236"/>
      <c r="D798" s="226" t="s">
        <v>155</v>
      </c>
      <c r="E798" s="237" t="s">
        <v>19</v>
      </c>
      <c r="F798" s="238" t="s">
        <v>79</v>
      </c>
      <c r="G798" s="236"/>
      <c r="H798" s="239">
        <v>1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5" t="s">
        <v>155</v>
      </c>
      <c r="AU798" s="245" t="s">
        <v>151</v>
      </c>
      <c r="AV798" s="14" t="s">
        <v>151</v>
      </c>
      <c r="AW798" s="14" t="s">
        <v>33</v>
      </c>
      <c r="AX798" s="14" t="s">
        <v>71</v>
      </c>
      <c r="AY798" s="245" t="s">
        <v>143</v>
      </c>
    </row>
    <row r="799" spans="1:51" s="13" customFormat="1" ht="12">
      <c r="A799" s="13"/>
      <c r="B799" s="224"/>
      <c r="C799" s="225"/>
      <c r="D799" s="226" t="s">
        <v>155</v>
      </c>
      <c r="E799" s="227" t="s">
        <v>19</v>
      </c>
      <c r="F799" s="228" t="s">
        <v>1201</v>
      </c>
      <c r="G799" s="225"/>
      <c r="H799" s="227" t="s">
        <v>19</v>
      </c>
      <c r="I799" s="229"/>
      <c r="J799" s="225"/>
      <c r="K799" s="225"/>
      <c r="L799" s="230"/>
      <c r="M799" s="231"/>
      <c r="N799" s="232"/>
      <c r="O799" s="232"/>
      <c r="P799" s="232"/>
      <c r="Q799" s="232"/>
      <c r="R799" s="232"/>
      <c r="S799" s="232"/>
      <c r="T799" s="23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4" t="s">
        <v>155</v>
      </c>
      <c r="AU799" s="234" t="s">
        <v>151</v>
      </c>
      <c r="AV799" s="13" t="s">
        <v>79</v>
      </c>
      <c r="AW799" s="13" t="s">
        <v>33</v>
      </c>
      <c r="AX799" s="13" t="s">
        <v>71</v>
      </c>
      <c r="AY799" s="234" t="s">
        <v>143</v>
      </c>
    </row>
    <row r="800" spans="1:51" s="14" customFormat="1" ht="12">
      <c r="A800" s="14"/>
      <c r="B800" s="235"/>
      <c r="C800" s="236"/>
      <c r="D800" s="226" t="s">
        <v>155</v>
      </c>
      <c r="E800" s="237" t="s">
        <v>19</v>
      </c>
      <c r="F800" s="238" t="s">
        <v>79</v>
      </c>
      <c r="G800" s="236"/>
      <c r="H800" s="239">
        <v>1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155</v>
      </c>
      <c r="AU800" s="245" t="s">
        <v>151</v>
      </c>
      <c r="AV800" s="14" t="s">
        <v>151</v>
      </c>
      <c r="AW800" s="14" t="s">
        <v>33</v>
      </c>
      <c r="AX800" s="14" t="s">
        <v>71</v>
      </c>
      <c r="AY800" s="245" t="s">
        <v>143</v>
      </c>
    </row>
    <row r="801" spans="1:51" s="15" customFormat="1" ht="12">
      <c r="A801" s="15"/>
      <c r="B801" s="246"/>
      <c r="C801" s="247"/>
      <c r="D801" s="226" t="s">
        <v>155</v>
      </c>
      <c r="E801" s="248" t="s">
        <v>19</v>
      </c>
      <c r="F801" s="249" t="s">
        <v>171</v>
      </c>
      <c r="G801" s="247"/>
      <c r="H801" s="250">
        <v>5</v>
      </c>
      <c r="I801" s="251"/>
      <c r="J801" s="247"/>
      <c r="K801" s="247"/>
      <c r="L801" s="252"/>
      <c r="M801" s="253"/>
      <c r="N801" s="254"/>
      <c r="O801" s="254"/>
      <c r="P801" s="254"/>
      <c r="Q801" s="254"/>
      <c r="R801" s="254"/>
      <c r="S801" s="254"/>
      <c r="T801" s="25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56" t="s">
        <v>155</v>
      </c>
      <c r="AU801" s="256" t="s">
        <v>151</v>
      </c>
      <c r="AV801" s="15" t="s">
        <v>150</v>
      </c>
      <c r="AW801" s="15" t="s">
        <v>33</v>
      </c>
      <c r="AX801" s="15" t="s">
        <v>79</v>
      </c>
      <c r="AY801" s="256" t="s">
        <v>143</v>
      </c>
    </row>
    <row r="802" spans="1:65" s="2" customFormat="1" ht="33" customHeight="1">
      <c r="A802" s="40"/>
      <c r="B802" s="41"/>
      <c r="C802" s="258" t="s">
        <v>1202</v>
      </c>
      <c r="D802" s="258" t="s">
        <v>217</v>
      </c>
      <c r="E802" s="259" t="s">
        <v>1203</v>
      </c>
      <c r="F802" s="260" t="s">
        <v>1204</v>
      </c>
      <c r="G802" s="261" t="s">
        <v>250</v>
      </c>
      <c r="H802" s="262">
        <v>1</v>
      </c>
      <c r="I802" s="263"/>
      <c r="J802" s="264">
        <f>ROUND(I802*H802,2)</f>
        <v>0</v>
      </c>
      <c r="K802" s="260" t="s">
        <v>439</v>
      </c>
      <c r="L802" s="265"/>
      <c r="M802" s="266" t="s">
        <v>19</v>
      </c>
      <c r="N802" s="267" t="s">
        <v>43</v>
      </c>
      <c r="O802" s="86"/>
      <c r="P802" s="215">
        <f>O802*H802</f>
        <v>0</v>
      </c>
      <c r="Q802" s="215">
        <v>0.1</v>
      </c>
      <c r="R802" s="215">
        <f>Q802*H802</f>
        <v>0.1</v>
      </c>
      <c r="S802" s="215">
        <v>0</v>
      </c>
      <c r="T802" s="216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17" t="s">
        <v>363</v>
      </c>
      <c r="AT802" s="217" t="s">
        <v>217</v>
      </c>
      <c r="AU802" s="217" t="s">
        <v>151</v>
      </c>
      <c r="AY802" s="19" t="s">
        <v>143</v>
      </c>
      <c r="BE802" s="218">
        <f>IF(N802="základní",J802,0)</f>
        <v>0</v>
      </c>
      <c r="BF802" s="218">
        <f>IF(N802="snížená",J802,0)</f>
        <v>0</v>
      </c>
      <c r="BG802" s="218">
        <f>IF(N802="zákl. přenesená",J802,0)</f>
        <v>0</v>
      </c>
      <c r="BH802" s="218">
        <f>IF(N802="sníž. přenesená",J802,0)</f>
        <v>0</v>
      </c>
      <c r="BI802" s="218">
        <f>IF(N802="nulová",J802,0)</f>
        <v>0</v>
      </c>
      <c r="BJ802" s="19" t="s">
        <v>151</v>
      </c>
      <c r="BK802" s="218">
        <f>ROUND(I802*H802,2)</f>
        <v>0</v>
      </c>
      <c r="BL802" s="19" t="s">
        <v>253</v>
      </c>
      <c r="BM802" s="217" t="s">
        <v>1205</v>
      </c>
    </row>
    <row r="803" spans="1:65" s="2" customFormat="1" ht="33" customHeight="1">
      <c r="A803" s="40"/>
      <c r="B803" s="41"/>
      <c r="C803" s="258" t="s">
        <v>1206</v>
      </c>
      <c r="D803" s="258" t="s">
        <v>217</v>
      </c>
      <c r="E803" s="259" t="s">
        <v>1207</v>
      </c>
      <c r="F803" s="260" t="s">
        <v>1208</v>
      </c>
      <c r="G803" s="261" t="s">
        <v>250</v>
      </c>
      <c r="H803" s="262">
        <v>2</v>
      </c>
      <c r="I803" s="263"/>
      <c r="J803" s="264">
        <f>ROUND(I803*H803,2)</f>
        <v>0</v>
      </c>
      <c r="K803" s="260" t="s">
        <v>439</v>
      </c>
      <c r="L803" s="265"/>
      <c r="M803" s="266" t="s">
        <v>19</v>
      </c>
      <c r="N803" s="267" t="s">
        <v>43</v>
      </c>
      <c r="O803" s="86"/>
      <c r="P803" s="215">
        <f>O803*H803</f>
        <v>0</v>
      </c>
      <c r="Q803" s="215">
        <v>0.125</v>
      </c>
      <c r="R803" s="215">
        <f>Q803*H803</f>
        <v>0.25</v>
      </c>
      <c r="S803" s="215">
        <v>0</v>
      </c>
      <c r="T803" s="216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17" t="s">
        <v>363</v>
      </c>
      <c r="AT803" s="217" t="s">
        <v>217</v>
      </c>
      <c r="AU803" s="217" t="s">
        <v>151</v>
      </c>
      <c r="AY803" s="19" t="s">
        <v>143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9" t="s">
        <v>151</v>
      </c>
      <c r="BK803" s="218">
        <f>ROUND(I803*H803,2)</f>
        <v>0</v>
      </c>
      <c r="BL803" s="19" t="s">
        <v>253</v>
      </c>
      <c r="BM803" s="217" t="s">
        <v>1209</v>
      </c>
    </row>
    <row r="804" spans="1:65" s="2" customFormat="1" ht="33" customHeight="1">
      <c r="A804" s="40"/>
      <c r="B804" s="41"/>
      <c r="C804" s="258" t="s">
        <v>1210</v>
      </c>
      <c r="D804" s="258" t="s">
        <v>217</v>
      </c>
      <c r="E804" s="259" t="s">
        <v>1211</v>
      </c>
      <c r="F804" s="260" t="s">
        <v>1212</v>
      </c>
      <c r="G804" s="261" t="s">
        <v>250</v>
      </c>
      <c r="H804" s="262">
        <v>1</v>
      </c>
      <c r="I804" s="263"/>
      <c r="J804" s="264">
        <f>ROUND(I804*H804,2)</f>
        <v>0</v>
      </c>
      <c r="K804" s="260" t="s">
        <v>439</v>
      </c>
      <c r="L804" s="265"/>
      <c r="M804" s="266" t="s">
        <v>19</v>
      </c>
      <c r="N804" s="267" t="s">
        <v>43</v>
      </c>
      <c r="O804" s="86"/>
      <c r="P804" s="215">
        <f>O804*H804</f>
        <v>0</v>
      </c>
      <c r="Q804" s="215">
        <v>0.075</v>
      </c>
      <c r="R804" s="215">
        <f>Q804*H804</f>
        <v>0.075</v>
      </c>
      <c r="S804" s="215">
        <v>0</v>
      </c>
      <c r="T804" s="216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7" t="s">
        <v>363</v>
      </c>
      <c r="AT804" s="217" t="s">
        <v>217</v>
      </c>
      <c r="AU804" s="217" t="s">
        <v>151</v>
      </c>
      <c r="AY804" s="19" t="s">
        <v>143</v>
      </c>
      <c r="BE804" s="218">
        <f>IF(N804="základní",J804,0)</f>
        <v>0</v>
      </c>
      <c r="BF804" s="218">
        <f>IF(N804="snížená",J804,0)</f>
        <v>0</v>
      </c>
      <c r="BG804" s="218">
        <f>IF(N804="zákl. přenesená",J804,0)</f>
        <v>0</v>
      </c>
      <c r="BH804" s="218">
        <f>IF(N804="sníž. přenesená",J804,0)</f>
        <v>0</v>
      </c>
      <c r="BI804" s="218">
        <f>IF(N804="nulová",J804,0)</f>
        <v>0</v>
      </c>
      <c r="BJ804" s="19" t="s">
        <v>151</v>
      </c>
      <c r="BK804" s="218">
        <f>ROUND(I804*H804,2)</f>
        <v>0</v>
      </c>
      <c r="BL804" s="19" t="s">
        <v>253</v>
      </c>
      <c r="BM804" s="217" t="s">
        <v>1213</v>
      </c>
    </row>
    <row r="805" spans="1:65" s="2" customFormat="1" ht="33" customHeight="1">
      <c r="A805" s="40"/>
      <c r="B805" s="41"/>
      <c r="C805" s="258" t="s">
        <v>1214</v>
      </c>
      <c r="D805" s="258" t="s">
        <v>217</v>
      </c>
      <c r="E805" s="259" t="s">
        <v>1215</v>
      </c>
      <c r="F805" s="260" t="s">
        <v>1216</v>
      </c>
      <c r="G805" s="261" t="s">
        <v>250</v>
      </c>
      <c r="H805" s="262">
        <v>1</v>
      </c>
      <c r="I805" s="263"/>
      <c r="J805" s="264">
        <f>ROUND(I805*H805,2)</f>
        <v>0</v>
      </c>
      <c r="K805" s="260" t="s">
        <v>439</v>
      </c>
      <c r="L805" s="265"/>
      <c r="M805" s="266" t="s">
        <v>19</v>
      </c>
      <c r="N805" s="267" t="s">
        <v>43</v>
      </c>
      <c r="O805" s="86"/>
      <c r="P805" s="215">
        <f>O805*H805</f>
        <v>0</v>
      </c>
      <c r="Q805" s="215">
        <v>0.065</v>
      </c>
      <c r="R805" s="215">
        <f>Q805*H805</f>
        <v>0.065</v>
      </c>
      <c r="S805" s="215">
        <v>0</v>
      </c>
      <c r="T805" s="216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17" t="s">
        <v>363</v>
      </c>
      <c r="AT805" s="217" t="s">
        <v>217</v>
      </c>
      <c r="AU805" s="217" t="s">
        <v>151</v>
      </c>
      <c r="AY805" s="19" t="s">
        <v>143</v>
      </c>
      <c r="BE805" s="218">
        <f>IF(N805="základní",J805,0)</f>
        <v>0</v>
      </c>
      <c r="BF805" s="218">
        <f>IF(N805="snížená",J805,0)</f>
        <v>0</v>
      </c>
      <c r="BG805" s="218">
        <f>IF(N805="zákl. přenesená",J805,0)</f>
        <v>0</v>
      </c>
      <c r="BH805" s="218">
        <f>IF(N805="sníž. přenesená",J805,0)</f>
        <v>0</v>
      </c>
      <c r="BI805" s="218">
        <f>IF(N805="nulová",J805,0)</f>
        <v>0</v>
      </c>
      <c r="BJ805" s="19" t="s">
        <v>151</v>
      </c>
      <c r="BK805" s="218">
        <f>ROUND(I805*H805,2)</f>
        <v>0</v>
      </c>
      <c r="BL805" s="19" t="s">
        <v>253</v>
      </c>
      <c r="BM805" s="217" t="s">
        <v>1217</v>
      </c>
    </row>
    <row r="806" spans="1:65" s="2" customFormat="1" ht="24.15" customHeight="1">
      <c r="A806" s="40"/>
      <c r="B806" s="41"/>
      <c r="C806" s="206" t="s">
        <v>1218</v>
      </c>
      <c r="D806" s="206" t="s">
        <v>145</v>
      </c>
      <c r="E806" s="207" t="s">
        <v>1219</v>
      </c>
      <c r="F806" s="208" t="s">
        <v>1220</v>
      </c>
      <c r="G806" s="209" t="s">
        <v>1221</v>
      </c>
      <c r="H806" s="210">
        <v>534.87</v>
      </c>
      <c r="I806" s="211"/>
      <c r="J806" s="212">
        <f>ROUND(I806*H806,2)</f>
        <v>0</v>
      </c>
      <c r="K806" s="208" t="s">
        <v>149</v>
      </c>
      <c r="L806" s="46"/>
      <c r="M806" s="213" t="s">
        <v>19</v>
      </c>
      <c r="N806" s="214" t="s">
        <v>43</v>
      </c>
      <c r="O806" s="86"/>
      <c r="P806" s="215">
        <f>O806*H806</f>
        <v>0</v>
      </c>
      <c r="Q806" s="215">
        <v>6.74875E-05</v>
      </c>
      <c r="R806" s="215">
        <f>Q806*H806</f>
        <v>0.036097039124999994</v>
      </c>
      <c r="S806" s="215">
        <v>0</v>
      </c>
      <c r="T806" s="216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17" t="s">
        <v>253</v>
      </c>
      <c r="AT806" s="217" t="s">
        <v>145</v>
      </c>
      <c r="AU806" s="217" t="s">
        <v>151</v>
      </c>
      <c r="AY806" s="19" t="s">
        <v>143</v>
      </c>
      <c r="BE806" s="218">
        <f>IF(N806="základní",J806,0)</f>
        <v>0</v>
      </c>
      <c r="BF806" s="218">
        <f>IF(N806="snížená",J806,0)</f>
        <v>0</v>
      </c>
      <c r="BG806" s="218">
        <f>IF(N806="zákl. přenesená",J806,0)</f>
        <v>0</v>
      </c>
      <c r="BH806" s="218">
        <f>IF(N806="sníž. přenesená",J806,0)</f>
        <v>0</v>
      </c>
      <c r="BI806" s="218">
        <f>IF(N806="nulová",J806,0)</f>
        <v>0</v>
      </c>
      <c r="BJ806" s="19" t="s">
        <v>151</v>
      </c>
      <c r="BK806" s="218">
        <f>ROUND(I806*H806,2)</f>
        <v>0</v>
      </c>
      <c r="BL806" s="19" t="s">
        <v>253</v>
      </c>
      <c r="BM806" s="217" t="s">
        <v>1222</v>
      </c>
    </row>
    <row r="807" spans="1:47" s="2" customFormat="1" ht="12">
      <c r="A807" s="40"/>
      <c r="B807" s="41"/>
      <c r="C807" s="42"/>
      <c r="D807" s="219" t="s">
        <v>153</v>
      </c>
      <c r="E807" s="42"/>
      <c r="F807" s="220" t="s">
        <v>1223</v>
      </c>
      <c r="G807" s="42"/>
      <c r="H807" s="42"/>
      <c r="I807" s="221"/>
      <c r="J807" s="42"/>
      <c r="K807" s="42"/>
      <c r="L807" s="46"/>
      <c r="M807" s="222"/>
      <c r="N807" s="223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153</v>
      </c>
      <c r="AU807" s="19" t="s">
        <v>151</v>
      </c>
    </row>
    <row r="808" spans="1:51" s="13" customFormat="1" ht="12">
      <c r="A808" s="13"/>
      <c r="B808" s="224"/>
      <c r="C808" s="225"/>
      <c r="D808" s="226" t="s">
        <v>155</v>
      </c>
      <c r="E808" s="227" t="s">
        <v>19</v>
      </c>
      <c r="F808" s="228" t="s">
        <v>1224</v>
      </c>
      <c r="G808" s="225"/>
      <c r="H808" s="227" t="s">
        <v>19</v>
      </c>
      <c r="I808" s="229"/>
      <c r="J808" s="225"/>
      <c r="K808" s="225"/>
      <c r="L808" s="230"/>
      <c r="M808" s="231"/>
      <c r="N808" s="232"/>
      <c r="O808" s="232"/>
      <c r="P808" s="232"/>
      <c r="Q808" s="232"/>
      <c r="R808" s="232"/>
      <c r="S808" s="232"/>
      <c r="T808" s="23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4" t="s">
        <v>155</v>
      </c>
      <c r="AU808" s="234" t="s">
        <v>151</v>
      </c>
      <c r="AV808" s="13" t="s">
        <v>79</v>
      </c>
      <c r="AW808" s="13" t="s">
        <v>33</v>
      </c>
      <c r="AX808" s="13" t="s">
        <v>71</v>
      </c>
      <c r="AY808" s="234" t="s">
        <v>143</v>
      </c>
    </row>
    <row r="809" spans="1:51" s="14" customFormat="1" ht="12">
      <c r="A809" s="14"/>
      <c r="B809" s="235"/>
      <c r="C809" s="236"/>
      <c r="D809" s="226" t="s">
        <v>155</v>
      </c>
      <c r="E809" s="237" t="s">
        <v>19</v>
      </c>
      <c r="F809" s="238" t="s">
        <v>1225</v>
      </c>
      <c r="G809" s="236"/>
      <c r="H809" s="239">
        <v>116.25</v>
      </c>
      <c r="I809" s="240"/>
      <c r="J809" s="236"/>
      <c r="K809" s="236"/>
      <c r="L809" s="241"/>
      <c r="M809" s="242"/>
      <c r="N809" s="243"/>
      <c r="O809" s="243"/>
      <c r="P809" s="243"/>
      <c r="Q809" s="243"/>
      <c r="R809" s="243"/>
      <c r="S809" s="243"/>
      <c r="T809" s="24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5" t="s">
        <v>155</v>
      </c>
      <c r="AU809" s="245" t="s">
        <v>151</v>
      </c>
      <c r="AV809" s="14" t="s">
        <v>151</v>
      </c>
      <c r="AW809" s="14" t="s">
        <v>33</v>
      </c>
      <c r="AX809" s="14" t="s">
        <v>71</v>
      </c>
      <c r="AY809" s="245" t="s">
        <v>143</v>
      </c>
    </row>
    <row r="810" spans="1:51" s="13" customFormat="1" ht="12">
      <c r="A810" s="13"/>
      <c r="B810" s="224"/>
      <c r="C810" s="225"/>
      <c r="D810" s="226" t="s">
        <v>155</v>
      </c>
      <c r="E810" s="227" t="s">
        <v>19</v>
      </c>
      <c r="F810" s="228" t="s">
        <v>1226</v>
      </c>
      <c r="G810" s="225"/>
      <c r="H810" s="227" t="s">
        <v>19</v>
      </c>
      <c r="I810" s="229"/>
      <c r="J810" s="225"/>
      <c r="K810" s="225"/>
      <c r="L810" s="230"/>
      <c r="M810" s="231"/>
      <c r="N810" s="232"/>
      <c r="O810" s="232"/>
      <c r="P810" s="232"/>
      <c r="Q810" s="232"/>
      <c r="R810" s="232"/>
      <c r="S810" s="232"/>
      <c r="T810" s="23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4" t="s">
        <v>155</v>
      </c>
      <c r="AU810" s="234" t="s">
        <v>151</v>
      </c>
      <c r="AV810" s="13" t="s">
        <v>79</v>
      </c>
      <c r="AW810" s="13" t="s">
        <v>33</v>
      </c>
      <c r="AX810" s="13" t="s">
        <v>71</v>
      </c>
      <c r="AY810" s="234" t="s">
        <v>143</v>
      </c>
    </row>
    <row r="811" spans="1:51" s="14" customFormat="1" ht="12">
      <c r="A811" s="14"/>
      <c r="B811" s="235"/>
      <c r="C811" s="236"/>
      <c r="D811" s="226" t="s">
        <v>155</v>
      </c>
      <c r="E811" s="237" t="s">
        <v>19</v>
      </c>
      <c r="F811" s="238" t="s">
        <v>1227</v>
      </c>
      <c r="G811" s="236"/>
      <c r="H811" s="239">
        <v>1.62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5" t="s">
        <v>155</v>
      </c>
      <c r="AU811" s="245" t="s">
        <v>151</v>
      </c>
      <c r="AV811" s="14" t="s">
        <v>151</v>
      </c>
      <c r="AW811" s="14" t="s">
        <v>33</v>
      </c>
      <c r="AX811" s="14" t="s">
        <v>71</v>
      </c>
      <c r="AY811" s="245" t="s">
        <v>143</v>
      </c>
    </row>
    <row r="812" spans="1:51" s="13" customFormat="1" ht="12">
      <c r="A812" s="13"/>
      <c r="B812" s="224"/>
      <c r="C812" s="225"/>
      <c r="D812" s="226" t="s">
        <v>155</v>
      </c>
      <c r="E812" s="227" t="s">
        <v>19</v>
      </c>
      <c r="F812" s="228" t="s">
        <v>1228</v>
      </c>
      <c r="G812" s="225"/>
      <c r="H812" s="227" t="s">
        <v>19</v>
      </c>
      <c r="I812" s="229"/>
      <c r="J812" s="225"/>
      <c r="K812" s="225"/>
      <c r="L812" s="230"/>
      <c r="M812" s="231"/>
      <c r="N812" s="232"/>
      <c r="O812" s="232"/>
      <c r="P812" s="232"/>
      <c r="Q812" s="232"/>
      <c r="R812" s="232"/>
      <c r="S812" s="232"/>
      <c r="T812" s="23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4" t="s">
        <v>155</v>
      </c>
      <c r="AU812" s="234" t="s">
        <v>151</v>
      </c>
      <c r="AV812" s="13" t="s">
        <v>79</v>
      </c>
      <c r="AW812" s="13" t="s">
        <v>33</v>
      </c>
      <c r="AX812" s="13" t="s">
        <v>71</v>
      </c>
      <c r="AY812" s="234" t="s">
        <v>143</v>
      </c>
    </row>
    <row r="813" spans="1:51" s="14" customFormat="1" ht="12">
      <c r="A813" s="14"/>
      <c r="B813" s="235"/>
      <c r="C813" s="236"/>
      <c r="D813" s="226" t="s">
        <v>155</v>
      </c>
      <c r="E813" s="237" t="s">
        <v>19</v>
      </c>
      <c r="F813" s="238" t="s">
        <v>312</v>
      </c>
      <c r="G813" s="236"/>
      <c r="H813" s="239">
        <v>25</v>
      </c>
      <c r="I813" s="240"/>
      <c r="J813" s="236"/>
      <c r="K813" s="236"/>
      <c r="L813" s="241"/>
      <c r="M813" s="242"/>
      <c r="N813" s="243"/>
      <c r="O813" s="243"/>
      <c r="P813" s="243"/>
      <c r="Q813" s="243"/>
      <c r="R813" s="243"/>
      <c r="S813" s="243"/>
      <c r="T813" s="24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5" t="s">
        <v>155</v>
      </c>
      <c r="AU813" s="245" t="s">
        <v>151</v>
      </c>
      <c r="AV813" s="14" t="s">
        <v>151</v>
      </c>
      <c r="AW813" s="14" t="s">
        <v>33</v>
      </c>
      <c r="AX813" s="14" t="s">
        <v>71</v>
      </c>
      <c r="AY813" s="245" t="s">
        <v>143</v>
      </c>
    </row>
    <row r="814" spans="1:51" s="13" customFormat="1" ht="12">
      <c r="A814" s="13"/>
      <c r="B814" s="224"/>
      <c r="C814" s="225"/>
      <c r="D814" s="226" t="s">
        <v>155</v>
      </c>
      <c r="E814" s="227" t="s">
        <v>19</v>
      </c>
      <c r="F814" s="228" t="s">
        <v>1229</v>
      </c>
      <c r="G814" s="225"/>
      <c r="H814" s="227" t="s">
        <v>19</v>
      </c>
      <c r="I814" s="229"/>
      <c r="J814" s="225"/>
      <c r="K814" s="225"/>
      <c r="L814" s="230"/>
      <c r="M814" s="231"/>
      <c r="N814" s="232"/>
      <c r="O814" s="232"/>
      <c r="P814" s="232"/>
      <c r="Q814" s="232"/>
      <c r="R814" s="232"/>
      <c r="S814" s="232"/>
      <c r="T814" s="23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4" t="s">
        <v>155</v>
      </c>
      <c r="AU814" s="234" t="s">
        <v>151</v>
      </c>
      <c r="AV814" s="13" t="s">
        <v>79</v>
      </c>
      <c r="AW814" s="13" t="s">
        <v>33</v>
      </c>
      <c r="AX814" s="13" t="s">
        <v>71</v>
      </c>
      <c r="AY814" s="234" t="s">
        <v>143</v>
      </c>
    </row>
    <row r="815" spans="1:51" s="14" customFormat="1" ht="12">
      <c r="A815" s="14"/>
      <c r="B815" s="235"/>
      <c r="C815" s="236"/>
      <c r="D815" s="226" t="s">
        <v>155</v>
      </c>
      <c r="E815" s="237" t="s">
        <v>19</v>
      </c>
      <c r="F815" s="238" t="s">
        <v>1230</v>
      </c>
      <c r="G815" s="236"/>
      <c r="H815" s="239">
        <v>20</v>
      </c>
      <c r="I815" s="240"/>
      <c r="J815" s="236"/>
      <c r="K815" s="236"/>
      <c r="L815" s="241"/>
      <c r="M815" s="242"/>
      <c r="N815" s="243"/>
      <c r="O815" s="243"/>
      <c r="P815" s="243"/>
      <c r="Q815" s="243"/>
      <c r="R815" s="243"/>
      <c r="S815" s="243"/>
      <c r="T815" s="24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5" t="s">
        <v>155</v>
      </c>
      <c r="AU815" s="245" t="s">
        <v>151</v>
      </c>
      <c r="AV815" s="14" t="s">
        <v>151</v>
      </c>
      <c r="AW815" s="14" t="s">
        <v>33</v>
      </c>
      <c r="AX815" s="14" t="s">
        <v>71</v>
      </c>
      <c r="AY815" s="245" t="s">
        <v>143</v>
      </c>
    </row>
    <row r="816" spans="1:51" s="13" customFormat="1" ht="12">
      <c r="A816" s="13"/>
      <c r="B816" s="224"/>
      <c r="C816" s="225"/>
      <c r="D816" s="226" t="s">
        <v>155</v>
      </c>
      <c r="E816" s="227" t="s">
        <v>19</v>
      </c>
      <c r="F816" s="228" t="s">
        <v>1231</v>
      </c>
      <c r="G816" s="225"/>
      <c r="H816" s="227" t="s">
        <v>19</v>
      </c>
      <c r="I816" s="229"/>
      <c r="J816" s="225"/>
      <c r="K816" s="225"/>
      <c r="L816" s="230"/>
      <c r="M816" s="231"/>
      <c r="N816" s="232"/>
      <c r="O816" s="232"/>
      <c r="P816" s="232"/>
      <c r="Q816" s="232"/>
      <c r="R816" s="232"/>
      <c r="S816" s="232"/>
      <c r="T816" s="23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4" t="s">
        <v>155</v>
      </c>
      <c r="AU816" s="234" t="s">
        <v>151</v>
      </c>
      <c r="AV816" s="13" t="s">
        <v>79</v>
      </c>
      <c r="AW816" s="13" t="s">
        <v>33</v>
      </c>
      <c r="AX816" s="13" t="s">
        <v>71</v>
      </c>
      <c r="AY816" s="234" t="s">
        <v>143</v>
      </c>
    </row>
    <row r="817" spans="1:51" s="14" customFormat="1" ht="12">
      <c r="A817" s="14"/>
      <c r="B817" s="235"/>
      <c r="C817" s="236"/>
      <c r="D817" s="226" t="s">
        <v>155</v>
      </c>
      <c r="E817" s="237" t="s">
        <v>19</v>
      </c>
      <c r="F817" s="238" t="s">
        <v>1232</v>
      </c>
      <c r="G817" s="236"/>
      <c r="H817" s="239">
        <v>22</v>
      </c>
      <c r="I817" s="240"/>
      <c r="J817" s="236"/>
      <c r="K817" s="236"/>
      <c r="L817" s="241"/>
      <c r="M817" s="242"/>
      <c r="N817" s="243"/>
      <c r="O817" s="243"/>
      <c r="P817" s="243"/>
      <c r="Q817" s="243"/>
      <c r="R817" s="243"/>
      <c r="S817" s="243"/>
      <c r="T817" s="24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5" t="s">
        <v>155</v>
      </c>
      <c r="AU817" s="245" t="s">
        <v>151</v>
      </c>
      <c r="AV817" s="14" t="s">
        <v>151</v>
      </c>
      <c r="AW817" s="14" t="s">
        <v>33</v>
      </c>
      <c r="AX817" s="14" t="s">
        <v>71</v>
      </c>
      <c r="AY817" s="245" t="s">
        <v>143</v>
      </c>
    </row>
    <row r="818" spans="1:51" s="13" customFormat="1" ht="12">
      <c r="A818" s="13"/>
      <c r="B818" s="224"/>
      <c r="C818" s="225"/>
      <c r="D818" s="226" t="s">
        <v>155</v>
      </c>
      <c r="E818" s="227" t="s">
        <v>19</v>
      </c>
      <c r="F818" s="228" t="s">
        <v>1233</v>
      </c>
      <c r="G818" s="225"/>
      <c r="H818" s="227" t="s">
        <v>19</v>
      </c>
      <c r="I818" s="229"/>
      <c r="J818" s="225"/>
      <c r="K818" s="225"/>
      <c r="L818" s="230"/>
      <c r="M818" s="231"/>
      <c r="N818" s="232"/>
      <c r="O818" s="232"/>
      <c r="P818" s="232"/>
      <c r="Q818" s="232"/>
      <c r="R818" s="232"/>
      <c r="S818" s="232"/>
      <c r="T818" s="23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4" t="s">
        <v>155</v>
      </c>
      <c r="AU818" s="234" t="s">
        <v>151</v>
      </c>
      <c r="AV818" s="13" t="s">
        <v>79</v>
      </c>
      <c r="AW818" s="13" t="s">
        <v>33</v>
      </c>
      <c r="AX818" s="13" t="s">
        <v>71</v>
      </c>
      <c r="AY818" s="234" t="s">
        <v>143</v>
      </c>
    </row>
    <row r="819" spans="1:51" s="14" customFormat="1" ht="12">
      <c r="A819" s="14"/>
      <c r="B819" s="235"/>
      <c r="C819" s="236"/>
      <c r="D819" s="226" t="s">
        <v>155</v>
      </c>
      <c r="E819" s="237" t="s">
        <v>19</v>
      </c>
      <c r="F819" s="238" t="s">
        <v>1234</v>
      </c>
      <c r="G819" s="236"/>
      <c r="H819" s="239">
        <v>350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155</v>
      </c>
      <c r="AU819" s="245" t="s">
        <v>151</v>
      </c>
      <c r="AV819" s="14" t="s">
        <v>151</v>
      </c>
      <c r="AW819" s="14" t="s">
        <v>33</v>
      </c>
      <c r="AX819" s="14" t="s">
        <v>71</v>
      </c>
      <c r="AY819" s="245" t="s">
        <v>143</v>
      </c>
    </row>
    <row r="820" spans="1:51" s="15" customFormat="1" ht="12">
      <c r="A820" s="15"/>
      <c r="B820" s="246"/>
      <c r="C820" s="247"/>
      <c r="D820" s="226" t="s">
        <v>155</v>
      </c>
      <c r="E820" s="248" t="s">
        <v>19</v>
      </c>
      <c r="F820" s="249" t="s">
        <v>171</v>
      </c>
      <c r="G820" s="247"/>
      <c r="H820" s="250">
        <v>534.87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56" t="s">
        <v>155</v>
      </c>
      <c r="AU820" s="256" t="s">
        <v>151</v>
      </c>
      <c r="AV820" s="15" t="s">
        <v>150</v>
      </c>
      <c r="AW820" s="15" t="s">
        <v>33</v>
      </c>
      <c r="AX820" s="15" t="s">
        <v>79</v>
      </c>
      <c r="AY820" s="256" t="s">
        <v>143</v>
      </c>
    </row>
    <row r="821" spans="1:65" s="2" customFormat="1" ht="21.75" customHeight="1">
      <c r="A821" s="40"/>
      <c r="B821" s="41"/>
      <c r="C821" s="258" t="s">
        <v>1235</v>
      </c>
      <c r="D821" s="258" t="s">
        <v>217</v>
      </c>
      <c r="E821" s="259" t="s">
        <v>1236</v>
      </c>
      <c r="F821" s="260" t="s">
        <v>1237</v>
      </c>
      <c r="G821" s="261" t="s">
        <v>220</v>
      </c>
      <c r="H821" s="262">
        <v>0.118</v>
      </c>
      <c r="I821" s="263"/>
      <c r="J821" s="264">
        <f>ROUND(I821*H821,2)</f>
        <v>0</v>
      </c>
      <c r="K821" s="260" t="s">
        <v>149</v>
      </c>
      <c r="L821" s="265"/>
      <c r="M821" s="266" t="s">
        <v>19</v>
      </c>
      <c r="N821" s="267" t="s">
        <v>43</v>
      </c>
      <c r="O821" s="86"/>
      <c r="P821" s="215">
        <f>O821*H821</f>
        <v>0</v>
      </c>
      <c r="Q821" s="215">
        <v>1</v>
      </c>
      <c r="R821" s="215">
        <f>Q821*H821</f>
        <v>0.118</v>
      </c>
      <c r="S821" s="215">
        <v>0</v>
      </c>
      <c r="T821" s="216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17" t="s">
        <v>363</v>
      </c>
      <c r="AT821" s="217" t="s">
        <v>217</v>
      </c>
      <c r="AU821" s="217" t="s">
        <v>151</v>
      </c>
      <c r="AY821" s="19" t="s">
        <v>143</v>
      </c>
      <c r="BE821" s="218">
        <f>IF(N821="základní",J821,0)</f>
        <v>0</v>
      </c>
      <c r="BF821" s="218">
        <f>IF(N821="snížená",J821,0)</f>
        <v>0</v>
      </c>
      <c r="BG821" s="218">
        <f>IF(N821="zákl. přenesená",J821,0)</f>
        <v>0</v>
      </c>
      <c r="BH821" s="218">
        <f>IF(N821="sníž. přenesená",J821,0)</f>
        <v>0</v>
      </c>
      <c r="BI821" s="218">
        <f>IF(N821="nulová",J821,0)</f>
        <v>0</v>
      </c>
      <c r="BJ821" s="19" t="s">
        <v>151</v>
      </c>
      <c r="BK821" s="218">
        <f>ROUND(I821*H821,2)</f>
        <v>0</v>
      </c>
      <c r="BL821" s="19" t="s">
        <v>253</v>
      </c>
      <c r="BM821" s="217" t="s">
        <v>1238</v>
      </c>
    </row>
    <row r="822" spans="1:51" s="13" customFormat="1" ht="12">
      <c r="A822" s="13"/>
      <c r="B822" s="224"/>
      <c r="C822" s="225"/>
      <c r="D822" s="226" t="s">
        <v>155</v>
      </c>
      <c r="E822" s="227" t="s">
        <v>19</v>
      </c>
      <c r="F822" s="228" t="s">
        <v>1224</v>
      </c>
      <c r="G822" s="225"/>
      <c r="H822" s="227" t="s">
        <v>19</v>
      </c>
      <c r="I822" s="229"/>
      <c r="J822" s="225"/>
      <c r="K822" s="225"/>
      <c r="L822" s="230"/>
      <c r="M822" s="231"/>
      <c r="N822" s="232"/>
      <c r="O822" s="232"/>
      <c r="P822" s="232"/>
      <c r="Q822" s="232"/>
      <c r="R822" s="232"/>
      <c r="S822" s="232"/>
      <c r="T822" s="23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4" t="s">
        <v>155</v>
      </c>
      <c r="AU822" s="234" t="s">
        <v>151</v>
      </c>
      <c r="AV822" s="13" t="s">
        <v>79</v>
      </c>
      <c r="AW822" s="13" t="s">
        <v>33</v>
      </c>
      <c r="AX822" s="13" t="s">
        <v>71</v>
      </c>
      <c r="AY822" s="234" t="s">
        <v>143</v>
      </c>
    </row>
    <row r="823" spans="1:51" s="14" customFormat="1" ht="12">
      <c r="A823" s="14"/>
      <c r="B823" s="235"/>
      <c r="C823" s="236"/>
      <c r="D823" s="226" t="s">
        <v>155</v>
      </c>
      <c r="E823" s="237" t="s">
        <v>19</v>
      </c>
      <c r="F823" s="238" t="s">
        <v>1239</v>
      </c>
      <c r="G823" s="236"/>
      <c r="H823" s="239">
        <v>0.116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5" t="s">
        <v>155</v>
      </c>
      <c r="AU823" s="245" t="s">
        <v>151</v>
      </c>
      <c r="AV823" s="14" t="s">
        <v>151</v>
      </c>
      <c r="AW823" s="14" t="s">
        <v>33</v>
      </c>
      <c r="AX823" s="14" t="s">
        <v>71</v>
      </c>
      <c r="AY823" s="245" t="s">
        <v>143</v>
      </c>
    </row>
    <row r="824" spans="1:51" s="13" customFormat="1" ht="12">
      <c r="A824" s="13"/>
      <c r="B824" s="224"/>
      <c r="C824" s="225"/>
      <c r="D824" s="226" t="s">
        <v>155</v>
      </c>
      <c r="E824" s="227" t="s">
        <v>19</v>
      </c>
      <c r="F824" s="228" t="s">
        <v>1226</v>
      </c>
      <c r="G824" s="225"/>
      <c r="H824" s="227" t="s">
        <v>19</v>
      </c>
      <c r="I824" s="229"/>
      <c r="J824" s="225"/>
      <c r="K824" s="225"/>
      <c r="L824" s="230"/>
      <c r="M824" s="231"/>
      <c r="N824" s="232"/>
      <c r="O824" s="232"/>
      <c r="P824" s="232"/>
      <c r="Q824" s="232"/>
      <c r="R824" s="232"/>
      <c r="S824" s="232"/>
      <c r="T824" s="23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4" t="s">
        <v>155</v>
      </c>
      <c r="AU824" s="234" t="s">
        <v>151</v>
      </c>
      <c r="AV824" s="13" t="s">
        <v>79</v>
      </c>
      <c r="AW824" s="13" t="s">
        <v>33</v>
      </c>
      <c r="AX824" s="13" t="s">
        <v>71</v>
      </c>
      <c r="AY824" s="234" t="s">
        <v>143</v>
      </c>
    </row>
    <row r="825" spans="1:51" s="14" customFormat="1" ht="12">
      <c r="A825" s="14"/>
      <c r="B825" s="235"/>
      <c r="C825" s="236"/>
      <c r="D825" s="226" t="s">
        <v>155</v>
      </c>
      <c r="E825" s="237" t="s">
        <v>19</v>
      </c>
      <c r="F825" s="238" t="s">
        <v>1240</v>
      </c>
      <c r="G825" s="236"/>
      <c r="H825" s="239">
        <v>0.002</v>
      </c>
      <c r="I825" s="240"/>
      <c r="J825" s="236"/>
      <c r="K825" s="236"/>
      <c r="L825" s="241"/>
      <c r="M825" s="242"/>
      <c r="N825" s="243"/>
      <c r="O825" s="243"/>
      <c r="P825" s="243"/>
      <c r="Q825" s="243"/>
      <c r="R825" s="243"/>
      <c r="S825" s="243"/>
      <c r="T825" s="24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5" t="s">
        <v>155</v>
      </c>
      <c r="AU825" s="245" t="s">
        <v>151</v>
      </c>
      <c r="AV825" s="14" t="s">
        <v>151</v>
      </c>
      <c r="AW825" s="14" t="s">
        <v>33</v>
      </c>
      <c r="AX825" s="14" t="s">
        <v>71</v>
      </c>
      <c r="AY825" s="245" t="s">
        <v>143</v>
      </c>
    </row>
    <row r="826" spans="1:51" s="15" customFormat="1" ht="12">
      <c r="A826" s="15"/>
      <c r="B826" s="246"/>
      <c r="C826" s="247"/>
      <c r="D826" s="226" t="s">
        <v>155</v>
      </c>
      <c r="E826" s="248" t="s">
        <v>19</v>
      </c>
      <c r="F826" s="249" t="s">
        <v>171</v>
      </c>
      <c r="G826" s="247"/>
      <c r="H826" s="250">
        <v>0.118</v>
      </c>
      <c r="I826" s="251"/>
      <c r="J826" s="247"/>
      <c r="K826" s="247"/>
      <c r="L826" s="252"/>
      <c r="M826" s="253"/>
      <c r="N826" s="254"/>
      <c r="O826" s="254"/>
      <c r="P826" s="254"/>
      <c r="Q826" s="254"/>
      <c r="R826" s="254"/>
      <c r="S826" s="254"/>
      <c r="T826" s="25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56" t="s">
        <v>155</v>
      </c>
      <c r="AU826" s="256" t="s">
        <v>151</v>
      </c>
      <c r="AV826" s="15" t="s">
        <v>150</v>
      </c>
      <c r="AW826" s="15" t="s">
        <v>33</v>
      </c>
      <c r="AX826" s="15" t="s">
        <v>79</v>
      </c>
      <c r="AY826" s="256" t="s">
        <v>143</v>
      </c>
    </row>
    <row r="827" spans="1:65" s="2" customFormat="1" ht="16.5" customHeight="1">
      <c r="A827" s="40"/>
      <c r="B827" s="41"/>
      <c r="C827" s="258" t="s">
        <v>1241</v>
      </c>
      <c r="D827" s="258" t="s">
        <v>217</v>
      </c>
      <c r="E827" s="259" t="s">
        <v>1242</v>
      </c>
      <c r="F827" s="260" t="s">
        <v>1243</v>
      </c>
      <c r="G827" s="261" t="s">
        <v>250</v>
      </c>
      <c r="H827" s="262">
        <v>1</v>
      </c>
      <c r="I827" s="263"/>
      <c r="J827" s="264">
        <f>ROUND(I827*H827,2)</f>
        <v>0</v>
      </c>
      <c r="K827" s="260" t="s">
        <v>439</v>
      </c>
      <c r="L827" s="265"/>
      <c r="M827" s="266" t="s">
        <v>19</v>
      </c>
      <c r="N827" s="267" t="s">
        <v>43</v>
      </c>
      <c r="O827" s="86"/>
      <c r="P827" s="215">
        <f>O827*H827</f>
        <v>0</v>
      </c>
      <c r="Q827" s="215">
        <v>1</v>
      </c>
      <c r="R827" s="215">
        <f>Q827*H827</f>
        <v>1</v>
      </c>
      <c r="S827" s="215">
        <v>0</v>
      </c>
      <c r="T827" s="216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17" t="s">
        <v>363</v>
      </c>
      <c r="AT827" s="217" t="s">
        <v>217</v>
      </c>
      <c r="AU827" s="217" t="s">
        <v>151</v>
      </c>
      <c r="AY827" s="19" t="s">
        <v>143</v>
      </c>
      <c r="BE827" s="218">
        <f>IF(N827="základní",J827,0)</f>
        <v>0</v>
      </c>
      <c r="BF827" s="218">
        <f>IF(N827="snížená",J827,0)</f>
        <v>0</v>
      </c>
      <c r="BG827" s="218">
        <f>IF(N827="zákl. přenesená",J827,0)</f>
        <v>0</v>
      </c>
      <c r="BH827" s="218">
        <f>IF(N827="sníž. přenesená",J827,0)</f>
        <v>0</v>
      </c>
      <c r="BI827" s="218">
        <f>IF(N827="nulová",J827,0)</f>
        <v>0</v>
      </c>
      <c r="BJ827" s="19" t="s">
        <v>151</v>
      </c>
      <c r="BK827" s="218">
        <f>ROUND(I827*H827,2)</f>
        <v>0</v>
      </c>
      <c r="BL827" s="19" t="s">
        <v>253</v>
      </c>
      <c r="BM827" s="217" t="s">
        <v>1244</v>
      </c>
    </row>
    <row r="828" spans="1:51" s="13" customFormat="1" ht="12">
      <c r="A828" s="13"/>
      <c r="B828" s="224"/>
      <c r="C828" s="225"/>
      <c r="D828" s="226" t="s">
        <v>155</v>
      </c>
      <c r="E828" s="227" t="s">
        <v>19</v>
      </c>
      <c r="F828" s="228" t="s">
        <v>1228</v>
      </c>
      <c r="G828" s="225"/>
      <c r="H828" s="227" t="s">
        <v>19</v>
      </c>
      <c r="I828" s="229"/>
      <c r="J828" s="225"/>
      <c r="K828" s="225"/>
      <c r="L828" s="230"/>
      <c r="M828" s="231"/>
      <c r="N828" s="232"/>
      <c r="O828" s="232"/>
      <c r="P828" s="232"/>
      <c r="Q828" s="232"/>
      <c r="R828" s="232"/>
      <c r="S828" s="232"/>
      <c r="T828" s="23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4" t="s">
        <v>155</v>
      </c>
      <c r="AU828" s="234" t="s">
        <v>151</v>
      </c>
      <c r="AV828" s="13" t="s">
        <v>79</v>
      </c>
      <c r="AW828" s="13" t="s">
        <v>33</v>
      </c>
      <c r="AX828" s="13" t="s">
        <v>71</v>
      </c>
      <c r="AY828" s="234" t="s">
        <v>143</v>
      </c>
    </row>
    <row r="829" spans="1:51" s="14" customFormat="1" ht="12">
      <c r="A829" s="14"/>
      <c r="B829" s="235"/>
      <c r="C829" s="236"/>
      <c r="D829" s="226" t="s">
        <v>155</v>
      </c>
      <c r="E829" s="237" t="s">
        <v>19</v>
      </c>
      <c r="F829" s="238" t="s">
        <v>79</v>
      </c>
      <c r="G829" s="236"/>
      <c r="H829" s="239">
        <v>1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5" t="s">
        <v>155</v>
      </c>
      <c r="AU829" s="245" t="s">
        <v>151</v>
      </c>
      <c r="AV829" s="14" t="s">
        <v>151</v>
      </c>
      <c r="AW829" s="14" t="s">
        <v>33</v>
      </c>
      <c r="AX829" s="14" t="s">
        <v>79</v>
      </c>
      <c r="AY829" s="245" t="s">
        <v>143</v>
      </c>
    </row>
    <row r="830" spans="1:65" s="2" customFormat="1" ht="16.5" customHeight="1">
      <c r="A830" s="40"/>
      <c r="B830" s="41"/>
      <c r="C830" s="258" t="s">
        <v>1245</v>
      </c>
      <c r="D830" s="258" t="s">
        <v>217</v>
      </c>
      <c r="E830" s="259" t="s">
        <v>1246</v>
      </c>
      <c r="F830" s="260" t="s">
        <v>1247</v>
      </c>
      <c r="G830" s="261" t="s">
        <v>250</v>
      </c>
      <c r="H830" s="262">
        <v>2</v>
      </c>
      <c r="I830" s="263"/>
      <c r="J830" s="264">
        <f>ROUND(I830*H830,2)</f>
        <v>0</v>
      </c>
      <c r="K830" s="260" t="s">
        <v>439</v>
      </c>
      <c r="L830" s="265"/>
      <c r="M830" s="266" t="s">
        <v>19</v>
      </c>
      <c r="N830" s="267" t="s">
        <v>43</v>
      </c>
      <c r="O830" s="86"/>
      <c r="P830" s="215">
        <f>O830*H830</f>
        <v>0</v>
      </c>
      <c r="Q830" s="215">
        <v>0.025</v>
      </c>
      <c r="R830" s="215">
        <f>Q830*H830</f>
        <v>0.05</v>
      </c>
      <c r="S830" s="215">
        <v>0</v>
      </c>
      <c r="T830" s="216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17" t="s">
        <v>363</v>
      </c>
      <c r="AT830" s="217" t="s">
        <v>217</v>
      </c>
      <c r="AU830" s="217" t="s">
        <v>151</v>
      </c>
      <c r="AY830" s="19" t="s">
        <v>143</v>
      </c>
      <c r="BE830" s="218">
        <f>IF(N830="základní",J830,0)</f>
        <v>0</v>
      </c>
      <c r="BF830" s="218">
        <f>IF(N830="snížená",J830,0)</f>
        <v>0</v>
      </c>
      <c r="BG830" s="218">
        <f>IF(N830="zákl. přenesená",J830,0)</f>
        <v>0</v>
      </c>
      <c r="BH830" s="218">
        <f>IF(N830="sníž. přenesená",J830,0)</f>
        <v>0</v>
      </c>
      <c r="BI830" s="218">
        <f>IF(N830="nulová",J830,0)</f>
        <v>0</v>
      </c>
      <c r="BJ830" s="19" t="s">
        <v>151</v>
      </c>
      <c r="BK830" s="218">
        <f>ROUND(I830*H830,2)</f>
        <v>0</v>
      </c>
      <c r="BL830" s="19" t="s">
        <v>253</v>
      </c>
      <c r="BM830" s="217" t="s">
        <v>1248</v>
      </c>
    </row>
    <row r="831" spans="1:51" s="13" customFormat="1" ht="12">
      <c r="A831" s="13"/>
      <c r="B831" s="224"/>
      <c r="C831" s="225"/>
      <c r="D831" s="226" t="s">
        <v>155</v>
      </c>
      <c r="E831" s="227" t="s">
        <v>19</v>
      </c>
      <c r="F831" s="228" t="s">
        <v>1229</v>
      </c>
      <c r="G831" s="225"/>
      <c r="H831" s="227" t="s">
        <v>19</v>
      </c>
      <c r="I831" s="229"/>
      <c r="J831" s="225"/>
      <c r="K831" s="225"/>
      <c r="L831" s="230"/>
      <c r="M831" s="231"/>
      <c r="N831" s="232"/>
      <c r="O831" s="232"/>
      <c r="P831" s="232"/>
      <c r="Q831" s="232"/>
      <c r="R831" s="232"/>
      <c r="S831" s="232"/>
      <c r="T831" s="23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4" t="s">
        <v>155</v>
      </c>
      <c r="AU831" s="234" t="s">
        <v>151</v>
      </c>
      <c r="AV831" s="13" t="s">
        <v>79</v>
      </c>
      <c r="AW831" s="13" t="s">
        <v>33</v>
      </c>
      <c r="AX831" s="13" t="s">
        <v>71</v>
      </c>
      <c r="AY831" s="234" t="s">
        <v>143</v>
      </c>
    </row>
    <row r="832" spans="1:51" s="14" customFormat="1" ht="12">
      <c r="A832" s="14"/>
      <c r="B832" s="235"/>
      <c r="C832" s="236"/>
      <c r="D832" s="226" t="s">
        <v>155</v>
      </c>
      <c r="E832" s="237" t="s">
        <v>19</v>
      </c>
      <c r="F832" s="238" t="s">
        <v>151</v>
      </c>
      <c r="G832" s="236"/>
      <c r="H832" s="239">
        <v>2</v>
      </c>
      <c r="I832" s="240"/>
      <c r="J832" s="236"/>
      <c r="K832" s="236"/>
      <c r="L832" s="241"/>
      <c r="M832" s="242"/>
      <c r="N832" s="243"/>
      <c r="O832" s="243"/>
      <c r="P832" s="243"/>
      <c r="Q832" s="243"/>
      <c r="R832" s="243"/>
      <c r="S832" s="243"/>
      <c r="T832" s="24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5" t="s">
        <v>155</v>
      </c>
      <c r="AU832" s="245" t="s">
        <v>151</v>
      </c>
      <c r="AV832" s="14" t="s">
        <v>151</v>
      </c>
      <c r="AW832" s="14" t="s">
        <v>33</v>
      </c>
      <c r="AX832" s="14" t="s">
        <v>79</v>
      </c>
      <c r="AY832" s="245" t="s">
        <v>143</v>
      </c>
    </row>
    <row r="833" spans="1:65" s="2" customFormat="1" ht="16.5" customHeight="1">
      <c r="A833" s="40"/>
      <c r="B833" s="41"/>
      <c r="C833" s="258" t="s">
        <v>1249</v>
      </c>
      <c r="D833" s="258" t="s">
        <v>217</v>
      </c>
      <c r="E833" s="259" t="s">
        <v>1250</v>
      </c>
      <c r="F833" s="260" t="s">
        <v>1251</v>
      </c>
      <c r="G833" s="261" t="s">
        <v>250</v>
      </c>
      <c r="H833" s="262">
        <v>2</v>
      </c>
      <c r="I833" s="263"/>
      <c r="J833" s="264">
        <f>ROUND(I833*H833,2)</f>
        <v>0</v>
      </c>
      <c r="K833" s="260" t="s">
        <v>439</v>
      </c>
      <c r="L833" s="265"/>
      <c r="M833" s="266" t="s">
        <v>19</v>
      </c>
      <c r="N833" s="267" t="s">
        <v>43</v>
      </c>
      <c r="O833" s="86"/>
      <c r="P833" s="215">
        <f>O833*H833</f>
        <v>0</v>
      </c>
      <c r="Q833" s="215">
        <v>0.025</v>
      </c>
      <c r="R833" s="215">
        <f>Q833*H833</f>
        <v>0.05</v>
      </c>
      <c r="S833" s="215">
        <v>0</v>
      </c>
      <c r="T833" s="216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7" t="s">
        <v>363</v>
      </c>
      <c r="AT833" s="217" t="s">
        <v>217</v>
      </c>
      <c r="AU833" s="217" t="s">
        <v>151</v>
      </c>
      <c r="AY833" s="19" t="s">
        <v>143</v>
      </c>
      <c r="BE833" s="218">
        <f>IF(N833="základní",J833,0)</f>
        <v>0</v>
      </c>
      <c r="BF833" s="218">
        <f>IF(N833="snížená",J833,0)</f>
        <v>0</v>
      </c>
      <c r="BG833" s="218">
        <f>IF(N833="zákl. přenesená",J833,0)</f>
        <v>0</v>
      </c>
      <c r="BH833" s="218">
        <f>IF(N833="sníž. přenesená",J833,0)</f>
        <v>0</v>
      </c>
      <c r="BI833" s="218">
        <f>IF(N833="nulová",J833,0)</f>
        <v>0</v>
      </c>
      <c r="BJ833" s="19" t="s">
        <v>151</v>
      </c>
      <c r="BK833" s="218">
        <f>ROUND(I833*H833,2)</f>
        <v>0</v>
      </c>
      <c r="BL833" s="19" t="s">
        <v>253</v>
      </c>
      <c r="BM833" s="217" t="s">
        <v>1252</v>
      </c>
    </row>
    <row r="834" spans="1:51" s="13" customFormat="1" ht="12">
      <c r="A834" s="13"/>
      <c r="B834" s="224"/>
      <c r="C834" s="225"/>
      <c r="D834" s="226" t="s">
        <v>155</v>
      </c>
      <c r="E834" s="227" t="s">
        <v>19</v>
      </c>
      <c r="F834" s="228" t="s">
        <v>1231</v>
      </c>
      <c r="G834" s="225"/>
      <c r="H834" s="227" t="s">
        <v>19</v>
      </c>
      <c r="I834" s="229"/>
      <c r="J834" s="225"/>
      <c r="K834" s="225"/>
      <c r="L834" s="230"/>
      <c r="M834" s="231"/>
      <c r="N834" s="232"/>
      <c r="O834" s="232"/>
      <c r="P834" s="232"/>
      <c r="Q834" s="232"/>
      <c r="R834" s="232"/>
      <c r="S834" s="232"/>
      <c r="T834" s="23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4" t="s">
        <v>155</v>
      </c>
      <c r="AU834" s="234" t="s">
        <v>151</v>
      </c>
      <c r="AV834" s="13" t="s">
        <v>79</v>
      </c>
      <c r="AW834" s="13" t="s">
        <v>33</v>
      </c>
      <c r="AX834" s="13" t="s">
        <v>71</v>
      </c>
      <c r="AY834" s="234" t="s">
        <v>143</v>
      </c>
    </row>
    <row r="835" spans="1:51" s="14" customFormat="1" ht="12">
      <c r="A835" s="14"/>
      <c r="B835" s="235"/>
      <c r="C835" s="236"/>
      <c r="D835" s="226" t="s">
        <v>155</v>
      </c>
      <c r="E835" s="237" t="s">
        <v>19</v>
      </c>
      <c r="F835" s="238" t="s">
        <v>151</v>
      </c>
      <c r="G835" s="236"/>
      <c r="H835" s="239">
        <v>2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5" t="s">
        <v>155</v>
      </c>
      <c r="AU835" s="245" t="s">
        <v>151</v>
      </c>
      <c r="AV835" s="14" t="s">
        <v>151</v>
      </c>
      <c r="AW835" s="14" t="s">
        <v>33</v>
      </c>
      <c r="AX835" s="14" t="s">
        <v>79</v>
      </c>
      <c r="AY835" s="245" t="s">
        <v>143</v>
      </c>
    </row>
    <row r="836" spans="1:65" s="2" customFormat="1" ht="16.5" customHeight="1">
      <c r="A836" s="40"/>
      <c r="B836" s="41"/>
      <c r="C836" s="258" t="s">
        <v>1253</v>
      </c>
      <c r="D836" s="258" t="s">
        <v>217</v>
      </c>
      <c r="E836" s="259" t="s">
        <v>1254</v>
      </c>
      <c r="F836" s="260" t="s">
        <v>1255</v>
      </c>
      <c r="G836" s="261" t="s">
        <v>250</v>
      </c>
      <c r="H836" s="262">
        <v>70</v>
      </c>
      <c r="I836" s="263"/>
      <c r="J836" s="264">
        <f>ROUND(I836*H836,2)</f>
        <v>0</v>
      </c>
      <c r="K836" s="260" t="s">
        <v>439</v>
      </c>
      <c r="L836" s="265"/>
      <c r="M836" s="266" t="s">
        <v>19</v>
      </c>
      <c r="N836" s="267" t="s">
        <v>43</v>
      </c>
      <c r="O836" s="86"/>
      <c r="P836" s="215">
        <f>O836*H836</f>
        <v>0</v>
      </c>
      <c r="Q836" s="215">
        <v>0.005</v>
      </c>
      <c r="R836" s="215">
        <f>Q836*H836</f>
        <v>0.35000000000000003</v>
      </c>
      <c r="S836" s="215">
        <v>0</v>
      </c>
      <c r="T836" s="216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17" t="s">
        <v>363</v>
      </c>
      <c r="AT836" s="217" t="s">
        <v>217</v>
      </c>
      <c r="AU836" s="217" t="s">
        <v>151</v>
      </c>
      <c r="AY836" s="19" t="s">
        <v>143</v>
      </c>
      <c r="BE836" s="218">
        <f>IF(N836="základní",J836,0)</f>
        <v>0</v>
      </c>
      <c r="BF836" s="218">
        <f>IF(N836="snížená",J836,0)</f>
        <v>0</v>
      </c>
      <c r="BG836" s="218">
        <f>IF(N836="zákl. přenesená",J836,0)</f>
        <v>0</v>
      </c>
      <c r="BH836" s="218">
        <f>IF(N836="sníž. přenesená",J836,0)</f>
        <v>0</v>
      </c>
      <c r="BI836" s="218">
        <f>IF(N836="nulová",J836,0)</f>
        <v>0</v>
      </c>
      <c r="BJ836" s="19" t="s">
        <v>151</v>
      </c>
      <c r="BK836" s="218">
        <f>ROUND(I836*H836,2)</f>
        <v>0</v>
      </c>
      <c r="BL836" s="19" t="s">
        <v>253</v>
      </c>
      <c r="BM836" s="217" t="s">
        <v>1256</v>
      </c>
    </row>
    <row r="837" spans="1:51" s="13" customFormat="1" ht="12">
      <c r="A837" s="13"/>
      <c r="B837" s="224"/>
      <c r="C837" s="225"/>
      <c r="D837" s="226" t="s">
        <v>155</v>
      </c>
      <c r="E837" s="227" t="s">
        <v>19</v>
      </c>
      <c r="F837" s="228" t="s">
        <v>1233</v>
      </c>
      <c r="G837" s="225"/>
      <c r="H837" s="227" t="s">
        <v>19</v>
      </c>
      <c r="I837" s="229"/>
      <c r="J837" s="225"/>
      <c r="K837" s="225"/>
      <c r="L837" s="230"/>
      <c r="M837" s="231"/>
      <c r="N837" s="232"/>
      <c r="O837" s="232"/>
      <c r="P837" s="232"/>
      <c r="Q837" s="232"/>
      <c r="R837" s="232"/>
      <c r="S837" s="232"/>
      <c r="T837" s="23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4" t="s">
        <v>155</v>
      </c>
      <c r="AU837" s="234" t="s">
        <v>151</v>
      </c>
      <c r="AV837" s="13" t="s">
        <v>79</v>
      </c>
      <c r="AW837" s="13" t="s">
        <v>33</v>
      </c>
      <c r="AX837" s="13" t="s">
        <v>71</v>
      </c>
      <c r="AY837" s="234" t="s">
        <v>143</v>
      </c>
    </row>
    <row r="838" spans="1:51" s="14" customFormat="1" ht="12">
      <c r="A838" s="14"/>
      <c r="B838" s="235"/>
      <c r="C838" s="236"/>
      <c r="D838" s="226" t="s">
        <v>155</v>
      </c>
      <c r="E838" s="237" t="s">
        <v>19</v>
      </c>
      <c r="F838" s="238" t="s">
        <v>606</v>
      </c>
      <c r="G838" s="236"/>
      <c r="H838" s="239">
        <v>70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5" t="s">
        <v>155</v>
      </c>
      <c r="AU838" s="245" t="s">
        <v>151</v>
      </c>
      <c r="AV838" s="14" t="s">
        <v>151</v>
      </c>
      <c r="AW838" s="14" t="s">
        <v>33</v>
      </c>
      <c r="AX838" s="14" t="s">
        <v>79</v>
      </c>
      <c r="AY838" s="245" t="s">
        <v>143</v>
      </c>
    </row>
    <row r="839" spans="1:65" s="2" customFormat="1" ht="24.15" customHeight="1">
      <c r="A839" s="40"/>
      <c r="B839" s="41"/>
      <c r="C839" s="206" t="s">
        <v>1257</v>
      </c>
      <c r="D839" s="206" t="s">
        <v>145</v>
      </c>
      <c r="E839" s="207" t="s">
        <v>1258</v>
      </c>
      <c r="F839" s="208" t="s">
        <v>1259</v>
      </c>
      <c r="G839" s="209" t="s">
        <v>1221</v>
      </c>
      <c r="H839" s="210">
        <v>534.87</v>
      </c>
      <c r="I839" s="211"/>
      <c r="J839" s="212">
        <f>ROUND(I839*H839,2)</f>
        <v>0</v>
      </c>
      <c r="K839" s="208" t="s">
        <v>149</v>
      </c>
      <c r="L839" s="46"/>
      <c r="M839" s="213" t="s">
        <v>19</v>
      </c>
      <c r="N839" s="214" t="s">
        <v>43</v>
      </c>
      <c r="O839" s="86"/>
      <c r="P839" s="215">
        <f>O839*H839</f>
        <v>0</v>
      </c>
      <c r="Q839" s="215">
        <v>0</v>
      </c>
      <c r="R839" s="215">
        <f>Q839*H839</f>
        <v>0</v>
      </c>
      <c r="S839" s="215">
        <v>0.001</v>
      </c>
      <c r="T839" s="216">
        <f>S839*H839</f>
        <v>0.5348700000000001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7" t="s">
        <v>253</v>
      </c>
      <c r="AT839" s="217" t="s">
        <v>145</v>
      </c>
      <c r="AU839" s="217" t="s">
        <v>151</v>
      </c>
      <c r="AY839" s="19" t="s">
        <v>143</v>
      </c>
      <c r="BE839" s="218">
        <f>IF(N839="základní",J839,0)</f>
        <v>0</v>
      </c>
      <c r="BF839" s="218">
        <f>IF(N839="snížená",J839,0)</f>
        <v>0</v>
      </c>
      <c r="BG839" s="218">
        <f>IF(N839="zákl. přenesená",J839,0)</f>
        <v>0</v>
      </c>
      <c r="BH839" s="218">
        <f>IF(N839="sníž. přenesená",J839,0)</f>
        <v>0</v>
      </c>
      <c r="BI839" s="218">
        <f>IF(N839="nulová",J839,0)</f>
        <v>0</v>
      </c>
      <c r="BJ839" s="19" t="s">
        <v>151</v>
      </c>
      <c r="BK839" s="218">
        <f>ROUND(I839*H839,2)</f>
        <v>0</v>
      </c>
      <c r="BL839" s="19" t="s">
        <v>253</v>
      </c>
      <c r="BM839" s="217" t="s">
        <v>1260</v>
      </c>
    </row>
    <row r="840" spans="1:47" s="2" customFormat="1" ht="12">
      <c r="A840" s="40"/>
      <c r="B840" s="41"/>
      <c r="C840" s="42"/>
      <c r="D840" s="219" t="s">
        <v>153</v>
      </c>
      <c r="E840" s="42"/>
      <c r="F840" s="220" t="s">
        <v>1261</v>
      </c>
      <c r="G840" s="42"/>
      <c r="H840" s="42"/>
      <c r="I840" s="221"/>
      <c r="J840" s="42"/>
      <c r="K840" s="42"/>
      <c r="L840" s="46"/>
      <c r="M840" s="222"/>
      <c r="N840" s="223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153</v>
      </c>
      <c r="AU840" s="19" t="s">
        <v>151</v>
      </c>
    </row>
    <row r="841" spans="1:65" s="2" customFormat="1" ht="49.05" customHeight="1">
      <c r="A841" s="40"/>
      <c r="B841" s="41"/>
      <c r="C841" s="206" t="s">
        <v>357</v>
      </c>
      <c r="D841" s="206" t="s">
        <v>145</v>
      </c>
      <c r="E841" s="207" t="s">
        <v>1262</v>
      </c>
      <c r="F841" s="208" t="s">
        <v>1263</v>
      </c>
      <c r="G841" s="209" t="s">
        <v>220</v>
      </c>
      <c r="H841" s="210">
        <v>5.84</v>
      </c>
      <c r="I841" s="211"/>
      <c r="J841" s="212">
        <f>ROUND(I841*H841,2)</f>
        <v>0</v>
      </c>
      <c r="K841" s="208" t="s">
        <v>149</v>
      </c>
      <c r="L841" s="46"/>
      <c r="M841" s="213" t="s">
        <v>19</v>
      </c>
      <c r="N841" s="214" t="s">
        <v>43</v>
      </c>
      <c r="O841" s="86"/>
      <c r="P841" s="215">
        <f>O841*H841</f>
        <v>0</v>
      </c>
      <c r="Q841" s="215">
        <v>0</v>
      </c>
      <c r="R841" s="215">
        <f>Q841*H841</f>
        <v>0</v>
      </c>
      <c r="S841" s="215">
        <v>0</v>
      </c>
      <c r="T841" s="216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17" t="s">
        <v>253</v>
      </c>
      <c r="AT841" s="217" t="s">
        <v>145</v>
      </c>
      <c r="AU841" s="217" t="s">
        <v>151</v>
      </c>
      <c r="AY841" s="19" t="s">
        <v>143</v>
      </c>
      <c r="BE841" s="218">
        <f>IF(N841="základní",J841,0)</f>
        <v>0</v>
      </c>
      <c r="BF841" s="218">
        <f>IF(N841="snížená",J841,0)</f>
        <v>0</v>
      </c>
      <c r="BG841" s="218">
        <f>IF(N841="zákl. přenesená",J841,0)</f>
        <v>0</v>
      </c>
      <c r="BH841" s="218">
        <f>IF(N841="sníž. přenesená",J841,0)</f>
        <v>0</v>
      </c>
      <c r="BI841" s="218">
        <f>IF(N841="nulová",J841,0)</f>
        <v>0</v>
      </c>
      <c r="BJ841" s="19" t="s">
        <v>151</v>
      </c>
      <c r="BK841" s="218">
        <f>ROUND(I841*H841,2)</f>
        <v>0</v>
      </c>
      <c r="BL841" s="19" t="s">
        <v>253</v>
      </c>
      <c r="BM841" s="217" t="s">
        <v>1264</v>
      </c>
    </row>
    <row r="842" spans="1:47" s="2" customFormat="1" ht="12">
      <c r="A842" s="40"/>
      <c r="B842" s="41"/>
      <c r="C842" s="42"/>
      <c r="D842" s="219" t="s">
        <v>153</v>
      </c>
      <c r="E842" s="42"/>
      <c r="F842" s="220" t="s">
        <v>1265</v>
      </c>
      <c r="G842" s="42"/>
      <c r="H842" s="42"/>
      <c r="I842" s="221"/>
      <c r="J842" s="42"/>
      <c r="K842" s="42"/>
      <c r="L842" s="46"/>
      <c r="M842" s="222"/>
      <c r="N842" s="223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153</v>
      </c>
      <c r="AU842" s="19" t="s">
        <v>151</v>
      </c>
    </row>
    <row r="843" spans="1:63" s="12" customFormat="1" ht="22.8" customHeight="1">
      <c r="A843" s="12"/>
      <c r="B843" s="190"/>
      <c r="C843" s="191"/>
      <c r="D843" s="192" t="s">
        <v>70</v>
      </c>
      <c r="E843" s="204" t="s">
        <v>1266</v>
      </c>
      <c r="F843" s="204" t="s">
        <v>1267</v>
      </c>
      <c r="G843" s="191"/>
      <c r="H843" s="191"/>
      <c r="I843" s="194"/>
      <c r="J843" s="205">
        <f>BK843</f>
        <v>0</v>
      </c>
      <c r="K843" s="191"/>
      <c r="L843" s="196"/>
      <c r="M843" s="197"/>
      <c r="N843" s="198"/>
      <c r="O843" s="198"/>
      <c r="P843" s="199">
        <f>SUM(P844:P916)</f>
        <v>0</v>
      </c>
      <c r="Q843" s="198"/>
      <c r="R843" s="199">
        <f>SUM(R844:R916)</f>
        <v>8.78842658</v>
      </c>
      <c r="S843" s="198"/>
      <c r="T843" s="200">
        <f>SUM(T844:T916)</f>
        <v>19.98026178</v>
      </c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R843" s="201" t="s">
        <v>151</v>
      </c>
      <c r="AT843" s="202" t="s">
        <v>70</v>
      </c>
      <c r="AU843" s="202" t="s">
        <v>79</v>
      </c>
      <c r="AY843" s="201" t="s">
        <v>143</v>
      </c>
      <c r="BK843" s="203">
        <f>SUM(BK844:BK916)</f>
        <v>0</v>
      </c>
    </row>
    <row r="844" spans="1:65" s="2" customFormat="1" ht="24.15" customHeight="1">
      <c r="A844" s="40"/>
      <c r="B844" s="41"/>
      <c r="C844" s="206" t="s">
        <v>1268</v>
      </c>
      <c r="D844" s="206" t="s">
        <v>145</v>
      </c>
      <c r="E844" s="207" t="s">
        <v>1269</v>
      </c>
      <c r="F844" s="208" t="s">
        <v>1270</v>
      </c>
      <c r="G844" s="209" t="s">
        <v>148</v>
      </c>
      <c r="H844" s="210">
        <v>248.067</v>
      </c>
      <c r="I844" s="211"/>
      <c r="J844" s="212">
        <f>ROUND(I844*H844,2)</f>
        <v>0</v>
      </c>
      <c r="K844" s="208" t="s">
        <v>149</v>
      </c>
      <c r="L844" s="46"/>
      <c r="M844" s="213" t="s">
        <v>19</v>
      </c>
      <c r="N844" s="214" t="s">
        <v>43</v>
      </c>
      <c r="O844" s="86"/>
      <c r="P844" s="215">
        <f>O844*H844</f>
        <v>0</v>
      </c>
      <c r="Q844" s="215">
        <v>0.0003</v>
      </c>
      <c r="R844" s="215">
        <f>Q844*H844</f>
        <v>0.07442009999999999</v>
      </c>
      <c r="S844" s="215">
        <v>0</v>
      </c>
      <c r="T844" s="216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17" t="s">
        <v>253</v>
      </c>
      <c r="AT844" s="217" t="s">
        <v>145</v>
      </c>
      <c r="AU844" s="217" t="s">
        <v>151</v>
      </c>
      <c r="AY844" s="19" t="s">
        <v>143</v>
      </c>
      <c r="BE844" s="218">
        <f>IF(N844="základní",J844,0)</f>
        <v>0</v>
      </c>
      <c r="BF844" s="218">
        <f>IF(N844="snížená",J844,0)</f>
        <v>0</v>
      </c>
      <c r="BG844" s="218">
        <f>IF(N844="zákl. přenesená",J844,0)</f>
        <v>0</v>
      </c>
      <c r="BH844" s="218">
        <f>IF(N844="sníž. přenesená",J844,0)</f>
        <v>0</v>
      </c>
      <c r="BI844" s="218">
        <f>IF(N844="nulová",J844,0)</f>
        <v>0</v>
      </c>
      <c r="BJ844" s="19" t="s">
        <v>151</v>
      </c>
      <c r="BK844" s="218">
        <f>ROUND(I844*H844,2)</f>
        <v>0</v>
      </c>
      <c r="BL844" s="19" t="s">
        <v>253</v>
      </c>
      <c r="BM844" s="217" t="s">
        <v>1271</v>
      </c>
    </row>
    <row r="845" spans="1:47" s="2" customFormat="1" ht="12">
      <c r="A845" s="40"/>
      <c r="B845" s="41"/>
      <c r="C845" s="42"/>
      <c r="D845" s="219" t="s">
        <v>153</v>
      </c>
      <c r="E845" s="42"/>
      <c r="F845" s="220" t="s">
        <v>1272</v>
      </c>
      <c r="G845" s="42"/>
      <c r="H845" s="42"/>
      <c r="I845" s="221"/>
      <c r="J845" s="42"/>
      <c r="K845" s="42"/>
      <c r="L845" s="46"/>
      <c r="M845" s="222"/>
      <c r="N845" s="223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153</v>
      </c>
      <c r="AU845" s="19" t="s">
        <v>151</v>
      </c>
    </row>
    <row r="846" spans="1:51" s="13" customFormat="1" ht="12">
      <c r="A846" s="13"/>
      <c r="B846" s="224"/>
      <c r="C846" s="225"/>
      <c r="D846" s="226" t="s">
        <v>155</v>
      </c>
      <c r="E846" s="227" t="s">
        <v>19</v>
      </c>
      <c r="F846" s="228" t="s">
        <v>1273</v>
      </c>
      <c r="G846" s="225"/>
      <c r="H846" s="227" t="s">
        <v>19</v>
      </c>
      <c r="I846" s="229"/>
      <c r="J846" s="225"/>
      <c r="K846" s="225"/>
      <c r="L846" s="230"/>
      <c r="M846" s="231"/>
      <c r="N846" s="232"/>
      <c r="O846" s="232"/>
      <c r="P846" s="232"/>
      <c r="Q846" s="232"/>
      <c r="R846" s="232"/>
      <c r="S846" s="232"/>
      <c r="T846" s="23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4" t="s">
        <v>155</v>
      </c>
      <c r="AU846" s="234" t="s">
        <v>151</v>
      </c>
      <c r="AV846" s="13" t="s">
        <v>79</v>
      </c>
      <c r="AW846" s="13" t="s">
        <v>33</v>
      </c>
      <c r="AX846" s="13" t="s">
        <v>71</v>
      </c>
      <c r="AY846" s="234" t="s">
        <v>143</v>
      </c>
    </row>
    <row r="847" spans="1:51" s="14" customFormat="1" ht="12">
      <c r="A847" s="14"/>
      <c r="B847" s="235"/>
      <c r="C847" s="236"/>
      <c r="D847" s="226" t="s">
        <v>155</v>
      </c>
      <c r="E847" s="237" t="s">
        <v>19</v>
      </c>
      <c r="F847" s="238" t="s">
        <v>1274</v>
      </c>
      <c r="G847" s="236"/>
      <c r="H847" s="239">
        <v>86.961</v>
      </c>
      <c r="I847" s="240"/>
      <c r="J847" s="236"/>
      <c r="K847" s="236"/>
      <c r="L847" s="241"/>
      <c r="M847" s="242"/>
      <c r="N847" s="243"/>
      <c r="O847" s="243"/>
      <c r="P847" s="243"/>
      <c r="Q847" s="243"/>
      <c r="R847" s="243"/>
      <c r="S847" s="243"/>
      <c r="T847" s="24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5" t="s">
        <v>155</v>
      </c>
      <c r="AU847" s="245" t="s">
        <v>151</v>
      </c>
      <c r="AV847" s="14" t="s">
        <v>151</v>
      </c>
      <c r="AW847" s="14" t="s">
        <v>33</v>
      </c>
      <c r="AX847" s="14" t="s">
        <v>71</v>
      </c>
      <c r="AY847" s="245" t="s">
        <v>143</v>
      </c>
    </row>
    <row r="848" spans="1:51" s="13" customFormat="1" ht="12">
      <c r="A848" s="13"/>
      <c r="B848" s="224"/>
      <c r="C848" s="225"/>
      <c r="D848" s="226" t="s">
        <v>155</v>
      </c>
      <c r="E848" s="227" t="s">
        <v>19</v>
      </c>
      <c r="F848" s="228" t="s">
        <v>496</v>
      </c>
      <c r="G848" s="225"/>
      <c r="H848" s="227" t="s">
        <v>19</v>
      </c>
      <c r="I848" s="229"/>
      <c r="J848" s="225"/>
      <c r="K848" s="225"/>
      <c r="L848" s="230"/>
      <c r="M848" s="231"/>
      <c r="N848" s="232"/>
      <c r="O848" s="232"/>
      <c r="P848" s="232"/>
      <c r="Q848" s="232"/>
      <c r="R848" s="232"/>
      <c r="S848" s="232"/>
      <c r="T848" s="23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4" t="s">
        <v>155</v>
      </c>
      <c r="AU848" s="234" t="s">
        <v>151</v>
      </c>
      <c r="AV848" s="13" t="s">
        <v>79</v>
      </c>
      <c r="AW848" s="13" t="s">
        <v>33</v>
      </c>
      <c r="AX848" s="13" t="s">
        <v>71</v>
      </c>
      <c r="AY848" s="234" t="s">
        <v>143</v>
      </c>
    </row>
    <row r="849" spans="1:51" s="14" customFormat="1" ht="12">
      <c r="A849" s="14"/>
      <c r="B849" s="235"/>
      <c r="C849" s="236"/>
      <c r="D849" s="226" t="s">
        <v>155</v>
      </c>
      <c r="E849" s="237" t="s">
        <v>19</v>
      </c>
      <c r="F849" s="238" t="s">
        <v>324</v>
      </c>
      <c r="G849" s="236"/>
      <c r="H849" s="239">
        <v>123.522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5" t="s">
        <v>155</v>
      </c>
      <c r="AU849" s="245" t="s">
        <v>151</v>
      </c>
      <c r="AV849" s="14" t="s">
        <v>151</v>
      </c>
      <c r="AW849" s="14" t="s">
        <v>33</v>
      </c>
      <c r="AX849" s="14" t="s">
        <v>71</v>
      </c>
      <c r="AY849" s="245" t="s">
        <v>143</v>
      </c>
    </row>
    <row r="850" spans="1:51" s="13" customFormat="1" ht="12">
      <c r="A850" s="13"/>
      <c r="B850" s="224"/>
      <c r="C850" s="225"/>
      <c r="D850" s="226" t="s">
        <v>155</v>
      </c>
      <c r="E850" s="227" t="s">
        <v>19</v>
      </c>
      <c r="F850" s="228" t="s">
        <v>504</v>
      </c>
      <c r="G850" s="225"/>
      <c r="H850" s="227" t="s">
        <v>19</v>
      </c>
      <c r="I850" s="229"/>
      <c r="J850" s="225"/>
      <c r="K850" s="225"/>
      <c r="L850" s="230"/>
      <c r="M850" s="231"/>
      <c r="N850" s="232"/>
      <c r="O850" s="232"/>
      <c r="P850" s="232"/>
      <c r="Q850" s="232"/>
      <c r="R850" s="232"/>
      <c r="S850" s="232"/>
      <c r="T850" s="23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4" t="s">
        <v>155</v>
      </c>
      <c r="AU850" s="234" t="s">
        <v>151</v>
      </c>
      <c r="AV850" s="13" t="s">
        <v>79</v>
      </c>
      <c r="AW850" s="13" t="s">
        <v>33</v>
      </c>
      <c r="AX850" s="13" t="s">
        <v>71</v>
      </c>
      <c r="AY850" s="234" t="s">
        <v>143</v>
      </c>
    </row>
    <row r="851" spans="1:51" s="13" customFormat="1" ht="12">
      <c r="A851" s="13"/>
      <c r="B851" s="224"/>
      <c r="C851" s="225"/>
      <c r="D851" s="226" t="s">
        <v>155</v>
      </c>
      <c r="E851" s="227" t="s">
        <v>19</v>
      </c>
      <c r="F851" s="228" t="s">
        <v>169</v>
      </c>
      <c r="G851" s="225"/>
      <c r="H851" s="227" t="s">
        <v>19</v>
      </c>
      <c r="I851" s="229"/>
      <c r="J851" s="225"/>
      <c r="K851" s="225"/>
      <c r="L851" s="230"/>
      <c r="M851" s="231"/>
      <c r="N851" s="232"/>
      <c r="O851" s="232"/>
      <c r="P851" s="232"/>
      <c r="Q851" s="232"/>
      <c r="R851" s="232"/>
      <c r="S851" s="232"/>
      <c r="T851" s="23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4" t="s">
        <v>155</v>
      </c>
      <c r="AU851" s="234" t="s">
        <v>151</v>
      </c>
      <c r="AV851" s="13" t="s">
        <v>79</v>
      </c>
      <c r="AW851" s="13" t="s">
        <v>33</v>
      </c>
      <c r="AX851" s="13" t="s">
        <v>71</v>
      </c>
      <c r="AY851" s="234" t="s">
        <v>143</v>
      </c>
    </row>
    <row r="852" spans="1:51" s="14" customFormat="1" ht="12">
      <c r="A852" s="14"/>
      <c r="B852" s="235"/>
      <c r="C852" s="236"/>
      <c r="D852" s="226" t="s">
        <v>155</v>
      </c>
      <c r="E852" s="237" t="s">
        <v>19</v>
      </c>
      <c r="F852" s="238" t="s">
        <v>505</v>
      </c>
      <c r="G852" s="236"/>
      <c r="H852" s="239">
        <v>29.751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5" t="s">
        <v>155</v>
      </c>
      <c r="AU852" s="245" t="s">
        <v>151</v>
      </c>
      <c r="AV852" s="14" t="s">
        <v>151</v>
      </c>
      <c r="AW852" s="14" t="s">
        <v>33</v>
      </c>
      <c r="AX852" s="14" t="s">
        <v>71</v>
      </c>
      <c r="AY852" s="245" t="s">
        <v>143</v>
      </c>
    </row>
    <row r="853" spans="1:51" s="13" customFormat="1" ht="12">
      <c r="A853" s="13"/>
      <c r="B853" s="224"/>
      <c r="C853" s="225"/>
      <c r="D853" s="226" t="s">
        <v>155</v>
      </c>
      <c r="E853" s="227" t="s">
        <v>19</v>
      </c>
      <c r="F853" s="228" t="s">
        <v>1275</v>
      </c>
      <c r="G853" s="225"/>
      <c r="H853" s="227" t="s">
        <v>19</v>
      </c>
      <c r="I853" s="229"/>
      <c r="J853" s="225"/>
      <c r="K853" s="225"/>
      <c r="L853" s="230"/>
      <c r="M853" s="231"/>
      <c r="N853" s="232"/>
      <c r="O853" s="232"/>
      <c r="P853" s="232"/>
      <c r="Q853" s="232"/>
      <c r="R853" s="232"/>
      <c r="S853" s="232"/>
      <c r="T853" s="23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4" t="s">
        <v>155</v>
      </c>
      <c r="AU853" s="234" t="s">
        <v>151</v>
      </c>
      <c r="AV853" s="13" t="s">
        <v>79</v>
      </c>
      <c r="AW853" s="13" t="s">
        <v>33</v>
      </c>
      <c r="AX853" s="13" t="s">
        <v>71</v>
      </c>
      <c r="AY853" s="234" t="s">
        <v>143</v>
      </c>
    </row>
    <row r="854" spans="1:51" s="13" customFormat="1" ht="12">
      <c r="A854" s="13"/>
      <c r="B854" s="224"/>
      <c r="C854" s="225"/>
      <c r="D854" s="226" t="s">
        <v>155</v>
      </c>
      <c r="E854" s="227" t="s">
        <v>19</v>
      </c>
      <c r="F854" s="228" t="s">
        <v>169</v>
      </c>
      <c r="G854" s="225"/>
      <c r="H854" s="227" t="s">
        <v>19</v>
      </c>
      <c r="I854" s="229"/>
      <c r="J854" s="225"/>
      <c r="K854" s="225"/>
      <c r="L854" s="230"/>
      <c r="M854" s="231"/>
      <c r="N854" s="232"/>
      <c r="O854" s="232"/>
      <c r="P854" s="232"/>
      <c r="Q854" s="232"/>
      <c r="R854" s="232"/>
      <c r="S854" s="232"/>
      <c r="T854" s="23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4" t="s">
        <v>155</v>
      </c>
      <c r="AU854" s="234" t="s">
        <v>151</v>
      </c>
      <c r="AV854" s="13" t="s">
        <v>79</v>
      </c>
      <c r="AW854" s="13" t="s">
        <v>33</v>
      </c>
      <c r="AX854" s="13" t="s">
        <v>71</v>
      </c>
      <c r="AY854" s="234" t="s">
        <v>143</v>
      </c>
    </row>
    <row r="855" spans="1:51" s="14" customFormat="1" ht="12">
      <c r="A855" s="14"/>
      <c r="B855" s="235"/>
      <c r="C855" s="236"/>
      <c r="D855" s="226" t="s">
        <v>155</v>
      </c>
      <c r="E855" s="237" t="s">
        <v>19</v>
      </c>
      <c r="F855" s="238" t="s">
        <v>1276</v>
      </c>
      <c r="G855" s="236"/>
      <c r="H855" s="239">
        <v>7.833</v>
      </c>
      <c r="I855" s="240"/>
      <c r="J855" s="236"/>
      <c r="K855" s="236"/>
      <c r="L855" s="241"/>
      <c r="M855" s="242"/>
      <c r="N855" s="243"/>
      <c r="O855" s="243"/>
      <c r="P855" s="243"/>
      <c r="Q855" s="243"/>
      <c r="R855" s="243"/>
      <c r="S855" s="243"/>
      <c r="T855" s="24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5" t="s">
        <v>155</v>
      </c>
      <c r="AU855" s="245" t="s">
        <v>151</v>
      </c>
      <c r="AV855" s="14" t="s">
        <v>151</v>
      </c>
      <c r="AW855" s="14" t="s">
        <v>33</v>
      </c>
      <c r="AX855" s="14" t="s">
        <v>71</v>
      </c>
      <c r="AY855" s="245" t="s">
        <v>143</v>
      </c>
    </row>
    <row r="856" spans="1:51" s="15" customFormat="1" ht="12">
      <c r="A856" s="15"/>
      <c r="B856" s="246"/>
      <c r="C856" s="247"/>
      <c r="D856" s="226" t="s">
        <v>155</v>
      </c>
      <c r="E856" s="248" t="s">
        <v>19</v>
      </c>
      <c r="F856" s="249" t="s">
        <v>171</v>
      </c>
      <c r="G856" s="247"/>
      <c r="H856" s="250">
        <v>248.067</v>
      </c>
      <c r="I856" s="251"/>
      <c r="J856" s="247"/>
      <c r="K856" s="247"/>
      <c r="L856" s="252"/>
      <c r="M856" s="253"/>
      <c r="N856" s="254"/>
      <c r="O856" s="254"/>
      <c r="P856" s="254"/>
      <c r="Q856" s="254"/>
      <c r="R856" s="254"/>
      <c r="S856" s="254"/>
      <c r="T856" s="25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56" t="s">
        <v>155</v>
      </c>
      <c r="AU856" s="256" t="s">
        <v>151</v>
      </c>
      <c r="AV856" s="15" t="s">
        <v>150</v>
      </c>
      <c r="AW856" s="15" t="s">
        <v>33</v>
      </c>
      <c r="AX856" s="15" t="s">
        <v>79</v>
      </c>
      <c r="AY856" s="256" t="s">
        <v>143</v>
      </c>
    </row>
    <row r="857" spans="1:65" s="2" customFormat="1" ht="37.8" customHeight="1">
      <c r="A857" s="40"/>
      <c r="B857" s="41"/>
      <c r="C857" s="206" t="s">
        <v>1277</v>
      </c>
      <c r="D857" s="206" t="s">
        <v>145</v>
      </c>
      <c r="E857" s="207" t="s">
        <v>1278</v>
      </c>
      <c r="F857" s="208" t="s">
        <v>1279</v>
      </c>
      <c r="G857" s="209" t="s">
        <v>148</v>
      </c>
      <c r="H857" s="210">
        <v>248.067</v>
      </c>
      <c r="I857" s="211"/>
      <c r="J857" s="212">
        <f>ROUND(I857*H857,2)</f>
        <v>0</v>
      </c>
      <c r="K857" s="208" t="s">
        <v>149</v>
      </c>
      <c r="L857" s="46"/>
      <c r="M857" s="213" t="s">
        <v>19</v>
      </c>
      <c r="N857" s="214" t="s">
        <v>43</v>
      </c>
      <c r="O857" s="86"/>
      <c r="P857" s="215">
        <f>O857*H857</f>
        <v>0</v>
      </c>
      <c r="Q857" s="215">
        <v>0.0045</v>
      </c>
      <c r="R857" s="215">
        <f>Q857*H857</f>
        <v>1.1163015</v>
      </c>
      <c r="S857" s="215">
        <v>0</v>
      </c>
      <c r="T857" s="216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17" t="s">
        <v>253</v>
      </c>
      <c r="AT857" s="217" t="s">
        <v>145</v>
      </c>
      <c r="AU857" s="217" t="s">
        <v>151</v>
      </c>
      <c r="AY857" s="19" t="s">
        <v>143</v>
      </c>
      <c r="BE857" s="218">
        <f>IF(N857="základní",J857,0)</f>
        <v>0</v>
      </c>
      <c r="BF857" s="218">
        <f>IF(N857="snížená",J857,0)</f>
        <v>0</v>
      </c>
      <c r="BG857" s="218">
        <f>IF(N857="zákl. přenesená",J857,0)</f>
        <v>0</v>
      </c>
      <c r="BH857" s="218">
        <f>IF(N857="sníž. přenesená",J857,0)</f>
        <v>0</v>
      </c>
      <c r="BI857" s="218">
        <f>IF(N857="nulová",J857,0)</f>
        <v>0</v>
      </c>
      <c r="BJ857" s="19" t="s">
        <v>151</v>
      </c>
      <c r="BK857" s="218">
        <f>ROUND(I857*H857,2)</f>
        <v>0</v>
      </c>
      <c r="BL857" s="19" t="s">
        <v>253</v>
      </c>
      <c r="BM857" s="217" t="s">
        <v>1280</v>
      </c>
    </row>
    <row r="858" spans="1:47" s="2" customFormat="1" ht="12">
      <c r="A858" s="40"/>
      <c r="B858" s="41"/>
      <c r="C858" s="42"/>
      <c r="D858" s="219" t="s">
        <v>153</v>
      </c>
      <c r="E858" s="42"/>
      <c r="F858" s="220" t="s">
        <v>1281</v>
      </c>
      <c r="G858" s="42"/>
      <c r="H858" s="42"/>
      <c r="I858" s="221"/>
      <c r="J858" s="42"/>
      <c r="K858" s="42"/>
      <c r="L858" s="46"/>
      <c r="M858" s="222"/>
      <c r="N858" s="223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153</v>
      </c>
      <c r="AU858" s="19" t="s">
        <v>151</v>
      </c>
    </row>
    <row r="859" spans="1:65" s="2" customFormat="1" ht="33" customHeight="1">
      <c r="A859" s="40"/>
      <c r="B859" s="41"/>
      <c r="C859" s="206" t="s">
        <v>1282</v>
      </c>
      <c r="D859" s="206" t="s">
        <v>145</v>
      </c>
      <c r="E859" s="207" t="s">
        <v>1283</v>
      </c>
      <c r="F859" s="208" t="s">
        <v>1284</v>
      </c>
      <c r="G859" s="209" t="s">
        <v>174</v>
      </c>
      <c r="H859" s="210">
        <v>102.9</v>
      </c>
      <c r="I859" s="211"/>
      <c r="J859" s="212">
        <f>ROUND(I859*H859,2)</f>
        <v>0</v>
      </c>
      <c r="K859" s="208" t="s">
        <v>149</v>
      </c>
      <c r="L859" s="46"/>
      <c r="M859" s="213" t="s">
        <v>19</v>
      </c>
      <c r="N859" s="214" t="s">
        <v>43</v>
      </c>
      <c r="O859" s="86"/>
      <c r="P859" s="215">
        <f>O859*H859</f>
        <v>0</v>
      </c>
      <c r="Q859" s="215">
        <v>0.00034</v>
      </c>
      <c r="R859" s="215">
        <f>Q859*H859</f>
        <v>0.034986</v>
      </c>
      <c r="S859" s="215">
        <v>0</v>
      </c>
      <c r="T859" s="216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17" t="s">
        <v>253</v>
      </c>
      <c r="AT859" s="217" t="s">
        <v>145</v>
      </c>
      <c r="AU859" s="217" t="s">
        <v>151</v>
      </c>
      <c r="AY859" s="19" t="s">
        <v>143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9" t="s">
        <v>151</v>
      </c>
      <c r="BK859" s="218">
        <f>ROUND(I859*H859,2)</f>
        <v>0</v>
      </c>
      <c r="BL859" s="19" t="s">
        <v>253</v>
      </c>
      <c r="BM859" s="217" t="s">
        <v>1285</v>
      </c>
    </row>
    <row r="860" spans="1:47" s="2" customFormat="1" ht="12">
      <c r="A860" s="40"/>
      <c r="B860" s="41"/>
      <c r="C860" s="42"/>
      <c r="D860" s="219" t="s">
        <v>153</v>
      </c>
      <c r="E860" s="42"/>
      <c r="F860" s="220" t="s">
        <v>1286</v>
      </c>
      <c r="G860" s="42"/>
      <c r="H860" s="42"/>
      <c r="I860" s="221"/>
      <c r="J860" s="42"/>
      <c r="K860" s="42"/>
      <c r="L860" s="46"/>
      <c r="M860" s="222"/>
      <c r="N860" s="223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153</v>
      </c>
      <c r="AU860" s="19" t="s">
        <v>151</v>
      </c>
    </row>
    <row r="861" spans="1:51" s="13" customFormat="1" ht="12">
      <c r="A861" s="13"/>
      <c r="B861" s="224"/>
      <c r="C861" s="225"/>
      <c r="D861" s="226" t="s">
        <v>155</v>
      </c>
      <c r="E861" s="227" t="s">
        <v>19</v>
      </c>
      <c r="F861" s="228" t="s">
        <v>1287</v>
      </c>
      <c r="G861" s="225"/>
      <c r="H861" s="227" t="s">
        <v>19</v>
      </c>
      <c r="I861" s="229"/>
      <c r="J861" s="225"/>
      <c r="K861" s="225"/>
      <c r="L861" s="230"/>
      <c r="M861" s="231"/>
      <c r="N861" s="232"/>
      <c r="O861" s="232"/>
      <c r="P861" s="232"/>
      <c r="Q861" s="232"/>
      <c r="R861" s="232"/>
      <c r="S861" s="232"/>
      <c r="T861" s="23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4" t="s">
        <v>155</v>
      </c>
      <c r="AU861" s="234" t="s">
        <v>151</v>
      </c>
      <c r="AV861" s="13" t="s">
        <v>79</v>
      </c>
      <c r="AW861" s="13" t="s">
        <v>33</v>
      </c>
      <c r="AX861" s="13" t="s">
        <v>71</v>
      </c>
      <c r="AY861" s="234" t="s">
        <v>143</v>
      </c>
    </row>
    <row r="862" spans="1:51" s="14" customFormat="1" ht="12">
      <c r="A862" s="14"/>
      <c r="B862" s="235"/>
      <c r="C862" s="236"/>
      <c r="D862" s="226" t="s">
        <v>155</v>
      </c>
      <c r="E862" s="237" t="s">
        <v>19</v>
      </c>
      <c r="F862" s="238" t="s">
        <v>1288</v>
      </c>
      <c r="G862" s="236"/>
      <c r="H862" s="239">
        <v>71.82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5" t="s">
        <v>155</v>
      </c>
      <c r="AU862" s="245" t="s">
        <v>151</v>
      </c>
      <c r="AV862" s="14" t="s">
        <v>151</v>
      </c>
      <c r="AW862" s="14" t="s">
        <v>33</v>
      </c>
      <c r="AX862" s="14" t="s">
        <v>71</v>
      </c>
      <c r="AY862" s="245" t="s">
        <v>143</v>
      </c>
    </row>
    <row r="863" spans="1:51" s="13" customFormat="1" ht="12">
      <c r="A863" s="13"/>
      <c r="B863" s="224"/>
      <c r="C863" s="225"/>
      <c r="D863" s="226" t="s">
        <v>155</v>
      </c>
      <c r="E863" s="227" t="s">
        <v>19</v>
      </c>
      <c r="F863" s="228" t="s">
        <v>1289</v>
      </c>
      <c r="G863" s="225"/>
      <c r="H863" s="227" t="s">
        <v>19</v>
      </c>
      <c r="I863" s="229"/>
      <c r="J863" s="225"/>
      <c r="K863" s="225"/>
      <c r="L863" s="230"/>
      <c r="M863" s="231"/>
      <c r="N863" s="232"/>
      <c r="O863" s="232"/>
      <c r="P863" s="232"/>
      <c r="Q863" s="232"/>
      <c r="R863" s="232"/>
      <c r="S863" s="232"/>
      <c r="T863" s="23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4" t="s">
        <v>155</v>
      </c>
      <c r="AU863" s="234" t="s">
        <v>151</v>
      </c>
      <c r="AV863" s="13" t="s">
        <v>79</v>
      </c>
      <c r="AW863" s="13" t="s">
        <v>33</v>
      </c>
      <c r="AX863" s="13" t="s">
        <v>71</v>
      </c>
      <c r="AY863" s="234" t="s">
        <v>143</v>
      </c>
    </row>
    <row r="864" spans="1:51" s="14" customFormat="1" ht="12">
      <c r="A864" s="14"/>
      <c r="B864" s="235"/>
      <c r="C864" s="236"/>
      <c r="D864" s="226" t="s">
        <v>155</v>
      </c>
      <c r="E864" s="237" t="s">
        <v>19</v>
      </c>
      <c r="F864" s="238" t="s">
        <v>1290</v>
      </c>
      <c r="G864" s="236"/>
      <c r="H864" s="239">
        <v>31.08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5" t="s">
        <v>155</v>
      </c>
      <c r="AU864" s="245" t="s">
        <v>151</v>
      </c>
      <c r="AV864" s="14" t="s">
        <v>151</v>
      </c>
      <c r="AW864" s="14" t="s">
        <v>33</v>
      </c>
      <c r="AX864" s="14" t="s">
        <v>71</v>
      </c>
      <c r="AY864" s="245" t="s">
        <v>143</v>
      </c>
    </row>
    <row r="865" spans="1:51" s="15" customFormat="1" ht="12">
      <c r="A865" s="15"/>
      <c r="B865" s="246"/>
      <c r="C865" s="247"/>
      <c r="D865" s="226" t="s">
        <v>155</v>
      </c>
      <c r="E865" s="248" t="s">
        <v>19</v>
      </c>
      <c r="F865" s="249" t="s">
        <v>171</v>
      </c>
      <c r="G865" s="247"/>
      <c r="H865" s="250">
        <v>102.9</v>
      </c>
      <c r="I865" s="251"/>
      <c r="J865" s="247"/>
      <c r="K865" s="247"/>
      <c r="L865" s="252"/>
      <c r="M865" s="253"/>
      <c r="N865" s="254"/>
      <c r="O865" s="254"/>
      <c r="P865" s="254"/>
      <c r="Q865" s="254"/>
      <c r="R865" s="254"/>
      <c r="S865" s="254"/>
      <c r="T865" s="25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6" t="s">
        <v>155</v>
      </c>
      <c r="AU865" s="256" t="s">
        <v>151</v>
      </c>
      <c r="AV865" s="15" t="s">
        <v>150</v>
      </c>
      <c r="AW865" s="15" t="s">
        <v>33</v>
      </c>
      <c r="AX865" s="15" t="s">
        <v>79</v>
      </c>
      <c r="AY865" s="256" t="s">
        <v>143</v>
      </c>
    </row>
    <row r="866" spans="1:65" s="2" customFormat="1" ht="24.15" customHeight="1">
      <c r="A866" s="40"/>
      <c r="B866" s="41"/>
      <c r="C866" s="258" t="s">
        <v>1291</v>
      </c>
      <c r="D866" s="258" t="s">
        <v>217</v>
      </c>
      <c r="E866" s="259" t="s">
        <v>1292</v>
      </c>
      <c r="F866" s="260" t="s">
        <v>1293</v>
      </c>
      <c r="G866" s="261" t="s">
        <v>174</v>
      </c>
      <c r="H866" s="262">
        <v>113.19</v>
      </c>
      <c r="I866" s="263"/>
      <c r="J866" s="264">
        <f>ROUND(I866*H866,2)</f>
        <v>0</v>
      </c>
      <c r="K866" s="260" t="s">
        <v>149</v>
      </c>
      <c r="L866" s="265"/>
      <c r="M866" s="266" t="s">
        <v>19</v>
      </c>
      <c r="N866" s="267" t="s">
        <v>43</v>
      </c>
      <c r="O866" s="86"/>
      <c r="P866" s="215">
        <f>O866*H866</f>
        <v>0</v>
      </c>
      <c r="Q866" s="215">
        <v>0.00102</v>
      </c>
      <c r="R866" s="215">
        <f>Q866*H866</f>
        <v>0.11545380000000001</v>
      </c>
      <c r="S866" s="215">
        <v>0</v>
      </c>
      <c r="T866" s="216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7" t="s">
        <v>363</v>
      </c>
      <c r="AT866" s="217" t="s">
        <v>217</v>
      </c>
      <c r="AU866" s="217" t="s">
        <v>151</v>
      </c>
      <c r="AY866" s="19" t="s">
        <v>143</v>
      </c>
      <c r="BE866" s="218">
        <f>IF(N866="základní",J866,0)</f>
        <v>0</v>
      </c>
      <c r="BF866" s="218">
        <f>IF(N866="snížená",J866,0)</f>
        <v>0</v>
      </c>
      <c r="BG866" s="218">
        <f>IF(N866="zákl. přenesená",J866,0)</f>
        <v>0</v>
      </c>
      <c r="BH866" s="218">
        <f>IF(N866="sníž. přenesená",J866,0)</f>
        <v>0</v>
      </c>
      <c r="BI866" s="218">
        <f>IF(N866="nulová",J866,0)</f>
        <v>0</v>
      </c>
      <c r="BJ866" s="19" t="s">
        <v>151</v>
      </c>
      <c r="BK866" s="218">
        <f>ROUND(I866*H866,2)</f>
        <v>0</v>
      </c>
      <c r="BL866" s="19" t="s">
        <v>253</v>
      </c>
      <c r="BM866" s="217" t="s">
        <v>1294</v>
      </c>
    </row>
    <row r="867" spans="1:51" s="14" customFormat="1" ht="12">
      <c r="A867" s="14"/>
      <c r="B867" s="235"/>
      <c r="C867" s="236"/>
      <c r="D867" s="226" t="s">
        <v>155</v>
      </c>
      <c r="E867" s="236"/>
      <c r="F867" s="238" t="s">
        <v>1295</v>
      </c>
      <c r="G867" s="236"/>
      <c r="H867" s="239">
        <v>113.19</v>
      </c>
      <c r="I867" s="240"/>
      <c r="J867" s="236"/>
      <c r="K867" s="236"/>
      <c r="L867" s="241"/>
      <c r="M867" s="242"/>
      <c r="N867" s="243"/>
      <c r="O867" s="243"/>
      <c r="P867" s="243"/>
      <c r="Q867" s="243"/>
      <c r="R867" s="243"/>
      <c r="S867" s="243"/>
      <c r="T867" s="24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5" t="s">
        <v>155</v>
      </c>
      <c r="AU867" s="245" t="s">
        <v>151</v>
      </c>
      <c r="AV867" s="14" t="s">
        <v>151</v>
      </c>
      <c r="AW867" s="14" t="s">
        <v>4</v>
      </c>
      <c r="AX867" s="14" t="s">
        <v>79</v>
      </c>
      <c r="AY867" s="245" t="s">
        <v>143</v>
      </c>
    </row>
    <row r="868" spans="1:65" s="2" customFormat="1" ht="24.15" customHeight="1">
      <c r="A868" s="40"/>
      <c r="B868" s="41"/>
      <c r="C868" s="206" t="s">
        <v>1296</v>
      </c>
      <c r="D868" s="206" t="s">
        <v>145</v>
      </c>
      <c r="E868" s="207" t="s">
        <v>1297</v>
      </c>
      <c r="F868" s="208" t="s">
        <v>1298</v>
      </c>
      <c r="G868" s="209" t="s">
        <v>148</v>
      </c>
      <c r="H868" s="210">
        <v>240.234</v>
      </c>
      <c r="I868" s="211"/>
      <c r="J868" s="212">
        <f>ROUND(I868*H868,2)</f>
        <v>0</v>
      </c>
      <c r="K868" s="208" t="s">
        <v>149</v>
      </c>
      <c r="L868" s="46"/>
      <c r="M868" s="213" t="s">
        <v>19</v>
      </c>
      <c r="N868" s="214" t="s">
        <v>43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0.08317</v>
      </c>
      <c r="T868" s="216">
        <f>S868*H868</f>
        <v>19.98026178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253</v>
      </c>
      <c r="AT868" s="217" t="s">
        <v>145</v>
      </c>
      <c r="AU868" s="217" t="s">
        <v>151</v>
      </c>
      <c r="AY868" s="19" t="s">
        <v>143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9" t="s">
        <v>151</v>
      </c>
      <c r="BK868" s="218">
        <f>ROUND(I868*H868,2)</f>
        <v>0</v>
      </c>
      <c r="BL868" s="19" t="s">
        <v>253</v>
      </c>
      <c r="BM868" s="217" t="s">
        <v>1299</v>
      </c>
    </row>
    <row r="869" spans="1:47" s="2" customFormat="1" ht="12">
      <c r="A869" s="40"/>
      <c r="B869" s="41"/>
      <c r="C869" s="42"/>
      <c r="D869" s="219" t="s">
        <v>153</v>
      </c>
      <c r="E869" s="42"/>
      <c r="F869" s="220" t="s">
        <v>1300</v>
      </c>
      <c r="G869" s="42"/>
      <c r="H869" s="42"/>
      <c r="I869" s="221"/>
      <c r="J869" s="42"/>
      <c r="K869" s="42"/>
      <c r="L869" s="46"/>
      <c r="M869" s="222"/>
      <c r="N869" s="223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153</v>
      </c>
      <c r="AU869" s="19" t="s">
        <v>151</v>
      </c>
    </row>
    <row r="870" spans="1:51" s="13" customFormat="1" ht="12">
      <c r="A870" s="13"/>
      <c r="B870" s="224"/>
      <c r="C870" s="225"/>
      <c r="D870" s="226" t="s">
        <v>155</v>
      </c>
      <c r="E870" s="227" t="s">
        <v>19</v>
      </c>
      <c r="F870" s="228" t="s">
        <v>1273</v>
      </c>
      <c r="G870" s="225"/>
      <c r="H870" s="227" t="s">
        <v>19</v>
      </c>
      <c r="I870" s="229"/>
      <c r="J870" s="225"/>
      <c r="K870" s="225"/>
      <c r="L870" s="230"/>
      <c r="M870" s="231"/>
      <c r="N870" s="232"/>
      <c r="O870" s="232"/>
      <c r="P870" s="232"/>
      <c r="Q870" s="232"/>
      <c r="R870" s="232"/>
      <c r="S870" s="232"/>
      <c r="T870" s="23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4" t="s">
        <v>155</v>
      </c>
      <c r="AU870" s="234" t="s">
        <v>151</v>
      </c>
      <c r="AV870" s="13" t="s">
        <v>79</v>
      </c>
      <c r="AW870" s="13" t="s">
        <v>33</v>
      </c>
      <c r="AX870" s="13" t="s">
        <v>71</v>
      </c>
      <c r="AY870" s="234" t="s">
        <v>143</v>
      </c>
    </row>
    <row r="871" spans="1:51" s="14" customFormat="1" ht="12">
      <c r="A871" s="14"/>
      <c r="B871" s="235"/>
      <c r="C871" s="236"/>
      <c r="D871" s="226" t="s">
        <v>155</v>
      </c>
      <c r="E871" s="237" t="s">
        <v>19</v>
      </c>
      <c r="F871" s="238" t="s">
        <v>1274</v>
      </c>
      <c r="G871" s="236"/>
      <c r="H871" s="239">
        <v>86.961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5" t="s">
        <v>155</v>
      </c>
      <c r="AU871" s="245" t="s">
        <v>151</v>
      </c>
      <c r="AV871" s="14" t="s">
        <v>151</v>
      </c>
      <c r="AW871" s="14" t="s">
        <v>33</v>
      </c>
      <c r="AX871" s="14" t="s">
        <v>71</v>
      </c>
      <c r="AY871" s="245" t="s">
        <v>143</v>
      </c>
    </row>
    <row r="872" spans="1:51" s="13" customFormat="1" ht="12">
      <c r="A872" s="13"/>
      <c r="B872" s="224"/>
      <c r="C872" s="225"/>
      <c r="D872" s="226" t="s">
        <v>155</v>
      </c>
      <c r="E872" s="227" t="s">
        <v>19</v>
      </c>
      <c r="F872" s="228" t="s">
        <v>496</v>
      </c>
      <c r="G872" s="225"/>
      <c r="H872" s="227" t="s">
        <v>19</v>
      </c>
      <c r="I872" s="229"/>
      <c r="J872" s="225"/>
      <c r="K872" s="225"/>
      <c r="L872" s="230"/>
      <c r="M872" s="231"/>
      <c r="N872" s="232"/>
      <c r="O872" s="232"/>
      <c r="P872" s="232"/>
      <c r="Q872" s="232"/>
      <c r="R872" s="232"/>
      <c r="S872" s="232"/>
      <c r="T872" s="23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4" t="s">
        <v>155</v>
      </c>
      <c r="AU872" s="234" t="s">
        <v>151</v>
      </c>
      <c r="AV872" s="13" t="s">
        <v>79</v>
      </c>
      <c r="AW872" s="13" t="s">
        <v>33</v>
      </c>
      <c r="AX872" s="13" t="s">
        <v>71</v>
      </c>
      <c r="AY872" s="234" t="s">
        <v>143</v>
      </c>
    </row>
    <row r="873" spans="1:51" s="14" customFormat="1" ht="12">
      <c r="A873" s="14"/>
      <c r="B873" s="235"/>
      <c r="C873" s="236"/>
      <c r="D873" s="226" t="s">
        <v>155</v>
      </c>
      <c r="E873" s="237" t="s">
        <v>19</v>
      </c>
      <c r="F873" s="238" t="s">
        <v>324</v>
      </c>
      <c r="G873" s="236"/>
      <c r="H873" s="239">
        <v>123.522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5" t="s">
        <v>155</v>
      </c>
      <c r="AU873" s="245" t="s">
        <v>151</v>
      </c>
      <c r="AV873" s="14" t="s">
        <v>151</v>
      </c>
      <c r="AW873" s="14" t="s">
        <v>33</v>
      </c>
      <c r="AX873" s="14" t="s">
        <v>71</v>
      </c>
      <c r="AY873" s="245" t="s">
        <v>143</v>
      </c>
    </row>
    <row r="874" spans="1:51" s="13" customFormat="1" ht="12">
      <c r="A874" s="13"/>
      <c r="B874" s="224"/>
      <c r="C874" s="225"/>
      <c r="D874" s="226" t="s">
        <v>155</v>
      </c>
      <c r="E874" s="227" t="s">
        <v>19</v>
      </c>
      <c r="F874" s="228" t="s">
        <v>504</v>
      </c>
      <c r="G874" s="225"/>
      <c r="H874" s="227" t="s">
        <v>19</v>
      </c>
      <c r="I874" s="229"/>
      <c r="J874" s="225"/>
      <c r="K874" s="225"/>
      <c r="L874" s="230"/>
      <c r="M874" s="231"/>
      <c r="N874" s="232"/>
      <c r="O874" s="232"/>
      <c r="P874" s="232"/>
      <c r="Q874" s="232"/>
      <c r="R874" s="232"/>
      <c r="S874" s="232"/>
      <c r="T874" s="23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4" t="s">
        <v>155</v>
      </c>
      <c r="AU874" s="234" t="s">
        <v>151</v>
      </c>
      <c r="AV874" s="13" t="s">
        <v>79</v>
      </c>
      <c r="AW874" s="13" t="s">
        <v>33</v>
      </c>
      <c r="AX874" s="13" t="s">
        <v>71</v>
      </c>
      <c r="AY874" s="234" t="s">
        <v>143</v>
      </c>
    </row>
    <row r="875" spans="1:51" s="13" customFormat="1" ht="12">
      <c r="A875" s="13"/>
      <c r="B875" s="224"/>
      <c r="C875" s="225"/>
      <c r="D875" s="226" t="s">
        <v>155</v>
      </c>
      <c r="E875" s="227" t="s">
        <v>19</v>
      </c>
      <c r="F875" s="228" t="s">
        <v>169</v>
      </c>
      <c r="G875" s="225"/>
      <c r="H875" s="227" t="s">
        <v>19</v>
      </c>
      <c r="I875" s="229"/>
      <c r="J875" s="225"/>
      <c r="K875" s="225"/>
      <c r="L875" s="230"/>
      <c r="M875" s="231"/>
      <c r="N875" s="232"/>
      <c r="O875" s="232"/>
      <c r="P875" s="232"/>
      <c r="Q875" s="232"/>
      <c r="R875" s="232"/>
      <c r="S875" s="232"/>
      <c r="T875" s="23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4" t="s">
        <v>155</v>
      </c>
      <c r="AU875" s="234" t="s">
        <v>151</v>
      </c>
      <c r="AV875" s="13" t="s">
        <v>79</v>
      </c>
      <c r="AW875" s="13" t="s">
        <v>33</v>
      </c>
      <c r="AX875" s="13" t="s">
        <v>71</v>
      </c>
      <c r="AY875" s="234" t="s">
        <v>143</v>
      </c>
    </row>
    <row r="876" spans="1:51" s="14" customFormat="1" ht="12">
      <c r="A876" s="14"/>
      <c r="B876" s="235"/>
      <c r="C876" s="236"/>
      <c r="D876" s="226" t="s">
        <v>155</v>
      </c>
      <c r="E876" s="237" t="s">
        <v>19</v>
      </c>
      <c r="F876" s="238" t="s">
        <v>505</v>
      </c>
      <c r="G876" s="236"/>
      <c r="H876" s="239">
        <v>29.751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5" t="s">
        <v>155</v>
      </c>
      <c r="AU876" s="245" t="s">
        <v>151</v>
      </c>
      <c r="AV876" s="14" t="s">
        <v>151</v>
      </c>
      <c r="AW876" s="14" t="s">
        <v>33</v>
      </c>
      <c r="AX876" s="14" t="s">
        <v>71</v>
      </c>
      <c r="AY876" s="245" t="s">
        <v>143</v>
      </c>
    </row>
    <row r="877" spans="1:51" s="15" customFormat="1" ht="12">
      <c r="A877" s="15"/>
      <c r="B877" s="246"/>
      <c r="C877" s="247"/>
      <c r="D877" s="226" t="s">
        <v>155</v>
      </c>
      <c r="E877" s="248" t="s">
        <v>19</v>
      </c>
      <c r="F877" s="249" t="s">
        <v>171</v>
      </c>
      <c r="G877" s="247"/>
      <c r="H877" s="250">
        <v>240.234</v>
      </c>
      <c r="I877" s="251"/>
      <c r="J877" s="247"/>
      <c r="K877" s="247"/>
      <c r="L877" s="252"/>
      <c r="M877" s="253"/>
      <c r="N877" s="254"/>
      <c r="O877" s="254"/>
      <c r="P877" s="254"/>
      <c r="Q877" s="254"/>
      <c r="R877" s="254"/>
      <c r="S877" s="254"/>
      <c r="T877" s="25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56" t="s">
        <v>155</v>
      </c>
      <c r="AU877" s="256" t="s">
        <v>151</v>
      </c>
      <c r="AV877" s="15" t="s">
        <v>150</v>
      </c>
      <c r="AW877" s="15" t="s">
        <v>33</v>
      </c>
      <c r="AX877" s="15" t="s">
        <v>79</v>
      </c>
      <c r="AY877" s="256" t="s">
        <v>143</v>
      </c>
    </row>
    <row r="878" spans="1:65" s="2" customFormat="1" ht="49.05" customHeight="1">
      <c r="A878" s="40"/>
      <c r="B878" s="41"/>
      <c r="C878" s="206" t="s">
        <v>1301</v>
      </c>
      <c r="D878" s="206" t="s">
        <v>145</v>
      </c>
      <c r="E878" s="207" t="s">
        <v>1302</v>
      </c>
      <c r="F878" s="208" t="s">
        <v>1303</v>
      </c>
      <c r="G878" s="209" t="s">
        <v>148</v>
      </c>
      <c r="H878" s="210">
        <v>248.067</v>
      </c>
      <c r="I878" s="211"/>
      <c r="J878" s="212">
        <f>ROUND(I878*H878,2)</f>
        <v>0</v>
      </c>
      <c r="K878" s="208" t="s">
        <v>149</v>
      </c>
      <c r="L878" s="46"/>
      <c r="M878" s="213" t="s">
        <v>19</v>
      </c>
      <c r="N878" s="214" t="s">
        <v>43</v>
      </c>
      <c r="O878" s="86"/>
      <c r="P878" s="215">
        <f>O878*H878</f>
        <v>0</v>
      </c>
      <c r="Q878" s="215">
        <v>0.00694</v>
      </c>
      <c r="R878" s="215">
        <f>Q878*H878</f>
        <v>1.72158498</v>
      </c>
      <c r="S878" s="215">
        <v>0</v>
      </c>
      <c r="T878" s="216">
        <f>S878*H878</f>
        <v>0</v>
      </c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R878" s="217" t="s">
        <v>253</v>
      </c>
      <c r="AT878" s="217" t="s">
        <v>145</v>
      </c>
      <c r="AU878" s="217" t="s">
        <v>151</v>
      </c>
      <c r="AY878" s="19" t="s">
        <v>143</v>
      </c>
      <c r="BE878" s="218">
        <f>IF(N878="základní",J878,0)</f>
        <v>0</v>
      </c>
      <c r="BF878" s="218">
        <f>IF(N878="snížená",J878,0)</f>
        <v>0</v>
      </c>
      <c r="BG878" s="218">
        <f>IF(N878="zákl. přenesená",J878,0)</f>
        <v>0</v>
      </c>
      <c r="BH878" s="218">
        <f>IF(N878="sníž. přenesená",J878,0)</f>
        <v>0</v>
      </c>
      <c r="BI878" s="218">
        <f>IF(N878="nulová",J878,0)</f>
        <v>0</v>
      </c>
      <c r="BJ878" s="19" t="s">
        <v>151</v>
      </c>
      <c r="BK878" s="218">
        <f>ROUND(I878*H878,2)</f>
        <v>0</v>
      </c>
      <c r="BL878" s="19" t="s">
        <v>253</v>
      </c>
      <c r="BM878" s="217" t="s">
        <v>1304</v>
      </c>
    </row>
    <row r="879" spans="1:47" s="2" customFormat="1" ht="12">
      <c r="A879" s="40"/>
      <c r="B879" s="41"/>
      <c r="C879" s="42"/>
      <c r="D879" s="219" t="s">
        <v>153</v>
      </c>
      <c r="E879" s="42"/>
      <c r="F879" s="220" t="s">
        <v>1305</v>
      </c>
      <c r="G879" s="42"/>
      <c r="H879" s="42"/>
      <c r="I879" s="221"/>
      <c r="J879" s="42"/>
      <c r="K879" s="42"/>
      <c r="L879" s="46"/>
      <c r="M879" s="222"/>
      <c r="N879" s="223"/>
      <c r="O879" s="86"/>
      <c r="P879" s="86"/>
      <c r="Q879" s="86"/>
      <c r="R879" s="86"/>
      <c r="S879" s="86"/>
      <c r="T879" s="87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T879" s="19" t="s">
        <v>153</v>
      </c>
      <c r="AU879" s="19" t="s">
        <v>151</v>
      </c>
    </row>
    <row r="880" spans="1:51" s="13" customFormat="1" ht="12">
      <c r="A880" s="13"/>
      <c r="B880" s="224"/>
      <c r="C880" s="225"/>
      <c r="D880" s="226" t="s">
        <v>155</v>
      </c>
      <c r="E880" s="227" t="s">
        <v>19</v>
      </c>
      <c r="F880" s="228" t="s">
        <v>1273</v>
      </c>
      <c r="G880" s="225"/>
      <c r="H880" s="227" t="s">
        <v>19</v>
      </c>
      <c r="I880" s="229"/>
      <c r="J880" s="225"/>
      <c r="K880" s="225"/>
      <c r="L880" s="230"/>
      <c r="M880" s="231"/>
      <c r="N880" s="232"/>
      <c r="O880" s="232"/>
      <c r="P880" s="232"/>
      <c r="Q880" s="232"/>
      <c r="R880" s="232"/>
      <c r="S880" s="232"/>
      <c r="T880" s="23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4" t="s">
        <v>155</v>
      </c>
      <c r="AU880" s="234" t="s">
        <v>151</v>
      </c>
      <c r="AV880" s="13" t="s">
        <v>79</v>
      </c>
      <c r="AW880" s="13" t="s">
        <v>33</v>
      </c>
      <c r="AX880" s="13" t="s">
        <v>71</v>
      </c>
      <c r="AY880" s="234" t="s">
        <v>143</v>
      </c>
    </row>
    <row r="881" spans="1:51" s="14" customFormat="1" ht="12">
      <c r="A881" s="14"/>
      <c r="B881" s="235"/>
      <c r="C881" s="236"/>
      <c r="D881" s="226" t="s">
        <v>155</v>
      </c>
      <c r="E881" s="237" t="s">
        <v>19</v>
      </c>
      <c r="F881" s="238" t="s">
        <v>1274</v>
      </c>
      <c r="G881" s="236"/>
      <c r="H881" s="239">
        <v>86.961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5" t="s">
        <v>155</v>
      </c>
      <c r="AU881" s="245" t="s">
        <v>151</v>
      </c>
      <c r="AV881" s="14" t="s">
        <v>151</v>
      </c>
      <c r="AW881" s="14" t="s">
        <v>33</v>
      </c>
      <c r="AX881" s="14" t="s">
        <v>71</v>
      </c>
      <c r="AY881" s="245" t="s">
        <v>143</v>
      </c>
    </row>
    <row r="882" spans="1:51" s="13" customFormat="1" ht="12">
      <c r="A882" s="13"/>
      <c r="B882" s="224"/>
      <c r="C882" s="225"/>
      <c r="D882" s="226" t="s">
        <v>155</v>
      </c>
      <c r="E882" s="227" t="s">
        <v>19</v>
      </c>
      <c r="F882" s="228" t="s">
        <v>496</v>
      </c>
      <c r="G882" s="225"/>
      <c r="H882" s="227" t="s">
        <v>19</v>
      </c>
      <c r="I882" s="229"/>
      <c r="J882" s="225"/>
      <c r="K882" s="225"/>
      <c r="L882" s="230"/>
      <c r="M882" s="231"/>
      <c r="N882" s="232"/>
      <c r="O882" s="232"/>
      <c r="P882" s="232"/>
      <c r="Q882" s="232"/>
      <c r="R882" s="232"/>
      <c r="S882" s="232"/>
      <c r="T882" s="23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4" t="s">
        <v>155</v>
      </c>
      <c r="AU882" s="234" t="s">
        <v>151</v>
      </c>
      <c r="AV882" s="13" t="s">
        <v>79</v>
      </c>
      <c r="AW882" s="13" t="s">
        <v>33</v>
      </c>
      <c r="AX882" s="13" t="s">
        <v>71</v>
      </c>
      <c r="AY882" s="234" t="s">
        <v>143</v>
      </c>
    </row>
    <row r="883" spans="1:51" s="14" customFormat="1" ht="12">
      <c r="A883" s="14"/>
      <c r="B883" s="235"/>
      <c r="C883" s="236"/>
      <c r="D883" s="226" t="s">
        <v>155</v>
      </c>
      <c r="E883" s="237" t="s">
        <v>19</v>
      </c>
      <c r="F883" s="238" t="s">
        <v>324</v>
      </c>
      <c r="G883" s="236"/>
      <c r="H883" s="239">
        <v>123.522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5" t="s">
        <v>155</v>
      </c>
      <c r="AU883" s="245" t="s">
        <v>151</v>
      </c>
      <c r="AV883" s="14" t="s">
        <v>151</v>
      </c>
      <c r="AW883" s="14" t="s">
        <v>33</v>
      </c>
      <c r="AX883" s="14" t="s">
        <v>71</v>
      </c>
      <c r="AY883" s="245" t="s">
        <v>143</v>
      </c>
    </row>
    <row r="884" spans="1:51" s="13" customFormat="1" ht="12">
      <c r="A884" s="13"/>
      <c r="B884" s="224"/>
      <c r="C884" s="225"/>
      <c r="D884" s="226" t="s">
        <v>155</v>
      </c>
      <c r="E884" s="227" t="s">
        <v>19</v>
      </c>
      <c r="F884" s="228" t="s">
        <v>504</v>
      </c>
      <c r="G884" s="225"/>
      <c r="H884" s="227" t="s">
        <v>19</v>
      </c>
      <c r="I884" s="229"/>
      <c r="J884" s="225"/>
      <c r="K884" s="225"/>
      <c r="L884" s="230"/>
      <c r="M884" s="231"/>
      <c r="N884" s="232"/>
      <c r="O884" s="232"/>
      <c r="P884" s="232"/>
      <c r="Q884" s="232"/>
      <c r="R884" s="232"/>
      <c r="S884" s="232"/>
      <c r="T884" s="23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4" t="s">
        <v>155</v>
      </c>
      <c r="AU884" s="234" t="s">
        <v>151</v>
      </c>
      <c r="AV884" s="13" t="s">
        <v>79</v>
      </c>
      <c r="AW884" s="13" t="s">
        <v>33</v>
      </c>
      <c r="AX884" s="13" t="s">
        <v>71</v>
      </c>
      <c r="AY884" s="234" t="s">
        <v>143</v>
      </c>
    </row>
    <row r="885" spans="1:51" s="13" customFormat="1" ht="12">
      <c r="A885" s="13"/>
      <c r="B885" s="224"/>
      <c r="C885" s="225"/>
      <c r="D885" s="226" t="s">
        <v>155</v>
      </c>
      <c r="E885" s="227" t="s">
        <v>19</v>
      </c>
      <c r="F885" s="228" t="s">
        <v>169</v>
      </c>
      <c r="G885" s="225"/>
      <c r="H885" s="227" t="s">
        <v>19</v>
      </c>
      <c r="I885" s="229"/>
      <c r="J885" s="225"/>
      <c r="K885" s="225"/>
      <c r="L885" s="230"/>
      <c r="M885" s="231"/>
      <c r="N885" s="232"/>
      <c r="O885" s="232"/>
      <c r="P885" s="232"/>
      <c r="Q885" s="232"/>
      <c r="R885" s="232"/>
      <c r="S885" s="232"/>
      <c r="T885" s="23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4" t="s">
        <v>155</v>
      </c>
      <c r="AU885" s="234" t="s">
        <v>151</v>
      </c>
      <c r="AV885" s="13" t="s">
        <v>79</v>
      </c>
      <c r="AW885" s="13" t="s">
        <v>33</v>
      </c>
      <c r="AX885" s="13" t="s">
        <v>71</v>
      </c>
      <c r="AY885" s="234" t="s">
        <v>143</v>
      </c>
    </row>
    <row r="886" spans="1:51" s="14" customFormat="1" ht="12">
      <c r="A886" s="14"/>
      <c r="B886" s="235"/>
      <c r="C886" s="236"/>
      <c r="D886" s="226" t="s">
        <v>155</v>
      </c>
      <c r="E886" s="237" t="s">
        <v>19</v>
      </c>
      <c r="F886" s="238" t="s">
        <v>505</v>
      </c>
      <c r="G886" s="236"/>
      <c r="H886" s="239">
        <v>29.751</v>
      </c>
      <c r="I886" s="240"/>
      <c r="J886" s="236"/>
      <c r="K886" s="236"/>
      <c r="L886" s="241"/>
      <c r="M886" s="242"/>
      <c r="N886" s="243"/>
      <c r="O886" s="243"/>
      <c r="P886" s="243"/>
      <c r="Q886" s="243"/>
      <c r="R886" s="243"/>
      <c r="S886" s="243"/>
      <c r="T886" s="24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5" t="s">
        <v>155</v>
      </c>
      <c r="AU886" s="245" t="s">
        <v>151</v>
      </c>
      <c r="AV886" s="14" t="s">
        <v>151</v>
      </c>
      <c r="AW886" s="14" t="s">
        <v>33</v>
      </c>
      <c r="AX886" s="14" t="s">
        <v>71</v>
      </c>
      <c r="AY886" s="245" t="s">
        <v>143</v>
      </c>
    </row>
    <row r="887" spans="1:51" s="13" customFormat="1" ht="12">
      <c r="A887" s="13"/>
      <c r="B887" s="224"/>
      <c r="C887" s="225"/>
      <c r="D887" s="226" t="s">
        <v>155</v>
      </c>
      <c r="E887" s="227" t="s">
        <v>19</v>
      </c>
      <c r="F887" s="228" t="s">
        <v>1275</v>
      </c>
      <c r="G887" s="225"/>
      <c r="H887" s="227" t="s">
        <v>19</v>
      </c>
      <c r="I887" s="229"/>
      <c r="J887" s="225"/>
      <c r="K887" s="225"/>
      <c r="L887" s="230"/>
      <c r="M887" s="231"/>
      <c r="N887" s="232"/>
      <c r="O887" s="232"/>
      <c r="P887" s="232"/>
      <c r="Q887" s="232"/>
      <c r="R887" s="232"/>
      <c r="S887" s="232"/>
      <c r="T887" s="23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4" t="s">
        <v>155</v>
      </c>
      <c r="AU887" s="234" t="s">
        <v>151</v>
      </c>
      <c r="AV887" s="13" t="s">
        <v>79</v>
      </c>
      <c r="AW887" s="13" t="s">
        <v>33</v>
      </c>
      <c r="AX887" s="13" t="s">
        <v>71</v>
      </c>
      <c r="AY887" s="234" t="s">
        <v>143</v>
      </c>
    </row>
    <row r="888" spans="1:51" s="13" customFormat="1" ht="12">
      <c r="A888" s="13"/>
      <c r="B888" s="224"/>
      <c r="C888" s="225"/>
      <c r="D888" s="226" t="s">
        <v>155</v>
      </c>
      <c r="E888" s="227" t="s">
        <v>19</v>
      </c>
      <c r="F888" s="228" t="s">
        <v>169</v>
      </c>
      <c r="G888" s="225"/>
      <c r="H888" s="227" t="s">
        <v>19</v>
      </c>
      <c r="I888" s="229"/>
      <c r="J888" s="225"/>
      <c r="K888" s="225"/>
      <c r="L888" s="230"/>
      <c r="M888" s="231"/>
      <c r="N888" s="232"/>
      <c r="O888" s="232"/>
      <c r="P888" s="232"/>
      <c r="Q888" s="232"/>
      <c r="R888" s="232"/>
      <c r="S888" s="232"/>
      <c r="T888" s="23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4" t="s">
        <v>155</v>
      </c>
      <c r="AU888" s="234" t="s">
        <v>151</v>
      </c>
      <c r="AV888" s="13" t="s">
        <v>79</v>
      </c>
      <c r="AW888" s="13" t="s">
        <v>33</v>
      </c>
      <c r="AX888" s="13" t="s">
        <v>71</v>
      </c>
      <c r="AY888" s="234" t="s">
        <v>143</v>
      </c>
    </row>
    <row r="889" spans="1:51" s="14" customFormat="1" ht="12">
      <c r="A889" s="14"/>
      <c r="B889" s="235"/>
      <c r="C889" s="236"/>
      <c r="D889" s="226" t="s">
        <v>155</v>
      </c>
      <c r="E889" s="237" t="s">
        <v>19</v>
      </c>
      <c r="F889" s="238" t="s">
        <v>1276</v>
      </c>
      <c r="G889" s="236"/>
      <c r="H889" s="239">
        <v>7.833</v>
      </c>
      <c r="I889" s="240"/>
      <c r="J889" s="236"/>
      <c r="K889" s="236"/>
      <c r="L889" s="241"/>
      <c r="M889" s="242"/>
      <c r="N889" s="243"/>
      <c r="O889" s="243"/>
      <c r="P889" s="243"/>
      <c r="Q889" s="243"/>
      <c r="R889" s="243"/>
      <c r="S889" s="243"/>
      <c r="T889" s="24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5" t="s">
        <v>155</v>
      </c>
      <c r="AU889" s="245" t="s">
        <v>151</v>
      </c>
      <c r="AV889" s="14" t="s">
        <v>151</v>
      </c>
      <c r="AW889" s="14" t="s">
        <v>33</v>
      </c>
      <c r="AX889" s="14" t="s">
        <v>71</v>
      </c>
      <c r="AY889" s="245" t="s">
        <v>143</v>
      </c>
    </row>
    <row r="890" spans="1:51" s="15" customFormat="1" ht="12">
      <c r="A890" s="15"/>
      <c r="B890" s="246"/>
      <c r="C890" s="247"/>
      <c r="D890" s="226" t="s">
        <v>155</v>
      </c>
      <c r="E890" s="248" t="s">
        <v>19</v>
      </c>
      <c r="F890" s="249" t="s">
        <v>171</v>
      </c>
      <c r="G890" s="247"/>
      <c r="H890" s="250">
        <v>248.067</v>
      </c>
      <c r="I890" s="251"/>
      <c r="J890" s="247"/>
      <c r="K890" s="247"/>
      <c r="L890" s="252"/>
      <c r="M890" s="253"/>
      <c r="N890" s="254"/>
      <c r="O890" s="254"/>
      <c r="P890" s="254"/>
      <c r="Q890" s="254"/>
      <c r="R890" s="254"/>
      <c r="S890" s="254"/>
      <c r="T890" s="25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56" t="s">
        <v>155</v>
      </c>
      <c r="AU890" s="256" t="s">
        <v>151</v>
      </c>
      <c r="AV890" s="15" t="s">
        <v>150</v>
      </c>
      <c r="AW890" s="15" t="s">
        <v>33</v>
      </c>
      <c r="AX890" s="15" t="s">
        <v>79</v>
      </c>
      <c r="AY890" s="256" t="s">
        <v>143</v>
      </c>
    </row>
    <row r="891" spans="1:65" s="2" customFormat="1" ht="37.8" customHeight="1">
      <c r="A891" s="40"/>
      <c r="B891" s="41"/>
      <c r="C891" s="258" t="s">
        <v>1306</v>
      </c>
      <c r="D891" s="258" t="s">
        <v>217</v>
      </c>
      <c r="E891" s="259" t="s">
        <v>1307</v>
      </c>
      <c r="F891" s="260" t="s">
        <v>1308</v>
      </c>
      <c r="G891" s="261" t="s">
        <v>148</v>
      </c>
      <c r="H891" s="262">
        <v>272.874</v>
      </c>
      <c r="I891" s="263"/>
      <c r="J891" s="264">
        <f>ROUND(I891*H891,2)</f>
        <v>0</v>
      </c>
      <c r="K891" s="260" t="s">
        <v>149</v>
      </c>
      <c r="L891" s="265"/>
      <c r="M891" s="266" t="s">
        <v>19</v>
      </c>
      <c r="N891" s="267" t="s">
        <v>43</v>
      </c>
      <c r="O891" s="86"/>
      <c r="P891" s="215">
        <f>O891*H891</f>
        <v>0</v>
      </c>
      <c r="Q891" s="215">
        <v>0.0192</v>
      </c>
      <c r="R891" s="215">
        <f>Q891*H891</f>
        <v>5.2391808</v>
      </c>
      <c r="S891" s="215">
        <v>0</v>
      </c>
      <c r="T891" s="216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17" t="s">
        <v>363</v>
      </c>
      <c r="AT891" s="217" t="s">
        <v>217</v>
      </c>
      <c r="AU891" s="217" t="s">
        <v>151</v>
      </c>
      <c r="AY891" s="19" t="s">
        <v>143</v>
      </c>
      <c r="BE891" s="218">
        <f>IF(N891="základní",J891,0)</f>
        <v>0</v>
      </c>
      <c r="BF891" s="218">
        <f>IF(N891="snížená",J891,0)</f>
        <v>0</v>
      </c>
      <c r="BG891" s="218">
        <f>IF(N891="zákl. přenesená",J891,0)</f>
        <v>0</v>
      </c>
      <c r="BH891" s="218">
        <f>IF(N891="sníž. přenesená",J891,0)</f>
        <v>0</v>
      </c>
      <c r="BI891" s="218">
        <f>IF(N891="nulová",J891,0)</f>
        <v>0</v>
      </c>
      <c r="BJ891" s="19" t="s">
        <v>151</v>
      </c>
      <c r="BK891" s="218">
        <f>ROUND(I891*H891,2)</f>
        <v>0</v>
      </c>
      <c r="BL891" s="19" t="s">
        <v>253</v>
      </c>
      <c r="BM891" s="217" t="s">
        <v>1309</v>
      </c>
    </row>
    <row r="892" spans="1:51" s="14" customFormat="1" ht="12">
      <c r="A892" s="14"/>
      <c r="B892" s="235"/>
      <c r="C892" s="236"/>
      <c r="D892" s="226" t="s">
        <v>155</v>
      </c>
      <c r="E892" s="236"/>
      <c r="F892" s="238" t="s">
        <v>1310</v>
      </c>
      <c r="G892" s="236"/>
      <c r="H892" s="239">
        <v>272.874</v>
      </c>
      <c r="I892" s="240"/>
      <c r="J892" s="236"/>
      <c r="K892" s="236"/>
      <c r="L892" s="241"/>
      <c r="M892" s="242"/>
      <c r="N892" s="243"/>
      <c r="O892" s="243"/>
      <c r="P892" s="243"/>
      <c r="Q892" s="243"/>
      <c r="R892" s="243"/>
      <c r="S892" s="243"/>
      <c r="T892" s="24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5" t="s">
        <v>155</v>
      </c>
      <c r="AU892" s="245" t="s">
        <v>151</v>
      </c>
      <c r="AV892" s="14" t="s">
        <v>151</v>
      </c>
      <c r="AW892" s="14" t="s">
        <v>4</v>
      </c>
      <c r="AX892" s="14" t="s">
        <v>79</v>
      </c>
      <c r="AY892" s="245" t="s">
        <v>143</v>
      </c>
    </row>
    <row r="893" spans="1:65" s="2" customFormat="1" ht="24.15" customHeight="1">
      <c r="A893" s="40"/>
      <c r="B893" s="41"/>
      <c r="C893" s="206" t="s">
        <v>1311</v>
      </c>
      <c r="D893" s="206" t="s">
        <v>145</v>
      </c>
      <c r="E893" s="207" t="s">
        <v>1312</v>
      </c>
      <c r="F893" s="208" t="s">
        <v>1313</v>
      </c>
      <c r="G893" s="209" t="s">
        <v>148</v>
      </c>
      <c r="H893" s="210">
        <v>248.067</v>
      </c>
      <c r="I893" s="211"/>
      <c r="J893" s="212">
        <f>ROUND(I893*H893,2)</f>
        <v>0</v>
      </c>
      <c r="K893" s="208" t="s">
        <v>149</v>
      </c>
      <c r="L893" s="46"/>
      <c r="M893" s="213" t="s">
        <v>19</v>
      </c>
      <c r="N893" s="214" t="s">
        <v>43</v>
      </c>
      <c r="O893" s="86"/>
      <c r="P893" s="215">
        <f>O893*H893</f>
        <v>0</v>
      </c>
      <c r="Q893" s="215">
        <v>0.0015</v>
      </c>
      <c r="R893" s="215">
        <f>Q893*H893</f>
        <v>0.3721005</v>
      </c>
      <c r="S893" s="215">
        <v>0</v>
      </c>
      <c r="T893" s="216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17" t="s">
        <v>253</v>
      </c>
      <c r="AT893" s="217" t="s">
        <v>145</v>
      </c>
      <c r="AU893" s="217" t="s">
        <v>151</v>
      </c>
      <c r="AY893" s="19" t="s">
        <v>143</v>
      </c>
      <c r="BE893" s="218">
        <f>IF(N893="základní",J893,0)</f>
        <v>0</v>
      </c>
      <c r="BF893" s="218">
        <f>IF(N893="snížená",J893,0)</f>
        <v>0</v>
      </c>
      <c r="BG893" s="218">
        <f>IF(N893="zákl. přenesená",J893,0)</f>
        <v>0</v>
      </c>
      <c r="BH893" s="218">
        <f>IF(N893="sníž. přenesená",J893,0)</f>
        <v>0</v>
      </c>
      <c r="BI893" s="218">
        <f>IF(N893="nulová",J893,0)</f>
        <v>0</v>
      </c>
      <c r="BJ893" s="19" t="s">
        <v>151</v>
      </c>
      <c r="BK893" s="218">
        <f>ROUND(I893*H893,2)</f>
        <v>0</v>
      </c>
      <c r="BL893" s="19" t="s">
        <v>253</v>
      </c>
      <c r="BM893" s="217" t="s">
        <v>1314</v>
      </c>
    </row>
    <row r="894" spans="1:47" s="2" customFormat="1" ht="12">
      <c r="A894" s="40"/>
      <c r="B894" s="41"/>
      <c r="C894" s="42"/>
      <c r="D894" s="219" t="s">
        <v>153</v>
      </c>
      <c r="E894" s="42"/>
      <c r="F894" s="220" t="s">
        <v>1315</v>
      </c>
      <c r="G894" s="42"/>
      <c r="H894" s="42"/>
      <c r="I894" s="221"/>
      <c r="J894" s="42"/>
      <c r="K894" s="42"/>
      <c r="L894" s="46"/>
      <c r="M894" s="222"/>
      <c r="N894" s="223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153</v>
      </c>
      <c r="AU894" s="19" t="s">
        <v>151</v>
      </c>
    </row>
    <row r="895" spans="1:51" s="13" customFormat="1" ht="12">
      <c r="A895" s="13"/>
      <c r="B895" s="224"/>
      <c r="C895" s="225"/>
      <c r="D895" s="226" t="s">
        <v>155</v>
      </c>
      <c r="E895" s="227" t="s">
        <v>19</v>
      </c>
      <c r="F895" s="228" t="s">
        <v>1273</v>
      </c>
      <c r="G895" s="225"/>
      <c r="H895" s="227" t="s">
        <v>19</v>
      </c>
      <c r="I895" s="229"/>
      <c r="J895" s="225"/>
      <c r="K895" s="225"/>
      <c r="L895" s="230"/>
      <c r="M895" s="231"/>
      <c r="N895" s="232"/>
      <c r="O895" s="232"/>
      <c r="P895" s="232"/>
      <c r="Q895" s="232"/>
      <c r="R895" s="232"/>
      <c r="S895" s="232"/>
      <c r="T895" s="23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4" t="s">
        <v>155</v>
      </c>
      <c r="AU895" s="234" t="s">
        <v>151</v>
      </c>
      <c r="AV895" s="13" t="s">
        <v>79</v>
      </c>
      <c r="AW895" s="13" t="s">
        <v>33</v>
      </c>
      <c r="AX895" s="13" t="s">
        <v>71</v>
      </c>
      <c r="AY895" s="234" t="s">
        <v>143</v>
      </c>
    </row>
    <row r="896" spans="1:51" s="14" customFormat="1" ht="12">
      <c r="A896" s="14"/>
      <c r="B896" s="235"/>
      <c r="C896" s="236"/>
      <c r="D896" s="226" t="s">
        <v>155</v>
      </c>
      <c r="E896" s="237" t="s">
        <v>19</v>
      </c>
      <c r="F896" s="238" t="s">
        <v>1274</v>
      </c>
      <c r="G896" s="236"/>
      <c r="H896" s="239">
        <v>86.961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5" t="s">
        <v>155</v>
      </c>
      <c r="AU896" s="245" t="s">
        <v>151</v>
      </c>
      <c r="AV896" s="14" t="s">
        <v>151</v>
      </c>
      <c r="AW896" s="14" t="s">
        <v>33</v>
      </c>
      <c r="AX896" s="14" t="s">
        <v>71</v>
      </c>
      <c r="AY896" s="245" t="s">
        <v>143</v>
      </c>
    </row>
    <row r="897" spans="1:51" s="13" customFormat="1" ht="12">
      <c r="A897" s="13"/>
      <c r="B897" s="224"/>
      <c r="C897" s="225"/>
      <c r="D897" s="226" t="s">
        <v>155</v>
      </c>
      <c r="E897" s="227" t="s">
        <v>19</v>
      </c>
      <c r="F897" s="228" t="s">
        <v>496</v>
      </c>
      <c r="G897" s="225"/>
      <c r="H897" s="227" t="s">
        <v>19</v>
      </c>
      <c r="I897" s="229"/>
      <c r="J897" s="225"/>
      <c r="K897" s="225"/>
      <c r="L897" s="230"/>
      <c r="M897" s="231"/>
      <c r="N897" s="232"/>
      <c r="O897" s="232"/>
      <c r="P897" s="232"/>
      <c r="Q897" s="232"/>
      <c r="R897" s="232"/>
      <c r="S897" s="232"/>
      <c r="T897" s="23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4" t="s">
        <v>155</v>
      </c>
      <c r="AU897" s="234" t="s">
        <v>151</v>
      </c>
      <c r="AV897" s="13" t="s">
        <v>79</v>
      </c>
      <c r="AW897" s="13" t="s">
        <v>33</v>
      </c>
      <c r="AX897" s="13" t="s">
        <v>71</v>
      </c>
      <c r="AY897" s="234" t="s">
        <v>143</v>
      </c>
    </row>
    <row r="898" spans="1:51" s="14" customFormat="1" ht="12">
      <c r="A898" s="14"/>
      <c r="B898" s="235"/>
      <c r="C898" s="236"/>
      <c r="D898" s="226" t="s">
        <v>155</v>
      </c>
      <c r="E898" s="237" t="s">
        <v>19</v>
      </c>
      <c r="F898" s="238" t="s">
        <v>324</v>
      </c>
      <c r="G898" s="236"/>
      <c r="H898" s="239">
        <v>123.522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5" t="s">
        <v>155</v>
      </c>
      <c r="AU898" s="245" t="s">
        <v>151</v>
      </c>
      <c r="AV898" s="14" t="s">
        <v>151</v>
      </c>
      <c r="AW898" s="14" t="s">
        <v>33</v>
      </c>
      <c r="AX898" s="14" t="s">
        <v>71</v>
      </c>
      <c r="AY898" s="245" t="s">
        <v>143</v>
      </c>
    </row>
    <row r="899" spans="1:51" s="13" customFormat="1" ht="12">
      <c r="A899" s="13"/>
      <c r="B899" s="224"/>
      <c r="C899" s="225"/>
      <c r="D899" s="226" t="s">
        <v>155</v>
      </c>
      <c r="E899" s="227" t="s">
        <v>19</v>
      </c>
      <c r="F899" s="228" t="s">
        <v>504</v>
      </c>
      <c r="G899" s="225"/>
      <c r="H899" s="227" t="s">
        <v>19</v>
      </c>
      <c r="I899" s="229"/>
      <c r="J899" s="225"/>
      <c r="K899" s="225"/>
      <c r="L899" s="230"/>
      <c r="M899" s="231"/>
      <c r="N899" s="232"/>
      <c r="O899" s="232"/>
      <c r="P899" s="232"/>
      <c r="Q899" s="232"/>
      <c r="R899" s="232"/>
      <c r="S899" s="232"/>
      <c r="T899" s="23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4" t="s">
        <v>155</v>
      </c>
      <c r="AU899" s="234" t="s">
        <v>151</v>
      </c>
      <c r="AV899" s="13" t="s">
        <v>79</v>
      </c>
      <c r="AW899" s="13" t="s">
        <v>33</v>
      </c>
      <c r="AX899" s="13" t="s">
        <v>71</v>
      </c>
      <c r="AY899" s="234" t="s">
        <v>143</v>
      </c>
    </row>
    <row r="900" spans="1:51" s="13" customFormat="1" ht="12">
      <c r="A900" s="13"/>
      <c r="B900" s="224"/>
      <c r="C900" s="225"/>
      <c r="D900" s="226" t="s">
        <v>155</v>
      </c>
      <c r="E900" s="227" t="s">
        <v>19</v>
      </c>
      <c r="F900" s="228" t="s">
        <v>169</v>
      </c>
      <c r="G900" s="225"/>
      <c r="H900" s="227" t="s">
        <v>19</v>
      </c>
      <c r="I900" s="229"/>
      <c r="J900" s="225"/>
      <c r="K900" s="225"/>
      <c r="L900" s="230"/>
      <c r="M900" s="231"/>
      <c r="N900" s="232"/>
      <c r="O900" s="232"/>
      <c r="P900" s="232"/>
      <c r="Q900" s="232"/>
      <c r="R900" s="232"/>
      <c r="S900" s="232"/>
      <c r="T900" s="23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4" t="s">
        <v>155</v>
      </c>
      <c r="AU900" s="234" t="s">
        <v>151</v>
      </c>
      <c r="AV900" s="13" t="s">
        <v>79</v>
      </c>
      <c r="AW900" s="13" t="s">
        <v>33</v>
      </c>
      <c r="AX900" s="13" t="s">
        <v>71</v>
      </c>
      <c r="AY900" s="234" t="s">
        <v>143</v>
      </c>
    </row>
    <row r="901" spans="1:51" s="14" customFormat="1" ht="12">
      <c r="A901" s="14"/>
      <c r="B901" s="235"/>
      <c r="C901" s="236"/>
      <c r="D901" s="226" t="s">
        <v>155</v>
      </c>
      <c r="E901" s="237" t="s">
        <v>19</v>
      </c>
      <c r="F901" s="238" t="s">
        <v>505</v>
      </c>
      <c r="G901" s="236"/>
      <c r="H901" s="239">
        <v>29.751</v>
      </c>
      <c r="I901" s="240"/>
      <c r="J901" s="236"/>
      <c r="K901" s="236"/>
      <c r="L901" s="241"/>
      <c r="M901" s="242"/>
      <c r="N901" s="243"/>
      <c r="O901" s="243"/>
      <c r="P901" s="243"/>
      <c r="Q901" s="243"/>
      <c r="R901" s="243"/>
      <c r="S901" s="243"/>
      <c r="T901" s="24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5" t="s">
        <v>155</v>
      </c>
      <c r="AU901" s="245" t="s">
        <v>151</v>
      </c>
      <c r="AV901" s="14" t="s">
        <v>151</v>
      </c>
      <c r="AW901" s="14" t="s">
        <v>33</v>
      </c>
      <c r="AX901" s="14" t="s">
        <v>71</v>
      </c>
      <c r="AY901" s="245" t="s">
        <v>143</v>
      </c>
    </row>
    <row r="902" spans="1:51" s="13" customFormat="1" ht="12">
      <c r="A902" s="13"/>
      <c r="B902" s="224"/>
      <c r="C902" s="225"/>
      <c r="D902" s="226" t="s">
        <v>155</v>
      </c>
      <c r="E902" s="227" t="s">
        <v>19</v>
      </c>
      <c r="F902" s="228" t="s">
        <v>1275</v>
      </c>
      <c r="G902" s="225"/>
      <c r="H902" s="227" t="s">
        <v>19</v>
      </c>
      <c r="I902" s="229"/>
      <c r="J902" s="225"/>
      <c r="K902" s="225"/>
      <c r="L902" s="230"/>
      <c r="M902" s="231"/>
      <c r="N902" s="232"/>
      <c r="O902" s="232"/>
      <c r="P902" s="232"/>
      <c r="Q902" s="232"/>
      <c r="R902" s="232"/>
      <c r="S902" s="232"/>
      <c r="T902" s="23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4" t="s">
        <v>155</v>
      </c>
      <c r="AU902" s="234" t="s">
        <v>151</v>
      </c>
      <c r="AV902" s="13" t="s">
        <v>79</v>
      </c>
      <c r="AW902" s="13" t="s">
        <v>33</v>
      </c>
      <c r="AX902" s="13" t="s">
        <v>71</v>
      </c>
      <c r="AY902" s="234" t="s">
        <v>143</v>
      </c>
    </row>
    <row r="903" spans="1:51" s="13" customFormat="1" ht="12">
      <c r="A903" s="13"/>
      <c r="B903" s="224"/>
      <c r="C903" s="225"/>
      <c r="D903" s="226" t="s">
        <v>155</v>
      </c>
      <c r="E903" s="227" t="s">
        <v>19</v>
      </c>
      <c r="F903" s="228" t="s">
        <v>169</v>
      </c>
      <c r="G903" s="225"/>
      <c r="H903" s="227" t="s">
        <v>19</v>
      </c>
      <c r="I903" s="229"/>
      <c r="J903" s="225"/>
      <c r="K903" s="225"/>
      <c r="L903" s="230"/>
      <c r="M903" s="231"/>
      <c r="N903" s="232"/>
      <c r="O903" s="232"/>
      <c r="P903" s="232"/>
      <c r="Q903" s="232"/>
      <c r="R903" s="232"/>
      <c r="S903" s="232"/>
      <c r="T903" s="23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4" t="s">
        <v>155</v>
      </c>
      <c r="AU903" s="234" t="s">
        <v>151</v>
      </c>
      <c r="AV903" s="13" t="s">
        <v>79</v>
      </c>
      <c r="AW903" s="13" t="s">
        <v>33</v>
      </c>
      <c r="AX903" s="13" t="s">
        <v>71</v>
      </c>
      <c r="AY903" s="234" t="s">
        <v>143</v>
      </c>
    </row>
    <row r="904" spans="1:51" s="14" customFormat="1" ht="12">
      <c r="A904" s="14"/>
      <c r="B904" s="235"/>
      <c r="C904" s="236"/>
      <c r="D904" s="226" t="s">
        <v>155</v>
      </c>
      <c r="E904" s="237" t="s">
        <v>19</v>
      </c>
      <c r="F904" s="238" t="s">
        <v>1276</v>
      </c>
      <c r="G904" s="236"/>
      <c r="H904" s="239">
        <v>7.833</v>
      </c>
      <c r="I904" s="240"/>
      <c r="J904" s="236"/>
      <c r="K904" s="236"/>
      <c r="L904" s="241"/>
      <c r="M904" s="242"/>
      <c r="N904" s="243"/>
      <c r="O904" s="243"/>
      <c r="P904" s="243"/>
      <c r="Q904" s="243"/>
      <c r="R904" s="243"/>
      <c r="S904" s="243"/>
      <c r="T904" s="24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5" t="s">
        <v>155</v>
      </c>
      <c r="AU904" s="245" t="s">
        <v>151</v>
      </c>
      <c r="AV904" s="14" t="s">
        <v>151</v>
      </c>
      <c r="AW904" s="14" t="s">
        <v>33</v>
      </c>
      <c r="AX904" s="14" t="s">
        <v>71</v>
      </c>
      <c r="AY904" s="245" t="s">
        <v>143</v>
      </c>
    </row>
    <row r="905" spans="1:51" s="15" customFormat="1" ht="12">
      <c r="A905" s="15"/>
      <c r="B905" s="246"/>
      <c r="C905" s="247"/>
      <c r="D905" s="226" t="s">
        <v>155</v>
      </c>
      <c r="E905" s="248" t="s">
        <v>19</v>
      </c>
      <c r="F905" s="249" t="s">
        <v>171</v>
      </c>
      <c r="G905" s="247"/>
      <c r="H905" s="250">
        <v>248.067</v>
      </c>
      <c r="I905" s="251"/>
      <c r="J905" s="247"/>
      <c r="K905" s="247"/>
      <c r="L905" s="252"/>
      <c r="M905" s="253"/>
      <c r="N905" s="254"/>
      <c r="O905" s="254"/>
      <c r="P905" s="254"/>
      <c r="Q905" s="254"/>
      <c r="R905" s="254"/>
      <c r="S905" s="254"/>
      <c r="T905" s="25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56" t="s">
        <v>155</v>
      </c>
      <c r="AU905" s="256" t="s">
        <v>151</v>
      </c>
      <c r="AV905" s="15" t="s">
        <v>150</v>
      </c>
      <c r="AW905" s="15" t="s">
        <v>33</v>
      </c>
      <c r="AX905" s="15" t="s">
        <v>79</v>
      </c>
      <c r="AY905" s="256" t="s">
        <v>143</v>
      </c>
    </row>
    <row r="906" spans="1:65" s="2" customFormat="1" ht="24.15" customHeight="1">
      <c r="A906" s="40"/>
      <c r="B906" s="41"/>
      <c r="C906" s="206" t="s">
        <v>1316</v>
      </c>
      <c r="D906" s="206" t="s">
        <v>145</v>
      </c>
      <c r="E906" s="207" t="s">
        <v>1317</v>
      </c>
      <c r="F906" s="208" t="s">
        <v>1318</v>
      </c>
      <c r="G906" s="209" t="s">
        <v>250</v>
      </c>
      <c r="H906" s="210">
        <v>289.87</v>
      </c>
      <c r="I906" s="211"/>
      <c r="J906" s="212">
        <f>ROUND(I906*H906,2)</f>
        <v>0</v>
      </c>
      <c r="K906" s="208" t="s">
        <v>149</v>
      </c>
      <c r="L906" s="46"/>
      <c r="M906" s="213" t="s">
        <v>19</v>
      </c>
      <c r="N906" s="214" t="s">
        <v>43</v>
      </c>
      <c r="O906" s="86"/>
      <c r="P906" s="215">
        <f>O906*H906</f>
        <v>0</v>
      </c>
      <c r="Q906" s="215">
        <v>0.00021</v>
      </c>
      <c r="R906" s="215">
        <f>Q906*H906</f>
        <v>0.0608727</v>
      </c>
      <c r="S906" s="215">
        <v>0</v>
      </c>
      <c r="T906" s="216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17" t="s">
        <v>253</v>
      </c>
      <c r="AT906" s="217" t="s">
        <v>145</v>
      </c>
      <c r="AU906" s="217" t="s">
        <v>151</v>
      </c>
      <c r="AY906" s="19" t="s">
        <v>143</v>
      </c>
      <c r="BE906" s="218">
        <f>IF(N906="základní",J906,0)</f>
        <v>0</v>
      </c>
      <c r="BF906" s="218">
        <f>IF(N906="snížená",J906,0)</f>
        <v>0</v>
      </c>
      <c r="BG906" s="218">
        <f>IF(N906="zákl. přenesená",J906,0)</f>
        <v>0</v>
      </c>
      <c r="BH906" s="218">
        <f>IF(N906="sníž. přenesená",J906,0)</f>
        <v>0</v>
      </c>
      <c r="BI906" s="218">
        <f>IF(N906="nulová",J906,0)</f>
        <v>0</v>
      </c>
      <c r="BJ906" s="19" t="s">
        <v>151</v>
      </c>
      <c r="BK906" s="218">
        <f>ROUND(I906*H906,2)</f>
        <v>0</v>
      </c>
      <c r="BL906" s="19" t="s">
        <v>253</v>
      </c>
      <c r="BM906" s="217" t="s">
        <v>1319</v>
      </c>
    </row>
    <row r="907" spans="1:47" s="2" customFormat="1" ht="12">
      <c r="A907" s="40"/>
      <c r="B907" s="41"/>
      <c r="C907" s="42"/>
      <c r="D907" s="219" t="s">
        <v>153</v>
      </c>
      <c r="E907" s="42"/>
      <c r="F907" s="220" t="s">
        <v>1320</v>
      </c>
      <c r="G907" s="42"/>
      <c r="H907" s="42"/>
      <c r="I907" s="221"/>
      <c r="J907" s="42"/>
      <c r="K907" s="42"/>
      <c r="L907" s="46"/>
      <c r="M907" s="222"/>
      <c r="N907" s="223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153</v>
      </c>
      <c r="AU907" s="19" t="s">
        <v>151</v>
      </c>
    </row>
    <row r="908" spans="1:51" s="14" customFormat="1" ht="12">
      <c r="A908" s="14"/>
      <c r="B908" s="235"/>
      <c r="C908" s="236"/>
      <c r="D908" s="226" t="s">
        <v>155</v>
      </c>
      <c r="E908" s="237" t="s">
        <v>19</v>
      </c>
      <c r="F908" s="238" t="s">
        <v>1321</v>
      </c>
      <c r="G908" s="236"/>
      <c r="H908" s="239">
        <v>289.87</v>
      </c>
      <c r="I908" s="240"/>
      <c r="J908" s="236"/>
      <c r="K908" s="236"/>
      <c r="L908" s="241"/>
      <c r="M908" s="242"/>
      <c r="N908" s="243"/>
      <c r="O908" s="243"/>
      <c r="P908" s="243"/>
      <c r="Q908" s="243"/>
      <c r="R908" s="243"/>
      <c r="S908" s="243"/>
      <c r="T908" s="24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5" t="s">
        <v>155</v>
      </c>
      <c r="AU908" s="245" t="s">
        <v>151</v>
      </c>
      <c r="AV908" s="14" t="s">
        <v>151</v>
      </c>
      <c r="AW908" s="14" t="s">
        <v>33</v>
      </c>
      <c r="AX908" s="14" t="s">
        <v>79</v>
      </c>
      <c r="AY908" s="245" t="s">
        <v>143</v>
      </c>
    </row>
    <row r="909" spans="1:65" s="2" customFormat="1" ht="24.15" customHeight="1">
      <c r="A909" s="40"/>
      <c r="B909" s="41"/>
      <c r="C909" s="206" t="s">
        <v>1322</v>
      </c>
      <c r="D909" s="206" t="s">
        <v>145</v>
      </c>
      <c r="E909" s="207" t="s">
        <v>1323</v>
      </c>
      <c r="F909" s="208" t="s">
        <v>1324</v>
      </c>
      <c r="G909" s="209" t="s">
        <v>250</v>
      </c>
      <c r="H909" s="210">
        <v>102.935</v>
      </c>
      <c r="I909" s="211"/>
      <c r="J909" s="212">
        <f>ROUND(I909*H909,2)</f>
        <v>0</v>
      </c>
      <c r="K909" s="208" t="s">
        <v>149</v>
      </c>
      <c r="L909" s="46"/>
      <c r="M909" s="213" t="s">
        <v>19</v>
      </c>
      <c r="N909" s="214" t="s">
        <v>43</v>
      </c>
      <c r="O909" s="86"/>
      <c r="P909" s="215">
        <f>O909*H909</f>
        <v>0</v>
      </c>
      <c r="Q909" s="215">
        <v>0.0002</v>
      </c>
      <c r="R909" s="215">
        <f>Q909*H909</f>
        <v>0.020587</v>
      </c>
      <c r="S909" s="215">
        <v>0</v>
      </c>
      <c r="T909" s="216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17" t="s">
        <v>253</v>
      </c>
      <c r="AT909" s="217" t="s">
        <v>145</v>
      </c>
      <c r="AU909" s="217" t="s">
        <v>151</v>
      </c>
      <c r="AY909" s="19" t="s">
        <v>143</v>
      </c>
      <c r="BE909" s="218">
        <f>IF(N909="základní",J909,0)</f>
        <v>0</v>
      </c>
      <c r="BF909" s="218">
        <f>IF(N909="snížená",J909,0)</f>
        <v>0</v>
      </c>
      <c r="BG909" s="218">
        <f>IF(N909="zákl. přenesená",J909,0)</f>
        <v>0</v>
      </c>
      <c r="BH909" s="218">
        <f>IF(N909="sníž. přenesená",J909,0)</f>
        <v>0</v>
      </c>
      <c r="BI909" s="218">
        <f>IF(N909="nulová",J909,0)</f>
        <v>0</v>
      </c>
      <c r="BJ909" s="19" t="s">
        <v>151</v>
      </c>
      <c r="BK909" s="218">
        <f>ROUND(I909*H909,2)</f>
        <v>0</v>
      </c>
      <c r="BL909" s="19" t="s">
        <v>253</v>
      </c>
      <c r="BM909" s="217" t="s">
        <v>1325</v>
      </c>
    </row>
    <row r="910" spans="1:47" s="2" customFormat="1" ht="12">
      <c r="A910" s="40"/>
      <c r="B910" s="41"/>
      <c r="C910" s="42"/>
      <c r="D910" s="219" t="s">
        <v>153</v>
      </c>
      <c r="E910" s="42"/>
      <c r="F910" s="220" t="s">
        <v>1326</v>
      </c>
      <c r="G910" s="42"/>
      <c r="H910" s="42"/>
      <c r="I910" s="221"/>
      <c r="J910" s="42"/>
      <c r="K910" s="42"/>
      <c r="L910" s="46"/>
      <c r="M910" s="222"/>
      <c r="N910" s="223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153</v>
      </c>
      <c r="AU910" s="19" t="s">
        <v>151</v>
      </c>
    </row>
    <row r="911" spans="1:51" s="14" customFormat="1" ht="12">
      <c r="A911" s="14"/>
      <c r="B911" s="235"/>
      <c r="C911" s="236"/>
      <c r="D911" s="226" t="s">
        <v>155</v>
      </c>
      <c r="E911" s="237" t="s">
        <v>19</v>
      </c>
      <c r="F911" s="238" t="s">
        <v>1327</v>
      </c>
      <c r="G911" s="236"/>
      <c r="H911" s="239">
        <v>102.935</v>
      </c>
      <c r="I911" s="240"/>
      <c r="J911" s="236"/>
      <c r="K911" s="236"/>
      <c r="L911" s="241"/>
      <c r="M911" s="242"/>
      <c r="N911" s="243"/>
      <c r="O911" s="243"/>
      <c r="P911" s="243"/>
      <c r="Q911" s="243"/>
      <c r="R911" s="243"/>
      <c r="S911" s="243"/>
      <c r="T911" s="24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5" t="s">
        <v>155</v>
      </c>
      <c r="AU911" s="245" t="s">
        <v>151</v>
      </c>
      <c r="AV911" s="14" t="s">
        <v>151</v>
      </c>
      <c r="AW911" s="14" t="s">
        <v>33</v>
      </c>
      <c r="AX911" s="14" t="s">
        <v>79</v>
      </c>
      <c r="AY911" s="245" t="s">
        <v>143</v>
      </c>
    </row>
    <row r="912" spans="1:65" s="2" customFormat="1" ht="24.15" customHeight="1">
      <c r="A912" s="40"/>
      <c r="B912" s="41"/>
      <c r="C912" s="206" t="s">
        <v>1328</v>
      </c>
      <c r="D912" s="206" t="s">
        <v>145</v>
      </c>
      <c r="E912" s="207" t="s">
        <v>1329</v>
      </c>
      <c r="F912" s="208" t="s">
        <v>1330</v>
      </c>
      <c r="G912" s="209" t="s">
        <v>174</v>
      </c>
      <c r="H912" s="210">
        <v>102.935</v>
      </c>
      <c r="I912" s="211"/>
      <c r="J912" s="212">
        <f>ROUND(I912*H912,2)</f>
        <v>0</v>
      </c>
      <c r="K912" s="208" t="s">
        <v>149</v>
      </c>
      <c r="L912" s="46"/>
      <c r="M912" s="213" t="s">
        <v>19</v>
      </c>
      <c r="N912" s="214" t="s">
        <v>43</v>
      </c>
      <c r="O912" s="86"/>
      <c r="P912" s="215">
        <f>O912*H912</f>
        <v>0</v>
      </c>
      <c r="Q912" s="215">
        <v>0.00032</v>
      </c>
      <c r="R912" s="215">
        <f>Q912*H912</f>
        <v>0.0329392</v>
      </c>
      <c r="S912" s="215">
        <v>0</v>
      </c>
      <c r="T912" s="216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17" t="s">
        <v>253</v>
      </c>
      <c r="AT912" s="217" t="s">
        <v>145</v>
      </c>
      <c r="AU912" s="217" t="s">
        <v>151</v>
      </c>
      <c r="AY912" s="19" t="s">
        <v>143</v>
      </c>
      <c r="BE912" s="218">
        <f>IF(N912="základní",J912,0)</f>
        <v>0</v>
      </c>
      <c r="BF912" s="218">
        <f>IF(N912="snížená",J912,0)</f>
        <v>0</v>
      </c>
      <c r="BG912" s="218">
        <f>IF(N912="zákl. přenesená",J912,0)</f>
        <v>0</v>
      </c>
      <c r="BH912" s="218">
        <f>IF(N912="sníž. přenesená",J912,0)</f>
        <v>0</v>
      </c>
      <c r="BI912" s="218">
        <f>IF(N912="nulová",J912,0)</f>
        <v>0</v>
      </c>
      <c r="BJ912" s="19" t="s">
        <v>151</v>
      </c>
      <c r="BK912" s="218">
        <f>ROUND(I912*H912,2)</f>
        <v>0</v>
      </c>
      <c r="BL912" s="19" t="s">
        <v>253</v>
      </c>
      <c r="BM912" s="217" t="s">
        <v>1331</v>
      </c>
    </row>
    <row r="913" spans="1:47" s="2" customFormat="1" ht="12">
      <c r="A913" s="40"/>
      <c r="B913" s="41"/>
      <c r="C913" s="42"/>
      <c r="D913" s="219" t="s">
        <v>153</v>
      </c>
      <c r="E913" s="42"/>
      <c r="F913" s="220" t="s">
        <v>1332</v>
      </c>
      <c r="G913" s="42"/>
      <c r="H913" s="42"/>
      <c r="I913" s="221"/>
      <c r="J913" s="42"/>
      <c r="K913" s="42"/>
      <c r="L913" s="46"/>
      <c r="M913" s="222"/>
      <c r="N913" s="223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153</v>
      </c>
      <c r="AU913" s="19" t="s">
        <v>151</v>
      </c>
    </row>
    <row r="914" spans="1:51" s="14" customFormat="1" ht="12">
      <c r="A914" s="14"/>
      <c r="B914" s="235"/>
      <c r="C914" s="236"/>
      <c r="D914" s="226" t="s">
        <v>155</v>
      </c>
      <c r="E914" s="237" t="s">
        <v>19</v>
      </c>
      <c r="F914" s="238" t="s">
        <v>1327</v>
      </c>
      <c r="G914" s="236"/>
      <c r="H914" s="239">
        <v>102.935</v>
      </c>
      <c r="I914" s="240"/>
      <c r="J914" s="236"/>
      <c r="K914" s="236"/>
      <c r="L914" s="241"/>
      <c r="M914" s="242"/>
      <c r="N914" s="243"/>
      <c r="O914" s="243"/>
      <c r="P914" s="243"/>
      <c r="Q914" s="243"/>
      <c r="R914" s="243"/>
      <c r="S914" s="243"/>
      <c r="T914" s="24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5" t="s">
        <v>155</v>
      </c>
      <c r="AU914" s="245" t="s">
        <v>151</v>
      </c>
      <c r="AV914" s="14" t="s">
        <v>151</v>
      </c>
      <c r="AW914" s="14" t="s">
        <v>33</v>
      </c>
      <c r="AX914" s="14" t="s">
        <v>79</v>
      </c>
      <c r="AY914" s="245" t="s">
        <v>143</v>
      </c>
    </row>
    <row r="915" spans="1:65" s="2" customFormat="1" ht="49.05" customHeight="1">
      <c r="A915" s="40"/>
      <c r="B915" s="41"/>
      <c r="C915" s="206" t="s">
        <v>1333</v>
      </c>
      <c r="D915" s="206" t="s">
        <v>145</v>
      </c>
      <c r="E915" s="207" t="s">
        <v>1334</v>
      </c>
      <c r="F915" s="208" t="s">
        <v>1335</v>
      </c>
      <c r="G915" s="209" t="s">
        <v>220</v>
      </c>
      <c r="H915" s="210">
        <v>8.788</v>
      </c>
      <c r="I915" s="211"/>
      <c r="J915" s="212">
        <f>ROUND(I915*H915,2)</f>
        <v>0</v>
      </c>
      <c r="K915" s="208" t="s">
        <v>149</v>
      </c>
      <c r="L915" s="46"/>
      <c r="M915" s="213" t="s">
        <v>19</v>
      </c>
      <c r="N915" s="214" t="s">
        <v>43</v>
      </c>
      <c r="O915" s="86"/>
      <c r="P915" s="215">
        <f>O915*H915</f>
        <v>0</v>
      </c>
      <c r="Q915" s="215">
        <v>0</v>
      </c>
      <c r="R915" s="215">
        <f>Q915*H915</f>
        <v>0</v>
      </c>
      <c r="S915" s="215">
        <v>0</v>
      </c>
      <c r="T915" s="216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17" t="s">
        <v>253</v>
      </c>
      <c r="AT915" s="217" t="s">
        <v>145</v>
      </c>
      <c r="AU915" s="217" t="s">
        <v>151</v>
      </c>
      <c r="AY915" s="19" t="s">
        <v>143</v>
      </c>
      <c r="BE915" s="218">
        <f>IF(N915="základní",J915,0)</f>
        <v>0</v>
      </c>
      <c r="BF915" s="218">
        <f>IF(N915="snížená",J915,0)</f>
        <v>0</v>
      </c>
      <c r="BG915" s="218">
        <f>IF(N915="zákl. přenesená",J915,0)</f>
        <v>0</v>
      </c>
      <c r="BH915" s="218">
        <f>IF(N915="sníž. přenesená",J915,0)</f>
        <v>0</v>
      </c>
      <c r="BI915" s="218">
        <f>IF(N915="nulová",J915,0)</f>
        <v>0</v>
      </c>
      <c r="BJ915" s="19" t="s">
        <v>151</v>
      </c>
      <c r="BK915" s="218">
        <f>ROUND(I915*H915,2)</f>
        <v>0</v>
      </c>
      <c r="BL915" s="19" t="s">
        <v>253</v>
      </c>
      <c r="BM915" s="217" t="s">
        <v>1336</v>
      </c>
    </row>
    <row r="916" spans="1:47" s="2" customFormat="1" ht="12">
      <c r="A916" s="40"/>
      <c r="B916" s="41"/>
      <c r="C916" s="42"/>
      <c r="D916" s="219" t="s">
        <v>153</v>
      </c>
      <c r="E916" s="42"/>
      <c r="F916" s="220" t="s">
        <v>1337</v>
      </c>
      <c r="G916" s="42"/>
      <c r="H916" s="42"/>
      <c r="I916" s="221"/>
      <c r="J916" s="42"/>
      <c r="K916" s="42"/>
      <c r="L916" s="46"/>
      <c r="M916" s="222"/>
      <c r="N916" s="223"/>
      <c r="O916" s="86"/>
      <c r="P916" s="86"/>
      <c r="Q916" s="86"/>
      <c r="R916" s="86"/>
      <c r="S916" s="86"/>
      <c r="T916" s="87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9" t="s">
        <v>153</v>
      </c>
      <c r="AU916" s="19" t="s">
        <v>151</v>
      </c>
    </row>
    <row r="917" spans="1:63" s="12" customFormat="1" ht="22.8" customHeight="1">
      <c r="A917" s="12"/>
      <c r="B917" s="190"/>
      <c r="C917" s="191"/>
      <c r="D917" s="192" t="s">
        <v>70</v>
      </c>
      <c r="E917" s="204" t="s">
        <v>1338</v>
      </c>
      <c r="F917" s="204" t="s">
        <v>1339</v>
      </c>
      <c r="G917" s="191"/>
      <c r="H917" s="191"/>
      <c r="I917" s="194"/>
      <c r="J917" s="205">
        <f>BK917</f>
        <v>0</v>
      </c>
      <c r="K917" s="191"/>
      <c r="L917" s="196"/>
      <c r="M917" s="197"/>
      <c r="N917" s="198"/>
      <c r="O917" s="198"/>
      <c r="P917" s="199">
        <f>SUM(P918:P927)</f>
        <v>0</v>
      </c>
      <c r="Q917" s="198"/>
      <c r="R917" s="199">
        <f>SUM(R918:R927)</f>
        <v>2.232048</v>
      </c>
      <c r="S917" s="198"/>
      <c r="T917" s="200">
        <f>SUM(T918:T927)</f>
        <v>0</v>
      </c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R917" s="201" t="s">
        <v>151</v>
      </c>
      <c r="AT917" s="202" t="s">
        <v>70</v>
      </c>
      <c r="AU917" s="202" t="s">
        <v>79</v>
      </c>
      <c r="AY917" s="201" t="s">
        <v>143</v>
      </c>
      <c r="BK917" s="203">
        <f>SUM(BK918:BK927)</f>
        <v>0</v>
      </c>
    </row>
    <row r="918" spans="1:65" s="2" customFormat="1" ht="37.8" customHeight="1">
      <c r="A918" s="40"/>
      <c r="B918" s="41"/>
      <c r="C918" s="206" t="s">
        <v>1340</v>
      </c>
      <c r="D918" s="206" t="s">
        <v>145</v>
      </c>
      <c r="E918" s="207" t="s">
        <v>1341</v>
      </c>
      <c r="F918" s="208" t="s">
        <v>1342</v>
      </c>
      <c r="G918" s="209" t="s">
        <v>148</v>
      </c>
      <c r="H918" s="210">
        <v>117.6</v>
      </c>
      <c r="I918" s="211"/>
      <c r="J918" s="212">
        <f>ROUND(I918*H918,2)</f>
        <v>0</v>
      </c>
      <c r="K918" s="208" t="s">
        <v>149</v>
      </c>
      <c r="L918" s="46"/>
      <c r="M918" s="213" t="s">
        <v>19</v>
      </c>
      <c r="N918" s="214" t="s">
        <v>43</v>
      </c>
      <c r="O918" s="86"/>
      <c r="P918" s="215">
        <f>O918*H918</f>
        <v>0</v>
      </c>
      <c r="Q918" s="215">
        <v>0.006</v>
      </c>
      <c r="R918" s="215">
        <f>Q918*H918</f>
        <v>0.7056</v>
      </c>
      <c r="S918" s="215">
        <v>0</v>
      </c>
      <c r="T918" s="216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17" t="s">
        <v>253</v>
      </c>
      <c r="AT918" s="217" t="s">
        <v>145</v>
      </c>
      <c r="AU918" s="217" t="s">
        <v>151</v>
      </c>
      <c r="AY918" s="19" t="s">
        <v>143</v>
      </c>
      <c r="BE918" s="218">
        <f>IF(N918="základní",J918,0)</f>
        <v>0</v>
      </c>
      <c r="BF918" s="218">
        <f>IF(N918="snížená",J918,0)</f>
        <v>0</v>
      </c>
      <c r="BG918" s="218">
        <f>IF(N918="zákl. přenesená",J918,0)</f>
        <v>0</v>
      </c>
      <c r="BH918" s="218">
        <f>IF(N918="sníž. přenesená",J918,0)</f>
        <v>0</v>
      </c>
      <c r="BI918" s="218">
        <f>IF(N918="nulová",J918,0)</f>
        <v>0</v>
      </c>
      <c r="BJ918" s="19" t="s">
        <v>151</v>
      </c>
      <c r="BK918" s="218">
        <f>ROUND(I918*H918,2)</f>
        <v>0</v>
      </c>
      <c r="BL918" s="19" t="s">
        <v>253</v>
      </c>
      <c r="BM918" s="217" t="s">
        <v>1343</v>
      </c>
    </row>
    <row r="919" spans="1:47" s="2" customFormat="1" ht="12">
      <c r="A919" s="40"/>
      <c r="B919" s="41"/>
      <c r="C919" s="42"/>
      <c r="D919" s="219" t="s">
        <v>153</v>
      </c>
      <c r="E919" s="42"/>
      <c r="F919" s="220" t="s">
        <v>1344</v>
      </c>
      <c r="G919" s="42"/>
      <c r="H919" s="42"/>
      <c r="I919" s="221"/>
      <c r="J919" s="42"/>
      <c r="K919" s="42"/>
      <c r="L919" s="46"/>
      <c r="M919" s="222"/>
      <c r="N919" s="223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153</v>
      </c>
      <c r="AU919" s="19" t="s">
        <v>151</v>
      </c>
    </row>
    <row r="920" spans="1:51" s="13" customFormat="1" ht="12">
      <c r="A920" s="13"/>
      <c r="B920" s="224"/>
      <c r="C920" s="225"/>
      <c r="D920" s="226" t="s">
        <v>155</v>
      </c>
      <c r="E920" s="227" t="s">
        <v>19</v>
      </c>
      <c r="F920" s="228" t="s">
        <v>1345</v>
      </c>
      <c r="G920" s="225"/>
      <c r="H920" s="227" t="s">
        <v>19</v>
      </c>
      <c r="I920" s="229"/>
      <c r="J920" s="225"/>
      <c r="K920" s="225"/>
      <c r="L920" s="230"/>
      <c r="M920" s="231"/>
      <c r="N920" s="232"/>
      <c r="O920" s="232"/>
      <c r="P920" s="232"/>
      <c r="Q920" s="232"/>
      <c r="R920" s="232"/>
      <c r="S920" s="232"/>
      <c r="T920" s="23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4" t="s">
        <v>155</v>
      </c>
      <c r="AU920" s="234" t="s">
        <v>151</v>
      </c>
      <c r="AV920" s="13" t="s">
        <v>79</v>
      </c>
      <c r="AW920" s="13" t="s">
        <v>33</v>
      </c>
      <c r="AX920" s="13" t="s">
        <v>71</v>
      </c>
      <c r="AY920" s="234" t="s">
        <v>143</v>
      </c>
    </row>
    <row r="921" spans="1:51" s="13" customFormat="1" ht="12">
      <c r="A921" s="13"/>
      <c r="B921" s="224"/>
      <c r="C921" s="225"/>
      <c r="D921" s="226" t="s">
        <v>155</v>
      </c>
      <c r="E921" s="227" t="s">
        <v>19</v>
      </c>
      <c r="F921" s="228" t="s">
        <v>386</v>
      </c>
      <c r="G921" s="225"/>
      <c r="H921" s="227" t="s">
        <v>19</v>
      </c>
      <c r="I921" s="229"/>
      <c r="J921" s="225"/>
      <c r="K921" s="225"/>
      <c r="L921" s="230"/>
      <c r="M921" s="231"/>
      <c r="N921" s="232"/>
      <c r="O921" s="232"/>
      <c r="P921" s="232"/>
      <c r="Q921" s="232"/>
      <c r="R921" s="232"/>
      <c r="S921" s="232"/>
      <c r="T921" s="23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4" t="s">
        <v>155</v>
      </c>
      <c r="AU921" s="234" t="s">
        <v>151</v>
      </c>
      <c r="AV921" s="13" t="s">
        <v>79</v>
      </c>
      <c r="AW921" s="13" t="s">
        <v>33</v>
      </c>
      <c r="AX921" s="13" t="s">
        <v>71</v>
      </c>
      <c r="AY921" s="234" t="s">
        <v>143</v>
      </c>
    </row>
    <row r="922" spans="1:51" s="14" customFormat="1" ht="12">
      <c r="A922" s="14"/>
      <c r="B922" s="235"/>
      <c r="C922" s="236"/>
      <c r="D922" s="226" t="s">
        <v>155</v>
      </c>
      <c r="E922" s="237" t="s">
        <v>19</v>
      </c>
      <c r="F922" s="238" t="s">
        <v>1346</v>
      </c>
      <c r="G922" s="236"/>
      <c r="H922" s="239">
        <v>117.6</v>
      </c>
      <c r="I922" s="240"/>
      <c r="J922" s="236"/>
      <c r="K922" s="236"/>
      <c r="L922" s="241"/>
      <c r="M922" s="242"/>
      <c r="N922" s="243"/>
      <c r="O922" s="243"/>
      <c r="P922" s="243"/>
      <c r="Q922" s="243"/>
      <c r="R922" s="243"/>
      <c r="S922" s="243"/>
      <c r="T922" s="24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5" t="s">
        <v>155</v>
      </c>
      <c r="AU922" s="245" t="s">
        <v>151</v>
      </c>
      <c r="AV922" s="14" t="s">
        <v>151</v>
      </c>
      <c r="AW922" s="14" t="s">
        <v>33</v>
      </c>
      <c r="AX922" s="14" t="s">
        <v>71</v>
      </c>
      <c r="AY922" s="245" t="s">
        <v>143</v>
      </c>
    </row>
    <row r="923" spans="1:51" s="15" customFormat="1" ht="12">
      <c r="A923" s="15"/>
      <c r="B923" s="246"/>
      <c r="C923" s="247"/>
      <c r="D923" s="226" t="s">
        <v>155</v>
      </c>
      <c r="E923" s="248" t="s">
        <v>19</v>
      </c>
      <c r="F923" s="249" t="s">
        <v>171</v>
      </c>
      <c r="G923" s="247"/>
      <c r="H923" s="250">
        <v>117.6</v>
      </c>
      <c r="I923" s="251"/>
      <c r="J923" s="247"/>
      <c r="K923" s="247"/>
      <c r="L923" s="252"/>
      <c r="M923" s="253"/>
      <c r="N923" s="254"/>
      <c r="O923" s="254"/>
      <c r="P923" s="254"/>
      <c r="Q923" s="254"/>
      <c r="R923" s="254"/>
      <c r="S923" s="254"/>
      <c r="T923" s="25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56" t="s">
        <v>155</v>
      </c>
      <c r="AU923" s="256" t="s">
        <v>151</v>
      </c>
      <c r="AV923" s="15" t="s">
        <v>150</v>
      </c>
      <c r="AW923" s="15" t="s">
        <v>33</v>
      </c>
      <c r="AX923" s="15" t="s">
        <v>79</v>
      </c>
      <c r="AY923" s="256" t="s">
        <v>143</v>
      </c>
    </row>
    <row r="924" spans="1:65" s="2" customFormat="1" ht="16.5" customHeight="1">
      <c r="A924" s="40"/>
      <c r="B924" s="41"/>
      <c r="C924" s="258" t="s">
        <v>1347</v>
      </c>
      <c r="D924" s="258" t="s">
        <v>217</v>
      </c>
      <c r="E924" s="259" t="s">
        <v>1348</v>
      </c>
      <c r="F924" s="260" t="s">
        <v>1349</v>
      </c>
      <c r="G924" s="261" t="s">
        <v>148</v>
      </c>
      <c r="H924" s="262">
        <v>129.36</v>
      </c>
      <c r="I924" s="263"/>
      <c r="J924" s="264">
        <f>ROUND(I924*H924,2)</f>
        <v>0</v>
      </c>
      <c r="K924" s="260" t="s">
        <v>149</v>
      </c>
      <c r="L924" s="265"/>
      <c r="M924" s="266" t="s">
        <v>19</v>
      </c>
      <c r="N924" s="267" t="s">
        <v>43</v>
      </c>
      <c r="O924" s="86"/>
      <c r="P924" s="215">
        <f>O924*H924</f>
        <v>0</v>
      </c>
      <c r="Q924" s="215">
        <v>0.0118</v>
      </c>
      <c r="R924" s="215">
        <f>Q924*H924</f>
        <v>1.526448</v>
      </c>
      <c r="S924" s="215">
        <v>0</v>
      </c>
      <c r="T924" s="216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17" t="s">
        <v>363</v>
      </c>
      <c r="AT924" s="217" t="s">
        <v>217</v>
      </c>
      <c r="AU924" s="217" t="s">
        <v>151</v>
      </c>
      <c r="AY924" s="19" t="s">
        <v>143</v>
      </c>
      <c r="BE924" s="218">
        <f>IF(N924="základní",J924,0)</f>
        <v>0</v>
      </c>
      <c r="BF924" s="218">
        <f>IF(N924="snížená",J924,0)</f>
        <v>0</v>
      </c>
      <c r="BG924" s="218">
        <f>IF(N924="zákl. přenesená",J924,0)</f>
        <v>0</v>
      </c>
      <c r="BH924" s="218">
        <f>IF(N924="sníž. přenesená",J924,0)</f>
        <v>0</v>
      </c>
      <c r="BI924" s="218">
        <f>IF(N924="nulová",J924,0)</f>
        <v>0</v>
      </c>
      <c r="BJ924" s="19" t="s">
        <v>151</v>
      </c>
      <c r="BK924" s="218">
        <f>ROUND(I924*H924,2)</f>
        <v>0</v>
      </c>
      <c r="BL924" s="19" t="s">
        <v>253</v>
      </c>
      <c r="BM924" s="217" t="s">
        <v>1350</v>
      </c>
    </row>
    <row r="925" spans="1:51" s="14" customFormat="1" ht="12">
      <c r="A925" s="14"/>
      <c r="B925" s="235"/>
      <c r="C925" s="236"/>
      <c r="D925" s="226" t="s">
        <v>155</v>
      </c>
      <c r="E925" s="236"/>
      <c r="F925" s="238" t="s">
        <v>1351</v>
      </c>
      <c r="G925" s="236"/>
      <c r="H925" s="239">
        <v>129.36</v>
      </c>
      <c r="I925" s="240"/>
      <c r="J925" s="236"/>
      <c r="K925" s="236"/>
      <c r="L925" s="241"/>
      <c r="M925" s="242"/>
      <c r="N925" s="243"/>
      <c r="O925" s="243"/>
      <c r="P925" s="243"/>
      <c r="Q925" s="243"/>
      <c r="R925" s="243"/>
      <c r="S925" s="243"/>
      <c r="T925" s="24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5" t="s">
        <v>155</v>
      </c>
      <c r="AU925" s="245" t="s">
        <v>151</v>
      </c>
      <c r="AV925" s="14" t="s">
        <v>151</v>
      </c>
      <c r="AW925" s="14" t="s">
        <v>4</v>
      </c>
      <c r="AX925" s="14" t="s">
        <v>79</v>
      </c>
      <c r="AY925" s="245" t="s">
        <v>143</v>
      </c>
    </row>
    <row r="926" spans="1:65" s="2" customFormat="1" ht="49.05" customHeight="1">
      <c r="A926" s="40"/>
      <c r="B926" s="41"/>
      <c r="C926" s="206" t="s">
        <v>1352</v>
      </c>
      <c r="D926" s="206" t="s">
        <v>145</v>
      </c>
      <c r="E926" s="207" t="s">
        <v>1353</v>
      </c>
      <c r="F926" s="208" t="s">
        <v>1354</v>
      </c>
      <c r="G926" s="209" t="s">
        <v>220</v>
      </c>
      <c r="H926" s="210">
        <v>2.232</v>
      </c>
      <c r="I926" s="211"/>
      <c r="J926" s="212">
        <f>ROUND(I926*H926,2)</f>
        <v>0</v>
      </c>
      <c r="K926" s="208" t="s">
        <v>149</v>
      </c>
      <c r="L926" s="46"/>
      <c r="M926" s="213" t="s">
        <v>19</v>
      </c>
      <c r="N926" s="214" t="s">
        <v>43</v>
      </c>
      <c r="O926" s="86"/>
      <c r="P926" s="215">
        <f>O926*H926</f>
        <v>0</v>
      </c>
      <c r="Q926" s="215">
        <v>0</v>
      </c>
      <c r="R926" s="215">
        <f>Q926*H926</f>
        <v>0</v>
      </c>
      <c r="S926" s="215">
        <v>0</v>
      </c>
      <c r="T926" s="216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17" t="s">
        <v>253</v>
      </c>
      <c r="AT926" s="217" t="s">
        <v>145</v>
      </c>
      <c r="AU926" s="217" t="s">
        <v>151</v>
      </c>
      <c r="AY926" s="19" t="s">
        <v>143</v>
      </c>
      <c r="BE926" s="218">
        <f>IF(N926="základní",J926,0)</f>
        <v>0</v>
      </c>
      <c r="BF926" s="218">
        <f>IF(N926="snížená",J926,0)</f>
        <v>0</v>
      </c>
      <c r="BG926" s="218">
        <f>IF(N926="zákl. přenesená",J926,0)</f>
        <v>0</v>
      </c>
      <c r="BH926" s="218">
        <f>IF(N926="sníž. přenesená",J926,0)</f>
        <v>0</v>
      </c>
      <c r="BI926" s="218">
        <f>IF(N926="nulová",J926,0)</f>
        <v>0</v>
      </c>
      <c r="BJ926" s="19" t="s">
        <v>151</v>
      </c>
      <c r="BK926" s="218">
        <f>ROUND(I926*H926,2)</f>
        <v>0</v>
      </c>
      <c r="BL926" s="19" t="s">
        <v>253</v>
      </c>
      <c r="BM926" s="217" t="s">
        <v>1355</v>
      </c>
    </row>
    <row r="927" spans="1:47" s="2" customFormat="1" ht="12">
      <c r="A927" s="40"/>
      <c r="B927" s="41"/>
      <c r="C927" s="42"/>
      <c r="D927" s="219" t="s">
        <v>153</v>
      </c>
      <c r="E927" s="42"/>
      <c r="F927" s="220" t="s">
        <v>1356</v>
      </c>
      <c r="G927" s="42"/>
      <c r="H927" s="42"/>
      <c r="I927" s="221"/>
      <c r="J927" s="42"/>
      <c r="K927" s="42"/>
      <c r="L927" s="46"/>
      <c r="M927" s="222"/>
      <c r="N927" s="223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153</v>
      </c>
      <c r="AU927" s="19" t="s">
        <v>151</v>
      </c>
    </row>
    <row r="928" spans="1:63" s="12" customFormat="1" ht="22.8" customHeight="1">
      <c r="A928" s="12"/>
      <c r="B928" s="190"/>
      <c r="C928" s="191"/>
      <c r="D928" s="192" t="s">
        <v>70</v>
      </c>
      <c r="E928" s="204" t="s">
        <v>1357</v>
      </c>
      <c r="F928" s="204" t="s">
        <v>1358</v>
      </c>
      <c r="G928" s="191"/>
      <c r="H928" s="191"/>
      <c r="I928" s="194"/>
      <c r="J928" s="205">
        <f>BK928</f>
        <v>0</v>
      </c>
      <c r="K928" s="191"/>
      <c r="L928" s="196"/>
      <c r="M928" s="197"/>
      <c r="N928" s="198"/>
      <c r="O928" s="198"/>
      <c r="P928" s="199">
        <f>SUM(P929:P953)</f>
        <v>0</v>
      </c>
      <c r="Q928" s="198"/>
      <c r="R928" s="199">
        <f>SUM(R929:R953)</f>
        <v>3.1495792</v>
      </c>
      <c r="S928" s="198"/>
      <c r="T928" s="200">
        <f>SUM(T929:T953)</f>
        <v>0</v>
      </c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R928" s="201" t="s">
        <v>151</v>
      </c>
      <c r="AT928" s="202" t="s">
        <v>70</v>
      </c>
      <c r="AU928" s="202" t="s">
        <v>79</v>
      </c>
      <c r="AY928" s="201" t="s">
        <v>143</v>
      </c>
      <c r="BK928" s="203">
        <f>SUM(BK929:BK953)</f>
        <v>0</v>
      </c>
    </row>
    <row r="929" spans="1:65" s="2" customFormat="1" ht="37.8" customHeight="1">
      <c r="A929" s="40"/>
      <c r="B929" s="41"/>
      <c r="C929" s="206" t="s">
        <v>1359</v>
      </c>
      <c r="D929" s="206" t="s">
        <v>145</v>
      </c>
      <c r="E929" s="207" t="s">
        <v>1360</v>
      </c>
      <c r="F929" s="208" t="s">
        <v>1361</v>
      </c>
      <c r="G929" s="209" t="s">
        <v>148</v>
      </c>
      <c r="H929" s="210">
        <v>310.96</v>
      </c>
      <c r="I929" s="211"/>
      <c r="J929" s="212">
        <f>ROUND(I929*H929,2)</f>
        <v>0</v>
      </c>
      <c r="K929" s="208" t="s">
        <v>149</v>
      </c>
      <c r="L929" s="46"/>
      <c r="M929" s="213" t="s">
        <v>19</v>
      </c>
      <c r="N929" s="214" t="s">
        <v>43</v>
      </c>
      <c r="O929" s="86"/>
      <c r="P929" s="215">
        <f>O929*H929</f>
        <v>0</v>
      </c>
      <c r="Q929" s="215">
        <v>7E-05</v>
      </c>
      <c r="R929" s="215">
        <f>Q929*H929</f>
        <v>0.021767199999999997</v>
      </c>
      <c r="S929" s="215">
        <v>0</v>
      </c>
      <c r="T929" s="216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17" t="s">
        <v>253</v>
      </c>
      <c r="AT929" s="217" t="s">
        <v>145</v>
      </c>
      <c r="AU929" s="217" t="s">
        <v>151</v>
      </c>
      <c r="AY929" s="19" t="s">
        <v>143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9" t="s">
        <v>151</v>
      </c>
      <c r="BK929" s="218">
        <f>ROUND(I929*H929,2)</f>
        <v>0</v>
      </c>
      <c r="BL929" s="19" t="s">
        <v>253</v>
      </c>
      <c r="BM929" s="217" t="s">
        <v>1362</v>
      </c>
    </row>
    <row r="930" spans="1:47" s="2" customFormat="1" ht="12">
      <c r="A930" s="40"/>
      <c r="B930" s="41"/>
      <c r="C930" s="42"/>
      <c r="D930" s="219" t="s">
        <v>153</v>
      </c>
      <c r="E930" s="42"/>
      <c r="F930" s="220" t="s">
        <v>1363</v>
      </c>
      <c r="G930" s="42"/>
      <c r="H930" s="42"/>
      <c r="I930" s="221"/>
      <c r="J930" s="42"/>
      <c r="K930" s="42"/>
      <c r="L930" s="46"/>
      <c r="M930" s="222"/>
      <c r="N930" s="223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153</v>
      </c>
      <c r="AU930" s="19" t="s">
        <v>151</v>
      </c>
    </row>
    <row r="931" spans="1:51" s="13" customFormat="1" ht="12">
      <c r="A931" s="13"/>
      <c r="B931" s="224"/>
      <c r="C931" s="225"/>
      <c r="D931" s="226" t="s">
        <v>155</v>
      </c>
      <c r="E931" s="227" t="s">
        <v>19</v>
      </c>
      <c r="F931" s="228" t="s">
        <v>1364</v>
      </c>
      <c r="G931" s="225"/>
      <c r="H931" s="227" t="s">
        <v>19</v>
      </c>
      <c r="I931" s="229"/>
      <c r="J931" s="225"/>
      <c r="K931" s="225"/>
      <c r="L931" s="230"/>
      <c r="M931" s="231"/>
      <c r="N931" s="232"/>
      <c r="O931" s="232"/>
      <c r="P931" s="232"/>
      <c r="Q931" s="232"/>
      <c r="R931" s="232"/>
      <c r="S931" s="232"/>
      <c r="T931" s="23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4" t="s">
        <v>155</v>
      </c>
      <c r="AU931" s="234" t="s">
        <v>151</v>
      </c>
      <c r="AV931" s="13" t="s">
        <v>79</v>
      </c>
      <c r="AW931" s="13" t="s">
        <v>33</v>
      </c>
      <c r="AX931" s="13" t="s">
        <v>71</v>
      </c>
      <c r="AY931" s="234" t="s">
        <v>143</v>
      </c>
    </row>
    <row r="932" spans="1:51" s="14" customFormat="1" ht="12">
      <c r="A932" s="14"/>
      <c r="B932" s="235"/>
      <c r="C932" s="236"/>
      <c r="D932" s="226" t="s">
        <v>155</v>
      </c>
      <c r="E932" s="237" t="s">
        <v>19</v>
      </c>
      <c r="F932" s="238" t="s">
        <v>1365</v>
      </c>
      <c r="G932" s="236"/>
      <c r="H932" s="239">
        <v>295.96</v>
      </c>
      <c r="I932" s="240"/>
      <c r="J932" s="236"/>
      <c r="K932" s="236"/>
      <c r="L932" s="241"/>
      <c r="M932" s="242"/>
      <c r="N932" s="243"/>
      <c r="O932" s="243"/>
      <c r="P932" s="243"/>
      <c r="Q932" s="243"/>
      <c r="R932" s="243"/>
      <c r="S932" s="243"/>
      <c r="T932" s="24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5" t="s">
        <v>155</v>
      </c>
      <c r="AU932" s="245" t="s">
        <v>151</v>
      </c>
      <c r="AV932" s="14" t="s">
        <v>151</v>
      </c>
      <c r="AW932" s="14" t="s">
        <v>33</v>
      </c>
      <c r="AX932" s="14" t="s">
        <v>71</v>
      </c>
      <c r="AY932" s="245" t="s">
        <v>143</v>
      </c>
    </row>
    <row r="933" spans="1:51" s="13" customFormat="1" ht="12">
      <c r="A933" s="13"/>
      <c r="B933" s="224"/>
      <c r="C933" s="225"/>
      <c r="D933" s="226" t="s">
        <v>155</v>
      </c>
      <c r="E933" s="227" t="s">
        <v>19</v>
      </c>
      <c r="F933" s="228" t="s">
        <v>1366</v>
      </c>
      <c r="G933" s="225"/>
      <c r="H933" s="227" t="s">
        <v>19</v>
      </c>
      <c r="I933" s="229"/>
      <c r="J933" s="225"/>
      <c r="K933" s="225"/>
      <c r="L933" s="230"/>
      <c r="M933" s="231"/>
      <c r="N933" s="232"/>
      <c r="O933" s="232"/>
      <c r="P933" s="232"/>
      <c r="Q933" s="232"/>
      <c r="R933" s="232"/>
      <c r="S933" s="232"/>
      <c r="T933" s="23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4" t="s">
        <v>155</v>
      </c>
      <c r="AU933" s="234" t="s">
        <v>151</v>
      </c>
      <c r="AV933" s="13" t="s">
        <v>79</v>
      </c>
      <c r="AW933" s="13" t="s">
        <v>33</v>
      </c>
      <c r="AX933" s="13" t="s">
        <v>71</v>
      </c>
      <c r="AY933" s="234" t="s">
        <v>143</v>
      </c>
    </row>
    <row r="934" spans="1:51" s="14" customFormat="1" ht="12">
      <c r="A934" s="14"/>
      <c r="B934" s="235"/>
      <c r="C934" s="236"/>
      <c r="D934" s="226" t="s">
        <v>155</v>
      </c>
      <c r="E934" s="237" t="s">
        <v>19</v>
      </c>
      <c r="F934" s="238" t="s">
        <v>8</v>
      </c>
      <c r="G934" s="236"/>
      <c r="H934" s="239">
        <v>15</v>
      </c>
      <c r="I934" s="240"/>
      <c r="J934" s="236"/>
      <c r="K934" s="236"/>
      <c r="L934" s="241"/>
      <c r="M934" s="242"/>
      <c r="N934" s="243"/>
      <c r="O934" s="243"/>
      <c r="P934" s="243"/>
      <c r="Q934" s="243"/>
      <c r="R934" s="243"/>
      <c r="S934" s="243"/>
      <c r="T934" s="24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5" t="s">
        <v>155</v>
      </c>
      <c r="AU934" s="245" t="s">
        <v>151</v>
      </c>
      <c r="AV934" s="14" t="s">
        <v>151</v>
      </c>
      <c r="AW934" s="14" t="s">
        <v>33</v>
      </c>
      <c r="AX934" s="14" t="s">
        <v>71</v>
      </c>
      <c r="AY934" s="245" t="s">
        <v>143</v>
      </c>
    </row>
    <row r="935" spans="1:51" s="15" customFormat="1" ht="12">
      <c r="A935" s="15"/>
      <c r="B935" s="246"/>
      <c r="C935" s="247"/>
      <c r="D935" s="226" t="s">
        <v>155</v>
      </c>
      <c r="E935" s="248" t="s">
        <v>19</v>
      </c>
      <c r="F935" s="249" t="s">
        <v>171</v>
      </c>
      <c r="G935" s="247"/>
      <c r="H935" s="250">
        <v>310.96</v>
      </c>
      <c r="I935" s="251"/>
      <c r="J935" s="247"/>
      <c r="K935" s="247"/>
      <c r="L935" s="252"/>
      <c r="M935" s="253"/>
      <c r="N935" s="254"/>
      <c r="O935" s="254"/>
      <c r="P935" s="254"/>
      <c r="Q935" s="254"/>
      <c r="R935" s="254"/>
      <c r="S935" s="254"/>
      <c r="T935" s="25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56" t="s">
        <v>155</v>
      </c>
      <c r="AU935" s="256" t="s">
        <v>151</v>
      </c>
      <c r="AV935" s="15" t="s">
        <v>150</v>
      </c>
      <c r="AW935" s="15" t="s">
        <v>33</v>
      </c>
      <c r="AX935" s="15" t="s">
        <v>79</v>
      </c>
      <c r="AY935" s="256" t="s">
        <v>143</v>
      </c>
    </row>
    <row r="936" spans="1:65" s="2" customFormat="1" ht="37.8" customHeight="1">
      <c r="A936" s="40"/>
      <c r="B936" s="41"/>
      <c r="C936" s="206" t="s">
        <v>1367</v>
      </c>
      <c r="D936" s="206" t="s">
        <v>145</v>
      </c>
      <c r="E936" s="207" t="s">
        <v>1368</v>
      </c>
      <c r="F936" s="208" t="s">
        <v>1369</v>
      </c>
      <c r="G936" s="209" t="s">
        <v>148</v>
      </c>
      <c r="H936" s="210">
        <v>310.96</v>
      </c>
      <c r="I936" s="211"/>
      <c r="J936" s="212">
        <f>ROUND(I936*H936,2)</f>
        <v>0</v>
      </c>
      <c r="K936" s="208" t="s">
        <v>149</v>
      </c>
      <c r="L936" s="46"/>
      <c r="M936" s="213" t="s">
        <v>19</v>
      </c>
      <c r="N936" s="214" t="s">
        <v>43</v>
      </c>
      <c r="O936" s="86"/>
      <c r="P936" s="215">
        <f>O936*H936</f>
        <v>0</v>
      </c>
      <c r="Q936" s="215">
        <v>8E-05</v>
      </c>
      <c r="R936" s="215">
        <f>Q936*H936</f>
        <v>0.0248768</v>
      </c>
      <c r="S936" s="215">
        <v>0</v>
      </c>
      <c r="T936" s="216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17" t="s">
        <v>253</v>
      </c>
      <c r="AT936" s="217" t="s">
        <v>145</v>
      </c>
      <c r="AU936" s="217" t="s">
        <v>151</v>
      </c>
      <c r="AY936" s="19" t="s">
        <v>143</v>
      </c>
      <c r="BE936" s="218">
        <f>IF(N936="základní",J936,0)</f>
        <v>0</v>
      </c>
      <c r="BF936" s="218">
        <f>IF(N936="snížená",J936,0)</f>
        <v>0</v>
      </c>
      <c r="BG936" s="218">
        <f>IF(N936="zákl. přenesená",J936,0)</f>
        <v>0</v>
      </c>
      <c r="BH936" s="218">
        <f>IF(N936="sníž. přenesená",J936,0)</f>
        <v>0</v>
      </c>
      <c r="BI936" s="218">
        <f>IF(N936="nulová",J936,0)</f>
        <v>0</v>
      </c>
      <c r="BJ936" s="19" t="s">
        <v>151</v>
      </c>
      <c r="BK936" s="218">
        <f>ROUND(I936*H936,2)</f>
        <v>0</v>
      </c>
      <c r="BL936" s="19" t="s">
        <v>253</v>
      </c>
      <c r="BM936" s="217" t="s">
        <v>1370</v>
      </c>
    </row>
    <row r="937" spans="1:47" s="2" customFormat="1" ht="12">
      <c r="A937" s="40"/>
      <c r="B937" s="41"/>
      <c r="C937" s="42"/>
      <c r="D937" s="219" t="s">
        <v>153</v>
      </c>
      <c r="E937" s="42"/>
      <c r="F937" s="220" t="s">
        <v>1371</v>
      </c>
      <c r="G937" s="42"/>
      <c r="H937" s="42"/>
      <c r="I937" s="221"/>
      <c r="J937" s="42"/>
      <c r="K937" s="42"/>
      <c r="L937" s="46"/>
      <c r="M937" s="222"/>
      <c r="N937" s="223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153</v>
      </c>
      <c r="AU937" s="19" t="s">
        <v>151</v>
      </c>
    </row>
    <row r="938" spans="1:65" s="2" customFormat="1" ht="24.15" customHeight="1">
      <c r="A938" s="40"/>
      <c r="B938" s="41"/>
      <c r="C938" s="206" t="s">
        <v>1372</v>
      </c>
      <c r="D938" s="206" t="s">
        <v>145</v>
      </c>
      <c r="E938" s="207" t="s">
        <v>1373</v>
      </c>
      <c r="F938" s="208" t="s">
        <v>1374</v>
      </c>
      <c r="G938" s="209" t="s">
        <v>148</v>
      </c>
      <c r="H938" s="210">
        <v>310.96</v>
      </c>
      <c r="I938" s="211"/>
      <c r="J938" s="212">
        <f>ROUND(I938*H938,2)</f>
        <v>0</v>
      </c>
      <c r="K938" s="208" t="s">
        <v>149</v>
      </c>
      <c r="L938" s="46"/>
      <c r="M938" s="213" t="s">
        <v>19</v>
      </c>
      <c r="N938" s="214" t="s">
        <v>43</v>
      </c>
      <c r="O938" s="86"/>
      <c r="P938" s="215">
        <f>O938*H938</f>
        <v>0</v>
      </c>
      <c r="Q938" s="215">
        <v>0.00017</v>
      </c>
      <c r="R938" s="215">
        <f>Q938*H938</f>
        <v>0.0528632</v>
      </c>
      <c r="S938" s="215">
        <v>0</v>
      </c>
      <c r="T938" s="216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17" t="s">
        <v>253</v>
      </c>
      <c r="AT938" s="217" t="s">
        <v>145</v>
      </c>
      <c r="AU938" s="217" t="s">
        <v>151</v>
      </c>
      <c r="AY938" s="19" t="s">
        <v>143</v>
      </c>
      <c r="BE938" s="218">
        <f>IF(N938="základní",J938,0)</f>
        <v>0</v>
      </c>
      <c r="BF938" s="218">
        <f>IF(N938="snížená",J938,0)</f>
        <v>0</v>
      </c>
      <c r="BG938" s="218">
        <f>IF(N938="zákl. přenesená",J938,0)</f>
        <v>0</v>
      </c>
      <c r="BH938" s="218">
        <f>IF(N938="sníž. přenesená",J938,0)</f>
        <v>0</v>
      </c>
      <c r="BI938" s="218">
        <f>IF(N938="nulová",J938,0)</f>
        <v>0</v>
      </c>
      <c r="BJ938" s="19" t="s">
        <v>151</v>
      </c>
      <c r="BK938" s="218">
        <f>ROUND(I938*H938,2)</f>
        <v>0</v>
      </c>
      <c r="BL938" s="19" t="s">
        <v>253</v>
      </c>
      <c r="BM938" s="217" t="s">
        <v>1375</v>
      </c>
    </row>
    <row r="939" spans="1:47" s="2" customFormat="1" ht="12">
      <c r="A939" s="40"/>
      <c r="B939" s="41"/>
      <c r="C939" s="42"/>
      <c r="D939" s="219" t="s">
        <v>153</v>
      </c>
      <c r="E939" s="42"/>
      <c r="F939" s="220" t="s">
        <v>1376</v>
      </c>
      <c r="G939" s="42"/>
      <c r="H939" s="42"/>
      <c r="I939" s="221"/>
      <c r="J939" s="42"/>
      <c r="K939" s="42"/>
      <c r="L939" s="46"/>
      <c r="M939" s="222"/>
      <c r="N939" s="223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153</v>
      </c>
      <c r="AU939" s="19" t="s">
        <v>151</v>
      </c>
    </row>
    <row r="940" spans="1:65" s="2" customFormat="1" ht="24.15" customHeight="1">
      <c r="A940" s="40"/>
      <c r="B940" s="41"/>
      <c r="C940" s="206" t="s">
        <v>1377</v>
      </c>
      <c r="D940" s="206" t="s">
        <v>145</v>
      </c>
      <c r="E940" s="207" t="s">
        <v>1378</v>
      </c>
      <c r="F940" s="208" t="s">
        <v>1379</v>
      </c>
      <c r="G940" s="209" t="s">
        <v>148</v>
      </c>
      <c r="H940" s="210">
        <v>310.96</v>
      </c>
      <c r="I940" s="211"/>
      <c r="J940" s="212">
        <f>ROUND(I940*H940,2)</f>
        <v>0</v>
      </c>
      <c r="K940" s="208" t="s">
        <v>149</v>
      </c>
      <c r="L940" s="46"/>
      <c r="M940" s="213" t="s">
        <v>19</v>
      </c>
      <c r="N940" s="214" t="s">
        <v>43</v>
      </c>
      <c r="O940" s="86"/>
      <c r="P940" s="215">
        <f>O940*H940</f>
        <v>0</v>
      </c>
      <c r="Q940" s="215">
        <v>0.00014</v>
      </c>
      <c r="R940" s="215">
        <f>Q940*H940</f>
        <v>0.043534399999999994</v>
      </c>
      <c r="S940" s="215">
        <v>0</v>
      </c>
      <c r="T940" s="216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17" t="s">
        <v>253</v>
      </c>
      <c r="AT940" s="217" t="s">
        <v>145</v>
      </c>
      <c r="AU940" s="217" t="s">
        <v>151</v>
      </c>
      <c r="AY940" s="19" t="s">
        <v>143</v>
      </c>
      <c r="BE940" s="218">
        <f>IF(N940="základní",J940,0)</f>
        <v>0</v>
      </c>
      <c r="BF940" s="218">
        <f>IF(N940="snížená",J940,0)</f>
        <v>0</v>
      </c>
      <c r="BG940" s="218">
        <f>IF(N940="zákl. přenesená",J940,0)</f>
        <v>0</v>
      </c>
      <c r="BH940" s="218">
        <f>IF(N940="sníž. přenesená",J940,0)</f>
        <v>0</v>
      </c>
      <c r="BI940" s="218">
        <f>IF(N940="nulová",J940,0)</f>
        <v>0</v>
      </c>
      <c r="BJ940" s="19" t="s">
        <v>151</v>
      </c>
      <c r="BK940" s="218">
        <f>ROUND(I940*H940,2)</f>
        <v>0</v>
      </c>
      <c r="BL940" s="19" t="s">
        <v>253</v>
      </c>
      <c r="BM940" s="217" t="s">
        <v>1380</v>
      </c>
    </row>
    <row r="941" spans="1:47" s="2" customFormat="1" ht="12">
      <c r="A941" s="40"/>
      <c r="B941" s="41"/>
      <c r="C941" s="42"/>
      <c r="D941" s="219" t="s">
        <v>153</v>
      </c>
      <c r="E941" s="42"/>
      <c r="F941" s="220" t="s">
        <v>1381</v>
      </c>
      <c r="G941" s="42"/>
      <c r="H941" s="42"/>
      <c r="I941" s="221"/>
      <c r="J941" s="42"/>
      <c r="K941" s="42"/>
      <c r="L941" s="46"/>
      <c r="M941" s="222"/>
      <c r="N941" s="223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153</v>
      </c>
      <c r="AU941" s="19" t="s">
        <v>151</v>
      </c>
    </row>
    <row r="942" spans="1:65" s="2" customFormat="1" ht="24.15" customHeight="1">
      <c r="A942" s="40"/>
      <c r="B942" s="41"/>
      <c r="C942" s="206" t="s">
        <v>1382</v>
      </c>
      <c r="D942" s="206" t="s">
        <v>145</v>
      </c>
      <c r="E942" s="207" t="s">
        <v>1383</v>
      </c>
      <c r="F942" s="208" t="s">
        <v>1384</v>
      </c>
      <c r="G942" s="209" t="s">
        <v>148</v>
      </c>
      <c r="H942" s="210">
        <v>310.96</v>
      </c>
      <c r="I942" s="211"/>
      <c r="J942" s="212">
        <f>ROUND(I942*H942,2)</f>
        <v>0</v>
      </c>
      <c r="K942" s="208" t="s">
        <v>149</v>
      </c>
      <c r="L942" s="46"/>
      <c r="M942" s="213" t="s">
        <v>19</v>
      </c>
      <c r="N942" s="214" t="s">
        <v>43</v>
      </c>
      <c r="O942" s="86"/>
      <c r="P942" s="215">
        <f>O942*H942</f>
        <v>0</v>
      </c>
      <c r="Q942" s="215">
        <v>0.00012</v>
      </c>
      <c r="R942" s="215">
        <f>Q942*H942</f>
        <v>0.0373152</v>
      </c>
      <c r="S942" s="215">
        <v>0</v>
      </c>
      <c r="T942" s="216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7" t="s">
        <v>253</v>
      </c>
      <c r="AT942" s="217" t="s">
        <v>145</v>
      </c>
      <c r="AU942" s="217" t="s">
        <v>151</v>
      </c>
      <c r="AY942" s="19" t="s">
        <v>143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9" t="s">
        <v>151</v>
      </c>
      <c r="BK942" s="218">
        <f>ROUND(I942*H942,2)</f>
        <v>0</v>
      </c>
      <c r="BL942" s="19" t="s">
        <v>253</v>
      </c>
      <c r="BM942" s="217" t="s">
        <v>1385</v>
      </c>
    </row>
    <row r="943" spans="1:47" s="2" customFormat="1" ht="12">
      <c r="A943" s="40"/>
      <c r="B943" s="41"/>
      <c r="C943" s="42"/>
      <c r="D943" s="219" t="s">
        <v>153</v>
      </c>
      <c r="E943" s="42"/>
      <c r="F943" s="220" t="s">
        <v>1386</v>
      </c>
      <c r="G943" s="42"/>
      <c r="H943" s="42"/>
      <c r="I943" s="221"/>
      <c r="J943" s="42"/>
      <c r="K943" s="42"/>
      <c r="L943" s="46"/>
      <c r="M943" s="222"/>
      <c r="N943" s="223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153</v>
      </c>
      <c r="AU943" s="19" t="s">
        <v>151</v>
      </c>
    </row>
    <row r="944" spans="1:65" s="2" customFormat="1" ht="33" customHeight="1">
      <c r="A944" s="40"/>
      <c r="B944" s="41"/>
      <c r="C944" s="206" t="s">
        <v>1387</v>
      </c>
      <c r="D944" s="206" t="s">
        <v>145</v>
      </c>
      <c r="E944" s="207" t="s">
        <v>1388</v>
      </c>
      <c r="F944" s="208" t="s">
        <v>1389</v>
      </c>
      <c r="G944" s="209" t="s">
        <v>148</v>
      </c>
      <c r="H944" s="210">
        <v>618.588</v>
      </c>
      <c r="I944" s="211"/>
      <c r="J944" s="212">
        <f>ROUND(I944*H944,2)</f>
        <v>0</v>
      </c>
      <c r="K944" s="208" t="s">
        <v>149</v>
      </c>
      <c r="L944" s="46"/>
      <c r="M944" s="213" t="s">
        <v>19</v>
      </c>
      <c r="N944" s="214" t="s">
        <v>43</v>
      </c>
      <c r="O944" s="86"/>
      <c r="P944" s="215">
        <f>O944*H944</f>
        <v>0</v>
      </c>
      <c r="Q944" s="215">
        <v>0.0048</v>
      </c>
      <c r="R944" s="215">
        <f>Q944*H944</f>
        <v>2.9692223999999996</v>
      </c>
      <c r="S944" s="215">
        <v>0</v>
      </c>
      <c r="T944" s="216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17" t="s">
        <v>253</v>
      </c>
      <c r="AT944" s="217" t="s">
        <v>145</v>
      </c>
      <c r="AU944" s="217" t="s">
        <v>151</v>
      </c>
      <c r="AY944" s="19" t="s">
        <v>143</v>
      </c>
      <c r="BE944" s="218">
        <f>IF(N944="základní",J944,0)</f>
        <v>0</v>
      </c>
      <c r="BF944" s="218">
        <f>IF(N944="snížená",J944,0)</f>
        <v>0</v>
      </c>
      <c r="BG944" s="218">
        <f>IF(N944="zákl. přenesená",J944,0)</f>
        <v>0</v>
      </c>
      <c r="BH944" s="218">
        <f>IF(N944="sníž. přenesená",J944,0)</f>
        <v>0</v>
      </c>
      <c r="BI944" s="218">
        <f>IF(N944="nulová",J944,0)</f>
        <v>0</v>
      </c>
      <c r="BJ944" s="19" t="s">
        <v>151</v>
      </c>
      <c r="BK944" s="218">
        <f>ROUND(I944*H944,2)</f>
        <v>0</v>
      </c>
      <c r="BL944" s="19" t="s">
        <v>253</v>
      </c>
      <c r="BM944" s="217" t="s">
        <v>1390</v>
      </c>
    </row>
    <row r="945" spans="1:47" s="2" customFormat="1" ht="12">
      <c r="A945" s="40"/>
      <c r="B945" s="41"/>
      <c r="C945" s="42"/>
      <c r="D945" s="219" t="s">
        <v>153</v>
      </c>
      <c r="E945" s="42"/>
      <c r="F945" s="220" t="s">
        <v>1391</v>
      </c>
      <c r="G945" s="42"/>
      <c r="H945" s="42"/>
      <c r="I945" s="221"/>
      <c r="J945" s="42"/>
      <c r="K945" s="42"/>
      <c r="L945" s="46"/>
      <c r="M945" s="222"/>
      <c r="N945" s="223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153</v>
      </c>
      <c r="AU945" s="19" t="s">
        <v>151</v>
      </c>
    </row>
    <row r="946" spans="1:51" s="13" customFormat="1" ht="12">
      <c r="A946" s="13"/>
      <c r="B946" s="224"/>
      <c r="C946" s="225"/>
      <c r="D946" s="226" t="s">
        <v>155</v>
      </c>
      <c r="E946" s="227" t="s">
        <v>19</v>
      </c>
      <c r="F946" s="228" t="s">
        <v>725</v>
      </c>
      <c r="G946" s="225"/>
      <c r="H946" s="227" t="s">
        <v>19</v>
      </c>
      <c r="I946" s="229"/>
      <c r="J946" s="225"/>
      <c r="K946" s="225"/>
      <c r="L946" s="230"/>
      <c r="M946" s="231"/>
      <c r="N946" s="232"/>
      <c r="O946" s="232"/>
      <c r="P946" s="232"/>
      <c r="Q946" s="232"/>
      <c r="R946" s="232"/>
      <c r="S946" s="232"/>
      <c r="T946" s="23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4" t="s">
        <v>155</v>
      </c>
      <c r="AU946" s="234" t="s">
        <v>151</v>
      </c>
      <c r="AV946" s="13" t="s">
        <v>79</v>
      </c>
      <c r="AW946" s="13" t="s">
        <v>33</v>
      </c>
      <c r="AX946" s="13" t="s">
        <v>71</v>
      </c>
      <c r="AY946" s="234" t="s">
        <v>143</v>
      </c>
    </row>
    <row r="947" spans="1:51" s="14" customFormat="1" ht="12">
      <c r="A947" s="14"/>
      <c r="B947" s="235"/>
      <c r="C947" s="236"/>
      <c r="D947" s="226" t="s">
        <v>155</v>
      </c>
      <c r="E947" s="237" t="s">
        <v>19</v>
      </c>
      <c r="F947" s="238" t="s">
        <v>726</v>
      </c>
      <c r="G947" s="236"/>
      <c r="H947" s="239">
        <v>398.72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5" t="s">
        <v>155</v>
      </c>
      <c r="AU947" s="245" t="s">
        <v>151</v>
      </c>
      <c r="AV947" s="14" t="s">
        <v>151</v>
      </c>
      <c r="AW947" s="14" t="s">
        <v>33</v>
      </c>
      <c r="AX947" s="14" t="s">
        <v>71</v>
      </c>
      <c r="AY947" s="245" t="s">
        <v>143</v>
      </c>
    </row>
    <row r="948" spans="1:51" s="13" customFormat="1" ht="12">
      <c r="A948" s="13"/>
      <c r="B948" s="224"/>
      <c r="C948" s="225"/>
      <c r="D948" s="226" t="s">
        <v>155</v>
      </c>
      <c r="E948" s="227" t="s">
        <v>19</v>
      </c>
      <c r="F948" s="228" t="s">
        <v>727</v>
      </c>
      <c r="G948" s="225"/>
      <c r="H948" s="227" t="s">
        <v>19</v>
      </c>
      <c r="I948" s="229"/>
      <c r="J948" s="225"/>
      <c r="K948" s="225"/>
      <c r="L948" s="230"/>
      <c r="M948" s="231"/>
      <c r="N948" s="232"/>
      <c r="O948" s="232"/>
      <c r="P948" s="232"/>
      <c r="Q948" s="232"/>
      <c r="R948" s="232"/>
      <c r="S948" s="232"/>
      <c r="T948" s="23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4" t="s">
        <v>155</v>
      </c>
      <c r="AU948" s="234" t="s">
        <v>151</v>
      </c>
      <c r="AV948" s="13" t="s">
        <v>79</v>
      </c>
      <c r="AW948" s="13" t="s">
        <v>33</v>
      </c>
      <c r="AX948" s="13" t="s">
        <v>71</v>
      </c>
      <c r="AY948" s="234" t="s">
        <v>143</v>
      </c>
    </row>
    <row r="949" spans="1:51" s="14" customFormat="1" ht="12">
      <c r="A949" s="14"/>
      <c r="B949" s="235"/>
      <c r="C949" s="236"/>
      <c r="D949" s="226" t="s">
        <v>155</v>
      </c>
      <c r="E949" s="237" t="s">
        <v>19</v>
      </c>
      <c r="F949" s="238" t="s">
        <v>728</v>
      </c>
      <c r="G949" s="236"/>
      <c r="H949" s="239">
        <v>87.69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5" t="s">
        <v>155</v>
      </c>
      <c r="AU949" s="245" t="s">
        <v>151</v>
      </c>
      <c r="AV949" s="14" t="s">
        <v>151</v>
      </c>
      <c r="AW949" s="14" t="s">
        <v>33</v>
      </c>
      <c r="AX949" s="14" t="s">
        <v>71</v>
      </c>
      <c r="AY949" s="245" t="s">
        <v>143</v>
      </c>
    </row>
    <row r="950" spans="1:51" s="14" customFormat="1" ht="12">
      <c r="A950" s="14"/>
      <c r="B950" s="235"/>
      <c r="C950" s="236"/>
      <c r="D950" s="226" t="s">
        <v>155</v>
      </c>
      <c r="E950" s="237" t="s">
        <v>19</v>
      </c>
      <c r="F950" s="238" t="s">
        <v>729</v>
      </c>
      <c r="G950" s="236"/>
      <c r="H950" s="239">
        <v>20.8</v>
      </c>
      <c r="I950" s="240"/>
      <c r="J950" s="236"/>
      <c r="K950" s="236"/>
      <c r="L950" s="241"/>
      <c r="M950" s="242"/>
      <c r="N950" s="243"/>
      <c r="O950" s="243"/>
      <c r="P950" s="243"/>
      <c r="Q950" s="243"/>
      <c r="R950" s="243"/>
      <c r="S950" s="243"/>
      <c r="T950" s="24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5" t="s">
        <v>155</v>
      </c>
      <c r="AU950" s="245" t="s">
        <v>151</v>
      </c>
      <c r="AV950" s="14" t="s">
        <v>151</v>
      </c>
      <c r="AW950" s="14" t="s">
        <v>33</v>
      </c>
      <c r="AX950" s="14" t="s">
        <v>71</v>
      </c>
      <c r="AY950" s="245" t="s">
        <v>143</v>
      </c>
    </row>
    <row r="951" spans="1:51" s="13" customFormat="1" ht="12">
      <c r="A951" s="13"/>
      <c r="B951" s="224"/>
      <c r="C951" s="225"/>
      <c r="D951" s="226" t="s">
        <v>155</v>
      </c>
      <c r="E951" s="227" t="s">
        <v>19</v>
      </c>
      <c r="F951" s="228" t="s">
        <v>730</v>
      </c>
      <c r="G951" s="225"/>
      <c r="H951" s="227" t="s">
        <v>19</v>
      </c>
      <c r="I951" s="229"/>
      <c r="J951" s="225"/>
      <c r="K951" s="225"/>
      <c r="L951" s="230"/>
      <c r="M951" s="231"/>
      <c r="N951" s="232"/>
      <c r="O951" s="232"/>
      <c r="P951" s="232"/>
      <c r="Q951" s="232"/>
      <c r="R951" s="232"/>
      <c r="S951" s="232"/>
      <c r="T951" s="23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4" t="s">
        <v>155</v>
      </c>
      <c r="AU951" s="234" t="s">
        <v>151</v>
      </c>
      <c r="AV951" s="13" t="s">
        <v>79</v>
      </c>
      <c r="AW951" s="13" t="s">
        <v>33</v>
      </c>
      <c r="AX951" s="13" t="s">
        <v>71</v>
      </c>
      <c r="AY951" s="234" t="s">
        <v>143</v>
      </c>
    </row>
    <row r="952" spans="1:51" s="14" customFormat="1" ht="12">
      <c r="A952" s="14"/>
      <c r="B952" s="235"/>
      <c r="C952" s="236"/>
      <c r="D952" s="226" t="s">
        <v>155</v>
      </c>
      <c r="E952" s="237" t="s">
        <v>19</v>
      </c>
      <c r="F952" s="238" t="s">
        <v>731</v>
      </c>
      <c r="G952" s="236"/>
      <c r="H952" s="239">
        <v>111.378</v>
      </c>
      <c r="I952" s="240"/>
      <c r="J952" s="236"/>
      <c r="K952" s="236"/>
      <c r="L952" s="241"/>
      <c r="M952" s="242"/>
      <c r="N952" s="243"/>
      <c r="O952" s="243"/>
      <c r="P952" s="243"/>
      <c r="Q952" s="243"/>
      <c r="R952" s="243"/>
      <c r="S952" s="243"/>
      <c r="T952" s="24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5" t="s">
        <v>155</v>
      </c>
      <c r="AU952" s="245" t="s">
        <v>151</v>
      </c>
      <c r="AV952" s="14" t="s">
        <v>151</v>
      </c>
      <c r="AW952" s="14" t="s">
        <v>33</v>
      </c>
      <c r="AX952" s="14" t="s">
        <v>71</v>
      </c>
      <c r="AY952" s="245" t="s">
        <v>143</v>
      </c>
    </row>
    <row r="953" spans="1:51" s="15" customFormat="1" ht="12">
      <c r="A953" s="15"/>
      <c r="B953" s="246"/>
      <c r="C953" s="247"/>
      <c r="D953" s="226" t="s">
        <v>155</v>
      </c>
      <c r="E953" s="248" t="s">
        <v>19</v>
      </c>
      <c r="F953" s="249" t="s">
        <v>171</v>
      </c>
      <c r="G953" s="247"/>
      <c r="H953" s="250">
        <v>618.588</v>
      </c>
      <c r="I953" s="251"/>
      <c r="J953" s="247"/>
      <c r="K953" s="247"/>
      <c r="L953" s="252"/>
      <c r="M953" s="253"/>
      <c r="N953" s="254"/>
      <c r="O953" s="254"/>
      <c r="P953" s="254"/>
      <c r="Q953" s="254"/>
      <c r="R953" s="254"/>
      <c r="S953" s="254"/>
      <c r="T953" s="25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56" t="s">
        <v>155</v>
      </c>
      <c r="AU953" s="256" t="s">
        <v>151</v>
      </c>
      <c r="AV953" s="15" t="s">
        <v>150</v>
      </c>
      <c r="AW953" s="15" t="s">
        <v>33</v>
      </c>
      <c r="AX953" s="15" t="s">
        <v>79</v>
      </c>
      <c r="AY953" s="256" t="s">
        <v>143</v>
      </c>
    </row>
    <row r="954" spans="1:63" s="12" customFormat="1" ht="22.8" customHeight="1">
      <c r="A954" s="12"/>
      <c r="B954" s="190"/>
      <c r="C954" s="191"/>
      <c r="D954" s="192" t="s">
        <v>70</v>
      </c>
      <c r="E954" s="204" t="s">
        <v>1392</v>
      </c>
      <c r="F954" s="204" t="s">
        <v>1393</v>
      </c>
      <c r="G954" s="191"/>
      <c r="H954" s="191"/>
      <c r="I954" s="194"/>
      <c r="J954" s="205">
        <f>BK954</f>
        <v>0</v>
      </c>
      <c r="K954" s="191"/>
      <c r="L954" s="196"/>
      <c r="M954" s="197"/>
      <c r="N954" s="198"/>
      <c r="O954" s="198"/>
      <c r="P954" s="199">
        <f>SUM(P955:P974)</f>
        <v>0</v>
      </c>
      <c r="Q954" s="198"/>
      <c r="R954" s="199">
        <f>SUM(R955:R974)</f>
        <v>0.27203915945</v>
      </c>
      <c r="S954" s="198"/>
      <c r="T954" s="200">
        <f>SUM(T955:T974)</f>
        <v>0</v>
      </c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R954" s="201" t="s">
        <v>151</v>
      </c>
      <c r="AT954" s="202" t="s">
        <v>70</v>
      </c>
      <c r="AU954" s="202" t="s">
        <v>79</v>
      </c>
      <c r="AY954" s="201" t="s">
        <v>143</v>
      </c>
      <c r="BK954" s="203">
        <f>SUM(BK955:BK974)</f>
        <v>0</v>
      </c>
    </row>
    <row r="955" spans="1:65" s="2" customFormat="1" ht="24.15" customHeight="1">
      <c r="A955" s="40"/>
      <c r="B955" s="41"/>
      <c r="C955" s="206" t="s">
        <v>1394</v>
      </c>
      <c r="D955" s="206" t="s">
        <v>145</v>
      </c>
      <c r="E955" s="207" t="s">
        <v>1395</v>
      </c>
      <c r="F955" s="208" t="s">
        <v>1396</v>
      </c>
      <c r="G955" s="209" t="s">
        <v>148</v>
      </c>
      <c r="H955" s="210">
        <v>471.124</v>
      </c>
      <c r="I955" s="211"/>
      <c r="J955" s="212">
        <f>ROUND(I955*H955,2)</f>
        <v>0</v>
      </c>
      <c r="K955" s="208" t="s">
        <v>149</v>
      </c>
      <c r="L955" s="46"/>
      <c r="M955" s="213" t="s">
        <v>19</v>
      </c>
      <c r="N955" s="214" t="s">
        <v>43</v>
      </c>
      <c r="O955" s="86"/>
      <c r="P955" s="215">
        <f>O955*H955</f>
        <v>0</v>
      </c>
      <c r="Q955" s="215">
        <v>0.00021</v>
      </c>
      <c r="R955" s="215">
        <f>Q955*H955</f>
        <v>0.09893604</v>
      </c>
      <c r="S955" s="215">
        <v>0</v>
      </c>
      <c r="T955" s="216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17" t="s">
        <v>253</v>
      </c>
      <c r="AT955" s="217" t="s">
        <v>145</v>
      </c>
      <c r="AU955" s="217" t="s">
        <v>151</v>
      </c>
      <c r="AY955" s="19" t="s">
        <v>143</v>
      </c>
      <c r="BE955" s="218">
        <f>IF(N955="základní",J955,0)</f>
        <v>0</v>
      </c>
      <c r="BF955" s="218">
        <f>IF(N955="snížená",J955,0)</f>
        <v>0</v>
      </c>
      <c r="BG955" s="218">
        <f>IF(N955="zákl. přenesená",J955,0)</f>
        <v>0</v>
      </c>
      <c r="BH955" s="218">
        <f>IF(N955="sníž. přenesená",J955,0)</f>
        <v>0</v>
      </c>
      <c r="BI955" s="218">
        <f>IF(N955="nulová",J955,0)</f>
        <v>0</v>
      </c>
      <c r="BJ955" s="19" t="s">
        <v>151</v>
      </c>
      <c r="BK955" s="218">
        <f>ROUND(I955*H955,2)</f>
        <v>0</v>
      </c>
      <c r="BL955" s="19" t="s">
        <v>253</v>
      </c>
      <c r="BM955" s="217" t="s">
        <v>1397</v>
      </c>
    </row>
    <row r="956" spans="1:47" s="2" customFormat="1" ht="12">
      <c r="A956" s="40"/>
      <c r="B956" s="41"/>
      <c r="C956" s="42"/>
      <c r="D956" s="219" t="s">
        <v>153</v>
      </c>
      <c r="E956" s="42"/>
      <c r="F956" s="220" t="s">
        <v>1398</v>
      </c>
      <c r="G956" s="42"/>
      <c r="H956" s="42"/>
      <c r="I956" s="221"/>
      <c r="J956" s="42"/>
      <c r="K956" s="42"/>
      <c r="L956" s="46"/>
      <c r="M956" s="222"/>
      <c r="N956" s="223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153</v>
      </c>
      <c r="AU956" s="19" t="s">
        <v>151</v>
      </c>
    </row>
    <row r="957" spans="1:51" s="13" customFormat="1" ht="12">
      <c r="A957" s="13"/>
      <c r="B957" s="224"/>
      <c r="C957" s="225"/>
      <c r="D957" s="226" t="s">
        <v>155</v>
      </c>
      <c r="E957" s="227" t="s">
        <v>19</v>
      </c>
      <c r="F957" s="228" t="s">
        <v>1399</v>
      </c>
      <c r="G957" s="225"/>
      <c r="H957" s="227" t="s">
        <v>19</v>
      </c>
      <c r="I957" s="229"/>
      <c r="J957" s="225"/>
      <c r="K957" s="225"/>
      <c r="L957" s="230"/>
      <c r="M957" s="231"/>
      <c r="N957" s="232"/>
      <c r="O957" s="232"/>
      <c r="P957" s="232"/>
      <c r="Q957" s="232"/>
      <c r="R957" s="232"/>
      <c r="S957" s="232"/>
      <c r="T957" s="23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4" t="s">
        <v>155</v>
      </c>
      <c r="AU957" s="234" t="s">
        <v>151</v>
      </c>
      <c r="AV957" s="13" t="s">
        <v>79</v>
      </c>
      <c r="AW957" s="13" t="s">
        <v>33</v>
      </c>
      <c r="AX957" s="13" t="s">
        <v>71</v>
      </c>
      <c r="AY957" s="234" t="s">
        <v>143</v>
      </c>
    </row>
    <row r="958" spans="1:51" s="14" customFormat="1" ht="12">
      <c r="A958" s="14"/>
      <c r="B958" s="235"/>
      <c r="C958" s="236"/>
      <c r="D958" s="226" t="s">
        <v>155</v>
      </c>
      <c r="E958" s="237" t="s">
        <v>19</v>
      </c>
      <c r="F958" s="238" t="s">
        <v>1400</v>
      </c>
      <c r="G958" s="236"/>
      <c r="H958" s="239">
        <v>105.424</v>
      </c>
      <c r="I958" s="240"/>
      <c r="J958" s="236"/>
      <c r="K958" s="236"/>
      <c r="L958" s="241"/>
      <c r="M958" s="242"/>
      <c r="N958" s="243"/>
      <c r="O958" s="243"/>
      <c r="P958" s="243"/>
      <c r="Q958" s="243"/>
      <c r="R958" s="243"/>
      <c r="S958" s="243"/>
      <c r="T958" s="24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5" t="s">
        <v>155</v>
      </c>
      <c r="AU958" s="245" t="s">
        <v>151</v>
      </c>
      <c r="AV958" s="14" t="s">
        <v>151</v>
      </c>
      <c r="AW958" s="14" t="s">
        <v>33</v>
      </c>
      <c r="AX958" s="14" t="s">
        <v>71</v>
      </c>
      <c r="AY958" s="245" t="s">
        <v>143</v>
      </c>
    </row>
    <row r="959" spans="1:51" s="13" customFormat="1" ht="12">
      <c r="A959" s="13"/>
      <c r="B959" s="224"/>
      <c r="C959" s="225"/>
      <c r="D959" s="226" t="s">
        <v>155</v>
      </c>
      <c r="E959" s="227" t="s">
        <v>19</v>
      </c>
      <c r="F959" s="228" t="s">
        <v>287</v>
      </c>
      <c r="G959" s="225"/>
      <c r="H959" s="227" t="s">
        <v>19</v>
      </c>
      <c r="I959" s="229"/>
      <c r="J959" s="225"/>
      <c r="K959" s="225"/>
      <c r="L959" s="230"/>
      <c r="M959" s="231"/>
      <c r="N959" s="232"/>
      <c r="O959" s="232"/>
      <c r="P959" s="232"/>
      <c r="Q959" s="232"/>
      <c r="R959" s="232"/>
      <c r="S959" s="232"/>
      <c r="T959" s="23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4" t="s">
        <v>155</v>
      </c>
      <c r="AU959" s="234" t="s">
        <v>151</v>
      </c>
      <c r="AV959" s="13" t="s">
        <v>79</v>
      </c>
      <c r="AW959" s="13" t="s">
        <v>33</v>
      </c>
      <c r="AX959" s="13" t="s">
        <v>71</v>
      </c>
      <c r="AY959" s="234" t="s">
        <v>143</v>
      </c>
    </row>
    <row r="960" spans="1:51" s="14" customFormat="1" ht="12">
      <c r="A960" s="14"/>
      <c r="B960" s="235"/>
      <c r="C960" s="236"/>
      <c r="D960" s="226" t="s">
        <v>155</v>
      </c>
      <c r="E960" s="237" t="s">
        <v>19</v>
      </c>
      <c r="F960" s="238" t="s">
        <v>288</v>
      </c>
      <c r="G960" s="236"/>
      <c r="H960" s="239">
        <v>303.82</v>
      </c>
      <c r="I960" s="240"/>
      <c r="J960" s="236"/>
      <c r="K960" s="236"/>
      <c r="L960" s="241"/>
      <c r="M960" s="242"/>
      <c r="N960" s="243"/>
      <c r="O960" s="243"/>
      <c r="P960" s="243"/>
      <c r="Q960" s="243"/>
      <c r="R960" s="243"/>
      <c r="S960" s="243"/>
      <c r="T960" s="24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5" t="s">
        <v>155</v>
      </c>
      <c r="AU960" s="245" t="s">
        <v>151</v>
      </c>
      <c r="AV960" s="14" t="s">
        <v>151</v>
      </c>
      <c r="AW960" s="14" t="s">
        <v>33</v>
      </c>
      <c r="AX960" s="14" t="s">
        <v>71</v>
      </c>
      <c r="AY960" s="245" t="s">
        <v>143</v>
      </c>
    </row>
    <row r="961" spans="1:51" s="13" customFormat="1" ht="12">
      <c r="A961" s="13"/>
      <c r="B961" s="224"/>
      <c r="C961" s="225"/>
      <c r="D961" s="226" t="s">
        <v>155</v>
      </c>
      <c r="E961" s="227" t="s">
        <v>19</v>
      </c>
      <c r="F961" s="228" t="s">
        <v>1401</v>
      </c>
      <c r="G961" s="225"/>
      <c r="H961" s="227" t="s">
        <v>19</v>
      </c>
      <c r="I961" s="229"/>
      <c r="J961" s="225"/>
      <c r="K961" s="225"/>
      <c r="L961" s="230"/>
      <c r="M961" s="231"/>
      <c r="N961" s="232"/>
      <c r="O961" s="232"/>
      <c r="P961" s="232"/>
      <c r="Q961" s="232"/>
      <c r="R961" s="232"/>
      <c r="S961" s="232"/>
      <c r="T961" s="23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4" t="s">
        <v>155</v>
      </c>
      <c r="AU961" s="234" t="s">
        <v>151</v>
      </c>
      <c r="AV961" s="13" t="s">
        <v>79</v>
      </c>
      <c r="AW961" s="13" t="s">
        <v>33</v>
      </c>
      <c r="AX961" s="13" t="s">
        <v>71</v>
      </c>
      <c r="AY961" s="234" t="s">
        <v>143</v>
      </c>
    </row>
    <row r="962" spans="1:51" s="14" customFormat="1" ht="12">
      <c r="A962" s="14"/>
      <c r="B962" s="235"/>
      <c r="C962" s="236"/>
      <c r="D962" s="226" t="s">
        <v>155</v>
      </c>
      <c r="E962" s="237" t="s">
        <v>19</v>
      </c>
      <c r="F962" s="238" t="s">
        <v>302</v>
      </c>
      <c r="G962" s="236"/>
      <c r="H962" s="239">
        <v>61.88</v>
      </c>
      <c r="I962" s="240"/>
      <c r="J962" s="236"/>
      <c r="K962" s="236"/>
      <c r="L962" s="241"/>
      <c r="M962" s="242"/>
      <c r="N962" s="243"/>
      <c r="O962" s="243"/>
      <c r="P962" s="243"/>
      <c r="Q962" s="243"/>
      <c r="R962" s="243"/>
      <c r="S962" s="243"/>
      <c r="T962" s="24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5" t="s">
        <v>155</v>
      </c>
      <c r="AU962" s="245" t="s">
        <v>151</v>
      </c>
      <c r="AV962" s="14" t="s">
        <v>151</v>
      </c>
      <c r="AW962" s="14" t="s">
        <v>33</v>
      </c>
      <c r="AX962" s="14" t="s">
        <v>71</v>
      </c>
      <c r="AY962" s="245" t="s">
        <v>143</v>
      </c>
    </row>
    <row r="963" spans="1:51" s="15" customFormat="1" ht="12">
      <c r="A963" s="15"/>
      <c r="B963" s="246"/>
      <c r="C963" s="247"/>
      <c r="D963" s="226" t="s">
        <v>155</v>
      </c>
      <c r="E963" s="248" t="s">
        <v>19</v>
      </c>
      <c r="F963" s="249" t="s">
        <v>171</v>
      </c>
      <c r="G963" s="247"/>
      <c r="H963" s="250">
        <v>471.124</v>
      </c>
      <c r="I963" s="251"/>
      <c r="J963" s="247"/>
      <c r="K963" s="247"/>
      <c r="L963" s="252"/>
      <c r="M963" s="253"/>
      <c r="N963" s="254"/>
      <c r="O963" s="254"/>
      <c r="P963" s="254"/>
      <c r="Q963" s="254"/>
      <c r="R963" s="254"/>
      <c r="S963" s="254"/>
      <c r="T963" s="25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56" t="s">
        <v>155</v>
      </c>
      <c r="AU963" s="256" t="s">
        <v>151</v>
      </c>
      <c r="AV963" s="15" t="s">
        <v>150</v>
      </c>
      <c r="AW963" s="15" t="s">
        <v>33</v>
      </c>
      <c r="AX963" s="15" t="s">
        <v>79</v>
      </c>
      <c r="AY963" s="256" t="s">
        <v>143</v>
      </c>
    </row>
    <row r="964" spans="1:65" s="2" customFormat="1" ht="33" customHeight="1">
      <c r="A964" s="40"/>
      <c r="B964" s="41"/>
      <c r="C964" s="206" t="s">
        <v>1402</v>
      </c>
      <c r="D964" s="206" t="s">
        <v>145</v>
      </c>
      <c r="E964" s="207" t="s">
        <v>1403</v>
      </c>
      <c r="F964" s="208" t="s">
        <v>1404</v>
      </c>
      <c r="G964" s="209" t="s">
        <v>148</v>
      </c>
      <c r="H964" s="210">
        <v>471.124</v>
      </c>
      <c r="I964" s="211"/>
      <c r="J964" s="212">
        <f>ROUND(I964*H964,2)</f>
        <v>0</v>
      </c>
      <c r="K964" s="208" t="s">
        <v>149</v>
      </c>
      <c r="L964" s="46"/>
      <c r="M964" s="213" t="s">
        <v>19</v>
      </c>
      <c r="N964" s="214" t="s">
        <v>43</v>
      </c>
      <c r="O964" s="86"/>
      <c r="P964" s="215">
        <f>O964*H964</f>
        <v>0</v>
      </c>
      <c r="Q964" s="215">
        <v>0.0002012</v>
      </c>
      <c r="R964" s="215">
        <f>Q964*H964</f>
        <v>0.09479014880000002</v>
      </c>
      <c r="S964" s="215">
        <v>0</v>
      </c>
      <c r="T964" s="216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17" t="s">
        <v>253</v>
      </c>
      <c r="AT964" s="217" t="s">
        <v>145</v>
      </c>
      <c r="AU964" s="217" t="s">
        <v>151</v>
      </c>
      <c r="AY964" s="19" t="s">
        <v>143</v>
      </c>
      <c r="BE964" s="218">
        <f>IF(N964="základní",J964,0)</f>
        <v>0</v>
      </c>
      <c r="BF964" s="218">
        <f>IF(N964="snížená",J964,0)</f>
        <v>0</v>
      </c>
      <c r="BG964" s="218">
        <f>IF(N964="zákl. přenesená",J964,0)</f>
        <v>0</v>
      </c>
      <c r="BH964" s="218">
        <f>IF(N964="sníž. přenesená",J964,0)</f>
        <v>0</v>
      </c>
      <c r="BI964" s="218">
        <f>IF(N964="nulová",J964,0)</f>
        <v>0</v>
      </c>
      <c r="BJ964" s="19" t="s">
        <v>151</v>
      </c>
      <c r="BK964" s="218">
        <f>ROUND(I964*H964,2)</f>
        <v>0</v>
      </c>
      <c r="BL964" s="19" t="s">
        <v>253</v>
      </c>
      <c r="BM964" s="217" t="s">
        <v>1405</v>
      </c>
    </row>
    <row r="965" spans="1:47" s="2" customFormat="1" ht="12">
      <c r="A965" s="40"/>
      <c r="B965" s="41"/>
      <c r="C965" s="42"/>
      <c r="D965" s="219" t="s">
        <v>153</v>
      </c>
      <c r="E965" s="42"/>
      <c r="F965" s="220" t="s">
        <v>1406</v>
      </c>
      <c r="G965" s="42"/>
      <c r="H965" s="42"/>
      <c r="I965" s="221"/>
      <c r="J965" s="42"/>
      <c r="K965" s="42"/>
      <c r="L965" s="46"/>
      <c r="M965" s="222"/>
      <c r="N965" s="223"/>
      <c r="O965" s="86"/>
      <c r="P965" s="86"/>
      <c r="Q965" s="86"/>
      <c r="R965" s="86"/>
      <c r="S965" s="86"/>
      <c r="T965" s="87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9" t="s">
        <v>153</v>
      </c>
      <c r="AU965" s="19" t="s">
        <v>151</v>
      </c>
    </row>
    <row r="966" spans="1:65" s="2" customFormat="1" ht="37.8" customHeight="1">
      <c r="A966" s="40"/>
      <c r="B966" s="41"/>
      <c r="C966" s="206" t="s">
        <v>1407</v>
      </c>
      <c r="D966" s="206" t="s">
        <v>145</v>
      </c>
      <c r="E966" s="207" t="s">
        <v>1408</v>
      </c>
      <c r="F966" s="208" t="s">
        <v>1409</v>
      </c>
      <c r="G966" s="209" t="s">
        <v>148</v>
      </c>
      <c r="H966" s="210">
        <v>438.105</v>
      </c>
      <c r="I966" s="211"/>
      <c r="J966" s="212">
        <f>ROUND(I966*H966,2)</f>
        <v>0</v>
      </c>
      <c r="K966" s="208" t="s">
        <v>149</v>
      </c>
      <c r="L966" s="46"/>
      <c r="M966" s="213" t="s">
        <v>19</v>
      </c>
      <c r="N966" s="214" t="s">
        <v>43</v>
      </c>
      <c r="O966" s="86"/>
      <c r="P966" s="215">
        <f>O966*H966</f>
        <v>0</v>
      </c>
      <c r="Q966" s="215">
        <v>1.713E-05</v>
      </c>
      <c r="R966" s="215">
        <f>Q966*H966</f>
        <v>0.00750473865</v>
      </c>
      <c r="S966" s="215">
        <v>0</v>
      </c>
      <c r="T966" s="216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17" t="s">
        <v>253</v>
      </c>
      <c r="AT966" s="217" t="s">
        <v>145</v>
      </c>
      <c r="AU966" s="217" t="s">
        <v>151</v>
      </c>
      <c r="AY966" s="19" t="s">
        <v>143</v>
      </c>
      <c r="BE966" s="218">
        <f>IF(N966="základní",J966,0)</f>
        <v>0</v>
      </c>
      <c r="BF966" s="218">
        <f>IF(N966="snížená",J966,0)</f>
        <v>0</v>
      </c>
      <c r="BG966" s="218">
        <f>IF(N966="zákl. přenesená",J966,0)</f>
        <v>0</v>
      </c>
      <c r="BH966" s="218">
        <f>IF(N966="sníž. přenesená",J966,0)</f>
        <v>0</v>
      </c>
      <c r="BI966" s="218">
        <f>IF(N966="nulová",J966,0)</f>
        <v>0</v>
      </c>
      <c r="BJ966" s="19" t="s">
        <v>151</v>
      </c>
      <c r="BK966" s="218">
        <f>ROUND(I966*H966,2)</f>
        <v>0</v>
      </c>
      <c r="BL966" s="19" t="s">
        <v>253</v>
      </c>
      <c r="BM966" s="217" t="s">
        <v>1410</v>
      </c>
    </row>
    <row r="967" spans="1:47" s="2" customFormat="1" ht="12">
      <c r="A967" s="40"/>
      <c r="B967" s="41"/>
      <c r="C967" s="42"/>
      <c r="D967" s="219" t="s">
        <v>153</v>
      </c>
      <c r="E967" s="42"/>
      <c r="F967" s="220" t="s">
        <v>1411</v>
      </c>
      <c r="G967" s="42"/>
      <c r="H967" s="42"/>
      <c r="I967" s="221"/>
      <c r="J967" s="42"/>
      <c r="K967" s="42"/>
      <c r="L967" s="46"/>
      <c r="M967" s="222"/>
      <c r="N967" s="223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153</v>
      </c>
      <c r="AU967" s="19" t="s">
        <v>151</v>
      </c>
    </row>
    <row r="968" spans="1:51" s="13" customFormat="1" ht="12">
      <c r="A968" s="13"/>
      <c r="B968" s="224"/>
      <c r="C968" s="225"/>
      <c r="D968" s="226" t="s">
        <v>155</v>
      </c>
      <c r="E968" s="227" t="s">
        <v>19</v>
      </c>
      <c r="F968" s="228" t="s">
        <v>1412</v>
      </c>
      <c r="G968" s="225"/>
      <c r="H968" s="227" t="s">
        <v>19</v>
      </c>
      <c r="I968" s="229"/>
      <c r="J968" s="225"/>
      <c r="K968" s="225"/>
      <c r="L968" s="230"/>
      <c r="M968" s="231"/>
      <c r="N968" s="232"/>
      <c r="O968" s="232"/>
      <c r="P968" s="232"/>
      <c r="Q968" s="232"/>
      <c r="R968" s="232"/>
      <c r="S968" s="232"/>
      <c r="T968" s="23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4" t="s">
        <v>155</v>
      </c>
      <c r="AU968" s="234" t="s">
        <v>151</v>
      </c>
      <c r="AV968" s="13" t="s">
        <v>79</v>
      </c>
      <c r="AW968" s="13" t="s">
        <v>33</v>
      </c>
      <c r="AX968" s="13" t="s">
        <v>71</v>
      </c>
      <c r="AY968" s="234" t="s">
        <v>143</v>
      </c>
    </row>
    <row r="969" spans="1:51" s="14" customFormat="1" ht="12">
      <c r="A969" s="14"/>
      <c r="B969" s="235"/>
      <c r="C969" s="236"/>
      <c r="D969" s="226" t="s">
        <v>155</v>
      </c>
      <c r="E969" s="237" t="s">
        <v>19</v>
      </c>
      <c r="F969" s="238" t="s">
        <v>484</v>
      </c>
      <c r="G969" s="236"/>
      <c r="H969" s="239">
        <v>438.105</v>
      </c>
      <c r="I969" s="240"/>
      <c r="J969" s="236"/>
      <c r="K969" s="236"/>
      <c r="L969" s="241"/>
      <c r="M969" s="242"/>
      <c r="N969" s="243"/>
      <c r="O969" s="243"/>
      <c r="P969" s="243"/>
      <c r="Q969" s="243"/>
      <c r="R969" s="243"/>
      <c r="S969" s="243"/>
      <c r="T969" s="24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5" t="s">
        <v>155</v>
      </c>
      <c r="AU969" s="245" t="s">
        <v>151</v>
      </c>
      <c r="AV969" s="14" t="s">
        <v>151</v>
      </c>
      <c r="AW969" s="14" t="s">
        <v>33</v>
      </c>
      <c r="AX969" s="14" t="s">
        <v>79</v>
      </c>
      <c r="AY969" s="245" t="s">
        <v>143</v>
      </c>
    </row>
    <row r="970" spans="1:65" s="2" customFormat="1" ht="24.15" customHeight="1">
      <c r="A970" s="40"/>
      <c r="B970" s="41"/>
      <c r="C970" s="206" t="s">
        <v>1413</v>
      </c>
      <c r="D970" s="206" t="s">
        <v>145</v>
      </c>
      <c r="E970" s="207" t="s">
        <v>1414</v>
      </c>
      <c r="F970" s="208" t="s">
        <v>1415</v>
      </c>
      <c r="G970" s="209" t="s">
        <v>148</v>
      </c>
      <c r="H970" s="210">
        <v>550</v>
      </c>
      <c r="I970" s="211"/>
      <c r="J970" s="212">
        <f>ROUND(I970*H970,2)</f>
        <v>0</v>
      </c>
      <c r="K970" s="208" t="s">
        <v>149</v>
      </c>
      <c r="L970" s="46"/>
      <c r="M970" s="213" t="s">
        <v>19</v>
      </c>
      <c r="N970" s="214" t="s">
        <v>43</v>
      </c>
      <c r="O970" s="86"/>
      <c r="P970" s="215">
        <f>O970*H970</f>
        <v>0</v>
      </c>
      <c r="Q970" s="215">
        <v>6.25E-06</v>
      </c>
      <c r="R970" s="215">
        <f>Q970*H970</f>
        <v>0.0034375</v>
      </c>
      <c r="S970" s="215">
        <v>0</v>
      </c>
      <c r="T970" s="216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17" t="s">
        <v>253</v>
      </c>
      <c r="AT970" s="217" t="s">
        <v>145</v>
      </c>
      <c r="AU970" s="217" t="s">
        <v>151</v>
      </c>
      <c r="AY970" s="19" t="s">
        <v>143</v>
      </c>
      <c r="BE970" s="218">
        <f>IF(N970="základní",J970,0)</f>
        <v>0</v>
      </c>
      <c r="BF970" s="218">
        <f>IF(N970="snížená",J970,0)</f>
        <v>0</v>
      </c>
      <c r="BG970" s="218">
        <f>IF(N970="zákl. přenesená",J970,0)</f>
        <v>0</v>
      </c>
      <c r="BH970" s="218">
        <f>IF(N970="sníž. přenesená",J970,0)</f>
        <v>0</v>
      </c>
      <c r="BI970" s="218">
        <f>IF(N970="nulová",J970,0)</f>
        <v>0</v>
      </c>
      <c r="BJ970" s="19" t="s">
        <v>151</v>
      </c>
      <c r="BK970" s="218">
        <f>ROUND(I970*H970,2)</f>
        <v>0</v>
      </c>
      <c r="BL970" s="19" t="s">
        <v>253</v>
      </c>
      <c r="BM970" s="217" t="s">
        <v>1416</v>
      </c>
    </row>
    <row r="971" spans="1:47" s="2" customFormat="1" ht="12">
      <c r="A971" s="40"/>
      <c r="B971" s="41"/>
      <c r="C971" s="42"/>
      <c r="D971" s="219" t="s">
        <v>153</v>
      </c>
      <c r="E971" s="42"/>
      <c r="F971" s="220" t="s">
        <v>1417</v>
      </c>
      <c r="G971" s="42"/>
      <c r="H971" s="42"/>
      <c r="I971" s="221"/>
      <c r="J971" s="42"/>
      <c r="K971" s="42"/>
      <c r="L971" s="46"/>
      <c r="M971" s="222"/>
      <c r="N971" s="223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153</v>
      </c>
      <c r="AU971" s="19" t="s">
        <v>151</v>
      </c>
    </row>
    <row r="972" spans="1:47" s="2" customFormat="1" ht="12">
      <c r="A972" s="40"/>
      <c r="B972" s="41"/>
      <c r="C972" s="42"/>
      <c r="D972" s="226" t="s">
        <v>213</v>
      </c>
      <c r="E972" s="42"/>
      <c r="F972" s="257" t="s">
        <v>1418</v>
      </c>
      <c r="G972" s="42"/>
      <c r="H972" s="42"/>
      <c r="I972" s="221"/>
      <c r="J972" s="42"/>
      <c r="K972" s="42"/>
      <c r="L972" s="46"/>
      <c r="M972" s="222"/>
      <c r="N972" s="223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213</v>
      </c>
      <c r="AU972" s="19" t="s">
        <v>151</v>
      </c>
    </row>
    <row r="973" spans="1:65" s="2" customFormat="1" ht="37.8" customHeight="1">
      <c r="A973" s="40"/>
      <c r="B973" s="41"/>
      <c r="C973" s="206" t="s">
        <v>1419</v>
      </c>
      <c r="D973" s="206" t="s">
        <v>145</v>
      </c>
      <c r="E973" s="207" t="s">
        <v>1420</v>
      </c>
      <c r="F973" s="208" t="s">
        <v>1421</v>
      </c>
      <c r="G973" s="209" t="s">
        <v>148</v>
      </c>
      <c r="H973" s="210">
        <v>471.124</v>
      </c>
      <c r="I973" s="211"/>
      <c r="J973" s="212">
        <f>ROUND(I973*H973,2)</f>
        <v>0</v>
      </c>
      <c r="K973" s="208" t="s">
        <v>149</v>
      </c>
      <c r="L973" s="46"/>
      <c r="M973" s="213" t="s">
        <v>19</v>
      </c>
      <c r="N973" s="214" t="s">
        <v>43</v>
      </c>
      <c r="O973" s="86"/>
      <c r="P973" s="215">
        <f>O973*H973</f>
        <v>0</v>
      </c>
      <c r="Q973" s="215">
        <v>0.000143</v>
      </c>
      <c r="R973" s="215">
        <f>Q973*H973</f>
        <v>0.067370732</v>
      </c>
      <c r="S973" s="215">
        <v>0</v>
      </c>
      <c r="T973" s="216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17" t="s">
        <v>253</v>
      </c>
      <c r="AT973" s="217" t="s">
        <v>145</v>
      </c>
      <c r="AU973" s="217" t="s">
        <v>151</v>
      </c>
      <c r="AY973" s="19" t="s">
        <v>143</v>
      </c>
      <c r="BE973" s="218">
        <f>IF(N973="základní",J973,0)</f>
        <v>0</v>
      </c>
      <c r="BF973" s="218">
        <f>IF(N973="snížená",J973,0)</f>
        <v>0</v>
      </c>
      <c r="BG973" s="218">
        <f>IF(N973="zákl. přenesená",J973,0)</f>
        <v>0</v>
      </c>
      <c r="BH973" s="218">
        <f>IF(N973="sníž. přenesená",J973,0)</f>
        <v>0</v>
      </c>
      <c r="BI973" s="218">
        <f>IF(N973="nulová",J973,0)</f>
        <v>0</v>
      </c>
      <c r="BJ973" s="19" t="s">
        <v>151</v>
      </c>
      <c r="BK973" s="218">
        <f>ROUND(I973*H973,2)</f>
        <v>0</v>
      </c>
      <c r="BL973" s="19" t="s">
        <v>253</v>
      </c>
      <c r="BM973" s="217" t="s">
        <v>1422</v>
      </c>
    </row>
    <row r="974" spans="1:47" s="2" customFormat="1" ht="12">
      <c r="A974" s="40"/>
      <c r="B974" s="41"/>
      <c r="C974" s="42"/>
      <c r="D974" s="219" t="s">
        <v>153</v>
      </c>
      <c r="E974" s="42"/>
      <c r="F974" s="220" t="s">
        <v>1423</v>
      </c>
      <c r="G974" s="42"/>
      <c r="H974" s="42"/>
      <c r="I974" s="221"/>
      <c r="J974" s="42"/>
      <c r="K974" s="42"/>
      <c r="L974" s="46"/>
      <c r="M974" s="222"/>
      <c r="N974" s="223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153</v>
      </c>
      <c r="AU974" s="19" t="s">
        <v>151</v>
      </c>
    </row>
    <row r="975" spans="1:63" s="12" customFormat="1" ht="25.9" customHeight="1">
      <c r="A975" s="12"/>
      <c r="B975" s="190"/>
      <c r="C975" s="191"/>
      <c r="D975" s="192" t="s">
        <v>70</v>
      </c>
      <c r="E975" s="193" t="s">
        <v>217</v>
      </c>
      <c r="F975" s="193" t="s">
        <v>1424</v>
      </c>
      <c r="G975" s="191"/>
      <c r="H975" s="191"/>
      <c r="I975" s="194"/>
      <c r="J975" s="195">
        <f>BK975</f>
        <v>0</v>
      </c>
      <c r="K975" s="191"/>
      <c r="L975" s="196"/>
      <c r="M975" s="197"/>
      <c r="N975" s="198"/>
      <c r="O975" s="198"/>
      <c r="P975" s="199">
        <f>P976+P997</f>
        <v>0</v>
      </c>
      <c r="Q975" s="198"/>
      <c r="R975" s="199">
        <f>R976+R997</f>
        <v>0.20072</v>
      </c>
      <c r="S975" s="198"/>
      <c r="T975" s="200">
        <f>T976+T997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01" t="s">
        <v>163</v>
      </c>
      <c r="AT975" s="202" t="s">
        <v>70</v>
      </c>
      <c r="AU975" s="202" t="s">
        <v>71</v>
      </c>
      <c r="AY975" s="201" t="s">
        <v>143</v>
      </c>
      <c r="BK975" s="203">
        <f>BK976+BK997</f>
        <v>0</v>
      </c>
    </row>
    <row r="976" spans="1:63" s="12" customFormat="1" ht="22.8" customHeight="1">
      <c r="A976" s="12"/>
      <c r="B976" s="190"/>
      <c r="C976" s="191"/>
      <c r="D976" s="192" t="s">
        <v>70</v>
      </c>
      <c r="E976" s="204" t="s">
        <v>1425</v>
      </c>
      <c r="F976" s="204" t="s">
        <v>1426</v>
      </c>
      <c r="G976" s="191"/>
      <c r="H976" s="191"/>
      <c r="I976" s="194"/>
      <c r="J976" s="205">
        <f>BK976</f>
        <v>0</v>
      </c>
      <c r="K976" s="191"/>
      <c r="L976" s="196"/>
      <c r="M976" s="197"/>
      <c r="N976" s="198"/>
      <c r="O976" s="198"/>
      <c r="P976" s="199">
        <f>SUM(P977:P996)</f>
        <v>0</v>
      </c>
      <c r="Q976" s="198"/>
      <c r="R976" s="199">
        <f>SUM(R977:R996)</f>
        <v>0.2</v>
      </c>
      <c r="S976" s="198"/>
      <c r="T976" s="200">
        <f>SUM(T977:T996)</f>
        <v>0</v>
      </c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R976" s="201" t="s">
        <v>163</v>
      </c>
      <c r="AT976" s="202" t="s">
        <v>70</v>
      </c>
      <c r="AU976" s="202" t="s">
        <v>79</v>
      </c>
      <c r="AY976" s="201" t="s">
        <v>143</v>
      </c>
      <c r="BK976" s="203">
        <f>SUM(BK977:BK996)</f>
        <v>0</v>
      </c>
    </row>
    <row r="977" spans="1:65" s="2" customFormat="1" ht="37.8" customHeight="1">
      <c r="A977" s="40"/>
      <c r="B977" s="41"/>
      <c r="C977" s="206" t="s">
        <v>1427</v>
      </c>
      <c r="D977" s="206" t="s">
        <v>145</v>
      </c>
      <c r="E977" s="207" t="s">
        <v>1428</v>
      </c>
      <c r="F977" s="208" t="s">
        <v>1429</v>
      </c>
      <c r="G977" s="209" t="s">
        <v>250</v>
      </c>
      <c r="H977" s="210">
        <v>50</v>
      </c>
      <c r="I977" s="211"/>
      <c r="J977" s="212">
        <f>ROUND(I977*H977,2)</f>
        <v>0</v>
      </c>
      <c r="K977" s="208" t="s">
        <v>149</v>
      </c>
      <c r="L977" s="46"/>
      <c r="M977" s="213" t="s">
        <v>19</v>
      </c>
      <c r="N977" s="214" t="s">
        <v>43</v>
      </c>
      <c r="O977" s="86"/>
      <c r="P977" s="215">
        <f>O977*H977</f>
        <v>0</v>
      </c>
      <c r="Q977" s="215">
        <v>0</v>
      </c>
      <c r="R977" s="215">
        <f>Q977*H977</f>
        <v>0</v>
      </c>
      <c r="S977" s="215">
        <v>0</v>
      </c>
      <c r="T977" s="216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17" t="s">
        <v>564</v>
      </c>
      <c r="AT977" s="217" t="s">
        <v>145</v>
      </c>
      <c r="AU977" s="217" t="s">
        <v>151</v>
      </c>
      <c r="AY977" s="19" t="s">
        <v>143</v>
      </c>
      <c r="BE977" s="218">
        <f>IF(N977="základní",J977,0)</f>
        <v>0</v>
      </c>
      <c r="BF977" s="218">
        <f>IF(N977="snížená",J977,0)</f>
        <v>0</v>
      </c>
      <c r="BG977" s="218">
        <f>IF(N977="zákl. přenesená",J977,0)</f>
        <v>0</v>
      </c>
      <c r="BH977" s="218">
        <f>IF(N977="sníž. přenesená",J977,0)</f>
        <v>0</v>
      </c>
      <c r="BI977" s="218">
        <f>IF(N977="nulová",J977,0)</f>
        <v>0</v>
      </c>
      <c r="BJ977" s="19" t="s">
        <v>151</v>
      </c>
      <c r="BK977" s="218">
        <f>ROUND(I977*H977,2)</f>
        <v>0</v>
      </c>
      <c r="BL977" s="19" t="s">
        <v>564</v>
      </c>
      <c r="BM977" s="217" t="s">
        <v>1430</v>
      </c>
    </row>
    <row r="978" spans="1:47" s="2" customFormat="1" ht="12">
      <c r="A978" s="40"/>
      <c r="B978" s="41"/>
      <c r="C978" s="42"/>
      <c r="D978" s="219" t="s">
        <v>153</v>
      </c>
      <c r="E978" s="42"/>
      <c r="F978" s="220" t="s">
        <v>1431</v>
      </c>
      <c r="G978" s="42"/>
      <c r="H978" s="42"/>
      <c r="I978" s="221"/>
      <c r="J978" s="42"/>
      <c r="K978" s="42"/>
      <c r="L978" s="46"/>
      <c r="M978" s="222"/>
      <c r="N978" s="223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153</v>
      </c>
      <c r="AU978" s="19" t="s">
        <v>151</v>
      </c>
    </row>
    <row r="979" spans="1:51" s="13" customFormat="1" ht="12">
      <c r="A979" s="13"/>
      <c r="B979" s="224"/>
      <c r="C979" s="225"/>
      <c r="D979" s="226" t="s">
        <v>155</v>
      </c>
      <c r="E979" s="227" t="s">
        <v>19</v>
      </c>
      <c r="F979" s="228" t="s">
        <v>1432</v>
      </c>
      <c r="G979" s="225"/>
      <c r="H979" s="227" t="s">
        <v>19</v>
      </c>
      <c r="I979" s="229"/>
      <c r="J979" s="225"/>
      <c r="K979" s="225"/>
      <c r="L979" s="230"/>
      <c r="M979" s="231"/>
      <c r="N979" s="232"/>
      <c r="O979" s="232"/>
      <c r="P979" s="232"/>
      <c r="Q979" s="232"/>
      <c r="R979" s="232"/>
      <c r="S979" s="232"/>
      <c r="T979" s="23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4" t="s">
        <v>155</v>
      </c>
      <c r="AU979" s="234" t="s">
        <v>151</v>
      </c>
      <c r="AV979" s="13" t="s">
        <v>79</v>
      </c>
      <c r="AW979" s="13" t="s">
        <v>33</v>
      </c>
      <c r="AX979" s="13" t="s">
        <v>71</v>
      </c>
      <c r="AY979" s="234" t="s">
        <v>143</v>
      </c>
    </row>
    <row r="980" spans="1:51" s="14" customFormat="1" ht="12">
      <c r="A980" s="14"/>
      <c r="B980" s="235"/>
      <c r="C980" s="236"/>
      <c r="D980" s="226" t="s">
        <v>155</v>
      </c>
      <c r="E980" s="237" t="s">
        <v>19</v>
      </c>
      <c r="F980" s="238" t="s">
        <v>477</v>
      </c>
      <c r="G980" s="236"/>
      <c r="H980" s="239">
        <v>50</v>
      </c>
      <c r="I980" s="240"/>
      <c r="J980" s="236"/>
      <c r="K980" s="236"/>
      <c r="L980" s="241"/>
      <c r="M980" s="242"/>
      <c r="N980" s="243"/>
      <c r="O980" s="243"/>
      <c r="P980" s="243"/>
      <c r="Q980" s="243"/>
      <c r="R980" s="243"/>
      <c r="S980" s="243"/>
      <c r="T980" s="24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5" t="s">
        <v>155</v>
      </c>
      <c r="AU980" s="245" t="s">
        <v>151</v>
      </c>
      <c r="AV980" s="14" t="s">
        <v>151</v>
      </c>
      <c r="AW980" s="14" t="s">
        <v>33</v>
      </c>
      <c r="AX980" s="14" t="s">
        <v>79</v>
      </c>
      <c r="AY980" s="245" t="s">
        <v>143</v>
      </c>
    </row>
    <row r="981" spans="1:65" s="2" customFormat="1" ht="24.15" customHeight="1">
      <c r="A981" s="40"/>
      <c r="B981" s="41"/>
      <c r="C981" s="258" t="s">
        <v>1433</v>
      </c>
      <c r="D981" s="258" t="s">
        <v>217</v>
      </c>
      <c r="E981" s="259" t="s">
        <v>1434</v>
      </c>
      <c r="F981" s="260" t="s">
        <v>1435</v>
      </c>
      <c r="G981" s="261" t="s">
        <v>250</v>
      </c>
      <c r="H981" s="262">
        <v>50</v>
      </c>
      <c r="I981" s="263"/>
      <c r="J981" s="264">
        <f>ROUND(I981*H981,2)</f>
        <v>0</v>
      </c>
      <c r="K981" s="260" t="s">
        <v>149</v>
      </c>
      <c r="L981" s="265"/>
      <c r="M981" s="266" t="s">
        <v>19</v>
      </c>
      <c r="N981" s="267" t="s">
        <v>43</v>
      </c>
      <c r="O981" s="86"/>
      <c r="P981" s="215">
        <f>O981*H981</f>
        <v>0</v>
      </c>
      <c r="Q981" s="215">
        <v>0.004</v>
      </c>
      <c r="R981" s="215">
        <f>Q981*H981</f>
        <v>0.2</v>
      </c>
      <c r="S981" s="215">
        <v>0</v>
      </c>
      <c r="T981" s="216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17" t="s">
        <v>962</v>
      </c>
      <c r="AT981" s="217" t="s">
        <v>217</v>
      </c>
      <c r="AU981" s="217" t="s">
        <v>151</v>
      </c>
      <c r="AY981" s="19" t="s">
        <v>143</v>
      </c>
      <c r="BE981" s="218">
        <f>IF(N981="základní",J981,0)</f>
        <v>0</v>
      </c>
      <c r="BF981" s="218">
        <f>IF(N981="snížená",J981,0)</f>
        <v>0</v>
      </c>
      <c r="BG981" s="218">
        <f>IF(N981="zákl. přenesená",J981,0)</f>
        <v>0</v>
      </c>
      <c r="BH981" s="218">
        <f>IF(N981="sníž. přenesená",J981,0)</f>
        <v>0</v>
      </c>
      <c r="BI981" s="218">
        <f>IF(N981="nulová",J981,0)</f>
        <v>0</v>
      </c>
      <c r="BJ981" s="19" t="s">
        <v>151</v>
      </c>
      <c r="BK981" s="218">
        <f>ROUND(I981*H981,2)</f>
        <v>0</v>
      </c>
      <c r="BL981" s="19" t="s">
        <v>962</v>
      </c>
      <c r="BM981" s="217" t="s">
        <v>1436</v>
      </c>
    </row>
    <row r="982" spans="1:65" s="2" customFormat="1" ht="37.8" customHeight="1">
      <c r="A982" s="40"/>
      <c r="B982" s="41"/>
      <c r="C982" s="206" t="s">
        <v>1437</v>
      </c>
      <c r="D982" s="206" t="s">
        <v>145</v>
      </c>
      <c r="E982" s="207" t="s">
        <v>1438</v>
      </c>
      <c r="F982" s="208" t="s">
        <v>1439</v>
      </c>
      <c r="G982" s="209" t="s">
        <v>250</v>
      </c>
      <c r="H982" s="210">
        <v>50</v>
      </c>
      <c r="I982" s="211"/>
      <c r="J982" s="212">
        <f>ROUND(I982*H982,2)</f>
        <v>0</v>
      </c>
      <c r="K982" s="208" t="s">
        <v>738</v>
      </c>
      <c r="L982" s="46"/>
      <c r="M982" s="213" t="s">
        <v>19</v>
      </c>
      <c r="N982" s="214" t="s">
        <v>43</v>
      </c>
      <c r="O982" s="86"/>
      <c r="P982" s="215">
        <f>O982*H982</f>
        <v>0</v>
      </c>
      <c r="Q982" s="215">
        <v>0</v>
      </c>
      <c r="R982" s="215">
        <f>Q982*H982</f>
        <v>0</v>
      </c>
      <c r="S982" s="215">
        <v>0</v>
      </c>
      <c r="T982" s="216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17" t="s">
        <v>564</v>
      </c>
      <c r="AT982" s="217" t="s">
        <v>145</v>
      </c>
      <c r="AU982" s="217" t="s">
        <v>151</v>
      </c>
      <c r="AY982" s="19" t="s">
        <v>143</v>
      </c>
      <c r="BE982" s="218">
        <f>IF(N982="základní",J982,0)</f>
        <v>0</v>
      </c>
      <c r="BF982" s="218">
        <f>IF(N982="snížená",J982,0)</f>
        <v>0</v>
      </c>
      <c r="BG982" s="218">
        <f>IF(N982="zákl. přenesená",J982,0)</f>
        <v>0</v>
      </c>
      <c r="BH982" s="218">
        <f>IF(N982="sníž. přenesená",J982,0)</f>
        <v>0</v>
      </c>
      <c r="BI982" s="218">
        <f>IF(N982="nulová",J982,0)</f>
        <v>0</v>
      </c>
      <c r="BJ982" s="19" t="s">
        <v>151</v>
      </c>
      <c r="BK982" s="218">
        <f>ROUND(I982*H982,2)</f>
        <v>0</v>
      </c>
      <c r="BL982" s="19" t="s">
        <v>564</v>
      </c>
      <c r="BM982" s="217" t="s">
        <v>1440</v>
      </c>
    </row>
    <row r="983" spans="1:47" s="2" customFormat="1" ht="12">
      <c r="A983" s="40"/>
      <c r="B983" s="41"/>
      <c r="C983" s="42"/>
      <c r="D983" s="219" t="s">
        <v>153</v>
      </c>
      <c r="E983" s="42"/>
      <c r="F983" s="220" t="s">
        <v>1441</v>
      </c>
      <c r="G983" s="42"/>
      <c r="H983" s="42"/>
      <c r="I983" s="221"/>
      <c r="J983" s="42"/>
      <c r="K983" s="42"/>
      <c r="L983" s="46"/>
      <c r="M983" s="222"/>
      <c r="N983" s="223"/>
      <c r="O983" s="86"/>
      <c r="P983" s="86"/>
      <c r="Q983" s="86"/>
      <c r="R983" s="86"/>
      <c r="S983" s="86"/>
      <c r="T983" s="87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9" t="s">
        <v>153</v>
      </c>
      <c r="AU983" s="19" t="s">
        <v>151</v>
      </c>
    </row>
    <row r="984" spans="1:65" s="2" customFormat="1" ht="24.15" customHeight="1">
      <c r="A984" s="40"/>
      <c r="B984" s="41"/>
      <c r="C984" s="206" t="s">
        <v>1442</v>
      </c>
      <c r="D984" s="206" t="s">
        <v>145</v>
      </c>
      <c r="E984" s="207" t="s">
        <v>1443</v>
      </c>
      <c r="F984" s="208" t="s">
        <v>1444</v>
      </c>
      <c r="G984" s="209" t="s">
        <v>174</v>
      </c>
      <c r="H984" s="210">
        <v>325</v>
      </c>
      <c r="I984" s="211"/>
      <c r="J984" s="212">
        <f>ROUND(I984*H984,2)</f>
        <v>0</v>
      </c>
      <c r="K984" s="208" t="s">
        <v>149</v>
      </c>
      <c r="L984" s="46"/>
      <c r="M984" s="213" t="s">
        <v>19</v>
      </c>
      <c r="N984" s="214" t="s">
        <v>43</v>
      </c>
      <c r="O984" s="86"/>
      <c r="P984" s="215">
        <f>O984*H984</f>
        <v>0</v>
      </c>
      <c r="Q984" s="215">
        <v>0</v>
      </c>
      <c r="R984" s="215">
        <f>Q984*H984</f>
        <v>0</v>
      </c>
      <c r="S984" s="215">
        <v>0</v>
      </c>
      <c r="T984" s="216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17" t="s">
        <v>564</v>
      </c>
      <c r="AT984" s="217" t="s">
        <v>145</v>
      </c>
      <c r="AU984" s="217" t="s">
        <v>151</v>
      </c>
      <c r="AY984" s="19" t="s">
        <v>143</v>
      </c>
      <c r="BE984" s="218">
        <f>IF(N984="základní",J984,0)</f>
        <v>0</v>
      </c>
      <c r="BF984" s="218">
        <f>IF(N984="snížená",J984,0)</f>
        <v>0</v>
      </c>
      <c r="BG984" s="218">
        <f>IF(N984="zákl. přenesená",J984,0)</f>
        <v>0</v>
      </c>
      <c r="BH984" s="218">
        <f>IF(N984="sníž. přenesená",J984,0)</f>
        <v>0</v>
      </c>
      <c r="BI984" s="218">
        <f>IF(N984="nulová",J984,0)</f>
        <v>0</v>
      </c>
      <c r="BJ984" s="19" t="s">
        <v>151</v>
      </c>
      <c r="BK984" s="218">
        <f>ROUND(I984*H984,2)</f>
        <v>0</v>
      </c>
      <c r="BL984" s="19" t="s">
        <v>564</v>
      </c>
      <c r="BM984" s="217" t="s">
        <v>1445</v>
      </c>
    </row>
    <row r="985" spans="1:47" s="2" customFormat="1" ht="12">
      <c r="A985" s="40"/>
      <c r="B985" s="41"/>
      <c r="C985" s="42"/>
      <c r="D985" s="219" t="s">
        <v>153</v>
      </c>
      <c r="E985" s="42"/>
      <c r="F985" s="220" t="s">
        <v>1446</v>
      </c>
      <c r="G985" s="42"/>
      <c r="H985" s="42"/>
      <c r="I985" s="221"/>
      <c r="J985" s="42"/>
      <c r="K985" s="42"/>
      <c r="L985" s="46"/>
      <c r="M985" s="222"/>
      <c r="N985" s="223"/>
      <c r="O985" s="86"/>
      <c r="P985" s="86"/>
      <c r="Q985" s="86"/>
      <c r="R985" s="86"/>
      <c r="S985" s="86"/>
      <c r="T985" s="87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T985" s="19" t="s">
        <v>153</v>
      </c>
      <c r="AU985" s="19" t="s">
        <v>151</v>
      </c>
    </row>
    <row r="986" spans="1:65" s="2" customFormat="1" ht="37.8" customHeight="1">
      <c r="A986" s="40"/>
      <c r="B986" s="41"/>
      <c r="C986" s="206" t="s">
        <v>1447</v>
      </c>
      <c r="D986" s="206" t="s">
        <v>145</v>
      </c>
      <c r="E986" s="207" t="s">
        <v>1448</v>
      </c>
      <c r="F986" s="208" t="s">
        <v>1449</v>
      </c>
      <c r="G986" s="209" t="s">
        <v>250</v>
      </c>
      <c r="H986" s="210">
        <v>25</v>
      </c>
      <c r="I986" s="211"/>
      <c r="J986" s="212">
        <f>ROUND(I986*H986,2)</f>
        <v>0</v>
      </c>
      <c r="K986" s="208" t="s">
        <v>1450</v>
      </c>
      <c r="L986" s="46"/>
      <c r="M986" s="213" t="s">
        <v>19</v>
      </c>
      <c r="N986" s="214" t="s">
        <v>43</v>
      </c>
      <c r="O986" s="86"/>
      <c r="P986" s="215">
        <f>O986*H986</f>
        <v>0</v>
      </c>
      <c r="Q986" s="215">
        <v>0</v>
      </c>
      <c r="R986" s="215">
        <f>Q986*H986</f>
        <v>0</v>
      </c>
      <c r="S986" s="215">
        <v>0</v>
      </c>
      <c r="T986" s="216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17" t="s">
        <v>564</v>
      </c>
      <c r="AT986" s="217" t="s">
        <v>145</v>
      </c>
      <c r="AU986" s="217" t="s">
        <v>151</v>
      </c>
      <c r="AY986" s="19" t="s">
        <v>143</v>
      </c>
      <c r="BE986" s="218">
        <f>IF(N986="základní",J986,0)</f>
        <v>0</v>
      </c>
      <c r="BF986" s="218">
        <f>IF(N986="snížená",J986,0)</f>
        <v>0</v>
      </c>
      <c r="BG986" s="218">
        <f>IF(N986="zákl. přenesená",J986,0)</f>
        <v>0</v>
      </c>
      <c r="BH986" s="218">
        <f>IF(N986="sníž. přenesená",J986,0)</f>
        <v>0</v>
      </c>
      <c r="BI986" s="218">
        <f>IF(N986="nulová",J986,0)</f>
        <v>0</v>
      </c>
      <c r="BJ986" s="19" t="s">
        <v>151</v>
      </c>
      <c r="BK986" s="218">
        <f>ROUND(I986*H986,2)</f>
        <v>0</v>
      </c>
      <c r="BL986" s="19" t="s">
        <v>564</v>
      </c>
      <c r="BM986" s="217" t="s">
        <v>1451</v>
      </c>
    </row>
    <row r="987" spans="1:51" s="13" customFormat="1" ht="12">
      <c r="A987" s="13"/>
      <c r="B987" s="224"/>
      <c r="C987" s="225"/>
      <c r="D987" s="226" t="s">
        <v>155</v>
      </c>
      <c r="E987" s="227" t="s">
        <v>19</v>
      </c>
      <c r="F987" s="228" t="s">
        <v>1452</v>
      </c>
      <c r="G987" s="225"/>
      <c r="H987" s="227" t="s">
        <v>19</v>
      </c>
      <c r="I987" s="229"/>
      <c r="J987" s="225"/>
      <c r="K987" s="225"/>
      <c r="L987" s="230"/>
      <c r="M987" s="231"/>
      <c r="N987" s="232"/>
      <c r="O987" s="232"/>
      <c r="P987" s="232"/>
      <c r="Q987" s="232"/>
      <c r="R987" s="232"/>
      <c r="S987" s="232"/>
      <c r="T987" s="23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4" t="s">
        <v>155</v>
      </c>
      <c r="AU987" s="234" t="s">
        <v>151</v>
      </c>
      <c r="AV987" s="13" t="s">
        <v>79</v>
      </c>
      <c r="AW987" s="13" t="s">
        <v>33</v>
      </c>
      <c r="AX987" s="13" t="s">
        <v>71</v>
      </c>
      <c r="AY987" s="234" t="s">
        <v>143</v>
      </c>
    </row>
    <row r="988" spans="1:51" s="13" customFormat="1" ht="12">
      <c r="A988" s="13"/>
      <c r="B988" s="224"/>
      <c r="C988" s="225"/>
      <c r="D988" s="226" t="s">
        <v>155</v>
      </c>
      <c r="E988" s="227" t="s">
        <v>19</v>
      </c>
      <c r="F988" s="228" t="s">
        <v>1453</v>
      </c>
      <c r="G988" s="225"/>
      <c r="H988" s="227" t="s">
        <v>19</v>
      </c>
      <c r="I988" s="229"/>
      <c r="J988" s="225"/>
      <c r="K988" s="225"/>
      <c r="L988" s="230"/>
      <c r="M988" s="231"/>
      <c r="N988" s="232"/>
      <c r="O988" s="232"/>
      <c r="P988" s="232"/>
      <c r="Q988" s="232"/>
      <c r="R988" s="232"/>
      <c r="S988" s="232"/>
      <c r="T988" s="23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4" t="s">
        <v>155</v>
      </c>
      <c r="AU988" s="234" t="s">
        <v>151</v>
      </c>
      <c r="AV988" s="13" t="s">
        <v>79</v>
      </c>
      <c r="AW988" s="13" t="s">
        <v>33</v>
      </c>
      <c r="AX988" s="13" t="s">
        <v>71</v>
      </c>
      <c r="AY988" s="234" t="s">
        <v>143</v>
      </c>
    </row>
    <row r="989" spans="1:51" s="14" customFormat="1" ht="12">
      <c r="A989" s="14"/>
      <c r="B989" s="235"/>
      <c r="C989" s="236"/>
      <c r="D989" s="226" t="s">
        <v>155</v>
      </c>
      <c r="E989" s="237" t="s">
        <v>19</v>
      </c>
      <c r="F989" s="238" t="s">
        <v>312</v>
      </c>
      <c r="G989" s="236"/>
      <c r="H989" s="239">
        <v>25</v>
      </c>
      <c r="I989" s="240"/>
      <c r="J989" s="236"/>
      <c r="K989" s="236"/>
      <c r="L989" s="241"/>
      <c r="M989" s="242"/>
      <c r="N989" s="243"/>
      <c r="O989" s="243"/>
      <c r="P989" s="243"/>
      <c r="Q989" s="243"/>
      <c r="R989" s="243"/>
      <c r="S989" s="243"/>
      <c r="T989" s="24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5" t="s">
        <v>155</v>
      </c>
      <c r="AU989" s="245" t="s">
        <v>151</v>
      </c>
      <c r="AV989" s="14" t="s">
        <v>151</v>
      </c>
      <c r="AW989" s="14" t="s">
        <v>33</v>
      </c>
      <c r="AX989" s="14" t="s">
        <v>79</v>
      </c>
      <c r="AY989" s="245" t="s">
        <v>143</v>
      </c>
    </row>
    <row r="990" spans="1:65" s="2" customFormat="1" ht="37.8" customHeight="1">
      <c r="A990" s="40"/>
      <c r="B990" s="41"/>
      <c r="C990" s="206" t="s">
        <v>1454</v>
      </c>
      <c r="D990" s="206" t="s">
        <v>145</v>
      </c>
      <c r="E990" s="207" t="s">
        <v>1455</v>
      </c>
      <c r="F990" s="208" t="s">
        <v>1456</v>
      </c>
      <c r="G990" s="209" t="s">
        <v>250</v>
      </c>
      <c r="H990" s="210">
        <v>25</v>
      </c>
      <c r="I990" s="211"/>
      <c r="J990" s="212">
        <f>ROUND(I990*H990,2)</f>
        <v>0</v>
      </c>
      <c r="K990" s="208" t="s">
        <v>1450</v>
      </c>
      <c r="L990" s="46"/>
      <c r="M990" s="213" t="s">
        <v>19</v>
      </c>
      <c r="N990" s="214" t="s">
        <v>43</v>
      </c>
      <c r="O990" s="86"/>
      <c r="P990" s="215">
        <f>O990*H990</f>
        <v>0</v>
      </c>
      <c r="Q990" s="215">
        <v>0</v>
      </c>
      <c r="R990" s="215">
        <f>Q990*H990</f>
        <v>0</v>
      </c>
      <c r="S990" s="215">
        <v>0</v>
      </c>
      <c r="T990" s="216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17" t="s">
        <v>564</v>
      </c>
      <c r="AT990" s="217" t="s">
        <v>145</v>
      </c>
      <c r="AU990" s="217" t="s">
        <v>151</v>
      </c>
      <c r="AY990" s="19" t="s">
        <v>143</v>
      </c>
      <c r="BE990" s="218">
        <f>IF(N990="základní",J990,0)</f>
        <v>0</v>
      </c>
      <c r="BF990" s="218">
        <f>IF(N990="snížená",J990,0)</f>
        <v>0</v>
      </c>
      <c r="BG990" s="218">
        <f>IF(N990="zákl. přenesená",J990,0)</f>
        <v>0</v>
      </c>
      <c r="BH990" s="218">
        <f>IF(N990="sníž. přenesená",J990,0)</f>
        <v>0</v>
      </c>
      <c r="BI990" s="218">
        <f>IF(N990="nulová",J990,0)</f>
        <v>0</v>
      </c>
      <c r="BJ990" s="19" t="s">
        <v>151</v>
      </c>
      <c r="BK990" s="218">
        <f>ROUND(I990*H990,2)</f>
        <v>0</v>
      </c>
      <c r="BL990" s="19" t="s">
        <v>564</v>
      </c>
      <c r="BM990" s="217" t="s">
        <v>1457</v>
      </c>
    </row>
    <row r="991" spans="1:51" s="13" customFormat="1" ht="12">
      <c r="A991" s="13"/>
      <c r="B991" s="224"/>
      <c r="C991" s="225"/>
      <c r="D991" s="226" t="s">
        <v>155</v>
      </c>
      <c r="E991" s="227" t="s">
        <v>19</v>
      </c>
      <c r="F991" s="228" t="s">
        <v>1458</v>
      </c>
      <c r="G991" s="225"/>
      <c r="H991" s="227" t="s">
        <v>19</v>
      </c>
      <c r="I991" s="229"/>
      <c r="J991" s="225"/>
      <c r="K991" s="225"/>
      <c r="L991" s="230"/>
      <c r="M991" s="231"/>
      <c r="N991" s="232"/>
      <c r="O991" s="232"/>
      <c r="P991" s="232"/>
      <c r="Q991" s="232"/>
      <c r="R991" s="232"/>
      <c r="S991" s="232"/>
      <c r="T991" s="23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4" t="s">
        <v>155</v>
      </c>
      <c r="AU991" s="234" t="s">
        <v>151</v>
      </c>
      <c r="AV991" s="13" t="s">
        <v>79</v>
      </c>
      <c r="AW991" s="13" t="s">
        <v>33</v>
      </c>
      <c r="AX991" s="13" t="s">
        <v>71</v>
      </c>
      <c r="AY991" s="234" t="s">
        <v>143</v>
      </c>
    </row>
    <row r="992" spans="1:51" s="13" customFormat="1" ht="12">
      <c r="A992" s="13"/>
      <c r="B992" s="224"/>
      <c r="C992" s="225"/>
      <c r="D992" s="226" t="s">
        <v>155</v>
      </c>
      <c r="E992" s="227" t="s">
        <v>19</v>
      </c>
      <c r="F992" s="228" t="s">
        <v>1453</v>
      </c>
      <c r="G992" s="225"/>
      <c r="H992" s="227" t="s">
        <v>19</v>
      </c>
      <c r="I992" s="229"/>
      <c r="J992" s="225"/>
      <c r="K992" s="225"/>
      <c r="L992" s="230"/>
      <c r="M992" s="231"/>
      <c r="N992" s="232"/>
      <c r="O992" s="232"/>
      <c r="P992" s="232"/>
      <c r="Q992" s="232"/>
      <c r="R992" s="232"/>
      <c r="S992" s="232"/>
      <c r="T992" s="23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4" t="s">
        <v>155</v>
      </c>
      <c r="AU992" s="234" t="s">
        <v>151</v>
      </c>
      <c r="AV992" s="13" t="s">
        <v>79</v>
      </c>
      <c r="AW992" s="13" t="s">
        <v>33</v>
      </c>
      <c r="AX992" s="13" t="s">
        <v>71</v>
      </c>
      <c r="AY992" s="234" t="s">
        <v>143</v>
      </c>
    </row>
    <row r="993" spans="1:51" s="14" customFormat="1" ht="12">
      <c r="A993" s="14"/>
      <c r="B993" s="235"/>
      <c r="C993" s="236"/>
      <c r="D993" s="226" t="s">
        <v>155</v>
      </c>
      <c r="E993" s="237" t="s">
        <v>19</v>
      </c>
      <c r="F993" s="238" t="s">
        <v>312</v>
      </c>
      <c r="G993" s="236"/>
      <c r="H993" s="239">
        <v>25</v>
      </c>
      <c r="I993" s="240"/>
      <c r="J993" s="236"/>
      <c r="K993" s="236"/>
      <c r="L993" s="241"/>
      <c r="M993" s="242"/>
      <c r="N993" s="243"/>
      <c r="O993" s="243"/>
      <c r="P993" s="243"/>
      <c r="Q993" s="243"/>
      <c r="R993" s="243"/>
      <c r="S993" s="243"/>
      <c r="T993" s="24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5" t="s">
        <v>155</v>
      </c>
      <c r="AU993" s="245" t="s">
        <v>151</v>
      </c>
      <c r="AV993" s="14" t="s">
        <v>151</v>
      </c>
      <c r="AW993" s="14" t="s">
        <v>33</v>
      </c>
      <c r="AX993" s="14" t="s">
        <v>79</v>
      </c>
      <c r="AY993" s="245" t="s">
        <v>143</v>
      </c>
    </row>
    <row r="994" spans="1:65" s="2" customFormat="1" ht="37.8" customHeight="1">
      <c r="A994" s="40"/>
      <c r="B994" s="41"/>
      <c r="C994" s="206" t="s">
        <v>1459</v>
      </c>
      <c r="D994" s="206" t="s">
        <v>145</v>
      </c>
      <c r="E994" s="207" t="s">
        <v>1460</v>
      </c>
      <c r="F994" s="208" t="s">
        <v>1461</v>
      </c>
      <c r="G994" s="209" t="s">
        <v>250</v>
      </c>
      <c r="H994" s="210">
        <v>40</v>
      </c>
      <c r="I994" s="211"/>
      <c r="J994" s="212">
        <f>ROUND(I994*H994,2)</f>
        <v>0</v>
      </c>
      <c r="K994" s="208" t="s">
        <v>439</v>
      </c>
      <c r="L994" s="46"/>
      <c r="M994" s="213" t="s">
        <v>19</v>
      </c>
      <c r="N994" s="214" t="s">
        <v>43</v>
      </c>
      <c r="O994" s="86"/>
      <c r="P994" s="215">
        <f>O994*H994</f>
        <v>0</v>
      </c>
      <c r="Q994" s="215">
        <v>0</v>
      </c>
      <c r="R994" s="215">
        <f>Q994*H994</f>
        <v>0</v>
      </c>
      <c r="S994" s="215">
        <v>0</v>
      </c>
      <c r="T994" s="216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17" t="s">
        <v>564</v>
      </c>
      <c r="AT994" s="217" t="s">
        <v>145</v>
      </c>
      <c r="AU994" s="217" t="s">
        <v>151</v>
      </c>
      <c r="AY994" s="19" t="s">
        <v>143</v>
      </c>
      <c r="BE994" s="218">
        <f>IF(N994="základní",J994,0)</f>
        <v>0</v>
      </c>
      <c r="BF994" s="218">
        <f>IF(N994="snížená",J994,0)</f>
        <v>0</v>
      </c>
      <c r="BG994" s="218">
        <f>IF(N994="zákl. přenesená",J994,0)</f>
        <v>0</v>
      </c>
      <c r="BH994" s="218">
        <f>IF(N994="sníž. přenesená",J994,0)</f>
        <v>0</v>
      </c>
      <c r="BI994" s="218">
        <f>IF(N994="nulová",J994,0)</f>
        <v>0</v>
      </c>
      <c r="BJ994" s="19" t="s">
        <v>151</v>
      </c>
      <c r="BK994" s="218">
        <f>ROUND(I994*H994,2)</f>
        <v>0</v>
      </c>
      <c r="BL994" s="19" t="s">
        <v>564</v>
      </c>
      <c r="BM994" s="217" t="s">
        <v>1462</v>
      </c>
    </row>
    <row r="995" spans="1:65" s="2" customFormat="1" ht="16.5" customHeight="1">
      <c r="A995" s="40"/>
      <c r="B995" s="41"/>
      <c r="C995" s="258" t="s">
        <v>1463</v>
      </c>
      <c r="D995" s="258" t="s">
        <v>217</v>
      </c>
      <c r="E995" s="259" t="s">
        <v>1464</v>
      </c>
      <c r="F995" s="260" t="s">
        <v>1465</v>
      </c>
      <c r="G995" s="261" t="s">
        <v>250</v>
      </c>
      <c r="H995" s="262">
        <v>1</v>
      </c>
      <c r="I995" s="263"/>
      <c r="J995" s="264">
        <f>ROUND(I995*H995,2)</f>
        <v>0</v>
      </c>
      <c r="K995" s="260" t="s">
        <v>439</v>
      </c>
      <c r="L995" s="265"/>
      <c r="M995" s="266" t="s">
        <v>19</v>
      </c>
      <c r="N995" s="267" t="s">
        <v>43</v>
      </c>
      <c r="O995" s="86"/>
      <c r="P995" s="215">
        <f>O995*H995</f>
        <v>0</v>
      </c>
      <c r="Q995" s="215">
        <v>0</v>
      </c>
      <c r="R995" s="215">
        <f>Q995*H995</f>
        <v>0</v>
      </c>
      <c r="S995" s="215">
        <v>0</v>
      </c>
      <c r="T995" s="216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17" t="s">
        <v>1466</v>
      </c>
      <c r="AT995" s="217" t="s">
        <v>217</v>
      </c>
      <c r="AU995" s="217" t="s">
        <v>151</v>
      </c>
      <c r="AY995" s="19" t="s">
        <v>143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9" t="s">
        <v>151</v>
      </c>
      <c r="BK995" s="218">
        <f>ROUND(I995*H995,2)</f>
        <v>0</v>
      </c>
      <c r="BL995" s="19" t="s">
        <v>564</v>
      </c>
      <c r="BM995" s="217" t="s">
        <v>1467</v>
      </c>
    </row>
    <row r="996" spans="1:65" s="2" customFormat="1" ht="37.8" customHeight="1">
      <c r="A996" s="40"/>
      <c r="B996" s="41"/>
      <c r="C996" s="206" t="s">
        <v>1468</v>
      </c>
      <c r="D996" s="206" t="s">
        <v>145</v>
      </c>
      <c r="E996" s="207" t="s">
        <v>1469</v>
      </c>
      <c r="F996" s="208" t="s">
        <v>1470</v>
      </c>
      <c r="G996" s="209" t="s">
        <v>250</v>
      </c>
      <c r="H996" s="210">
        <v>40</v>
      </c>
      <c r="I996" s="211"/>
      <c r="J996" s="212">
        <f>ROUND(I996*H996,2)</f>
        <v>0</v>
      </c>
      <c r="K996" s="208" t="s">
        <v>1450</v>
      </c>
      <c r="L996" s="46"/>
      <c r="M996" s="213" t="s">
        <v>19</v>
      </c>
      <c r="N996" s="214" t="s">
        <v>43</v>
      </c>
      <c r="O996" s="86"/>
      <c r="P996" s="215">
        <f>O996*H996</f>
        <v>0</v>
      </c>
      <c r="Q996" s="215">
        <v>0</v>
      </c>
      <c r="R996" s="215">
        <f>Q996*H996</f>
        <v>0</v>
      </c>
      <c r="S996" s="215">
        <v>0</v>
      </c>
      <c r="T996" s="216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17" t="s">
        <v>564</v>
      </c>
      <c r="AT996" s="217" t="s">
        <v>145</v>
      </c>
      <c r="AU996" s="217" t="s">
        <v>151</v>
      </c>
      <c r="AY996" s="19" t="s">
        <v>143</v>
      </c>
      <c r="BE996" s="218">
        <f>IF(N996="základní",J996,0)</f>
        <v>0</v>
      </c>
      <c r="BF996" s="218">
        <f>IF(N996="snížená",J996,0)</f>
        <v>0</v>
      </c>
      <c r="BG996" s="218">
        <f>IF(N996="zákl. přenesená",J996,0)</f>
        <v>0</v>
      </c>
      <c r="BH996" s="218">
        <f>IF(N996="sníž. přenesená",J996,0)</f>
        <v>0</v>
      </c>
      <c r="BI996" s="218">
        <f>IF(N996="nulová",J996,0)</f>
        <v>0</v>
      </c>
      <c r="BJ996" s="19" t="s">
        <v>151</v>
      </c>
      <c r="BK996" s="218">
        <f>ROUND(I996*H996,2)</f>
        <v>0</v>
      </c>
      <c r="BL996" s="19" t="s">
        <v>564</v>
      </c>
      <c r="BM996" s="217" t="s">
        <v>1471</v>
      </c>
    </row>
    <row r="997" spans="1:63" s="12" customFormat="1" ht="22.8" customHeight="1">
      <c r="A997" s="12"/>
      <c r="B997" s="190"/>
      <c r="C997" s="191"/>
      <c r="D997" s="192" t="s">
        <v>70</v>
      </c>
      <c r="E997" s="204" t="s">
        <v>1472</v>
      </c>
      <c r="F997" s="204" t="s">
        <v>1473</v>
      </c>
      <c r="G997" s="191"/>
      <c r="H997" s="191"/>
      <c r="I997" s="194"/>
      <c r="J997" s="205">
        <f>BK997</f>
        <v>0</v>
      </c>
      <c r="K997" s="191"/>
      <c r="L997" s="196"/>
      <c r="M997" s="197"/>
      <c r="N997" s="198"/>
      <c r="O997" s="198"/>
      <c r="P997" s="199">
        <f>SUM(P998:P1005)</f>
        <v>0</v>
      </c>
      <c r="Q997" s="198"/>
      <c r="R997" s="199">
        <f>SUM(R998:R1005)</f>
        <v>0.00072</v>
      </c>
      <c r="S997" s="198"/>
      <c r="T997" s="200">
        <f>SUM(T998:T1005)</f>
        <v>0</v>
      </c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R997" s="201" t="s">
        <v>163</v>
      </c>
      <c r="AT997" s="202" t="s">
        <v>70</v>
      </c>
      <c r="AU997" s="202" t="s">
        <v>79</v>
      </c>
      <c r="AY997" s="201" t="s">
        <v>143</v>
      </c>
      <c r="BK997" s="203">
        <f>SUM(BK998:BK1005)</f>
        <v>0</v>
      </c>
    </row>
    <row r="998" spans="1:65" s="2" customFormat="1" ht="24.15" customHeight="1">
      <c r="A998" s="40"/>
      <c r="B998" s="41"/>
      <c r="C998" s="206" t="s">
        <v>1474</v>
      </c>
      <c r="D998" s="206" t="s">
        <v>145</v>
      </c>
      <c r="E998" s="207" t="s">
        <v>1475</v>
      </c>
      <c r="F998" s="208" t="s">
        <v>1476</v>
      </c>
      <c r="G998" s="209" t="s">
        <v>1221</v>
      </c>
      <c r="H998" s="210">
        <v>10</v>
      </c>
      <c r="I998" s="211"/>
      <c r="J998" s="212">
        <f>ROUND(I998*H998,2)</f>
        <v>0</v>
      </c>
      <c r="K998" s="208" t="s">
        <v>149</v>
      </c>
      <c r="L998" s="46"/>
      <c r="M998" s="213" t="s">
        <v>19</v>
      </c>
      <c r="N998" s="214" t="s">
        <v>43</v>
      </c>
      <c r="O998" s="86"/>
      <c r="P998" s="215">
        <f>O998*H998</f>
        <v>0</v>
      </c>
      <c r="Q998" s="215">
        <v>6E-05</v>
      </c>
      <c r="R998" s="215">
        <f>Q998*H998</f>
        <v>0.0006000000000000001</v>
      </c>
      <c r="S998" s="215">
        <v>0</v>
      </c>
      <c r="T998" s="216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17" t="s">
        <v>564</v>
      </c>
      <c r="AT998" s="217" t="s">
        <v>145</v>
      </c>
      <c r="AU998" s="217" t="s">
        <v>151</v>
      </c>
      <c r="AY998" s="19" t="s">
        <v>143</v>
      </c>
      <c r="BE998" s="218">
        <f>IF(N998="základní",J998,0)</f>
        <v>0</v>
      </c>
      <c r="BF998" s="218">
        <f>IF(N998="snížená",J998,0)</f>
        <v>0</v>
      </c>
      <c r="BG998" s="218">
        <f>IF(N998="zákl. přenesená",J998,0)</f>
        <v>0</v>
      </c>
      <c r="BH998" s="218">
        <f>IF(N998="sníž. přenesená",J998,0)</f>
        <v>0</v>
      </c>
      <c r="BI998" s="218">
        <f>IF(N998="nulová",J998,0)</f>
        <v>0</v>
      </c>
      <c r="BJ998" s="19" t="s">
        <v>151</v>
      </c>
      <c r="BK998" s="218">
        <f>ROUND(I998*H998,2)</f>
        <v>0</v>
      </c>
      <c r="BL998" s="19" t="s">
        <v>564</v>
      </c>
      <c r="BM998" s="217" t="s">
        <v>1477</v>
      </c>
    </row>
    <row r="999" spans="1:47" s="2" customFormat="1" ht="12">
      <c r="A999" s="40"/>
      <c r="B999" s="41"/>
      <c r="C999" s="42"/>
      <c r="D999" s="219" t="s">
        <v>153</v>
      </c>
      <c r="E999" s="42"/>
      <c r="F999" s="220" t="s">
        <v>1478</v>
      </c>
      <c r="G999" s="42"/>
      <c r="H999" s="42"/>
      <c r="I999" s="221"/>
      <c r="J999" s="42"/>
      <c r="K999" s="42"/>
      <c r="L999" s="46"/>
      <c r="M999" s="222"/>
      <c r="N999" s="223"/>
      <c r="O999" s="86"/>
      <c r="P999" s="86"/>
      <c r="Q999" s="86"/>
      <c r="R999" s="86"/>
      <c r="S999" s="86"/>
      <c r="T999" s="87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T999" s="19" t="s">
        <v>153</v>
      </c>
      <c r="AU999" s="19" t="s">
        <v>151</v>
      </c>
    </row>
    <row r="1000" spans="1:51" s="13" customFormat="1" ht="12">
      <c r="A1000" s="13"/>
      <c r="B1000" s="224"/>
      <c r="C1000" s="225"/>
      <c r="D1000" s="226" t="s">
        <v>155</v>
      </c>
      <c r="E1000" s="227" t="s">
        <v>19</v>
      </c>
      <c r="F1000" s="228" t="s">
        <v>1479</v>
      </c>
      <c r="G1000" s="225"/>
      <c r="H1000" s="227" t="s">
        <v>19</v>
      </c>
      <c r="I1000" s="229"/>
      <c r="J1000" s="225"/>
      <c r="K1000" s="225"/>
      <c r="L1000" s="230"/>
      <c r="M1000" s="231"/>
      <c r="N1000" s="232"/>
      <c r="O1000" s="232"/>
      <c r="P1000" s="232"/>
      <c r="Q1000" s="232"/>
      <c r="R1000" s="232"/>
      <c r="S1000" s="232"/>
      <c r="T1000" s="23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4" t="s">
        <v>155</v>
      </c>
      <c r="AU1000" s="234" t="s">
        <v>151</v>
      </c>
      <c r="AV1000" s="13" t="s">
        <v>79</v>
      </c>
      <c r="AW1000" s="13" t="s">
        <v>33</v>
      </c>
      <c r="AX1000" s="13" t="s">
        <v>71</v>
      </c>
      <c r="AY1000" s="234" t="s">
        <v>143</v>
      </c>
    </row>
    <row r="1001" spans="1:51" s="14" customFormat="1" ht="12">
      <c r="A1001" s="14"/>
      <c r="B1001" s="235"/>
      <c r="C1001" s="236"/>
      <c r="D1001" s="226" t="s">
        <v>155</v>
      </c>
      <c r="E1001" s="237" t="s">
        <v>19</v>
      </c>
      <c r="F1001" s="238" t="s">
        <v>208</v>
      </c>
      <c r="G1001" s="236"/>
      <c r="H1001" s="239">
        <v>10</v>
      </c>
      <c r="I1001" s="240"/>
      <c r="J1001" s="236"/>
      <c r="K1001" s="236"/>
      <c r="L1001" s="241"/>
      <c r="M1001" s="242"/>
      <c r="N1001" s="243"/>
      <c r="O1001" s="243"/>
      <c r="P1001" s="243"/>
      <c r="Q1001" s="243"/>
      <c r="R1001" s="243"/>
      <c r="S1001" s="243"/>
      <c r="T1001" s="24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5" t="s">
        <v>155</v>
      </c>
      <c r="AU1001" s="245" t="s">
        <v>151</v>
      </c>
      <c r="AV1001" s="14" t="s">
        <v>151</v>
      </c>
      <c r="AW1001" s="14" t="s">
        <v>33</v>
      </c>
      <c r="AX1001" s="14" t="s">
        <v>79</v>
      </c>
      <c r="AY1001" s="245" t="s">
        <v>143</v>
      </c>
    </row>
    <row r="1002" spans="1:65" s="2" customFormat="1" ht="24.15" customHeight="1">
      <c r="A1002" s="40"/>
      <c r="B1002" s="41"/>
      <c r="C1002" s="206" t="s">
        <v>1480</v>
      </c>
      <c r="D1002" s="206" t="s">
        <v>145</v>
      </c>
      <c r="E1002" s="207" t="s">
        <v>1481</v>
      </c>
      <c r="F1002" s="208" t="s">
        <v>1482</v>
      </c>
      <c r="G1002" s="209" t="s">
        <v>250</v>
      </c>
      <c r="H1002" s="210">
        <v>1</v>
      </c>
      <c r="I1002" s="211"/>
      <c r="J1002" s="212">
        <f>ROUND(I1002*H1002,2)</f>
        <v>0</v>
      </c>
      <c r="K1002" s="208" t="s">
        <v>149</v>
      </c>
      <c r="L1002" s="46"/>
      <c r="M1002" s="213" t="s">
        <v>19</v>
      </c>
      <c r="N1002" s="214" t="s">
        <v>43</v>
      </c>
      <c r="O1002" s="86"/>
      <c r="P1002" s="215">
        <f>O1002*H1002</f>
        <v>0</v>
      </c>
      <c r="Q1002" s="215">
        <v>0.00012</v>
      </c>
      <c r="R1002" s="215">
        <f>Q1002*H1002</f>
        <v>0.00012</v>
      </c>
      <c r="S1002" s="215">
        <v>0</v>
      </c>
      <c r="T1002" s="216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17" t="s">
        <v>564</v>
      </c>
      <c r="AT1002" s="217" t="s">
        <v>145</v>
      </c>
      <c r="AU1002" s="217" t="s">
        <v>151</v>
      </c>
      <c r="AY1002" s="19" t="s">
        <v>143</v>
      </c>
      <c r="BE1002" s="218">
        <f>IF(N1002="základní",J1002,0)</f>
        <v>0</v>
      </c>
      <c r="BF1002" s="218">
        <f>IF(N1002="snížená",J1002,0)</f>
        <v>0</v>
      </c>
      <c r="BG1002" s="218">
        <f>IF(N1002="zákl. přenesená",J1002,0)</f>
        <v>0</v>
      </c>
      <c r="BH1002" s="218">
        <f>IF(N1002="sníž. přenesená",J1002,0)</f>
        <v>0</v>
      </c>
      <c r="BI1002" s="218">
        <f>IF(N1002="nulová",J1002,0)</f>
        <v>0</v>
      </c>
      <c r="BJ1002" s="19" t="s">
        <v>151</v>
      </c>
      <c r="BK1002" s="218">
        <f>ROUND(I1002*H1002,2)</f>
        <v>0</v>
      </c>
      <c r="BL1002" s="19" t="s">
        <v>564</v>
      </c>
      <c r="BM1002" s="217" t="s">
        <v>1483</v>
      </c>
    </row>
    <row r="1003" spans="1:47" s="2" customFormat="1" ht="12">
      <c r="A1003" s="40"/>
      <c r="B1003" s="41"/>
      <c r="C1003" s="42"/>
      <c r="D1003" s="219" t="s">
        <v>153</v>
      </c>
      <c r="E1003" s="42"/>
      <c r="F1003" s="220" t="s">
        <v>1484</v>
      </c>
      <c r="G1003" s="42"/>
      <c r="H1003" s="42"/>
      <c r="I1003" s="221"/>
      <c r="J1003" s="42"/>
      <c r="K1003" s="42"/>
      <c r="L1003" s="46"/>
      <c r="M1003" s="222"/>
      <c r="N1003" s="223"/>
      <c r="O1003" s="86"/>
      <c r="P1003" s="86"/>
      <c r="Q1003" s="86"/>
      <c r="R1003" s="86"/>
      <c r="S1003" s="86"/>
      <c r="T1003" s="87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9" t="s">
        <v>153</v>
      </c>
      <c r="AU1003" s="19" t="s">
        <v>151</v>
      </c>
    </row>
    <row r="1004" spans="1:51" s="13" customFormat="1" ht="12">
      <c r="A1004" s="13"/>
      <c r="B1004" s="224"/>
      <c r="C1004" s="225"/>
      <c r="D1004" s="226" t="s">
        <v>155</v>
      </c>
      <c r="E1004" s="227" t="s">
        <v>19</v>
      </c>
      <c r="F1004" s="228" t="s">
        <v>1485</v>
      </c>
      <c r="G1004" s="225"/>
      <c r="H1004" s="227" t="s">
        <v>19</v>
      </c>
      <c r="I1004" s="229"/>
      <c r="J1004" s="225"/>
      <c r="K1004" s="225"/>
      <c r="L1004" s="230"/>
      <c r="M1004" s="231"/>
      <c r="N1004" s="232"/>
      <c r="O1004" s="232"/>
      <c r="P1004" s="232"/>
      <c r="Q1004" s="232"/>
      <c r="R1004" s="232"/>
      <c r="S1004" s="232"/>
      <c r="T1004" s="23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4" t="s">
        <v>155</v>
      </c>
      <c r="AU1004" s="234" t="s">
        <v>151</v>
      </c>
      <c r="AV1004" s="13" t="s">
        <v>79</v>
      </c>
      <c r="AW1004" s="13" t="s">
        <v>33</v>
      </c>
      <c r="AX1004" s="13" t="s">
        <v>71</v>
      </c>
      <c r="AY1004" s="234" t="s">
        <v>143</v>
      </c>
    </row>
    <row r="1005" spans="1:51" s="14" customFormat="1" ht="12">
      <c r="A1005" s="14"/>
      <c r="B1005" s="235"/>
      <c r="C1005" s="236"/>
      <c r="D1005" s="226" t="s">
        <v>155</v>
      </c>
      <c r="E1005" s="237" t="s">
        <v>19</v>
      </c>
      <c r="F1005" s="238" t="s">
        <v>79</v>
      </c>
      <c r="G1005" s="236"/>
      <c r="H1005" s="239">
        <v>1</v>
      </c>
      <c r="I1005" s="240"/>
      <c r="J1005" s="236"/>
      <c r="K1005" s="236"/>
      <c r="L1005" s="241"/>
      <c r="M1005" s="279"/>
      <c r="N1005" s="280"/>
      <c r="O1005" s="280"/>
      <c r="P1005" s="280"/>
      <c r="Q1005" s="280"/>
      <c r="R1005" s="280"/>
      <c r="S1005" s="280"/>
      <c r="T1005" s="281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5" t="s">
        <v>155</v>
      </c>
      <c r="AU1005" s="245" t="s">
        <v>151</v>
      </c>
      <c r="AV1005" s="14" t="s">
        <v>151</v>
      </c>
      <c r="AW1005" s="14" t="s">
        <v>33</v>
      </c>
      <c r="AX1005" s="14" t="s">
        <v>79</v>
      </c>
      <c r="AY1005" s="245" t="s">
        <v>143</v>
      </c>
    </row>
    <row r="1006" spans="1:31" s="2" customFormat="1" ht="6.95" customHeight="1">
      <c r="A1006" s="40"/>
      <c r="B1006" s="61"/>
      <c r="C1006" s="62"/>
      <c r="D1006" s="62"/>
      <c r="E1006" s="62"/>
      <c r="F1006" s="62"/>
      <c r="G1006" s="62"/>
      <c r="H1006" s="62"/>
      <c r="I1006" s="62"/>
      <c r="J1006" s="62"/>
      <c r="K1006" s="62"/>
      <c r="L1006" s="46"/>
      <c r="M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</row>
  </sheetData>
  <sheetProtection password="CC35" sheet="1" objects="1" scenarios="1" formatColumns="0" formatRows="0" autoFilter="0"/>
  <autoFilter ref="C103:K1005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hyperlinks>
    <hyperlink ref="F108" r:id="rId1" display="https://podminky.urs.cz/item/CS_URS_2022_01/113106121"/>
    <hyperlink ref="F112" r:id="rId2" display="https://podminky.urs.cz/item/CS_URS_2022_01/113107112"/>
    <hyperlink ref="F116" r:id="rId3" display="https://podminky.urs.cz/item/CS_URS_2022_01/113107341"/>
    <hyperlink ref="F122" r:id="rId4" display="https://podminky.urs.cz/item/CS_URS_2022_01/119003227"/>
    <hyperlink ref="F124" r:id="rId5" display="https://podminky.urs.cz/item/CS_URS_2022_01/119003228"/>
    <hyperlink ref="F126" r:id="rId6" display="https://podminky.urs.cz/item/CS_URS_2022_01/121112003"/>
    <hyperlink ref="F129" r:id="rId7" display="https://podminky.urs.cz/item/CS_URS_2022_01/132212331"/>
    <hyperlink ref="F133" r:id="rId8" display="https://podminky.urs.cz/item/CS_URS_2022_01/162211311"/>
    <hyperlink ref="F135" r:id="rId9" display="https://podminky.urs.cz/item/CS_URS_2022_01/174101101"/>
    <hyperlink ref="F139" r:id="rId10" display="https://podminky.urs.cz/item/CS_URS_2022_01/175111101"/>
    <hyperlink ref="F147" r:id="rId11" display="https://podminky.urs.cz/item/CS_URS_2022_01/181301111"/>
    <hyperlink ref="F150" r:id="rId12" display="https://podminky.urs.cz/item/CS_URS_2022_01/311272141"/>
    <hyperlink ref="F159" r:id="rId13" display="https://podminky.urs.cz/item/CS_URS_2022_01/311272211"/>
    <hyperlink ref="F163" r:id="rId14" display="https://podminky.urs.cz/item/CS_URS_2022_01/317143445"/>
    <hyperlink ref="F165" r:id="rId15" display="https://podminky.urs.cz/item/CS_URS_2022_01/317941121"/>
    <hyperlink ref="F171" r:id="rId16" display="https://podminky.urs.cz/item/CS_URS_2022_01/564231111"/>
    <hyperlink ref="F175" r:id="rId17" display="https://podminky.urs.cz/item/CS_URS_2022_01/596841120"/>
    <hyperlink ref="F184" r:id="rId18" display="https://podminky.urs.cz/item/CS_URS_2022_01/611311141"/>
    <hyperlink ref="F188" r:id="rId19" display="https://podminky.urs.cz/item/CS_URS_2022_01/612311141"/>
    <hyperlink ref="F193" r:id="rId20" display="https://podminky.urs.cz/item/CS_URS_2022_01/612325302"/>
    <hyperlink ref="F197" r:id="rId21" display="https://podminky.urs.cz/item/CS_URS_2022_01/621131121"/>
    <hyperlink ref="F204" r:id="rId22" display="https://podminky.urs.cz/item/CS_URS_2022_01/621142001"/>
    <hyperlink ref="F208" r:id="rId23" display="https://podminky.urs.cz/item/CS_URS_2022_01/621221031"/>
    <hyperlink ref="F217" r:id="rId24" display="https://podminky.urs.cz/item/CS_URS_2022_01/621531022"/>
    <hyperlink ref="F221" r:id="rId25" display="https://podminky.urs.cz/item/CS_URS_2022_01/622131121"/>
    <hyperlink ref="F230" r:id="rId26" display="https://podminky.urs.cz/item/CS_URS_2022_01/622211011"/>
    <hyperlink ref="F255" r:id="rId27" display="https://podminky.urs.cz/item/CS_URS_2022_01/622211021"/>
    <hyperlink ref="F262" r:id="rId28" display="https://podminky.urs.cz/item/CS_URS_2022_01/622221011"/>
    <hyperlink ref="F278" r:id="rId29" display="https://podminky.urs.cz/item/CS_URS_2022_01/622221031"/>
    <hyperlink ref="F302" r:id="rId30" display="https://podminky.urs.cz/item/CS_URS_2022_01/622221041"/>
    <hyperlink ref="F309" r:id="rId31" display="https://podminky.urs.cz/item/CS_URS_2022_01/622222001"/>
    <hyperlink ref="F317" r:id="rId32" display="https://podminky.urs.cz/item/CS_URS_2022_01/622252001"/>
    <hyperlink ref="F322" r:id="rId33" display="https://podminky.urs.cz/item/CS_URS_2022_01/622511112"/>
    <hyperlink ref="F326" r:id="rId34" display="https://podminky.urs.cz/item/CS_URS_2022_01/622531022"/>
    <hyperlink ref="F330" r:id="rId35" display="https://podminky.urs.cz/item/CS_URS_2022_01/624631211"/>
    <hyperlink ref="F335" r:id="rId36" display="https://podminky.urs.cz/item/CS_URS_2022_01/624631414"/>
    <hyperlink ref="F339" r:id="rId37" display="https://podminky.urs.cz/item/CS_URS_2022_01/629991011"/>
    <hyperlink ref="F344" r:id="rId38" display="https://podminky.urs.cz/item/CS_URS_2022_01/629995101"/>
    <hyperlink ref="F347" r:id="rId39" display="https://podminky.urs.cz/item/CS_URS_2022_01/631311214"/>
    <hyperlink ref="F351" r:id="rId40" display="https://podminky.urs.cz/item/CS_URS_2022_01/632451231"/>
    <hyperlink ref="F358" r:id="rId41" display="https://podminky.urs.cz/item/CS_URS_2022_01/941111112"/>
    <hyperlink ref="F361" r:id="rId42" display="https://podminky.urs.cz/item/CS_URS_2022_01/941111212"/>
    <hyperlink ref="F365" r:id="rId43" display="https://podminky.urs.cz/item/CS_URS_2022_01/941111812"/>
    <hyperlink ref="F367" r:id="rId44" display="https://podminky.urs.cz/item/CS_URS_2022_01/944411112"/>
    <hyperlink ref="F369" r:id="rId45" display="https://podminky.urs.cz/item/CS_URS_2022_01/944411212"/>
    <hyperlink ref="F373" r:id="rId46" display="https://podminky.urs.cz/item/CS_URS_2022_01/944411812"/>
    <hyperlink ref="F375" r:id="rId47" display="https://podminky.urs.cz/item/CS_URS_2022_01/944711112"/>
    <hyperlink ref="F378" r:id="rId48" display="https://podminky.urs.cz/item/CS_URS_2022_01/944711212"/>
    <hyperlink ref="F382" r:id="rId49" display="https://podminky.urs.cz/item/CS_URS_2022_01/944711812"/>
    <hyperlink ref="F384" r:id="rId50" display="https://podminky.urs.cz/item/CS_URS_2022_01/961031411"/>
    <hyperlink ref="F388" r:id="rId51" display="https://podminky.urs.cz/item/CS_URS_2022_01/965045112"/>
    <hyperlink ref="F392" r:id="rId52" display="https://podminky.urs.cz/item/CS_URS_2022_01/968072456"/>
    <hyperlink ref="F400" r:id="rId53" display="https://podminky.urs.cz/item/CS_URS_2022_01/968082022"/>
    <hyperlink ref="F404" r:id="rId54" display="https://podminky.urs.cz/item/CS_URS_2022_01/978035117"/>
    <hyperlink ref="F408" r:id="rId55" display="https://podminky.urs.cz/item/CS_URS_2022_01/978059641"/>
    <hyperlink ref="F412" r:id="rId56" display="https://podminky.urs.cz/item/CS_URS_2022_01/985311311"/>
    <hyperlink ref="F417" r:id="rId57" display="https://podminky.urs.cz/item/CS_URS_2022_01/998017004"/>
    <hyperlink ref="F420" r:id="rId58" display="https://podminky.urs.cz/item/CS_URS_2022_01/997013158"/>
    <hyperlink ref="F422" r:id="rId59" display="https://podminky.urs.cz/item/CS_URS_2022_01/997013501"/>
    <hyperlink ref="F424" r:id="rId60" display="https://podminky.urs.cz/item/CS_URS_2022_01/997013509"/>
    <hyperlink ref="F428" r:id="rId61" display="https://podminky.urs.cz/item/CS_URS_2022_01/997013871"/>
    <hyperlink ref="F432" r:id="rId62" display="https://podminky.urs.cz/item/CS_URS_2022_01/711112001"/>
    <hyperlink ref="F438" r:id="rId63" display="https://podminky.urs.cz/item/CS_URS_2022_01/711131811"/>
    <hyperlink ref="F446" r:id="rId64" display="https://podminky.urs.cz/item/CS_URS_2022_01/711142559"/>
    <hyperlink ref="F456" r:id="rId65" display="https://podminky.urs.cz/item/CS_URS_2022_01/711161112"/>
    <hyperlink ref="F461" r:id="rId66" display="https://podminky.urs.cz/item/CS_URS_2022_01/711161383"/>
    <hyperlink ref="F465" r:id="rId67" display="https://podminky.urs.cz/item/CS_URS_2022_01/711191101"/>
    <hyperlink ref="F473" r:id="rId68" display="https://podminky.urs.cz/item/CS_URS_2022_01/711191201"/>
    <hyperlink ref="F480" r:id="rId69" display="https://podminky.urs.cz/item/CS_URS_2022_01/998711103"/>
    <hyperlink ref="F483" r:id="rId70" display="https://podminky.urs.cz/item/CS_URS_2022_01/712300843"/>
    <hyperlink ref="F485" r:id="rId71" display="https://podminky.urs.cz/item/CS_URS_2022_01/712311101"/>
    <hyperlink ref="F489" r:id="rId72" display="https://podminky.urs.cz/item/CS_URS_2022_01/712340833"/>
    <hyperlink ref="F502" r:id="rId73" display="https://podminky.urs.cz/item/CS_URS_2021_02/712341559"/>
    <hyperlink ref="F506" r:id="rId74" display="https://podminky.urs.cz/item/CS_URS_2022_01/712363564"/>
    <hyperlink ref="F511" r:id="rId75" display="https://podminky.urs.cz/item/CS_URS_2022_01/712363565"/>
    <hyperlink ref="F521" r:id="rId76" display="https://podminky.urs.cz/item/CS_URS_2022_01/712363566"/>
    <hyperlink ref="F534" r:id="rId77" display="https://podminky.urs.cz/item/CS_URS_2022_01/712363803"/>
    <hyperlink ref="F536" r:id="rId78" display="https://podminky.urs.cz/item/CS_URS_2022_01/712391172"/>
    <hyperlink ref="F540" r:id="rId79" display="https://podminky.urs.cz/item/CS_URS_2022_01/712990812"/>
    <hyperlink ref="F542" r:id="rId80" display="https://podminky.urs.cz/item/CS_URS_2022_01/998712104"/>
    <hyperlink ref="F545" r:id="rId81" display="https://podminky.urs.cz/item/CS_URS_2022_01/713110811"/>
    <hyperlink ref="F549" r:id="rId82" display="https://podminky.urs.cz/item/CS_URS_2022_01/713111128"/>
    <hyperlink ref="F555" r:id="rId83" display="https://podminky.urs.cz/item/CS_URS_2022_01/713121111"/>
    <hyperlink ref="F570" r:id="rId84" display="https://podminky.urs.cz/item/CS_URS_2022_01/713131143"/>
    <hyperlink ref="F580" r:id="rId85" display="https://podminky.urs.cz/item/CS_URS_2022_01/713133221"/>
    <hyperlink ref="F584" r:id="rId86" display="https://podminky.urs.cz/item/CS_URS_2022_01/713141153"/>
    <hyperlink ref="F606" r:id="rId87" display="https://podminky.urs.cz/item/CS_URS_2022_01/998713104"/>
    <hyperlink ref="F609" r:id="rId88" display="https://podminky.urs.cz/item/CS_URS_2022_01/721173706"/>
    <hyperlink ref="F611" r:id="rId89" display="https://podminky.urs.cz/item/CS_URS_2022_01/721210822"/>
    <hyperlink ref="F615" r:id="rId90" display="https://podminky.urs.cz/item/CS_URS_2022_01/721233212"/>
    <hyperlink ref="F625" r:id="rId91" display="https://podminky.urs.cz/item/CS_URS_2022_01/762361127"/>
    <hyperlink ref="F638" r:id="rId92" display="https://podminky.urs.cz/item/CS_URS_2022_01/762395000"/>
    <hyperlink ref="F640" r:id="rId93" display="https://podminky.urs.cz/item/CS_URS_2022_01/998762104"/>
    <hyperlink ref="F643" r:id="rId94" display="https://podminky.urs.cz/item/CS_URS_2022_01/764002841"/>
    <hyperlink ref="F646" r:id="rId95" display="https://podminky.urs.cz/item/CS_URS_2022_01/764002851"/>
    <hyperlink ref="F658" r:id="rId96" display="https://podminky.urs.cz/item/CS_URS_2022_01/764215603"/>
    <hyperlink ref="F671" r:id="rId97" display="https://podminky.urs.cz/item/CS_URS_2022_01/764215605"/>
    <hyperlink ref="F675" r:id="rId98" display="https://podminky.urs.cz/item/CS_URS_2022_01/764218604"/>
    <hyperlink ref="F684" r:id="rId99" display="https://podminky.urs.cz/item/CS_URS_2022_01/764226444"/>
    <hyperlink ref="F696" r:id="rId100" display="https://podminky.urs.cz/item/CS_URS_2022_01/764226445"/>
    <hyperlink ref="F708" r:id="rId101" display="https://podminky.urs.cz/item/CS_URS_2022_01/764511601"/>
    <hyperlink ref="F712" r:id="rId102" display="https://podminky.urs.cz/item/CS_URS_2022_01/764511612"/>
    <hyperlink ref="F716" r:id="rId103" display="https://podminky.urs.cz/item/CS_URS_2022_01/764518621"/>
    <hyperlink ref="F720" r:id="rId104" display="https://podminky.urs.cz/item/CS_URS_2022_01/998764104"/>
    <hyperlink ref="F723" r:id="rId105" display="https://podminky.urs.cz/item/CS_URS_2022_01/766441821"/>
    <hyperlink ref="F727" r:id="rId106" display="https://podminky.urs.cz/item/CS_URS_2022_01/766641131"/>
    <hyperlink ref="F737" r:id="rId107" display="https://podminky.urs.cz/item/CS_URS_2022_01/766694111"/>
    <hyperlink ref="F746" r:id="rId108" display="https://podminky.urs.cz/item/CS_URS_2022_01/998766104"/>
    <hyperlink ref="F749" r:id="rId109" display="https://podminky.urs.cz/item/CS_URS_2022_01/767162113"/>
    <hyperlink ref="F754" r:id="rId110" display="https://podminky.urs.cz/item/CS_URS_2022_01/767162114"/>
    <hyperlink ref="F759" r:id="rId111" display="https://podminky.urs.cz/item/CS_URS_2022_01/767531111"/>
    <hyperlink ref="F764" r:id="rId112" display="https://podminky.urs.cz/item/CS_URS_2022_01/767620112"/>
    <hyperlink ref="F769" r:id="rId113" display="https://podminky.urs.cz/item/CS_URS_2022_01/767620114"/>
    <hyperlink ref="F779" r:id="rId114" display="https://podminky.urs.cz/item/CS_URS_2022_01/767810122"/>
    <hyperlink ref="F784" r:id="rId115" display="https://podminky.urs.cz/item/CS_URS_2022_01/767810811"/>
    <hyperlink ref="F786" r:id="rId116" display="https://podminky.urs.cz/item/CS_URS_2022_01/767821113"/>
    <hyperlink ref="F791" r:id="rId117" display="https://podminky.urs.cz/item/CS_URS_2022_01/767821812"/>
    <hyperlink ref="F807" r:id="rId118" display="https://podminky.urs.cz/item/CS_URS_2022_01/767995111"/>
    <hyperlink ref="F840" r:id="rId119" display="https://podminky.urs.cz/item/CS_URS_2022_01/767996801"/>
    <hyperlink ref="F842" r:id="rId120" display="https://podminky.urs.cz/item/CS_URS_2022_01/998767104"/>
    <hyperlink ref="F845" r:id="rId121" display="https://podminky.urs.cz/item/CS_URS_2022_01/771121011"/>
    <hyperlink ref="F858" r:id="rId122" display="https://podminky.urs.cz/item/CS_URS_2022_01/771151021"/>
    <hyperlink ref="F860" r:id="rId123" display="https://podminky.urs.cz/item/CS_URS_2022_01/771161023"/>
    <hyperlink ref="F869" r:id="rId124" display="https://podminky.urs.cz/item/CS_URS_2022_01/771571810"/>
    <hyperlink ref="F879" r:id="rId125" display="https://podminky.urs.cz/item/CS_URS_2022_01/771574264"/>
    <hyperlink ref="F894" r:id="rId126" display="https://podminky.urs.cz/item/CS_URS_2022_01/771591112"/>
    <hyperlink ref="F907" r:id="rId127" display="https://podminky.urs.cz/item/CS_URS_2022_01/771591241"/>
    <hyperlink ref="F910" r:id="rId128" display="https://podminky.urs.cz/item/CS_URS_2022_01/771591242"/>
    <hyperlink ref="F913" r:id="rId129" display="https://podminky.urs.cz/item/CS_URS_2022_01/771591264"/>
    <hyperlink ref="F916" r:id="rId130" display="https://podminky.urs.cz/item/CS_URS_2022_01/998771103"/>
    <hyperlink ref="F919" r:id="rId131" display="https://podminky.urs.cz/item/CS_URS_2022_01/781774113"/>
    <hyperlink ref="F927" r:id="rId132" display="https://podminky.urs.cz/item/CS_URS_2022_01/998781104"/>
    <hyperlink ref="F930" r:id="rId133" display="https://podminky.urs.cz/item/CS_URS_2022_01/783301303"/>
    <hyperlink ref="F937" r:id="rId134" display="https://podminky.urs.cz/item/CS_URS_2022_01/783301311"/>
    <hyperlink ref="F939" r:id="rId135" display="https://podminky.urs.cz/item/CS_URS_2022_01/783314201"/>
    <hyperlink ref="F941" r:id="rId136" display="https://podminky.urs.cz/item/CS_URS_2022_01/783315103"/>
    <hyperlink ref="F943" r:id="rId137" display="https://podminky.urs.cz/item/CS_URS_2022_01/783317101"/>
    <hyperlink ref="F945" r:id="rId138" display="https://podminky.urs.cz/item/CS_URS_2022_01/783932171"/>
    <hyperlink ref="F956" r:id="rId139" display="https://podminky.urs.cz/item/CS_URS_2022_01/784181001"/>
    <hyperlink ref="F965" r:id="rId140" display="https://podminky.urs.cz/item/CS_URS_2022_01/784181101"/>
    <hyperlink ref="F967" r:id="rId141" display="https://podminky.urs.cz/item/CS_URS_2022_01/784191003"/>
    <hyperlink ref="F971" r:id="rId142" display="https://podminky.urs.cz/item/CS_URS_2022_01/784191007"/>
    <hyperlink ref="F974" r:id="rId143" display="https://podminky.urs.cz/item/CS_URS_2022_01/784221001"/>
    <hyperlink ref="F978" r:id="rId144" display="https://podminky.urs.cz/item/CS_URS_2022_01/210203403"/>
    <hyperlink ref="F983" r:id="rId145" display="https://podminky.urs.cz/item/CS_URS_2021_02/210203403-D"/>
    <hyperlink ref="F985" r:id="rId146" display="https://podminky.urs.cz/item/CS_URS_2022_01/210220101-D"/>
    <hyperlink ref="F999" r:id="rId147" display="https://podminky.urs.cz/item/CS_URS_2022_01/230050034"/>
    <hyperlink ref="F1003" r:id="rId148" display="https://podminky.urs.cz/item/CS_URS_2022_01/23108111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1486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1487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1488</v>
      </c>
      <c r="F21" s="40"/>
      <c r="G21" s="40"/>
      <c r="H21" s="40"/>
      <c r="I21" s="134" t="s">
        <v>28</v>
      </c>
      <c r="J21" s="138" t="s">
        <v>1489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1487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1488</v>
      </c>
      <c r="F24" s="40"/>
      <c r="G24" s="40"/>
      <c r="H24" s="40"/>
      <c r="I24" s="134" t="s">
        <v>28</v>
      </c>
      <c r="J24" s="138" t="s">
        <v>1489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ROUND((SUM(BE85:BE127)),2)</f>
        <v>0</v>
      </c>
      <c r="G33" s="40"/>
      <c r="H33" s="40"/>
      <c r="I33" s="150">
        <v>0.21</v>
      </c>
      <c r="J33" s="149">
        <f>ROUND(((SUM(BE85:BE127))*I33),2)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ROUND((SUM(BF85:BF127)),2)</f>
        <v>0</v>
      </c>
      <c r="G34" s="40"/>
      <c r="H34" s="40"/>
      <c r="I34" s="150">
        <v>0.15</v>
      </c>
      <c r="J34" s="149">
        <f>ROUND(((SUM(BF85:BF127))*I34),2)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ROUND((SUM(BG85:BG127)),2)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ROUND((SUM(BH85:BH127)),2)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ROUND((SUM(BI85:BI127)),2)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01.02 - Hromosvod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Petr Kubala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Petr Kubala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111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116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125</v>
      </c>
      <c r="E62" s="170"/>
      <c r="F62" s="170"/>
      <c r="G62" s="170"/>
      <c r="H62" s="170"/>
      <c r="I62" s="170"/>
      <c r="J62" s="171">
        <f>J116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1490</v>
      </c>
      <c r="E63" s="176"/>
      <c r="F63" s="176"/>
      <c r="G63" s="176"/>
      <c r="H63" s="176"/>
      <c r="I63" s="176"/>
      <c r="J63" s="177">
        <f>J117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1491</v>
      </c>
      <c r="E64" s="170"/>
      <c r="F64" s="170"/>
      <c r="G64" s="170"/>
      <c r="H64" s="170"/>
      <c r="I64" s="170"/>
      <c r="J64" s="171">
        <f>J124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1492</v>
      </c>
      <c r="E65" s="176"/>
      <c r="F65" s="176"/>
      <c r="G65" s="176"/>
      <c r="H65" s="176"/>
      <c r="I65" s="176"/>
      <c r="J65" s="177">
        <f>J125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Revitalizace bytového domu Jičínská 272, Nový Jičín - DPS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01.02 - Hromosvod - způsobilé výdaje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Jičínská 272, Nový Jičín</v>
      </c>
      <c r="G79" s="42"/>
      <c r="H79" s="42"/>
      <c r="I79" s="34" t="s">
        <v>23</v>
      </c>
      <c r="J79" s="74" t="str">
        <f>IF(J12="","",J12)</f>
        <v>16. 3. 2021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Nový Jičín</v>
      </c>
      <c r="G81" s="42"/>
      <c r="H81" s="42"/>
      <c r="I81" s="34" t="s">
        <v>31</v>
      </c>
      <c r="J81" s="38" t="str">
        <f>E21</f>
        <v>Petr Kubala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Petr Kubala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129</v>
      </c>
      <c r="D84" s="182" t="s">
        <v>56</v>
      </c>
      <c r="E84" s="182" t="s">
        <v>52</v>
      </c>
      <c r="F84" s="182" t="s">
        <v>53</v>
      </c>
      <c r="G84" s="182" t="s">
        <v>130</v>
      </c>
      <c r="H84" s="182" t="s">
        <v>131</v>
      </c>
      <c r="I84" s="182" t="s">
        <v>132</v>
      </c>
      <c r="J84" s="182" t="s">
        <v>101</v>
      </c>
      <c r="K84" s="183" t="s">
        <v>133</v>
      </c>
      <c r="L84" s="184"/>
      <c r="M84" s="94" t="s">
        <v>19</v>
      </c>
      <c r="N84" s="95" t="s">
        <v>41</v>
      </c>
      <c r="O84" s="95" t="s">
        <v>134</v>
      </c>
      <c r="P84" s="95" t="s">
        <v>135</v>
      </c>
      <c r="Q84" s="95" t="s">
        <v>136</v>
      </c>
      <c r="R84" s="95" t="s">
        <v>137</v>
      </c>
      <c r="S84" s="95" t="s">
        <v>138</v>
      </c>
      <c r="T84" s="96" t="s">
        <v>139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140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P86+P116+P124</f>
        <v>0</v>
      </c>
      <c r="Q85" s="98"/>
      <c r="R85" s="187">
        <f>R86+R116+R124</f>
        <v>0.036550000000000006</v>
      </c>
      <c r="S85" s="98"/>
      <c r="T85" s="188">
        <f>T86+T116+T124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102</v>
      </c>
      <c r="BK85" s="189">
        <f>BK86+BK116+BK124</f>
        <v>0</v>
      </c>
    </row>
    <row r="86" spans="1:63" s="12" customFormat="1" ht="25.9" customHeight="1">
      <c r="A86" s="12"/>
      <c r="B86" s="190"/>
      <c r="C86" s="191"/>
      <c r="D86" s="192" t="s">
        <v>70</v>
      </c>
      <c r="E86" s="193" t="s">
        <v>635</v>
      </c>
      <c r="F86" s="193" t="s">
        <v>636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0.036550000000000006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151</v>
      </c>
      <c r="AT86" s="202" t="s">
        <v>70</v>
      </c>
      <c r="AU86" s="202" t="s">
        <v>71</v>
      </c>
      <c r="AY86" s="201" t="s">
        <v>143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70</v>
      </c>
      <c r="E87" s="204" t="s">
        <v>912</v>
      </c>
      <c r="F87" s="204" t="s">
        <v>913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SUM(P88:P115)</f>
        <v>0</v>
      </c>
      <c r="Q87" s="198"/>
      <c r="R87" s="199">
        <f>SUM(R88:R115)</f>
        <v>0.036550000000000006</v>
      </c>
      <c r="S87" s="198"/>
      <c r="T87" s="200">
        <f>SUM(T88:T115)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151</v>
      </c>
      <c r="AT87" s="202" t="s">
        <v>70</v>
      </c>
      <c r="AU87" s="202" t="s">
        <v>79</v>
      </c>
      <c r="AY87" s="201" t="s">
        <v>143</v>
      </c>
      <c r="BK87" s="203">
        <f>SUM(BK88:BK115)</f>
        <v>0</v>
      </c>
    </row>
    <row r="88" spans="1:65" s="2" customFormat="1" ht="24.15" customHeight="1">
      <c r="A88" s="40"/>
      <c r="B88" s="41"/>
      <c r="C88" s="206" t="s">
        <v>79</v>
      </c>
      <c r="D88" s="206" t="s">
        <v>145</v>
      </c>
      <c r="E88" s="207" t="s">
        <v>1493</v>
      </c>
      <c r="F88" s="208" t="s">
        <v>1494</v>
      </c>
      <c r="G88" s="209" t="s">
        <v>174</v>
      </c>
      <c r="H88" s="210">
        <v>270</v>
      </c>
      <c r="I88" s="211"/>
      <c r="J88" s="212">
        <f>ROUND(I88*H88,2)</f>
        <v>0</v>
      </c>
      <c r="K88" s="208" t="s">
        <v>738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253</v>
      </c>
      <c r="AT88" s="217" t="s">
        <v>145</v>
      </c>
      <c r="AU88" s="217" t="s">
        <v>151</v>
      </c>
      <c r="AY88" s="19" t="s">
        <v>143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151</v>
      </c>
      <c r="BK88" s="218">
        <f>ROUND(I88*H88,2)</f>
        <v>0</v>
      </c>
      <c r="BL88" s="19" t="s">
        <v>253</v>
      </c>
      <c r="BM88" s="217" t="s">
        <v>1495</v>
      </c>
    </row>
    <row r="89" spans="1:47" s="2" customFormat="1" ht="12">
      <c r="A89" s="40"/>
      <c r="B89" s="41"/>
      <c r="C89" s="42"/>
      <c r="D89" s="219" t="s">
        <v>153</v>
      </c>
      <c r="E89" s="42"/>
      <c r="F89" s="220" t="s">
        <v>1496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153</v>
      </c>
      <c r="AU89" s="19" t="s">
        <v>151</v>
      </c>
    </row>
    <row r="90" spans="1:65" s="2" customFormat="1" ht="16.5" customHeight="1">
      <c r="A90" s="40"/>
      <c r="B90" s="41"/>
      <c r="C90" s="258" t="s">
        <v>151</v>
      </c>
      <c r="D90" s="258" t="s">
        <v>217</v>
      </c>
      <c r="E90" s="259" t="s">
        <v>1497</v>
      </c>
      <c r="F90" s="260" t="s">
        <v>1498</v>
      </c>
      <c r="G90" s="261" t="s">
        <v>1221</v>
      </c>
      <c r="H90" s="262">
        <v>36.45</v>
      </c>
      <c r="I90" s="263"/>
      <c r="J90" s="264">
        <f>ROUND(I90*H90,2)</f>
        <v>0</v>
      </c>
      <c r="K90" s="260" t="s">
        <v>738</v>
      </c>
      <c r="L90" s="265"/>
      <c r="M90" s="266" t="s">
        <v>19</v>
      </c>
      <c r="N90" s="267" t="s">
        <v>43</v>
      </c>
      <c r="O90" s="86"/>
      <c r="P90" s="215">
        <f>O90*H90</f>
        <v>0</v>
      </c>
      <c r="Q90" s="215">
        <v>0.001</v>
      </c>
      <c r="R90" s="215">
        <f>Q90*H90</f>
        <v>0.03645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363</v>
      </c>
      <c r="AT90" s="217" t="s">
        <v>217</v>
      </c>
      <c r="AU90" s="217" t="s">
        <v>151</v>
      </c>
      <c r="AY90" s="19" t="s">
        <v>143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151</v>
      </c>
      <c r="BK90" s="218">
        <f>ROUND(I90*H90,2)</f>
        <v>0</v>
      </c>
      <c r="BL90" s="19" t="s">
        <v>253</v>
      </c>
      <c r="BM90" s="217" t="s">
        <v>1499</v>
      </c>
    </row>
    <row r="91" spans="1:51" s="14" customFormat="1" ht="12">
      <c r="A91" s="14"/>
      <c r="B91" s="235"/>
      <c r="C91" s="236"/>
      <c r="D91" s="226" t="s">
        <v>155</v>
      </c>
      <c r="E91" s="237" t="s">
        <v>19</v>
      </c>
      <c r="F91" s="238" t="s">
        <v>1500</v>
      </c>
      <c r="G91" s="236"/>
      <c r="H91" s="239">
        <v>36.45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155</v>
      </c>
      <c r="AU91" s="245" t="s">
        <v>151</v>
      </c>
      <c r="AV91" s="14" t="s">
        <v>151</v>
      </c>
      <c r="AW91" s="14" t="s">
        <v>33</v>
      </c>
      <c r="AX91" s="14" t="s">
        <v>79</v>
      </c>
      <c r="AY91" s="245" t="s">
        <v>143</v>
      </c>
    </row>
    <row r="92" spans="1:65" s="2" customFormat="1" ht="33" customHeight="1">
      <c r="A92" s="40"/>
      <c r="B92" s="41"/>
      <c r="C92" s="258" t="s">
        <v>163</v>
      </c>
      <c r="D92" s="258" t="s">
        <v>217</v>
      </c>
      <c r="E92" s="259" t="s">
        <v>1501</v>
      </c>
      <c r="F92" s="260" t="s">
        <v>1502</v>
      </c>
      <c r="G92" s="261" t="s">
        <v>250</v>
      </c>
      <c r="H92" s="262">
        <v>120</v>
      </c>
      <c r="I92" s="263"/>
      <c r="J92" s="264">
        <f>ROUND(I92*H92,2)</f>
        <v>0</v>
      </c>
      <c r="K92" s="260" t="s">
        <v>19</v>
      </c>
      <c r="L92" s="265"/>
      <c r="M92" s="266" t="s">
        <v>19</v>
      </c>
      <c r="N92" s="267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363</v>
      </c>
      <c r="AT92" s="217" t="s">
        <v>217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253</v>
      </c>
      <c r="BM92" s="217" t="s">
        <v>1503</v>
      </c>
    </row>
    <row r="93" spans="1:65" s="2" customFormat="1" ht="33" customHeight="1">
      <c r="A93" s="40"/>
      <c r="B93" s="41"/>
      <c r="C93" s="258" t="s">
        <v>150</v>
      </c>
      <c r="D93" s="258" t="s">
        <v>217</v>
      </c>
      <c r="E93" s="259" t="s">
        <v>1504</v>
      </c>
      <c r="F93" s="260" t="s">
        <v>1505</v>
      </c>
      <c r="G93" s="261" t="s">
        <v>250</v>
      </c>
      <c r="H93" s="262">
        <v>96</v>
      </c>
      <c r="I93" s="263"/>
      <c r="J93" s="264">
        <f>ROUND(I93*H93,2)</f>
        <v>0</v>
      </c>
      <c r="K93" s="260" t="s">
        <v>19</v>
      </c>
      <c r="L93" s="265"/>
      <c r="M93" s="266" t="s">
        <v>19</v>
      </c>
      <c r="N93" s="267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363</v>
      </c>
      <c r="AT93" s="217" t="s">
        <v>217</v>
      </c>
      <c r="AU93" s="217" t="s">
        <v>151</v>
      </c>
      <c r="AY93" s="19" t="s">
        <v>143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151</v>
      </c>
      <c r="BK93" s="218">
        <f>ROUND(I93*H93,2)</f>
        <v>0</v>
      </c>
      <c r="BL93" s="19" t="s">
        <v>253</v>
      </c>
      <c r="BM93" s="217" t="s">
        <v>1506</v>
      </c>
    </row>
    <row r="94" spans="1:65" s="2" customFormat="1" ht="16.5" customHeight="1">
      <c r="A94" s="40"/>
      <c r="B94" s="41"/>
      <c r="C94" s="206" t="s">
        <v>177</v>
      </c>
      <c r="D94" s="206" t="s">
        <v>145</v>
      </c>
      <c r="E94" s="207" t="s">
        <v>1507</v>
      </c>
      <c r="F94" s="208" t="s">
        <v>1508</v>
      </c>
      <c r="G94" s="209" t="s">
        <v>250</v>
      </c>
      <c r="H94" s="210">
        <v>31</v>
      </c>
      <c r="I94" s="211"/>
      <c r="J94" s="212">
        <f>ROUND(I94*H94,2)</f>
        <v>0</v>
      </c>
      <c r="K94" s="208" t="s">
        <v>738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253</v>
      </c>
      <c r="AT94" s="217" t="s">
        <v>145</v>
      </c>
      <c r="AU94" s="217" t="s">
        <v>151</v>
      </c>
      <c r="AY94" s="19" t="s">
        <v>143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151</v>
      </c>
      <c r="BK94" s="218">
        <f>ROUND(I94*H94,2)</f>
        <v>0</v>
      </c>
      <c r="BL94" s="19" t="s">
        <v>253</v>
      </c>
      <c r="BM94" s="217" t="s">
        <v>1509</v>
      </c>
    </row>
    <row r="95" spans="1:47" s="2" customFormat="1" ht="12">
      <c r="A95" s="40"/>
      <c r="B95" s="41"/>
      <c r="C95" s="42"/>
      <c r="D95" s="219" t="s">
        <v>153</v>
      </c>
      <c r="E95" s="42"/>
      <c r="F95" s="220" t="s">
        <v>1510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153</v>
      </c>
      <c r="AU95" s="19" t="s">
        <v>151</v>
      </c>
    </row>
    <row r="96" spans="1:65" s="2" customFormat="1" ht="24.15" customHeight="1">
      <c r="A96" s="40"/>
      <c r="B96" s="41"/>
      <c r="C96" s="258" t="s">
        <v>182</v>
      </c>
      <c r="D96" s="258" t="s">
        <v>217</v>
      </c>
      <c r="E96" s="259" t="s">
        <v>1511</v>
      </c>
      <c r="F96" s="260" t="s">
        <v>1512</v>
      </c>
      <c r="G96" s="261" t="s">
        <v>250</v>
      </c>
      <c r="H96" s="262">
        <v>8</v>
      </c>
      <c r="I96" s="263"/>
      <c r="J96" s="264">
        <f>ROUND(I96*H96,2)</f>
        <v>0</v>
      </c>
      <c r="K96" s="260" t="s">
        <v>19</v>
      </c>
      <c r="L96" s="265"/>
      <c r="M96" s="266" t="s">
        <v>19</v>
      </c>
      <c r="N96" s="267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363</v>
      </c>
      <c r="AT96" s="217" t="s">
        <v>217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253</v>
      </c>
      <c r="BM96" s="217" t="s">
        <v>1513</v>
      </c>
    </row>
    <row r="97" spans="1:65" s="2" customFormat="1" ht="24.15" customHeight="1">
      <c r="A97" s="40"/>
      <c r="B97" s="41"/>
      <c r="C97" s="258" t="s">
        <v>188</v>
      </c>
      <c r="D97" s="258" t="s">
        <v>217</v>
      </c>
      <c r="E97" s="259" t="s">
        <v>1514</v>
      </c>
      <c r="F97" s="260" t="s">
        <v>1515</v>
      </c>
      <c r="G97" s="261" t="s">
        <v>250</v>
      </c>
      <c r="H97" s="262">
        <v>23</v>
      </c>
      <c r="I97" s="263"/>
      <c r="J97" s="264">
        <f>ROUND(I97*H97,2)</f>
        <v>0</v>
      </c>
      <c r="K97" s="260" t="s">
        <v>19</v>
      </c>
      <c r="L97" s="265"/>
      <c r="M97" s="266" t="s">
        <v>19</v>
      </c>
      <c r="N97" s="267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363</v>
      </c>
      <c r="AT97" s="217" t="s">
        <v>217</v>
      </c>
      <c r="AU97" s="217" t="s">
        <v>151</v>
      </c>
      <c r="AY97" s="19" t="s">
        <v>143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151</v>
      </c>
      <c r="BK97" s="218">
        <f>ROUND(I97*H97,2)</f>
        <v>0</v>
      </c>
      <c r="BL97" s="19" t="s">
        <v>253</v>
      </c>
      <c r="BM97" s="217" t="s">
        <v>1516</v>
      </c>
    </row>
    <row r="98" spans="1:65" s="2" customFormat="1" ht="24.15" customHeight="1">
      <c r="A98" s="40"/>
      <c r="B98" s="41"/>
      <c r="C98" s="206" t="s">
        <v>196</v>
      </c>
      <c r="D98" s="206" t="s">
        <v>145</v>
      </c>
      <c r="E98" s="207" t="s">
        <v>1517</v>
      </c>
      <c r="F98" s="208" t="s">
        <v>1518</v>
      </c>
      <c r="G98" s="209" t="s">
        <v>250</v>
      </c>
      <c r="H98" s="210">
        <v>5</v>
      </c>
      <c r="I98" s="211"/>
      <c r="J98" s="212">
        <f>ROUND(I98*H98,2)</f>
        <v>0</v>
      </c>
      <c r="K98" s="208" t="s">
        <v>738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253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253</v>
      </c>
      <c r="BM98" s="217" t="s">
        <v>1519</v>
      </c>
    </row>
    <row r="99" spans="1:47" s="2" customFormat="1" ht="12">
      <c r="A99" s="40"/>
      <c r="B99" s="41"/>
      <c r="C99" s="42"/>
      <c r="D99" s="219" t="s">
        <v>153</v>
      </c>
      <c r="E99" s="42"/>
      <c r="F99" s="220" t="s">
        <v>1520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153</v>
      </c>
      <c r="AU99" s="19" t="s">
        <v>151</v>
      </c>
    </row>
    <row r="100" spans="1:65" s="2" customFormat="1" ht="24.15" customHeight="1">
      <c r="A100" s="40"/>
      <c r="B100" s="41"/>
      <c r="C100" s="258" t="s">
        <v>201</v>
      </c>
      <c r="D100" s="258" t="s">
        <v>217</v>
      </c>
      <c r="E100" s="259" t="s">
        <v>1521</v>
      </c>
      <c r="F100" s="260" t="s">
        <v>1522</v>
      </c>
      <c r="G100" s="261" t="s">
        <v>250</v>
      </c>
      <c r="H100" s="262">
        <v>5</v>
      </c>
      <c r="I100" s="263"/>
      <c r="J100" s="264">
        <f>ROUND(I100*H100,2)</f>
        <v>0</v>
      </c>
      <c r="K100" s="260" t="s">
        <v>19</v>
      </c>
      <c r="L100" s="265"/>
      <c r="M100" s="266" t="s">
        <v>19</v>
      </c>
      <c r="N100" s="267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363</v>
      </c>
      <c r="AT100" s="217" t="s">
        <v>217</v>
      </c>
      <c r="AU100" s="217" t="s">
        <v>151</v>
      </c>
      <c r="AY100" s="19" t="s">
        <v>143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151</v>
      </c>
      <c r="BK100" s="218">
        <f>ROUND(I100*H100,2)</f>
        <v>0</v>
      </c>
      <c r="BL100" s="19" t="s">
        <v>253</v>
      </c>
      <c r="BM100" s="217" t="s">
        <v>1523</v>
      </c>
    </row>
    <row r="101" spans="1:65" s="2" customFormat="1" ht="24.15" customHeight="1">
      <c r="A101" s="40"/>
      <c r="B101" s="41"/>
      <c r="C101" s="258" t="s">
        <v>208</v>
      </c>
      <c r="D101" s="258" t="s">
        <v>217</v>
      </c>
      <c r="E101" s="259" t="s">
        <v>1524</v>
      </c>
      <c r="F101" s="260" t="s">
        <v>1525</v>
      </c>
      <c r="G101" s="261" t="s">
        <v>250</v>
      </c>
      <c r="H101" s="262">
        <v>10</v>
      </c>
      <c r="I101" s="263"/>
      <c r="J101" s="264">
        <f>ROUND(I101*H101,2)</f>
        <v>0</v>
      </c>
      <c r="K101" s="260" t="s">
        <v>19</v>
      </c>
      <c r="L101" s="265"/>
      <c r="M101" s="266" t="s">
        <v>19</v>
      </c>
      <c r="N101" s="267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363</v>
      </c>
      <c r="AT101" s="217" t="s">
        <v>217</v>
      </c>
      <c r="AU101" s="217" t="s">
        <v>151</v>
      </c>
      <c r="AY101" s="19" t="s">
        <v>143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151</v>
      </c>
      <c r="BK101" s="218">
        <f>ROUND(I101*H101,2)</f>
        <v>0</v>
      </c>
      <c r="BL101" s="19" t="s">
        <v>253</v>
      </c>
      <c r="BM101" s="217" t="s">
        <v>1526</v>
      </c>
    </row>
    <row r="102" spans="1:65" s="2" customFormat="1" ht="21.75" customHeight="1">
      <c r="A102" s="40"/>
      <c r="B102" s="41"/>
      <c r="C102" s="206" t="s">
        <v>216</v>
      </c>
      <c r="D102" s="206" t="s">
        <v>145</v>
      </c>
      <c r="E102" s="207" t="s">
        <v>1527</v>
      </c>
      <c r="F102" s="208" t="s">
        <v>1528</v>
      </c>
      <c r="G102" s="209" t="s">
        <v>250</v>
      </c>
      <c r="H102" s="210">
        <v>5</v>
      </c>
      <c r="I102" s="211"/>
      <c r="J102" s="212">
        <f>ROUND(I102*H102,2)</f>
        <v>0</v>
      </c>
      <c r="K102" s="208" t="s">
        <v>738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253</v>
      </c>
      <c r="AT102" s="217" t="s">
        <v>145</v>
      </c>
      <c r="AU102" s="217" t="s">
        <v>151</v>
      </c>
      <c r="AY102" s="19" t="s">
        <v>143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151</v>
      </c>
      <c r="BK102" s="218">
        <f>ROUND(I102*H102,2)</f>
        <v>0</v>
      </c>
      <c r="BL102" s="19" t="s">
        <v>253</v>
      </c>
      <c r="BM102" s="217" t="s">
        <v>1529</v>
      </c>
    </row>
    <row r="103" spans="1:47" s="2" customFormat="1" ht="12">
      <c r="A103" s="40"/>
      <c r="B103" s="41"/>
      <c r="C103" s="42"/>
      <c r="D103" s="219" t="s">
        <v>153</v>
      </c>
      <c r="E103" s="42"/>
      <c r="F103" s="220" t="s">
        <v>1530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153</v>
      </c>
      <c r="AU103" s="19" t="s">
        <v>151</v>
      </c>
    </row>
    <row r="104" spans="1:65" s="2" customFormat="1" ht="16.5" customHeight="1">
      <c r="A104" s="40"/>
      <c r="B104" s="41"/>
      <c r="C104" s="258" t="s">
        <v>224</v>
      </c>
      <c r="D104" s="258" t="s">
        <v>217</v>
      </c>
      <c r="E104" s="259" t="s">
        <v>1531</v>
      </c>
      <c r="F104" s="260" t="s">
        <v>1532</v>
      </c>
      <c r="G104" s="261" t="s">
        <v>250</v>
      </c>
      <c r="H104" s="262">
        <v>5</v>
      </c>
      <c r="I104" s="263"/>
      <c r="J104" s="264">
        <f>ROUND(I104*H104,2)</f>
        <v>0</v>
      </c>
      <c r="K104" s="260" t="s">
        <v>738</v>
      </c>
      <c r="L104" s="265"/>
      <c r="M104" s="266" t="s">
        <v>19</v>
      </c>
      <c r="N104" s="267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363</v>
      </c>
      <c r="AT104" s="217" t="s">
        <v>217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253</v>
      </c>
      <c r="BM104" s="217" t="s">
        <v>1533</v>
      </c>
    </row>
    <row r="105" spans="1:65" s="2" customFormat="1" ht="16.5" customHeight="1">
      <c r="A105" s="40"/>
      <c r="B105" s="41"/>
      <c r="C105" s="258" t="s">
        <v>230</v>
      </c>
      <c r="D105" s="258" t="s">
        <v>217</v>
      </c>
      <c r="E105" s="259" t="s">
        <v>1534</v>
      </c>
      <c r="F105" s="260" t="s">
        <v>1535</v>
      </c>
      <c r="G105" s="261" t="s">
        <v>250</v>
      </c>
      <c r="H105" s="262">
        <v>5</v>
      </c>
      <c r="I105" s="263"/>
      <c r="J105" s="264">
        <f>ROUND(I105*H105,2)</f>
        <v>0</v>
      </c>
      <c r="K105" s="260" t="s">
        <v>19</v>
      </c>
      <c r="L105" s="265"/>
      <c r="M105" s="266" t="s">
        <v>19</v>
      </c>
      <c r="N105" s="267" t="s">
        <v>43</v>
      </c>
      <c r="O105" s="86"/>
      <c r="P105" s="215">
        <f>O105*H105</f>
        <v>0</v>
      </c>
      <c r="Q105" s="215">
        <v>2E-05</v>
      </c>
      <c r="R105" s="215">
        <f>Q105*H105</f>
        <v>0.0001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363</v>
      </c>
      <c r="AT105" s="217" t="s">
        <v>217</v>
      </c>
      <c r="AU105" s="217" t="s">
        <v>151</v>
      </c>
      <c r="AY105" s="19" t="s">
        <v>143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151</v>
      </c>
      <c r="BK105" s="218">
        <f>ROUND(I105*H105,2)</f>
        <v>0</v>
      </c>
      <c r="BL105" s="19" t="s">
        <v>253</v>
      </c>
      <c r="BM105" s="217" t="s">
        <v>1536</v>
      </c>
    </row>
    <row r="106" spans="1:65" s="2" customFormat="1" ht="16.5" customHeight="1">
      <c r="A106" s="40"/>
      <c r="B106" s="41"/>
      <c r="C106" s="206" t="s">
        <v>241</v>
      </c>
      <c r="D106" s="206" t="s">
        <v>145</v>
      </c>
      <c r="E106" s="207" t="s">
        <v>1537</v>
      </c>
      <c r="F106" s="208" t="s">
        <v>1538</v>
      </c>
      <c r="G106" s="209" t="s">
        <v>250</v>
      </c>
      <c r="H106" s="210">
        <v>9</v>
      </c>
      <c r="I106" s="211"/>
      <c r="J106" s="212">
        <f>ROUND(I106*H106,2)</f>
        <v>0</v>
      </c>
      <c r="K106" s="208" t="s">
        <v>738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253</v>
      </c>
      <c r="AT106" s="217" t="s">
        <v>145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253</v>
      </c>
      <c r="BM106" s="217" t="s">
        <v>1539</v>
      </c>
    </row>
    <row r="107" spans="1:47" s="2" customFormat="1" ht="12">
      <c r="A107" s="40"/>
      <c r="B107" s="41"/>
      <c r="C107" s="42"/>
      <c r="D107" s="219" t="s">
        <v>153</v>
      </c>
      <c r="E107" s="42"/>
      <c r="F107" s="220" t="s">
        <v>1540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151</v>
      </c>
    </row>
    <row r="108" spans="1:65" s="2" customFormat="1" ht="24.15" customHeight="1">
      <c r="A108" s="40"/>
      <c r="B108" s="41"/>
      <c r="C108" s="258" t="s">
        <v>8</v>
      </c>
      <c r="D108" s="258" t="s">
        <v>217</v>
      </c>
      <c r="E108" s="259" t="s">
        <v>1541</v>
      </c>
      <c r="F108" s="260" t="s">
        <v>1542</v>
      </c>
      <c r="G108" s="261" t="s">
        <v>250</v>
      </c>
      <c r="H108" s="262">
        <v>5</v>
      </c>
      <c r="I108" s="263"/>
      <c r="J108" s="264">
        <f>ROUND(I108*H108,2)</f>
        <v>0</v>
      </c>
      <c r="K108" s="260" t="s">
        <v>19</v>
      </c>
      <c r="L108" s="265"/>
      <c r="M108" s="266" t="s">
        <v>19</v>
      </c>
      <c r="N108" s="267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363</v>
      </c>
      <c r="AT108" s="217" t="s">
        <v>217</v>
      </c>
      <c r="AU108" s="217" t="s">
        <v>151</v>
      </c>
      <c r="AY108" s="19" t="s">
        <v>143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151</v>
      </c>
      <c r="BK108" s="218">
        <f>ROUND(I108*H108,2)</f>
        <v>0</v>
      </c>
      <c r="BL108" s="19" t="s">
        <v>253</v>
      </c>
      <c r="BM108" s="217" t="s">
        <v>1543</v>
      </c>
    </row>
    <row r="109" spans="1:65" s="2" customFormat="1" ht="24.15" customHeight="1">
      <c r="A109" s="40"/>
      <c r="B109" s="41"/>
      <c r="C109" s="258" t="s">
        <v>253</v>
      </c>
      <c r="D109" s="258" t="s">
        <v>217</v>
      </c>
      <c r="E109" s="259" t="s">
        <v>1544</v>
      </c>
      <c r="F109" s="260" t="s">
        <v>1545</v>
      </c>
      <c r="G109" s="261" t="s">
        <v>250</v>
      </c>
      <c r="H109" s="262">
        <v>5</v>
      </c>
      <c r="I109" s="263"/>
      <c r="J109" s="264">
        <f>ROUND(I109*H109,2)</f>
        <v>0</v>
      </c>
      <c r="K109" s="260" t="s">
        <v>19</v>
      </c>
      <c r="L109" s="265"/>
      <c r="M109" s="266" t="s">
        <v>19</v>
      </c>
      <c r="N109" s="267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363</v>
      </c>
      <c r="AT109" s="217" t="s">
        <v>217</v>
      </c>
      <c r="AU109" s="217" t="s">
        <v>151</v>
      </c>
      <c r="AY109" s="19" t="s">
        <v>143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151</v>
      </c>
      <c r="BK109" s="218">
        <f>ROUND(I109*H109,2)</f>
        <v>0</v>
      </c>
      <c r="BL109" s="19" t="s">
        <v>253</v>
      </c>
      <c r="BM109" s="217" t="s">
        <v>1546</v>
      </c>
    </row>
    <row r="110" spans="1:65" s="2" customFormat="1" ht="16.5" customHeight="1">
      <c r="A110" s="40"/>
      <c r="B110" s="41"/>
      <c r="C110" s="258" t="s">
        <v>258</v>
      </c>
      <c r="D110" s="258" t="s">
        <v>217</v>
      </c>
      <c r="E110" s="259" t="s">
        <v>1547</v>
      </c>
      <c r="F110" s="260" t="s">
        <v>1548</v>
      </c>
      <c r="G110" s="261" t="s">
        <v>250</v>
      </c>
      <c r="H110" s="262">
        <v>5</v>
      </c>
      <c r="I110" s="263"/>
      <c r="J110" s="264">
        <f>ROUND(I110*H110,2)</f>
        <v>0</v>
      </c>
      <c r="K110" s="260" t="s">
        <v>19</v>
      </c>
      <c r="L110" s="265"/>
      <c r="M110" s="266" t="s">
        <v>19</v>
      </c>
      <c r="N110" s="267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363</v>
      </c>
      <c r="AT110" s="217" t="s">
        <v>217</v>
      </c>
      <c r="AU110" s="217" t="s">
        <v>151</v>
      </c>
      <c r="AY110" s="19" t="s">
        <v>143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151</v>
      </c>
      <c r="BK110" s="218">
        <f>ROUND(I110*H110,2)</f>
        <v>0</v>
      </c>
      <c r="BL110" s="19" t="s">
        <v>253</v>
      </c>
      <c r="BM110" s="217" t="s">
        <v>1549</v>
      </c>
    </row>
    <row r="111" spans="1:65" s="2" customFormat="1" ht="24.15" customHeight="1">
      <c r="A111" s="40"/>
      <c r="B111" s="41"/>
      <c r="C111" s="258" t="s">
        <v>265</v>
      </c>
      <c r="D111" s="258" t="s">
        <v>217</v>
      </c>
      <c r="E111" s="259" t="s">
        <v>1550</v>
      </c>
      <c r="F111" s="260" t="s">
        <v>1551</v>
      </c>
      <c r="G111" s="261" t="s">
        <v>250</v>
      </c>
      <c r="H111" s="262">
        <v>4</v>
      </c>
      <c r="I111" s="263"/>
      <c r="J111" s="264">
        <f>ROUND(I111*H111,2)</f>
        <v>0</v>
      </c>
      <c r="K111" s="260" t="s">
        <v>19</v>
      </c>
      <c r="L111" s="265"/>
      <c r="M111" s="266" t="s">
        <v>19</v>
      </c>
      <c r="N111" s="267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363</v>
      </c>
      <c r="AT111" s="217" t="s">
        <v>217</v>
      </c>
      <c r="AU111" s="217" t="s">
        <v>151</v>
      </c>
      <c r="AY111" s="19" t="s">
        <v>143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151</v>
      </c>
      <c r="BK111" s="218">
        <f>ROUND(I111*H111,2)</f>
        <v>0</v>
      </c>
      <c r="BL111" s="19" t="s">
        <v>253</v>
      </c>
      <c r="BM111" s="217" t="s">
        <v>1552</v>
      </c>
    </row>
    <row r="112" spans="1:65" s="2" customFormat="1" ht="24.15" customHeight="1">
      <c r="A112" s="40"/>
      <c r="B112" s="41"/>
      <c r="C112" s="258" t="s">
        <v>271</v>
      </c>
      <c r="D112" s="258" t="s">
        <v>217</v>
      </c>
      <c r="E112" s="259" t="s">
        <v>1553</v>
      </c>
      <c r="F112" s="260" t="s">
        <v>1554</v>
      </c>
      <c r="G112" s="261" t="s">
        <v>250</v>
      </c>
      <c r="H112" s="262">
        <v>4</v>
      </c>
      <c r="I112" s="263"/>
      <c r="J112" s="264">
        <f>ROUND(I112*H112,2)</f>
        <v>0</v>
      </c>
      <c r="K112" s="260" t="s">
        <v>19</v>
      </c>
      <c r="L112" s="265"/>
      <c r="M112" s="266" t="s">
        <v>19</v>
      </c>
      <c r="N112" s="267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363</v>
      </c>
      <c r="AT112" s="217" t="s">
        <v>217</v>
      </c>
      <c r="AU112" s="217" t="s">
        <v>151</v>
      </c>
      <c r="AY112" s="19" t="s">
        <v>143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151</v>
      </c>
      <c r="BK112" s="218">
        <f>ROUND(I112*H112,2)</f>
        <v>0</v>
      </c>
      <c r="BL112" s="19" t="s">
        <v>253</v>
      </c>
      <c r="BM112" s="217" t="s">
        <v>1555</v>
      </c>
    </row>
    <row r="113" spans="1:65" s="2" customFormat="1" ht="16.5" customHeight="1">
      <c r="A113" s="40"/>
      <c r="B113" s="41"/>
      <c r="C113" s="258" t="s">
        <v>277</v>
      </c>
      <c r="D113" s="258" t="s">
        <v>217</v>
      </c>
      <c r="E113" s="259" t="s">
        <v>1556</v>
      </c>
      <c r="F113" s="260" t="s">
        <v>1557</v>
      </c>
      <c r="G113" s="261" t="s">
        <v>250</v>
      </c>
      <c r="H113" s="262">
        <v>4</v>
      </c>
      <c r="I113" s="263"/>
      <c r="J113" s="264">
        <f>ROUND(I113*H113,2)</f>
        <v>0</v>
      </c>
      <c r="K113" s="260" t="s">
        <v>19</v>
      </c>
      <c r="L113" s="265"/>
      <c r="M113" s="266" t="s">
        <v>19</v>
      </c>
      <c r="N113" s="267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363</v>
      </c>
      <c r="AT113" s="217" t="s">
        <v>217</v>
      </c>
      <c r="AU113" s="217" t="s">
        <v>151</v>
      </c>
      <c r="AY113" s="19" t="s">
        <v>143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151</v>
      </c>
      <c r="BK113" s="218">
        <f>ROUND(I113*H113,2)</f>
        <v>0</v>
      </c>
      <c r="BL113" s="19" t="s">
        <v>253</v>
      </c>
      <c r="BM113" s="217" t="s">
        <v>1558</v>
      </c>
    </row>
    <row r="114" spans="1:65" s="2" customFormat="1" ht="24.15" customHeight="1">
      <c r="A114" s="40"/>
      <c r="B114" s="41"/>
      <c r="C114" s="206" t="s">
        <v>7</v>
      </c>
      <c r="D114" s="206" t="s">
        <v>145</v>
      </c>
      <c r="E114" s="207" t="s">
        <v>1559</v>
      </c>
      <c r="F114" s="208" t="s">
        <v>1560</v>
      </c>
      <c r="G114" s="209" t="s">
        <v>1561</v>
      </c>
      <c r="H114" s="282"/>
      <c r="I114" s="211"/>
      <c r="J114" s="212">
        <f>ROUND(I114*H114,2)</f>
        <v>0</v>
      </c>
      <c r="K114" s="208" t="s">
        <v>738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253</v>
      </c>
      <c r="AT114" s="217" t="s">
        <v>145</v>
      </c>
      <c r="AU114" s="217" t="s">
        <v>151</v>
      </c>
      <c r="AY114" s="19" t="s">
        <v>143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151</v>
      </c>
      <c r="BK114" s="218">
        <f>ROUND(I114*H114,2)</f>
        <v>0</v>
      </c>
      <c r="BL114" s="19" t="s">
        <v>253</v>
      </c>
      <c r="BM114" s="217" t="s">
        <v>1562</v>
      </c>
    </row>
    <row r="115" spans="1:47" s="2" customFormat="1" ht="12">
      <c r="A115" s="40"/>
      <c r="B115" s="41"/>
      <c r="C115" s="42"/>
      <c r="D115" s="219" t="s">
        <v>153</v>
      </c>
      <c r="E115" s="42"/>
      <c r="F115" s="220" t="s">
        <v>1563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153</v>
      </c>
      <c r="AU115" s="19" t="s">
        <v>151</v>
      </c>
    </row>
    <row r="116" spans="1:63" s="12" customFormat="1" ht="25.9" customHeight="1">
      <c r="A116" s="12"/>
      <c r="B116" s="190"/>
      <c r="C116" s="191"/>
      <c r="D116" s="192" t="s">
        <v>70</v>
      </c>
      <c r="E116" s="193" t="s">
        <v>217</v>
      </c>
      <c r="F116" s="193" t="s">
        <v>1424</v>
      </c>
      <c r="G116" s="191"/>
      <c r="H116" s="191"/>
      <c r="I116" s="194"/>
      <c r="J116" s="195">
        <f>BK116</f>
        <v>0</v>
      </c>
      <c r="K116" s="191"/>
      <c r="L116" s="196"/>
      <c r="M116" s="197"/>
      <c r="N116" s="198"/>
      <c r="O116" s="198"/>
      <c r="P116" s="199">
        <f>P117</f>
        <v>0</v>
      </c>
      <c r="Q116" s="198"/>
      <c r="R116" s="199">
        <f>R117</f>
        <v>0</v>
      </c>
      <c r="S116" s="198"/>
      <c r="T116" s="200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163</v>
      </c>
      <c r="AT116" s="202" t="s">
        <v>70</v>
      </c>
      <c r="AU116" s="202" t="s">
        <v>71</v>
      </c>
      <c r="AY116" s="201" t="s">
        <v>143</v>
      </c>
      <c r="BK116" s="203">
        <f>BK117</f>
        <v>0</v>
      </c>
    </row>
    <row r="117" spans="1:63" s="12" customFormat="1" ht="22.8" customHeight="1">
      <c r="A117" s="12"/>
      <c r="B117" s="190"/>
      <c r="C117" s="191"/>
      <c r="D117" s="192" t="s">
        <v>70</v>
      </c>
      <c r="E117" s="204" t="s">
        <v>1564</v>
      </c>
      <c r="F117" s="204" t="s">
        <v>1565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SUM(P118:P123)</f>
        <v>0</v>
      </c>
      <c r="Q117" s="198"/>
      <c r="R117" s="199">
        <f>SUM(R118:R123)</f>
        <v>0</v>
      </c>
      <c r="S117" s="198"/>
      <c r="T117" s="200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163</v>
      </c>
      <c r="AT117" s="202" t="s">
        <v>70</v>
      </c>
      <c r="AU117" s="202" t="s">
        <v>79</v>
      </c>
      <c r="AY117" s="201" t="s">
        <v>143</v>
      </c>
      <c r="BK117" s="203">
        <f>SUM(BK118:BK123)</f>
        <v>0</v>
      </c>
    </row>
    <row r="118" spans="1:65" s="2" customFormat="1" ht="24.15" customHeight="1">
      <c r="A118" s="40"/>
      <c r="B118" s="41"/>
      <c r="C118" s="206" t="s">
        <v>289</v>
      </c>
      <c r="D118" s="206" t="s">
        <v>145</v>
      </c>
      <c r="E118" s="207" t="s">
        <v>1566</v>
      </c>
      <c r="F118" s="208" t="s">
        <v>1567</v>
      </c>
      <c r="G118" s="209" t="s">
        <v>1568</v>
      </c>
      <c r="H118" s="210">
        <v>5</v>
      </c>
      <c r="I118" s="211"/>
      <c r="J118" s="212">
        <f>ROUND(I118*H118,2)</f>
        <v>0</v>
      </c>
      <c r="K118" s="208" t="s">
        <v>738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564</v>
      </c>
      <c r="AT118" s="217" t="s">
        <v>145</v>
      </c>
      <c r="AU118" s="217" t="s">
        <v>151</v>
      </c>
      <c r="AY118" s="19" t="s">
        <v>143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151</v>
      </c>
      <c r="BK118" s="218">
        <f>ROUND(I118*H118,2)</f>
        <v>0</v>
      </c>
      <c r="BL118" s="19" t="s">
        <v>564</v>
      </c>
      <c r="BM118" s="217" t="s">
        <v>1569</v>
      </c>
    </row>
    <row r="119" spans="1:47" s="2" customFormat="1" ht="12">
      <c r="A119" s="40"/>
      <c r="B119" s="41"/>
      <c r="C119" s="42"/>
      <c r="D119" s="219" t="s">
        <v>153</v>
      </c>
      <c r="E119" s="42"/>
      <c r="F119" s="220" t="s">
        <v>1570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153</v>
      </c>
      <c r="AU119" s="19" t="s">
        <v>151</v>
      </c>
    </row>
    <row r="120" spans="1:65" s="2" customFormat="1" ht="24.15" customHeight="1">
      <c r="A120" s="40"/>
      <c r="B120" s="41"/>
      <c r="C120" s="206" t="s">
        <v>296</v>
      </c>
      <c r="D120" s="206" t="s">
        <v>145</v>
      </c>
      <c r="E120" s="207" t="s">
        <v>1571</v>
      </c>
      <c r="F120" s="208" t="s">
        <v>1572</v>
      </c>
      <c r="G120" s="209" t="s">
        <v>1573</v>
      </c>
      <c r="H120" s="210">
        <v>5</v>
      </c>
      <c r="I120" s="211"/>
      <c r="J120" s="212">
        <f>ROUND(I120*H120,2)</f>
        <v>0</v>
      </c>
      <c r="K120" s="208" t="s">
        <v>738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564</v>
      </c>
      <c r="AT120" s="217" t="s">
        <v>145</v>
      </c>
      <c r="AU120" s="217" t="s">
        <v>151</v>
      </c>
      <c r="AY120" s="19" t="s">
        <v>143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151</v>
      </c>
      <c r="BK120" s="218">
        <f>ROUND(I120*H120,2)</f>
        <v>0</v>
      </c>
      <c r="BL120" s="19" t="s">
        <v>564</v>
      </c>
      <c r="BM120" s="217" t="s">
        <v>1574</v>
      </c>
    </row>
    <row r="121" spans="1:47" s="2" customFormat="1" ht="12">
      <c r="A121" s="40"/>
      <c r="B121" s="41"/>
      <c r="C121" s="42"/>
      <c r="D121" s="219" t="s">
        <v>153</v>
      </c>
      <c r="E121" s="42"/>
      <c r="F121" s="220" t="s">
        <v>1575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153</v>
      </c>
      <c r="AU121" s="19" t="s">
        <v>151</v>
      </c>
    </row>
    <row r="122" spans="1:65" s="2" customFormat="1" ht="21.75" customHeight="1">
      <c r="A122" s="40"/>
      <c r="B122" s="41"/>
      <c r="C122" s="206" t="s">
        <v>303</v>
      </c>
      <c r="D122" s="206" t="s">
        <v>145</v>
      </c>
      <c r="E122" s="207" t="s">
        <v>1576</v>
      </c>
      <c r="F122" s="208" t="s">
        <v>1577</v>
      </c>
      <c r="G122" s="209" t="s">
        <v>250</v>
      </c>
      <c r="H122" s="210">
        <v>5</v>
      </c>
      <c r="I122" s="211"/>
      <c r="J122" s="212">
        <f>ROUND(I122*H122,2)</f>
        <v>0</v>
      </c>
      <c r="K122" s="208" t="s">
        <v>738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564</v>
      </c>
      <c r="AT122" s="217" t="s">
        <v>145</v>
      </c>
      <c r="AU122" s="217" t="s">
        <v>151</v>
      </c>
      <c r="AY122" s="19" t="s">
        <v>143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151</v>
      </c>
      <c r="BK122" s="218">
        <f>ROUND(I122*H122,2)</f>
        <v>0</v>
      </c>
      <c r="BL122" s="19" t="s">
        <v>564</v>
      </c>
      <c r="BM122" s="217" t="s">
        <v>1578</v>
      </c>
    </row>
    <row r="123" spans="1:47" s="2" customFormat="1" ht="12">
      <c r="A123" s="40"/>
      <c r="B123" s="41"/>
      <c r="C123" s="42"/>
      <c r="D123" s="219" t="s">
        <v>153</v>
      </c>
      <c r="E123" s="42"/>
      <c r="F123" s="220" t="s">
        <v>1579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153</v>
      </c>
      <c r="AU123" s="19" t="s">
        <v>151</v>
      </c>
    </row>
    <row r="124" spans="1:63" s="12" customFormat="1" ht="25.9" customHeight="1">
      <c r="A124" s="12"/>
      <c r="B124" s="190"/>
      <c r="C124" s="191"/>
      <c r="D124" s="192" t="s">
        <v>70</v>
      </c>
      <c r="E124" s="193" t="s">
        <v>1580</v>
      </c>
      <c r="F124" s="193" t="s">
        <v>1581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P125</f>
        <v>0</v>
      </c>
      <c r="Q124" s="198"/>
      <c r="R124" s="199">
        <f>R125</f>
        <v>0</v>
      </c>
      <c r="S124" s="198"/>
      <c r="T124" s="200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177</v>
      </c>
      <c r="AT124" s="202" t="s">
        <v>70</v>
      </c>
      <c r="AU124" s="202" t="s">
        <v>71</v>
      </c>
      <c r="AY124" s="201" t="s">
        <v>143</v>
      </c>
      <c r="BK124" s="203">
        <f>BK125</f>
        <v>0</v>
      </c>
    </row>
    <row r="125" spans="1:63" s="12" customFormat="1" ht="22.8" customHeight="1">
      <c r="A125" s="12"/>
      <c r="B125" s="190"/>
      <c r="C125" s="191"/>
      <c r="D125" s="192" t="s">
        <v>70</v>
      </c>
      <c r="E125" s="204" t="s">
        <v>1582</v>
      </c>
      <c r="F125" s="204" t="s">
        <v>1583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SUM(P126:P127)</f>
        <v>0</v>
      </c>
      <c r="Q125" s="198"/>
      <c r="R125" s="199">
        <f>SUM(R126:R127)</f>
        <v>0</v>
      </c>
      <c r="S125" s="198"/>
      <c r="T125" s="20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177</v>
      </c>
      <c r="AT125" s="202" t="s">
        <v>70</v>
      </c>
      <c r="AU125" s="202" t="s">
        <v>79</v>
      </c>
      <c r="AY125" s="201" t="s">
        <v>143</v>
      </c>
      <c r="BK125" s="203">
        <f>SUM(BK126:BK127)</f>
        <v>0</v>
      </c>
    </row>
    <row r="126" spans="1:65" s="2" customFormat="1" ht="24.15" customHeight="1">
      <c r="A126" s="40"/>
      <c r="B126" s="41"/>
      <c r="C126" s="206" t="s">
        <v>312</v>
      </c>
      <c r="D126" s="206" t="s">
        <v>145</v>
      </c>
      <c r="E126" s="207" t="s">
        <v>1584</v>
      </c>
      <c r="F126" s="208" t="s">
        <v>1585</v>
      </c>
      <c r="G126" s="209" t="s">
        <v>1586</v>
      </c>
      <c r="H126" s="210">
        <v>1</v>
      </c>
      <c r="I126" s="211"/>
      <c r="J126" s="212">
        <f>ROUND(I126*H126,2)</f>
        <v>0</v>
      </c>
      <c r="K126" s="208" t="s">
        <v>1587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1588</v>
      </c>
      <c r="AT126" s="217" t="s">
        <v>145</v>
      </c>
      <c r="AU126" s="217" t="s">
        <v>151</v>
      </c>
      <c r="AY126" s="19" t="s">
        <v>143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151</v>
      </c>
      <c r="BK126" s="218">
        <f>ROUND(I126*H126,2)</f>
        <v>0</v>
      </c>
      <c r="BL126" s="19" t="s">
        <v>1588</v>
      </c>
      <c r="BM126" s="217" t="s">
        <v>1589</v>
      </c>
    </row>
    <row r="127" spans="1:47" s="2" customFormat="1" ht="12">
      <c r="A127" s="40"/>
      <c r="B127" s="41"/>
      <c r="C127" s="42"/>
      <c r="D127" s="219" t="s">
        <v>153</v>
      </c>
      <c r="E127" s="42"/>
      <c r="F127" s="220" t="s">
        <v>1590</v>
      </c>
      <c r="G127" s="42"/>
      <c r="H127" s="42"/>
      <c r="I127" s="221"/>
      <c r="J127" s="42"/>
      <c r="K127" s="42"/>
      <c r="L127" s="46"/>
      <c r="M127" s="283"/>
      <c r="N127" s="284"/>
      <c r="O127" s="285"/>
      <c r="P127" s="285"/>
      <c r="Q127" s="285"/>
      <c r="R127" s="285"/>
      <c r="S127" s="285"/>
      <c r="T127" s="286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151</v>
      </c>
    </row>
    <row r="128" spans="1:31" s="2" customFormat="1" ht="6.95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password="CC35" sheet="1" objects="1" scenarios="1" formatColumns="0" formatRows="0" autoFilter="0"/>
  <autoFilter ref="C84:K12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741420001"/>
    <hyperlink ref="F95" r:id="rId2" display="https://podminky.urs.cz/item/CS_URS_2021_02/741420020"/>
    <hyperlink ref="F99" r:id="rId3" display="https://podminky.urs.cz/item/CS_URS_2021_02/741420051"/>
    <hyperlink ref="F103" r:id="rId4" display="https://podminky.urs.cz/item/CS_URS_2021_02/741420083"/>
    <hyperlink ref="F107" r:id="rId5" display="https://podminky.urs.cz/item/CS_URS_2021_02/741430005"/>
    <hyperlink ref="F115" r:id="rId6" display="https://podminky.urs.cz/item/CS_URS_2021_02/998741204"/>
    <hyperlink ref="F119" r:id="rId7" display="https://podminky.urs.cz/item/CS_URS_2021_02/580105022"/>
    <hyperlink ref="F121" r:id="rId8" display="https://podminky.urs.cz/item/CS_URS_2021_02/580105062"/>
    <hyperlink ref="F123" r:id="rId9" display="https://podminky.urs.cz/item/CS_URS_2021_02/580107015"/>
    <hyperlink ref="F127" r:id="rId10" display="https://podminky.urs.cz/item/CS_URS_2021_01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1591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1487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1488</v>
      </c>
      <c r="F21" s="40"/>
      <c r="G21" s="40"/>
      <c r="H21" s="40"/>
      <c r="I21" s="134" t="s">
        <v>28</v>
      </c>
      <c r="J21" s="138" t="s">
        <v>1489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1487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1488</v>
      </c>
      <c r="F24" s="40"/>
      <c r="G24" s="40"/>
      <c r="H24" s="40"/>
      <c r="I24" s="134" t="s">
        <v>28</v>
      </c>
      <c r="J24" s="138" t="s">
        <v>1489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ROUND((SUM(BE85:BE114)),2)</f>
        <v>0</v>
      </c>
      <c r="G33" s="40"/>
      <c r="H33" s="40"/>
      <c r="I33" s="150">
        <v>0.21</v>
      </c>
      <c r="J33" s="149">
        <f>ROUND(((SUM(BE85:BE114))*I33),2)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ROUND((SUM(BF85:BF114)),2)</f>
        <v>0</v>
      </c>
      <c r="G34" s="40"/>
      <c r="H34" s="40"/>
      <c r="I34" s="150">
        <v>0.15</v>
      </c>
      <c r="J34" s="149">
        <f>ROUND(((SUM(BF85:BF114))*I34),2)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ROUND((SUM(BG85:BG114)),2)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ROUND((SUM(BH85:BH114)),2)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ROUND((SUM(BI85:BI114)),2)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01.03 - Uzemnění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Petr Kubala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Petr Kubala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111</v>
      </c>
      <c r="E62" s="170"/>
      <c r="F62" s="170"/>
      <c r="G62" s="170"/>
      <c r="H62" s="170"/>
      <c r="I62" s="170"/>
      <c r="J62" s="171">
        <f>J90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116</v>
      </c>
      <c r="E63" s="176"/>
      <c r="F63" s="176"/>
      <c r="G63" s="176"/>
      <c r="H63" s="176"/>
      <c r="I63" s="176"/>
      <c r="J63" s="177">
        <f>J91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125</v>
      </c>
      <c r="E64" s="170"/>
      <c r="F64" s="170"/>
      <c r="G64" s="170"/>
      <c r="H64" s="170"/>
      <c r="I64" s="170"/>
      <c r="J64" s="171">
        <f>J109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1592</v>
      </c>
      <c r="E65" s="176"/>
      <c r="F65" s="176"/>
      <c r="G65" s="176"/>
      <c r="H65" s="176"/>
      <c r="I65" s="176"/>
      <c r="J65" s="177">
        <f>J110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Revitalizace bytového domu Jičínská 272, Nový Jičín - DPS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01.03 - Uzemnění - způsobilé výdaje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Jičínská 272, Nový Jičín</v>
      </c>
      <c r="G79" s="42"/>
      <c r="H79" s="42"/>
      <c r="I79" s="34" t="s">
        <v>23</v>
      </c>
      <c r="J79" s="74" t="str">
        <f>IF(J12="","",J12)</f>
        <v>16. 3. 2021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Nový Jičín</v>
      </c>
      <c r="G81" s="42"/>
      <c r="H81" s="42"/>
      <c r="I81" s="34" t="s">
        <v>31</v>
      </c>
      <c r="J81" s="38" t="str">
        <f>E21</f>
        <v>Petr Kubala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Petr Kubala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129</v>
      </c>
      <c r="D84" s="182" t="s">
        <v>56</v>
      </c>
      <c r="E84" s="182" t="s">
        <v>52</v>
      </c>
      <c r="F84" s="182" t="s">
        <v>53</v>
      </c>
      <c r="G84" s="182" t="s">
        <v>130</v>
      </c>
      <c r="H84" s="182" t="s">
        <v>131</v>
      </c>
      <c r="I84" s="182" t="s">
        <v>132</v>
      </c>
      <c r="J84" s="182" t="s">
        <v>101</v>
      </c>
      <c r="K84" s="183" t="s">
        <v>133</v>
      </c>
      <c r="L84" s="184"/>
      <c r="M84" s="94" t="s">
        <v>19</v>
      </c>
      <c r="N84" s="95" t="s">
        <v>41</v>
      </c>
      <c r="O84" s="95" t="s">
        <v>134</v>
      </c>
      <c r="P84" s="95" t="s">
        <v>135</v>
      </c>
      <c r="Q84" s="95" t="s">
        <v>136</v>
      </c>
      <c r="R84" s="95" t="s">
        <v>137</v>
      </c>
      <c r="S84" s="95" t="s">
        <v>138</v>
      </c>
      <c r="T84" s="96" t="s">
        <v>139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140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P86+P90+P109</f>
        <v>0</v>
      </c>
      <c r="Q85" s="98"/>
      <c r="R85" s="187">
        <f>R86+R90+R109</f>
        <v>0.11454</v>
      </c>
      <c r="S85" s="98"/>
      <c r="T85" s="188">
        <f>T86+T90+T109</f>
        <v>0.002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102</v>
      </c>
      <c r="BK85" s="189">
        <f>BK86+BK90+BK109</f>
        <v>0</v>
      </c>
    </row>
    <row r="86" spans="1:63" s="12" customFormat="1" ht="25.9" customHeight="1">
      <c r="A86" s="12"/>
      <c r="B86" s="190"/>
      <c r="C86" s="191"/>
      <c r="D86" s="192" t="s">
        <v>70</v>
      </c>
      <c r="E86" s="193" t="s">
        <v>141</v>
      </c>
      <c r="F86" s="193" t="s">
        <v>142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</v>
      </c>
      <c r="S86" s="198"/>
      <c r="T86" s="200">
        <f>T87</f>
        <v>0.002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79</v>
      </c>
      <c r="AT86" s="202" t="s">
        <v>70</v>
      </c>
      <c r="AU86" s="202" t="s">
        <v>71</v>
      </c>
      <c r="AY86" s="201" t="s">
        <v>143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70</v>
      </c>
      <c r="E87" s="204" t="s">
        <v>201</v>
      </c>
      <c r="F87" s="204" t="s">
        <v>506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SUM(P88:P89)</f>
        <v>0</v>
      </c>
      <c r="Q87" s="198"/>
      <c r="R87" s="199">
        <f>SUM(R88:R89)</f>
        <v>0</v>
      </c>
      <c r="S87" s="198"/>
      <c r="T87" s="200">
        <f>SUM(T88:T89)</f>
        <v>0.002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79</v>
      </c>
      <c r="AT87" s="202" t="s">
        <v>70</v>
      </c>
      <c r="AU87" s="202" t="s">
        <v>79</v>
      </c>
      <c r="AY87" s="201" t="s">
        <v>143</v>
      </c>
      <c r="BK87" s="203">
        <f>SUM(BK88:BK89)</f>
        <v>0</v>
      </c>
    </row>
    <row r="88" spans="1:65" s="2" customFormat="1" ht="24.15" customHeight="1">
      <c r="A88" s="40"/>
      <c r="B88" s="41"/>
      <c r="C88" s="206" t="s">
        <v>79</v>
      </c>
      <c r="D88" s="206" t="s">
        <v>145</v>
      </c>
      <c r="E88" s="207" t="s">
        <v>1593</v>
      </c>
      <c r="F88" s="208" t="s">
        <v>1594</v>
      </c>
      <c r="G88" s="209" t="s">
        <v>250</v>
      </c>
      <c r="H88" s="210">
        <v>2</v>
      </c>
      <c r="I88" s="211"/>
      <c r="J88" s="212">
        <f>ROUND(I88*H88,2)</f>
        <v>0</v>
      </c>
      <c r="K88" s="208" t="s">
        <v>738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0.001</v>
      </c>
      <c r="T88" s="216">
        <f>S88*H88</f>
        <v>0.002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150</v>
      </c>
      <c r="AT88" s="217" t="s">
        <v>145</v>
      </c>
      <c r="AU88" s="217" t="s">
        <v>151</v>
      </c>
      <c r="AY88" s="19" t="s">
        <v>143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151</v>
      </c>
      <c r="BK88" s="218">
        <f>ROUND(I88*H88,2)</f>
        <v>0</v>
      </c>
      <c r="BL88" s="19" t="s">
        <v>150</v>
      </c>
      <c r="BM88" s="217" t="s">
        <v>1595</v>
      </c>
    </row>
    <row r="89" spans="1:47" s="2" customFormat="1" ht="12">
      <c r="A89" s="40"/>
      <c r="B89" s="41"/>
      <c r="C89" s="42"/>
      <c r="D89" s="219" t="s">
        <v>153</v>
      </c>
      <c r="E89" s="42"/>
      <c r="F89" s="220" t="s">
        <v>1596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153</v>
      </c>
      <c r="AU89" s="19" t="s">
        <v>151</v>
      </c>
    </row>
    <row r="90" spans="1:63" s="12" customFormat="1" ht="25.9" customHeight="1">
      <c r="A90" s="12"/>
      <c r="B90" s="190"/>
      <c r="C90" s="191"/>
      <c r="D90" s="192" t="s">
        <v>70</v>
      </c>
      <c r="E90" s="193" t="s">
        <v>635</v>
      </c>
      <c r="F90" s="193" t="s">
        <v>636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</f>
        <v>0</v>
      </c>
      <c r="Q90" s="198"/>
      <c r="R90" s="199">
        <f>R91</f>
        <v>0.11454</v>
      </c>
      <c r="S90" s="198"/>
      <c r="T90" s="200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151</v>
      </c>
      <c r="AT90" s="202" t="s">
        <v>70</v>
      </c>
      <c r="AU90" s="202" t="s">
        <v>71</v>
      </c>
      <c r="AY90" s="201" t="s">
        <v>143</v>
      </c>
      <c r="BK90" s="203">
        <f>BK91</f>
        <v>0</v>
      </c>
    </row>
    <row r="91" spans="1:63" s="12" customFormat="1" ht="22.8" customHeight="1">
      <c r="A91" s="12"/>
      <c r="B91" s="190"/>
      <c r="C91" s="191"/>
      <c r="D91" s="192" t="s">
        <v>70</v>
      </c>
      <c r="E91" s="204" t="s">
        <v>912</v>
      </c>
      <c r="F91" s="204" t="s">
        <v>913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SUM(P92:P108)</f>
        <v>0</v>
      </c>
      <c r="Q91" s="198"/>
      <c r="R91" s="199">
        <f>SUM(R92:R108)</f>
        <v>0.11454</v>
      </c>
      <c r="S91" s="198"/>
      <c r="T91" s="200">
        <f>SUM(T92:T108)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151</v>
      </c>
      <c r="AT91" s="202" t="s">
        <v>70</v>
      </c>
      <c r="AU91" s="202" t="s">
        <v>79</v>
      </c>
      <c r="AY91" s="201" t="s">
        <v>143</v>
      </c>
      <c r="BK91" s="203">
        <f>SUM(BK92:BK108)</f>
        <v>0</v>
      </c>
    </row>
    <row r="92" spans="1:65" s="2" customFormat="1" ht="24.15" customHeight="1">
      <c r="A92" s="40"/>
      <c r="B92" s="41"/>
      <c r="C92" s="206" t="s">
        <v>151</v>
      </c>
      <c r="D92" s="206" t="s">
        <v>145</v>
      </c>
      <c r="E92" s="207" t="s">
        <v>1597</v>
      </c>
      <c r="F92" s="208" t="s">
        <v>1598</v>
      </c>
      <c r="G92" s="209" t="s">
        <v>174</v>
      </c>
      <c r="H92" s="210">
        <v>80</v>
      </c>
      <c r="I92" s="211"/>
      <c r="J92" s="212">
        <f>ROUND(I92*H92,2)</f>
        <v>0</v>
      </c>
      <c r="K92" s="208" t="s">
        <v>738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253</v>
      </c>
      <c r="AT92" s="217" t="s">
        <v>145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253</v>
      </c>
      <c r="BM92" s="217" t="s">
        <v>1599</v>
      </c>
    </row>
    <row r="93" spans="1:47" s="2" customFormat="1" ht="12">
      <c r="A93" s="40"/>
      <c r="B93" s="41"/>
      <c r="C93" s="42"/>
      <c r="D93" s="219" t="s">
        <v>153</v>
      </c>
      <c r="E93" s="42"/>
      <c r="F93" s="220" t="s">
        <v>1600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153</v>
      </c>
      <c r="AU93" s="19" t="s">
        <v>151</v>
      </c>
    </row>
    <row r="94" spans="1:65" s="2" customFormat="1" ht="16.5" customHeight="1">
      <c r="A94" s="40"/>
      <c r="B94" s="41"/>
      <c r="C94" s="258" t="s">
        <v>163</v>
      </c>
      <c r="D94" s="258" t="s">
        <v>217</v>
      </c>
      <c r="E94" s="259" t="s">
        <v>1601</v>
      </c>
      <c r="F94" s="260" t="s">
        <v>1602</v>
      </c>
      <c r="G94" s="261" t="s">
        <v>1221</v>
      </c>
      <c r="H94" s="262">
        <v>76.8</v>
      </c>
      <c r="I94" s="263"/>
      <c r="J94" s="264">
        <f>ROUND(I94*H94,2)</f>
        <v>0</v>
      </c>
      <c r="K94" s="260" t="s">
        <v>738</v>
      </c>
      <c r="L94" s="265"/>
      <c r="M94" s="266" t="s">
        <v>19</v>
      </c>
      <c r="N94" s="267" t="s">
        <v>43</v>
      </c>
      <c r="O94" s="86"/>
      <c r="P94" s="215">
        <f>O94*H94</f>
        <v>0</v>
      </c>
      <c r="Q94" s="215">
        <v>0.001</v>
      </c>
      <c r="R94" s="215">
        <f>Q94*H94</f>
        <v>0.0768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363</v>
      </c>
      <c r="AT94" s="217" t="s">
        <v>217</v>
      </c>
      <c r="AU94" s="217" t="s">
        <v>151</v>
      </c>
      <c r="AY94" s="19" t="s">
        <v>143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151</v>
      </c>
      <c r="BK94" s="218">
        <f>ROUND(I94*H94,2)</f>
        <v>0</v>
      </c>
      <c r="BL94" s="19" t="s">
        <v>253</v>
      </c>
      <c r="BM94" s="217" t="s">
        <v>1603</v>
      </c>
    </row>
    <row r="95" spans="1:51" s="14" customFormat="1" ht="12">
      <c r="A95" s="14"/>
      <c r="B95" s="235"/>
      <c r="C95" s="236"/>
      <c r="D95" s="226" t="s">
        <v>155</v>
      </c>
      <c r="E95" s="237" t="s">
        <v>19</v>
      </c>
      <c r="F95" s="238" t="s">
        <v>1604</v>
      </c>
      <c r="G95" s="236"/>
      <c r="H95" s="239">
        <v>76.8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155</v>
      </c>
      <c r="AU95" s="245" t="s">
        <v>151</v>
      </c>
      <c r="AV95" s="14" t="s">
        <v>151</v>
      </c>
      <c r="AW95" s="14" t="s">
        <v>33</v>
      </c>
      <c r="AX95" s="14" t="s">
        <v>79</v>
      </c>
      <c r="AY95" s="245" t="s">
        <v>143</v>
      </c>
    </row>
    <row r="96" spans="1:65" s="2" customFormat="1" ht="33" customHeight="1">
      <c r="A96" s="40"/>
      <c r="B96" s="41"/>
      <c r="C96" s="258" t="s">
        <v>150</v>
      </c>
      <c r="D96" s="258" t="s">
        <v>217</v>
      </c>
      <c r="E96" s="259" t="s">
        <v>1605</v>
      </c>
      <c r="F96" s="260" t="s">
        <v>1606</v>
      </c>
      <c r="G96" s="261" t="s">
        <v>250</v>
      </c>
      <c r="H96" s="262">
        <v>10</v>
      </c>
      <c r="I96" s="263"/>
      <c r="J96" s="264">
        <f>ROUND(I96*H96,2)</f>
        <v>0</v>
      </c>
      <c r="K96" s="260" t="s">
        <v>19</v>
      </c>
      <c r="L96" s="265"/>
      <c r="M96" s="266" t="s">
        <v>19</v>
      </c>
      <c r="N96" s="267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363</v>
      </c>
      <c r="AT96" s="217" t="s">
        <v>217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253</v>
      </c>
      <c r="BM96" s="217" t="s">
        <v>1607</v>
      </c>
    </row>
    <row r="97" spans="1:65" s="2" customFormat="1" ht="24.15" customHeight="1">
      <c r="A97" s="40"/>
      <c r="B97" s="41"/>
      <c r="C97" s="206" t="s">
        <v>177</v>
      </c>
      <c r="D97" s="206" t="s">
        <v>145</v>
      </c>
      <c r="E97" s="207" t="s">
        <v>1608</v>
      </c>
      <c r="F97" s="208" t="s">
        <v>1609</v>
      </c>
      <c r="G97" s="209" t="s">
        <v>174</v>
      </c>
      <c r="H97" s="210">
        <v>20</v>
      </c>
      <c r="I97" s="211"/>
      <c r="J97" s="212">
        <f>ROUND(I97*H97,2)</f>
        <v>0</v>
      </c>
      <c r="K97" s="208" t="s">
        <v>738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253</v>
      </c>
      <c r="AT97" s="217" t="s">
        <v>145</v>
      </c>
      <c r="AU97" s="217" t="s">
        <v>151</v>
      </c>
      <c r="AY97" s="19" t="s">
        <v>143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151</v>
      </c>
      <c r="BK97" s="218">
        <f>ROUND(I97*H97,2)</f>
        <v>0</v>
      </c>
      <c r="BL97" s="19" t="s">
        <v>253</v>
      </c>
      <c r="BM97" s="217" t="s">
        <v>1610</v>
      </c>
    </row>
    <row r="98" spans="1:47" s="2" customFormat="1" ht="12">
      <c r="A98" s="40"/>
      <c r="B98" s="41"/>
      <c r="C98" s="42"/>
      <c r="D98" s="219" t="s">
        <v>153</v>
      </c>
      <c r="E98" s="42"/>
      <c r="F98" s="220" t="s">
        <v>1611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153</v>
      </c>
      <c r="AU98" s="19" t="s">
        <v>151</v>
      </c>
    </row>
    <row r="99" spans="1:65" s="2" customFormat="1" ht="16.5" customHeight="1">
      <c r="A99" s="40"/>
      <c r="B99" s="41"/>
      <c r="C99" s="258" t="s">
        <v>182</v>
      </c>
      <c r="D99" s="258" t="s">
        <v>217</v>
      </c>
      <c r="E99" s="259" t="s">
        <v>1612</v>
      </c>
      <c r="F99" s="260" t="s">
        <v>1613</v>
      </c>
      <c r="G99" s="261" t="s">
        <v>1221</v>
      </c>
      <c r="H99" s="262">
        <v>12.34</v>
      </c>
      <c r="I99" s="263"/>
      <c r="J99" s="264">
        <f>ROUND(I99*H99,2)</f>
        <v>0</v>
      </c>
      <c r="K99" s="260" t="s">
        <v>738</v>
      </c>
      <c r="L99" s="265"/>
      <c r="M99" s="266" t="s">
        <v>19</v>
      </c>
      <c r="N99" s="267" t="s">
        <v>43</v>
      </c>
      <c r="O99" s="86"/>
      <c r="P99" s="215">
        <f>O99*H99</f>
        <v>0</v>
      </c>
      <c r="Q99" s="215">
        <v>0.001</v>
      </c>
      <c r="R99" s="215">
        <f>Q99*H99</f>
        <v>0.01234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363</v>
      </c>
      <c r="AT99" s="217" t="s">
        <v>217</v>
      </c>
      <c r="AU99" s="217" t="s">
        <v>151</v>
      </c>
      <c r="AY99" s="19" t="s">
        <v>143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151</v>
      </c>
      <c r="BK99" s="218">
        <f>ROUND(I99*H99,2)</f>
        <v>0</v>
      </c>
      <c r="BL99" s="19" t="s">
        <v>253</v>
      </c>
      <c r="BM99" s="217" t="s">
        <v>1614</v>
      </c>
    </row>
    <row r="100" spans="1:51" s="14" customFormat="1" ht="12">
      <c r="A100" s="14"/>
      <c r="B100" s="235"/>
      <c r="C100" s="236"/>
      <c r="D100" s="226" t="s">
        <v>155</v>
      </c>
      <c r="E100" s="237" t="s">
        <v>19</v>
      </c>
      <c r="F100" s="238" t="s">
        <v>1615</v>
      </c>
      <c r="G100" s="236"/>
      <c r="H100" s="239">
        <v>12.34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155</v>
      </c>
      <c r="AU100" s="245" t="s">
        <v>151</v>
      </c>
      <c r="AV100" s="14" t="s">
        <v>151</v>
      </c>
      <c r="AW100" s="14" t="s">
        <v>33</v>
      </c>
      <c r="AX100" s="14" t="s">
        <v>79</v>
      </c>
      <c r="AY100" s="245" t="s">
        <v>143</v>
      </c>
    </row>
    <row r="101" spans="1:65" s="2" customFormat="1" ht="24.15" customHeight="1">
      <c r="A101" s="40"/>
      <c r="B101" s="41"/>
      <c r="C101" s="206" t="s">
        <v>188</v>
      </c>
      <c r="D101" s="206" t="s">
        <v>145</v>
      </c>
      <c r="E101" s="207" t="s">
        <v>1616</v>
      </c>
      <c r="F101" s="208" t="s">
        <v>1617</v>
      </c>
      <c r="G101" s="209" t="s">
        <v>174</v>
      </c>
      <c r="H101" s="210">
        <v>2</v>
      </c>
      <c r="I101" s="211"/>
      <c r="J101" s="212">
        <f>ROUND(I101*H101,2)</f>
        <v>0</v>
      </c>
      <c r="K101" s="208" t="s">
        <v>738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253</v>
      </c>
      <c r="AT101" s="217" t="s">
        <v>145</v>
      </c>
      <c r="AU101" s="217" t="s">
        <v>151</v>
      </c>
      <c r="AY101" s="19" t="s">
        <v>143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151</v>
      </c>
      <c r="BK101" s="218">
        <f>ROUND(I101*H101,2)</f>
        <v>0</v>
      </c>
      <c r="BL101" s="19" t="s">
        <v>253</v>
      </c>
      <c r="BM101" s="217" t="s">
        <v>1618</v>
      </c>
    </row>
    <row r="102" spans="1:47" s="2" customFormat="1" ht="12">
      <c r="A102" s="40"/>
      <c r="B102" s="41"/>
      <c r="C102" s="42"/>
      <c r="D102" s="219" t="s">
        <v>153</v>
      </c>
      <c r="E102" s="42"/>
      <c r="F102" s="220" t="s">
        <v>1619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153</v>
      </c>
      <c r="AU102" s="19" t="s">
        <v>151</v>
      </c>
    </row>
    <row r="103" spans="1:65" s="2" customFormat="1" ht="24.15" customHeight="1">
      <c r="A103" s="40"/>
      <c r="B103" s="41"/>
      <c r="C103" s="258" t="s">
        <v>196</v>
      </c>
      <c r="D103" s="258" t="s">
        <v>217</v>
      </c>
      <c r="E103" s="259" t="s">
        <v>1620</v>
      </c>
      <c r="F103" s="260" t="s">
        <v>1621</v>
      </c>
      <c r="G103" s="261" t="s">
        <v>250</v>
      </c>
      <c r="H103" s="262">
        <v>2</v>
      </c>
      <c r="I103" s="263"/>
      <c r="J103" s="264">
        <f>ROUND(I103*H103,2)</f>
        <v>0</v>
      </c>
      <c r="K103" s="260" t="s">
        <v>19</v>
      </c>
      <c r="L103" s="265"/>
      <c r="M103" s="266" t="s">
        <v>19</v>
      </c>
      <c r="N103" s="267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363</v>
      </c>
      <c r="AT103" s="217" t="s">
        <v>217</v>
      </c>
      <c r="AU103" s="217" t="s">
        <v>151</v>
      </c>
      <c r="AY103" s="19" t="s">
        <v>143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151</v>
      </c>
      <c r="BK103" s="218">
        <f>ROUND(I103*H103,2)</f>
        <v>0</v>
      </c>
      <c r="BL103" s="19" t="s">
        <v>253</v>
      </c>
      <c r="BM103" s="217" t="s">
        <v>1622</v>
      </c>
    </row>
    <row r="104" spans="1:65" s="2" customFormat="1" ht="16.5" customHeight="1">
      <c r="A104" s="40"/>
      <c r="B104" s="41"/>
      <c r="C104" s="206" t="s">
        <v>201</v>
      </c>
      <c r="D104" s="206" t="s">
        <v>145</v>
      </c>
      <c r="E104" s="207" t="s">
        <v>1623</v>
      </c>
      <c r="F104" s="208" t="s">
        <v>1624</v>
      </c>
      <c r="G104" s="209" t="s">
        <v>250</v>
      </c>
      <c r="H104" s="210">
        <v>5</v>
      </c>
      <c r="I104" s="211"/>
      <c r="J104" s="212">
        <f>ROUND(I104*H104,2)</f>
        <v>0</v>
      </c>
      <c r="K104" s="208" t="s">
        <v>738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253</v>
      </c>
      <c r="AT104" s="217" t="s">
        <v>145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253</v>
      </c>
      <c r="BM104" s="217" t="s">
        <v>1625</v>
      </c>
    </row>
    <row r="105" spans="1:47" s="2" customFormat="1" ht="12">
      <c r="A105" s="40"/>
      <c r="B105" s="41"/>
      <c r="C105" s="42"/>
      <c r="D105" s="219" t="s">
        <v>153</v>
      </c>
      <c r="E105" s="42"/>
      <c r="F105" s="220" t="s">
        <v>1626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153</v>
      </c>
      <c r="AU105" s="19" t="s">
        <v>151</v>
      </c>
    </row>
    <row r="106" spans="1:65" s="2" customFormat="1" ht="21.75" customHeight="1">
      <c r="A106" s="40"/>
      <c r="B106" s="41"/>
      <c r="C106" s="258" t="s">
        <v>208</v>
      </c>
      <c r="D106" s="258" t="s">
        <v>217</v>
      </c>
      <c r="E106" s="259" t="s">
        <v>1627</v>
      </c>
      <c r="F106" s="260" t="s">
        <v>1628</v>
      </c>
      <c r="G106" s="261" t="s">
        <v>250</v>
      </c>
      <c r="H106" s="262">
        <v>5</v>
      </c>
      <c r="I106" s="263"/>
      <c r="J106" s="264">
        <f>ROUND(I106*H106,2)</f>
        <v>0</v>
      </c>
      <c r="K106" s="260" t="s">
        <v>738</v>
      </c>
      <c r="L106" s="265"/>
      <c r="M106" s="266" t="s">
        <v>19</v>
      </c>
      <c r="N106" s="267" t="s">
        <v>43</v>
      </c>
      <c r="O106" s="86"/>
      <c r="P106" s="215">
        <f>O106*H106</f>
        <v>0</v>
      </c>
      <c r="Q106" s="215">
        <v>0.00508</v>
      </c>
      <c r="R106" s="215">
        <f>Q106*H106</f>
        <v>0.025400000000000002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363</v>
      </c>
      <c r="AT106" s="217" t="s">
        <v>217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253</v>
      </c>
      <c r="BM106" s="217" t="s">
        <v>1629</v>
      </c>
    </row>
    <row r="107" spans="1:65" s="2" customFormat="1" ht="24.15" customHeight="1">
      <c r="A107" s="40"/>
      <c r="B107" s="41"/>
      <c r="C107" s="206" t="s">
        <v>216</v>
      </c>
      <c r="D107" s="206" t="s">
        <v>145</v>
      </c>
      <c r="E107" s="207" t="s">
        <v>1630</v>
      </c>
      <c r="F107" s="208" t="s">
        <v>1631</v>
      </c>
      <c r="G107" s="209" t="s">
        <v>1561</v>
      </c>
      <c r="H107" s="282"/>
      <c r="I107" s="211"/>
      <c r="J107" s="212">
        <f>ROUND(I107*H107,2)</f>
        <v>0</v>
      </c>
      <c r="K107" s="208" t="s">
        <v>738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253</v>
      </c>
      <c r="AT107" s="217" t="s">
        <v>145</v>
      </c>
      <c r="AU107" s="217" t="s">
        <v>151</v>
      </c>
      <c r="AY107" s="19" t="s">
        <v>143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151</v>
      </c>
      <c r="BK107" s="218">
        <f>ROUND(I107*H107,2)</f>
        <v>0</v>
      </c>
      <c r="BL107" s="19" t="s">
        <v>253</v>
      </c>
      <c r="BM107" s="217" t="s">
        <v>1632</v>
      </c>
    </row>
    <row r="108" spans="1:47" s="2" customFormat="1" ht="12">
      <c r="A108" s="40"/>
      <c r="B108" s="41"/>
      <c r="C108" s="42"/>
      <c r="D108" s="219" t="s">
        <v>153</v>
      </c>
      <c r="E108" s="42"/>
      <c r="F108" s="220" t="s">
        <v>1633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153</v>
      </c>
      <c r="AU108" s="19" t="s">
        <v>151</v>
      </c>
    </row>
    <row r="109" spans="1:63" s="12" customFormat="1" ht="25.9" customHeight="1">
      <c r="A109" s="12"/>
      <c r="B109" s="190"/>
      <c r="C109" s="191"/>
      <c r="D109" s="192" t="s">
        <v>70</v>
      </c>
      <c r="E109" s="193" t="s">
        <v>217</v>
      </c>
      <c r="F109" s="193" t="s">
        <v>1424</v>
      </c>
      <c r="G109" s="191"/>
      <c r="H109" s="191"/>
      <c r="I109" s="194"/>
      <c r="J109" s="195">
        <f>BK109</f>
        <v>0</v>
      </c>
      <c r="K109" s="191"/>
      <c r="L109" s="196"/>
      <c r="M109" s="197"/>
      <c r="N109" s="198"/>
      <c r="O109" s="198"/>
      <c r="P109" s="199">
        <f>P110</f>
        <v>0</v>
      </c>
      <c r="Q109" s="198"/>
      <c r="R109" s="199">
        <f>R110</f>
        <v>0</v>
      </c>
      <c r="S109" s="198"/>
      <c r="T109" s="200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163</v>
      </c>
      <c r="AT109" s="202" t="s">
        <v>70</v>
      </c>
      <c r="AU109" s="202" t="s">
        <v>71</v>
      </c>
      <c r="AY109" s="201" t="s">
        <v>143</v>
      </c>
      <c r="BK109" s="203">
        <f>BK110</f>
        <v>0</v>
      </c>
    </row>
    <row r="110" spans="1:63" s="12" customFormat="1" ht="22.8" customHeight="1">
      <c r="A110" s="12"/>
      <c r="B110" s="190"/>
      <c r="C110" s="191"/>
      <c r="D110" s="192" t="s">
        <v>70</v>
      </c>
      <c r="E110" s="204" t="s">
        <v>1634</v>
      </c>
      <c r="F110" s="204" t="s">
        <v>1635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SUM(P111:P114)</f>
        <v>0</v>
      </c>
      <c r="Q110" s="198"/>
      <c r="R110" s="199">
        <f>SUM(R111:R114)</f>
        <v>0</v>
      </c>
      <c r="S110" s="198"/>
      <c r="T110" s="200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163</v>
      </c>
      <c r="AT110" s="202" t="s">
        <v>70</v>
      </c>
      <c r="AU110" s="202" t="s">
        <v>79</v>
      </c>
      <c r="AY110" s="201" t="s">
        <v>143</v>
      </c>
      <c r="BK110" s="203">
        <f>SUM(BK111:BK114)</f>
        <v>0</v>
      </c>
    </row>
    <row r="111" spans="1:65" s="2" customFormat="1" ht="24.15" customHeight="1">
      <c r="A111" s="40"/>
      <c r="B111" s="41"/>
      <c r="C111" s="206" t="s">
        <v>224</v>
      </c>
      <c r="D111" s="206" t="s">
        <v>145</v>
      </c>
      <c r="E111" s="207" t="s">
        <v>1636</v>
      </c>
      <c r="F111" s="208" t="s">
        <v>1637</v>
      </c>
      <c r="G111" s="209" t="s">
        <v>174</v>
      </c>
      <c r="H111" s="210">
        <v>76</v>
      </c>
      <c r="I111" s="211"/>
      <c r="J111" s="212">
        <f>ROUND(I111*H111,2)</f>
        <v>0</v>
      </c>
      <c r="K111" s="208" t="s">
        <v>738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564</v>
      </c>
      <c r="AT111" s="217" t="s">
        <v>145</v>
      </c>
      <c r="AU111" s="217" t="s">
        <v>151</v>
      </c>
      <c r="AY111" s="19" t="s">
        <v>143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151</v>
      </c>
      <c r="BK111" s="218">
        <f>ROUND(I111*H111,2)</f>
        <v>0</v>
      </c>
      <c r="BL111" s="19" t="s">
        <v>564</v>
      </c>
      <c r="BM111" s="217" t="s">
        <v>1638</v>
      </c>
    </row>
    <row r="112" spans="1:47" s="2" customFormat="1" ht="12">
      <c r="A112" s="40"/>
      <c r="B112" s="41"/>
      <c r="C112" s="42"/>
      <c r="D112" s="219" t="s">
        <v>153</v>
      </c>
      <c r="E112" s="42"/>
      <c r="F112" s="220" t="s">
        <v>1639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153</v>
      </c>
      <c r="AU112" s="19" t="s">
        <v>151</v>
      </c>
    </row>
    <row r="113" spans="1:65" s="2" customFormat="1" ht="24.15" customHeight="1">
      <c r="A113" s="40"/>
      <c r="B113" s="41"/>
      <c r="C113" s="206" t="s">
        <v>230</v>
      </c>
      <c r="D113" s="206" t="s">
        <v>145</v>
      </c>
      <c r="E113" s="207" t="s">
        <v>1640</v>
      </c>
      <c r="F113" s="208" t="s">
        <v>1641</v>
      </c>
      <c r="G113" s="209" t="s">
        <v>174</v>
      </c>
      <c r="H113" s="210">
        <v>76</v>
      </c>
      <c r="I113" s="211"/>
      <c r="J113" s="212">
        <f>ROUND(I113*H113,2)</f>
        <v>0</v>
      </c>
      <c r="K113" s="208" t="s">
        <v>738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564</v>
      </c>
      <c r="AT113" s="217" t="s">
        <v>145</v>
      </c>
      <c r="AU113" s="217" t="s">
        <v>151</v>
      </c>
      <c r="AY113" s="19" t="s">
        <v>143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151</v>
      </c>
      <c r="BK113" s="218">
        <f>ROUND(I113*H113,2)</f>
        <v>0</v>
      </c>
      <c r="BL113" s="19" t="s">
        <v>564</v>
      </c>
      <c r="BM113" s="217" t="s">
        <v>1642</v>
      </c>
    </row>
    <row r="114" spans="1:47" s="2" customFormat="1" ht="12">
      <c r="A114" s="40"/>
      <c r="B114" s="41"/>
      <c r="C114" s="42"/>
      <c r="D114" s="219" t="s">
        <v>153</v>
      </c>
      <c r="E114" s="42"/>
      <c r="F114" s="220" t="s">
        <v>1643</v>
      </c>
      <c r="G114" s="42"/>
      <c r="H114" s="42"/>
      <c r="I114" s="221"/>
      <c r="J114" s="42"/>
      <c r="K114" s="42"/>
      <c r="L114" s="46"/>
      <c r="M114" s="283"/>
      <c r="N114" s="284"/>
      <c r="O114" s="285"/>
      <c r="P114" s="285"/>
      <c r="Q114" s="285"/>
      <c r="R114" s="285"/>
      <c r="S114" s="285"/>
      <c r="T114" s="286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153</v>
      </c>
      <c r="AU114" s="19" t="s">
        <v>151</v>
      </c>
    </row>
    <row r="115" spans="1:31" s="2" customFormat="1" ht="6.95" customHeight="1">
      <c r="A115" s="40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46"/>
      <c r="M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</sheetData>
  <sheetProtection password="CC35" sheet="1" objects="1" scenarios="1" formatColumns="0" formatRows="0" autoFilter="0"/>
  <autoFilter ref="C84:K1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971042151"/>
    <hyperlink ref="F93" r:id="rId2" display="https://podminky.urs.cz/item/CS_URS_2021_02/741410021"/>
    <hyperlink ref="F98" r:id="rId3" display="https://podminky.urs.cz/item/CS_URS_2021_02/741410041"/>
    <hyperlink ref="F102" r:id="rId4" display="https://podminky.urs.cz/item/CS_URS_2021_02/741410074"/>
    <hyperlink ref="F105" r:id="rId5" display="https://podminky.urs.cz/item/CS_URS_2021_02/741440031"/>
    <hyperlink ref="F108" r:id="rId6" display="https://podminky.urs.cz/item/CS_URS_2021_02/998741201"/>
    <hyperlink ref="F112" r:id="rId7" display="https://podminky.urs.cz/item/CS_URS_2021_02/460161112"/>
    <hyperlink ref="F114" r:id="rId8" display="https://podminky.urs.cz/item/CS_URS_2021_02/46043112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1644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ROUND(J82,2)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ROUND((SUM(BE82:BE118)),2)</f>
        <v>0</v>
      </c>
      <c r="G33" s="40"/>
      <c r="H33" s="40"/>
      <c r="I33" s="150">
        <v>0.21</v>
      </c>
      <c r="J33" s="149">
        <f>ROUND(((SUM(BE82:BE118))*I33),2)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ROUND((SUM(BF82:BF118)),2)</f>
        <v>0</v>
      </c>
      <c r="G34" s="40"/>
      <c r="H34" s="40"/>
      <c r="I34" s="150">
        <v>0.15</v>
      </c>
      <c r="J34" s="149">
        <f>ROUND(((SUM(BF82:BF118))*I34),2)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ROUND((SUM(BG82:BG118)),2)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ROUND((SUM(BH82:BH118)),2)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ROUND((SUM(BI82:BI118)),2)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01.04 - Stavební část - nezpůsobilé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J116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128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6.5" customHeight="1">
      <c r="A72" s="40"/>
      <c r="B72" s="41"/>
      <c r="C72" s="42"/>
      <c r="D72" s="42"/>
      <c r="E72" s="162" t="str">
        <f>E7</f>
        <v>Revitalizace bytového domu Jičínská 272, Nový Jičín - DPS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97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71" t="str">
        <f>E9</f>
        <v>SO 01.04 - Stavební část - nezpůsobilé výdaje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Jičínská 272, Nový Jičín</v>
      </c>
      <c r="G76" s="42"/>
      <c r="H76" s="42"/>
      <c r="I76" s="34" t="s">
        <v>23</v>
      </c>
      <c r="J76" s="74" t="str">
        <f>IF(J12="","",J12)</f>
        <v>16. 3. 2021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>Město Nový Jičín</v>
      </c>
      <c r="G78" s="42"/>
      <c r="H78" s="42"/>
      <c r="I78" s="34" t="s">
        <v>31</v>
      </c>
      <c r="J78" s="38" t="str">
        <f>E21</f>
        <v>BENEPRO, a.s.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>BENEPRO, a.s.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79"/>
      <c r="B81" s="180"/>
      <c r="C81" s="181" t="s">
        <v>129</v>
      </c>
      <c r="D81" s="182" t="s">
        <v>56</v>
      </c>
      <c r="E81" s="182" t="s">
        <v>52</v>
      </c>
      <c r="F81" s="182" t="s">
        <v>53</v>
      </c>
      <c r="G81" s="182" t="s">
        <v>130</v>
      </c>
      <c r="H81" s="182" t="s">
        <v>131</v>
      </c>
      <c r="I81" s="182" t="s">
        <v>132</v>
      </c>
      <c r="J81" s="182" t="s">
        <v>101</v>
      </c>
      <c r="K81" s="183" t="s">
        <v>133</v>
      </c>
      <c r="L81" s="184"/>
      <c r="M81" s="94" t="s">
        <v>19</v>
      </c>
      <c r="N81" s="95" t="s">
        <v>41</v>
      </c>
      <c r="O81" s="95" t="s">
        <v>134</v>
      </c>
      <c r="P81" s="95" t="s">
        <v>135</v>
      </c>
      <c r="Q81" s="95" t="s">
        <v>136</v>
      </c>
      <c r="R81" s="95" t="s">
        <v>137</v>
      </c>
      <c r="S81" s="95" t="s">
        <v>138</v>
      </c>
      <c r="T81" s="96" t="s">
        <v>139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pans="1:63" s="2" customFormat="1" ht="22.8" customHeight="1">
      <c r="A82" s="40"/>
      <c r="B82" s="41"/>
      <c r="C82" s="101" t="s">
        <v>140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1.143985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70</v>
      </c>
      <c r="AU82" s="19" t="s">
        <v>102</v>
      </c>
      <c r="BK82" s="189">
        <f>BK83</f>
        <v>0</v>
      </c>
    </row>
    <row r="83" spans="1:63" s="12" customFormat="1" ht="25.9" customHeight="1">
      <c r="A83" s="12"/>
      <c r="B83" s="190"/>
      <c r="C83" s="191"/>
      <c r="D83" s="192" t="s">
        <v>70</v>
      </c>
      <c r="E83" s="193" t="s">
        <v>141</v>
      </c>
      <c r="F83" s="193" t="s">
        <v>142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P84+P116</f>
        <v>0</v>
      </c>
      <c r="Q83" s="198"/>
      <c r="R83" s="199">
        <f>R84+R116</f>
        <v>1.143985</v>
      </c>
      <c r="S83" s="198"/>
      <c r="T83" s="200">
        <f>T84+T116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79</v>
      </c>
      <c r="AT83" s="202" t="s">
        <v>70</v>
      </c>
      <c r="AU83" s="202" t="s">
        <v>71</v>
      </c>
      <c r="AY83" s="201" t="s">
        <v>143</v>
      </c>
      <c r="BK83" s="203">
        <f>BK84+BK116</f>
        <v>0</v>
      </c>
    </row>
    <row r="84" spans="1:63" s="12" customFormat="1" ht="22.8" customHeight="1">
      <c r="A84" s="12"/>
      <c r="B84" s="190"/>
      <c r="C84" s="191"/>
      <c r="D84" s="192" t="s">
        <v>70</v>
      </c>
      <c r="E84" s="204" t="s">
        <v>79</v>
      </c>
      <c r="F84" s="204" t="s">
        <v>144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SUM(P85:P115)</f>
        <v>0</v>
      </c>
      <c r="Q84" s="198"/>
      <c r="R84" s="199">
        <f>SUM(R85:R115)</f>
        <v>1.143985</v>
      </c>
      <c r="S84" s="198"/>
      <c r="T84" s="200">
        <f>SUM(T85:T115)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79</v>
      </c>
      <c r="AT84" s="202" t="s">
        <v>70</v>
      </c>
      <c r="AU84" s="202" t="s">
        <v>79</v>
      </c>
      <c r="AY84" s="201" t="s">
        <v>143</v>
      </c>
      <c r="BK84" s="203">
        <f>SUM(BK85:BK115)</f>
        <v>0</v>
      </c>
    </row>
    <row r="85" spans="1:65" s="2" customFormat="1" ht="37.8" customHeight="1">
      <c r="A85" s="40"/>
      <c r="B85" s="41"/>
      <c r="C85" s="206" t="s">
        <v>79</v>
      </c>
      <c r="D85" s="206" t="s">
        <v>145</v>
      </c>
      <c r="E85" s="207" t="s">
        <v>1645</v>
      </c>
      <c r="F85" s="208" t="s">
        <v>1646</v>
      </c>
      <c r="G85" s="209" t="s">
        <v>148</v>
      </c>
      <c r="H85" s="210">
        <v>142.12</v>
      </c>
      <c r="I85" s="211"/>
      <c r="J85" s="212">
        <f>ROUND(I85*H85,2)</f>
        <v>0</v>
      </c>
      <c r="K85" s="208" t="s">
        <v>149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150</v>
      </c>
      <c r="AT85" s="217" t="s">
        <v>145</v>
      </c>
      <c r="AU85" s="217" t="s">
        <v>151</v>
      </c>
      <c r="AY85" s="19" t="s">
        <v>143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151</v>
      </c>
      <c r="BK85" s="218">
        <f>ROUND(I85*H85,2)</f>
        <v>0</v>
      </c>
      <c r="BL85" s="19" t="s">
        <v>150</v>
      </c>
      <c r="BM85" s="217" t="s">
        <v>1647</v>
      </c>
    </row>
    <row r="86" spans="1:47" s="2" customFormat="1" ht="12">
      <c r="A86" s="40"/>
      <c r="B86" s="41"/>
      <c r="C86" s="42"/>
      <c r="D86" s="219" t="s">
        <v>153</v>
      </c>
      <c r="E86" s="42"/>
      <c r="F86" s="220" t="s">
        <v>1648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153</v>
      </c>
      <c r="AU86" s="19" t="s">
        <v>151</v>
      </c>
    </row>
    <row r="87" spans="1:51" s="14" customFormat="1" ht="12">
      <c r="A87" s="14"/>
      <c r="B87" s="235"/>
      <c r="C87" s="236"/>
      <c r="D87" s="226" t="s">
        <v>155</v>
      </c>
      <c r="E87" s="237" t="s">
        <v>19</v>
      </c>
      <c r="F87" s="238" t="s">
        <v>187</v>
      </c>
      <c r="G87" s="236"/>
      <c r="H87" s="239">
        <v>142.12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5" t="s">
        <v>155</v>
      </c>
      <c r="AU87" s="245" t="s">
        <v>151</v>
      </c>
      <c r="AV87" s="14" t="s">
        <v>151</v>
      </c>
      <c r="AW87" s="14" t="s">
        <v>33</v>
      </c>
      <c r="AX87" s="14" t="s">
        <v>79</v>
      </c>
      <c r="AY87" s="245" t="s">
        <v>143</v>
      </c>
    </row>
    <row r="88" spans="1:65" s="2" customFormat="1" ht="16.5" customHeight="1">
      <c r="A88" s="40"/>
      <c r="B88" s="41"/>
      <c r="C88" s="258" t="s">
        <v>151</v>
      </c>
      <c r="D88" s="258" t="s">
        <v>217</v>
      </c>
      <c r="E88" s="259" t="s">
        <v>1649</v>
      </c>
      <c r="F88" s="260" t="s">
        <v>1650</v>
      </c>
      <c r="G88" s="261" t="s">
        <v>1221</v>
      </c>
      <c r="H88" s="262">
        <v>2.132</v>
      </c>
      <c r="I88" s="263"/>
      <c r="J88" s="264">
        <f>ROUND(I88*H88,2)</f>
        <v>0</v>
      </c>
      <c r="K88" s="260" t="s">
        <v>149</v>
      </c>
      <c r="L88" s="265"/>
      <c r="M88" s="266" t="s">
        <v>19</v>
      </c>
      <c r="N88" s="267" t="s">
        <v>43</v>
      </c>
      <c r="O88" s="86"/>
      <c r="P88" s="215">
        <f>O88*H88</f>
        <v>0</v>
      </c>
      <c r="Q88" s="215">
        <v>0.001</v>
      </c>
      <c r="R88" s="215">
        <f>Q88*H88</f>
        <v>0.002132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196</v>
      </c>
      <c r="AT88" s="217" t="s">
        <v>217</v>
      </c>
      <c r="AU88" s="217" t="s">
        <v>151</v>
      </c>
      <c r="AY88" s="19" t="s">
        <v>143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151</v>
      </c>
      <c r="BK88" s="218">
        <f>ROUND(I88*H88,2)</f>
        <v>0</v>
      </c>
      <c r="BL88" s="19" t="s">
        <v>150</v>
      </c>
      <c r="BM88" s="217" t="s">
        <v>1651</v>
      </c>
    </row>
    <row r="89" spans="1:51" s="14" customFormat="1" ht="12">
      <c r="A89" s="14"/>
      <c r="B89" s="235"/>
      <c r="C89" s="236"/>
      <c r="D89" s="226" t="s">
        <v>155</v>
      </c>
      <c r="E89" s="236"/>
      <c r="F89" s="238" t="s">
        <v>1652</v>
      </c>
      <c r="G89" s="236"/>
      <c r="H89" s="239">
        <v>2.132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155</v>
      </c>
      <c r="AU89" s="245" t="s">
        <v>151</v>
      </c>
      <c r="AV89" s="14" t="s">
        <v>151</v>
      </c>
      <c r="AW89" s="14" t="s">
        <v>4</v>
      </c>
      <c r="AX89" s="14" t="s">
        <v>79</v>
      </c>
      <c r="AY89" s="245" t="s">
        <v>143</v>
      </c>
    </row>
    <row r="90" spans="1:65" s="2" customFormat="1" ht="16.5" customHeight="1">
      <c r="A90" s="40"/>
      <c r="B90" s="41"/>
      <c r="C90" s="258" t="s">
        <v>163</v>
      </c>
      <c r="D90" s="258" t="s">
        <v>217</v>
      </c>
      <c r="E90" s="259" t="s">
        <v>1653</v>
      </c>
      <c r="F90" s="260" t="s">
        <v>1654</v>
      </c>
      <c r="G90" s="261" t="s">
        <v>191</v>
      </c>
      <c r="H90" s="262">
        <v>3.362</v>
      </c>
      <c r="I90" s="263"/>
      <c r="J90" s="264">
        <f>ROUND(I90*H90,2)</f>
        <v>0</v>
      </c>
      <c r="K90" s="260" t="s">
        <v>149</v>
      </c>
      <c r="L90" s="265"/>
      <c r="M90" s="266" t="s">
        <v>19</v>
      </c>
      <c r="N90" s="267" t="s">
        <v>43</v>
      </c>
      <c r="O90" s="86"/>
      <c r="P90" s="215">
        <f>O90*H90</f>
        <v>0</v>
      </c>
      <c r="Q90" s="215">
        <v>0.21</v>
      </c>
      <c r="R90" s="215">
        <f>Q90*H90</f>
        <v>0.70602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196</v>
      </c>
      <c r="AT90" s="217" t="s">
        <v>217</v>
      </c>
      <c r="AU90" s="217" t="s">
        <v>151</v>
      </c>
      <c r="AY90" s="19" t="s">
        <v>143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151</v>
      </c>
      <c r="BK90" s="218">
        <f>ROUND(I90*H90,2)</f>
        <v>0</v>
      </c>
      <c r="BL90" s="19" t="s">
        <v>150</v>
      </c>
      <c r="BM90" s="217" t="s">
        <v>1655</v>
      </c>
    </row>
    <row r="91" spans="1:51" s="14" customFormat="1" ht="12">
      <c r="A91" s="14"/>
      <c r="B91" s="235"/>
      <c r="C91" s="236"/>
      <c r="D91" s="226" t="s">
        <v>155</v>
      </c>
      <c r="E91" s="237" t="s">
        <v>19</v>
      </c>
      <c r="F91" s="238" t="s">
        <v>1656</v>
      </c>
      <c r="G91" s="236"/>
      <c r="H91" s="239">
        <v>3.362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155</v>
      </c>
      <c r="AU91" s="245" t="s">
        <v>151</v>
      </c>
      <c r="AV91" s="14" t="s">
        <v>151</v>
      </c>
      <c r="AW91" s="14" t="s">
        <v>33</v>
      </c>
      <c r="AX91" s="14" t="s">
        <v>79</v>
      </c>
      <c r="AY91" s="245" t="s">
        <v>143</v>
      </c>
    </row>
    <row r="92" spans="1:65" s="2" customFormat="1" ht="21.75" customHeight="1">
      <c r="A92" s="40"/>
      <c r="B92" s="41"/>
      <c r="C92" s="206" t="s">
        <v>150</v>
      </c>
      <c r="D92" s="206" t="s">
        <v>145</v>
      </c>
      <c r="E92" s="207" t="s">
        <v>1657</v>
      </c>
      <c r="F92" s="208" t="s">
        <v>1658</v>
      </c>
      <c r="G92" s="209" t="s">
        <v>250</v>
      </c>
      <c r="H92" s="210">
        <v>30</v>
      </c>
      <c r="I92" s="211"/>
      <c r="J92" s="212">
        <f>ROUND(I92*H92,2)</f>
        <v>0</v>
      </c>
      <c r="K92" s="208" t="s">
        <v>149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5.2E-05</v>
      </c>
      <c r="R92" s="215">
        <f>Q92*H92</f>
        <v>0.00156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150</v>
      </c>
      <c r="AT92" s="217" t="s">
        <v>145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150</v>
      </c>
      <c r="BM92" s="217" t="s">
        <v>1659</v>
      </c>
    </row>
    <row r="93" spans="1:47" s="2" customFormat="1" ht="12">
      <c r="A93" s="40"/>
      <c r="B93" s="41"/>
      <c r="C93" s="42"/>
      <c r="D93" s="219" t="s">
        <v>153</v>
      </c>
      <c r="E93" s="42"/>
      <c r="F93" s="220" t="s">
        <v>1660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153</v>
      </c>
      <c r="AU93" s="19" t="s">
        <v>151</v>
      </c>
    </row>
    <row r="94" spans="1:51" s="13" customFormat="1" ht="12">
      <c r="A94" s="13"/>
      <c r="B94" s="224"/>
      <c r="C94" s="225"/>
      <c r="D94" s="226" t="s">
        <v>155</v>
      </c>
      <c r="E94" s="227" t="s">
        <v>19</v>
      </c>
      <c r="F94" s="228" t="s">
        <v>1661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155</v>
      </c>
      <c r="AU94" s="234" t="s">
        <v>151</v>
      </c>
      <c r="AV94" s="13" t="s">
        <v>79</v>
      </c>
      <c r="AW94" s="13" t="s">
        <v>33</v>
      </c>
      <c r="AX94" s="13" t="s">
        <v>71</v>
      </c>
      <c r="AY94" s="234" t="s">
        <v>143</v>
      </c>
    </row>
    <row r="95" spans="1:51" s="14" customFormat="1" ht="12">
      <c r="A95" s="14"/>
      <c r="B95" s="235"/>
      <c r="C95" s="236"/>
      <c r="D95" s="226" t="s">
        <v>155</v>
      </c>
      <c r="E95" s="237" t="s">
        <v>19</v>
      </c>
      <c r="F95" s="238" t="s">
        <v>1662</v>
      </c>
      <c r="G95" s="236"/>
      <c r="H95" s="239">
        <v>30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155</v>
      </c>
      <c r="AU95" s="245" t="s">
        <v>151</v>
      </c>
      <c r="AV95" s="14" t="s">
        <v>151</v>
      </c>
      <c r="AW95" s="14" t="s">
        <v>33</v>
      </c>
      <c r="AX95" s="14" t="s">
        <v>79</v>
      </c>
      <c r="AY95" s="245" t="s">
        <v>143</v>
      </c>
    </row>
    <row r="96" spans="1:65" s="2" customFormat="1" ht="16.5" customHeight="1">
      <c r="A96" s="40"/>
      <c r="B96" s="41"/>
      <c r="C96" s="258" t="s">
        <v>177</v>
      </c>
      <c r="D96" s="258" t="s">
        <v>217</v>
      </c>
      <c r="E96" s="259" t="s">
        <v>1663</v>
      </c>
      <c r="F96" s="260" t="s">
        <v>1664</v>
      </c>
      <c r="G96" s="261" t="s">
        <v>191</v>
      </c>
      <c r="H96" s="262">
        <v>0.471</v>
      </c>
      <c r="I96" s="263"/>
      <c r="J96" s="264">
        <f>ROUND(I96*H96,2)</f>
        <v>0</v>
      </c>
      <c r="K96" s="260" t="s">
        <v>149</v>
      </c>
      <c r="L96" s="265"/>
      <c r="M96" s="266" t="s">
        <v>19</v>
      </c>
      <c r="N96" s="267" t="s">
        <v>43</v>
      </c>
      <c r="O96" s="86"/>
      <c r="P96" s="215">
        <f>O96*H96</f>
        <v>0</v>
      </c>
      <c r="Q96" s="215">
        <v>0.65</v>
      </c>
      <c r="R96" s="215">
        <f>Q96*H96</f>
        <v>0.30615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196</v>
      </c>
      <c r="AT96" s="217" t="s">
        <v>217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150</v>
      </c>
      <c r="BM96" s="217" t="s">
        <v>1665</v>
      </c>
    </row>
    <row r="97" spans="1:51" s="14" customFormat="1" ht="12">
      <c r="A97" s="14"/>
      <c r="B97" s="235"/>
      <c r="C97" s="236"/>
      <c r="D97" s="226" t="s">
        <v>155</v>
      </c>
      <c r="E97" s="237" t="s">
        <v>19</v>
      </c>
      <c r="F97" s="238" t="s">
        <v>1666</v>
      </c>
      <c r="G97" s="236"/>
      <c r="H97" s="239">
        <v>0.471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155</v>
      </c>
      <c r="AU97" s="245" t="s">
        <v>151</v>
      </c>
      <c r="AV97" s="14" t="s">
        <v>151</v>
      </c>
      <c r="AW97" s="14" t="s">
        <v>33</v>
      </c>
      <c r="AX97" s="14" t="s">
        <v>79</v>
      </c>
      <c r="AY97" s="245" t="s">
        <v>143</v>
      </c>
    </row>
    <row r="98" spans="1:65" s="2" customFormat="1" ht="44.25" customHeight="1">
      <c r="A98" s="40"/>
      <c r="B98" s="41"/>
      <c r="C98" s="206" t="s">
        <v>182</v>
      </c>
      <c r="D98" s="206" t="s">
        <v>145</v>
      </c>
      <c r="E98" s="207" t="s">
        <v>1667</v>
      </c>
      <c r="F98" s="208" t="s">
        <v>1668</v>
      </c>
      <c r="G98" s="209" t="s">
        <v>250</v>
      </c>
      <c r="H98" s="210">
        <v>10</v>
      </c>
      <c r="I98" s="211"/>
      <c r="J98" s="212">
        <f>ROUND(I98*H98,2)</f>
        <v>0</v>
      </c>
      <c r="K98" s="208" t="s">
        <v>149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0.0128123</v>
      </c>
      <c r="R98" s="215">
        <f>Q98*H98</f>
        <v>0.12812300000000001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150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150</v>
      </c>
      <c r="BM98" s="217" t="s">
        <v>1669</v>
      </c>
    </row>
    <row r="99" spans="1:47" s="2" customFormat="1" ht="12">
      <c r="A99" s="40"/>
      <c r="B99" s="41"/>
      <c r="C99" s="42"/>
      <c r="D99" s="219" t="s">
        <v>153</v>
      </c>
      <c r="E99" s="42"/>
      <c r="F99" s="220" t="s">
        <v>1670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153</v>
      </c>
      <c r="AU99" s="19" t="s">
        <v>151</v>
      </c>
    </row>
    <row r="100" spans="1:51" s="13" customFormat="1" ht="12">
      <c r="A100" s="13"/>
      <c r="B100" s="224"/>
      <c r="C100" s="225"/>
      <c r="D100" s="226" t="s">
        <v>155</v>
      </c>
      <c r="E100" s="227" t="s">
        <v>19</v>
      </c>
      <c r="F100" s="228" t="s">
        <v>1661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155</v>
      </c>
      <c r="AU100" s="234" t="s">
        <v>151</v>
      </c>
      <c r="AV100" s="13" t="s">
        <v>79</v>
      </c>
      <c r="AW100" s="13" t="s">
        <v>33</v>
      </c>
      <c r="AX100" s="13" t="s">
        <v>71</v>
      </c>
      <c r="AY100" s="234" t="s">
        <v>143</v>
      </c>
    </row>
    <row r="101" spans="1:51" s="14" customFormat="1" ht="12">
      <c r="A101" s="14"/>
      <c r="B101" s="235"/>
      <c r="C101" s="236"/>
      <c r="D101" s="226" t="s">
        <v>155</v>
      </c>
      <c r="E101" s="237" t="s">
        <v>19</v>
      </c>
      <c r="F101" s="238" t="s">
        <v>208</v>
      </c>
      <c r="G101" s="236"/>
      <c r="H101" s="239">
        <v>10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155</v>
      </c>
      <c r="AU101" s="245" t="s">
        <v>151</v>
      </c>
      <c r="AV101" s="14" t="s">
        <v>151</v>
      </c>
      <c r="AW101" s="14" t="s">
        <v>33</v>
      </c>
      <c r="AX101" s="14" t="s">
        <v>79</v>
      </c>
      <c r="AY101" s="245" t="s">
        <v>143</v>
      </c>
    </row>
    <row r="102" spans="1:65" s="2" customFormat="1" ht="24.15" customHeight="1">
      <c r="A102" s="40"/>
      <c r="B102" s="41"/>
      <c r="C102" s="206" t="s">
        <v>188</v>
      </c>
      <c r="D102" s="206" t="s">
        <v>145</v>
      </c>
      <c r="E102" s="207" t="s">
        <v>1671</v>
      </c>
      <c r="F102" s="208" t="s">
        <v>1672</v>
      </c>
      <c r="G102" s="209" t="s">
        <v>148</v>
      </c>
      <c r="H102" s="210">
        <v>142.12</v>
      </c>
      <c r="I102" s="211"/>
      <c r="J102" s="212">
        <f>ROUND(I102*H102,2)</f>
        <v>0</v>
      </c>
      <c r="K102" s="208" t="s">
        <v>149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150</v>
      </c>
      <c r="AT102" s="217" t="s">
        <v>145</v>
      </c>
      <c r="AU102" s="217" t="s">
        <v>151</v>
      </c>
      <c r="AY102" s="19" t="s">
        <v>143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151</v>
      </c>
      <c r="BK102" s="218">
        <f>ROUND(I102*H102,2)</f>
        <v>0</v>
      </c>
      <c r="BL102" s="19" t="s">
        <v>150</v>
      </c>
      <c r="BM102" s="217" t="s">
        <v>1673</v>
      </c>
    </row>
    <row r="103" spans="1:47" s="2" customFormat="1" ht="12">
      <c r="A103" s="40"/>
      <c r="B103" s="41"/>
      <c r="C103" s="42"/>
      <c r="D103" s="219" t="s">
        <v>153</v>
      </c>
      <c r="E103" s="42"/>
      <c r="F103" s="220" t="s">
        <v>1674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153</v>
      </c>
      <c r="AU103" s="19" t="s">
        <v>151</v>
      </c>
    </row>
    <row r="104" spans="1:65" s="2" customFormat="1" ht="21.75" customHeight="1">
      <c r="A104" s="40"/>
      <c r="B104" s="41"/>
      <c r="C104" s="206" t="s">
        <v>196</v>
      </c>
      <c r="D104" s="206" t="s">
        <v>145</v>
      </c>
      <c r="E104" s="207" t="s">
        <v>1675</v>
      </c>
      <c r="F104" s="208" t="s">
        <v>1676</v>
      </c>
      <c r="G104" s="209" t="s">
        <v>148</v>
      </c>
      <c r="H104" s="210">
        <v>142.12</v>
      </c>
      <c r="I104" s="211"/>
      <c r="J104" s="212">
        <f>ROUND(I104*H104,2)</f>
        <v>0</v>
      </c>
      <c r="K104" s="208" t="s">
        <v>149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150</v>
      </c>
      <c r="AT104" s="217" t="s">
        <v>145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150</v>
      </c>
      <c r="BM104" s="217" t="s">
        <v>1677</v>
      </c>
    </row>
    <row r="105" spans="1:47" s="2" customFormat="1" ht="12">
      <c r="A105" s="40"/>
      <c r="B105" s="41"/>
      <c r="C105" s="42"/>
      <c r="D105" s="219" t="s">
        <v>153</v>
      </c>
      <c r="E105" s="42"/>
      <c r="F105" s="220" t="s">
        <v>1678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153</v>
      </c>
      <c r="AU105" s="19" t="s">
        <v>151</v>
      </c>
    </row>
    <row r="106" spans="1:65" s="2" customFormat="1" ht="21.75" customHeight="1">
      <c r="A106" s="40"/>
      <c r="B106" s="41"/>
      <c r="C106" s="206" t="s">
        <v>201</v>
      </c>
      <c r="D106" s="206" t="s">
        <v>145</v>
      </c>
      <c r="E106" s="207" t="s">
        <v>1679</v>
      </c>
      <c r="F106" s="208" t="s">
        <v>1680</v>
      </c>
      <c r="G106" s="209" t="s">
        <v>191</v>
      </c>
      <c r="H106" s="210">
        <v>2.842</v>
      </c>
      <c r="I106" s="211"/>
      <c r="J106" s="212">
        <f>ROUND(I106*H106,2)</f>
        <v>0</v>
      </c>
      <c r="K106" s="208" t="s">
        <v>149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150</v>
      </c>
      <c r="AT106" s="217" t="s">
        <v>145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150</v>
      </c>
      <c r="BM106" s="217" t="s">
        <v>1681</v>
      </c>
    </row>
    <row r="107" spans="1:47" s="2" customFormat="1" ht="12">
      <c r="A107" s="40"/>
      <c r="B107" s="41"/>
      <c r="C107" s="42"/>
      <c r="D107" s="219" t="s">
        <v>153</v>
      </c>
      <c r="E107" s="42"/>
      <c r="F107" s="220" t="s">
        <v>1682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151</v>
      </c>
    </row>
    <row r="108" spans="1:51" s="13" customFormat="1" ht="12">
      <c r="A108" s="13"/>
      <c r="B108" s="224"/>
      <c r="C108" s="225"/>
      <c r="D108" s="226" t="s">
        <v>155</v>
      </c>
      <c r="E108" s="227" t="s">
        <v>19</v>
      </c>
      <c r="F108" s="228" t="s">
        <v>1683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155</v>
      </c>
      <c r="AU108" s="234" t="s">
        <v>151</v>
      </c>
      <c r="AV108" s="13" t="s">
        <v>79</v>
      </c>
      <c r="AW108" s="13" t="s">
        <v>33</v>
      </c>
      <c r="AX108" s="13" t="s">
        <v>71</v>
      </c>
      <c r="AY108" s="234" t="s">
        <v>143</v>
      </c>
    </row>
    <row r="109" spans="1:51" s="14" customFormat="1" ht="12">
      <c r="A109" s="14"/>
      <c r="B109" s="235"/>
      <c r="C109" s="236"/>
      <c r="D109" s="226" t="s">
        <v>155</v>
      </c>
      <c r="E109" s="237" t="s">
        <v>19</v>
      </c>
      <c r="F109" s="238" t="s">
        <v>1684</v>
      </c>
      <c r="G109" s="236"/>
      <c r="H109" s="239">
        <v>2.842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155</v>
      </c>
      <c r="AU109" s="245" t="s">
        <v>151</v>
      </c>
      <c r="AV109" s="14" t="s">
        <v>151</v>
      </c>
      <c r="AW109" s="14" t="s">
        <v>33</v>
      </c>
      <c r="AX109" s="14" t="s">
        <v>79</v>
      </c>
      <c r="AY109" s="245" t="s">
        <v>143</v>
      </c>
    </row>
    <row r="110" spans="1:65" s="2" customFormat="1" ht="21.75" customHeight="1">
      <c r="A110" s="40"/>
      <c r="B110" s="41"/>
      <c r="C110" s="206" t="s">
        <v>208</v>
      </c>
      <c r="D110" s="206" t="s">
        <v>145</v>
      </c>
      <c r="E110" s="207" t="s">
        <v>1685</v>
      </c>
      <c r="F110" s="208" t="s">
        <v>1686</v>
      </c>
      <c r="G110" s="209" t="s">
        <v>191</v>
      </c>
      <c r="H110" s="210">
        <v>2.842</v>
      </c>
      <c r="I110" s="211"/>
      <c r="J110" s="212">
        <f>ROUND(I110*H110,2)</f>
        <v>0</v>
      </c>
      <c r="K110" s="208" t="s">
        <v>149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150</v>
      </c>
      <c r="AT110" s="217" t="s">
        <v>145</v>
      </c>
      <c r="AU110" s="217" t="s">
        <v>151</v>
      </c>
      <c r="AY110" s="19" t="s">
        <v>143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151</v>
      </c>
      <c r="BK110" s="218">
        <f>ROUND(I110*H110,2)</f>
        <v>0</v>
      </c>
      <c r="BL110" s="19" t="s">
        <v>150</v>
      </c>
      <c r="BM110" s="217" t="s">
        <v>1687</v>
      </c>
    </row>
    <row r="111" spans="1:47" s="2" customFormat="1" ht="12">
      <c r="A111" s="40"/>
      <c r="B111" s="41"/>
      <c r="C111" s="42"/>
      <c r="D111" s="219" t="s">
        <v>153</v>
      </c>
      <c r="E111" s="42"/>
      <c r="F111" s="220" t="s">
        <v>1688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153</v>
      </c>
      <c r="AU111" s="19" t="s">
        <v>151</v>
      </c>
    </row>
    <row r="112" spans="1:65" s="2" customFormat="1" ht="24.15" customHeight="1">
      <c r="A112" s="40"/>
      <c r="B112" s="41"/>
      <c r="C112" s="206" t="s">
        <v>216</v>
      </c>
      <c r="D112" s="206" t="s">
        <v>145</v>
      </c>
      <c r="E112" s="207" t="s">
        <v>1689</v>
      </c>
      <c r="F112" s="208" t="s">
        <v>1690</v>
      </c>
      <c r="G112" s="209" t="s">
        <v>191</v>
      </c>
      <c r="H112" s="210">
        <v>25.578</v>
      </c>
      <c r="I112" s="211"/>
      <c r="J112" s="212">
        <f>ROUND(I112*H112,2)</f>
        <v>0</v>
      </c>
      <c r="K112" s="208" t="s">
        <v>149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150</v>
      </c>
      <c r="AT112" s="217" t="s">
        <v>145</v>
      </c>
      <c r="AU112" s="217" t="s">
        <v>151</v>
      </c>
      <c r="AY112" s="19" t="s">
        <v>143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151</v>
      </c>
      <c r="BK112" s="218">
        <f>ROUND(I112*H112,2)</f>
        <v>0</v>
      </c>
      <c r="BL112" s="19" t="s">
        <v>150</v>
      </c>
      <c r="BM112" s="217" t="s">
        <v>1691</v>
      </c>
    </row>
    <row r="113" spans="1:47" s="2" customFormat="1" ht="12">
      <c r="A113" s="40"/>
      <c r="B113" s="41"/>
      <c r="C113" s="42"/>
      <c r="D113" s="219" t="s">
        <v>153</v>
      </c>
      <c r="E113" s="42"/>
      <c r="F113" s="220" t="s">
        <v>1692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151</v>
      </c>
    </row>
    <row r="114" spans="1:47" s="2" customFormat="1" ht="12">
      <c r="A114" s="40"/>
      <c r="B114" s="41"/>
      <c r="C114" s="42"/>
      <c r="D114" s="226" t="s">
        <v>213</v>
      </c>
      <c r="E114" s="42"/>
      <c r="F114" s="257" t="s">
        <v>628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213</v>
      </c>
      <c r="AU114" s="19" t="s">
        <v>151</v>
      </c>
    </row>
    <row r="115" spans="1:51" s="14" customFormat="1" ht="12">
      <c r="A115" s="14"/>
      <c r="B115" s="235"/>
      <c r="C115" s="236"/>
      <c r="D115" s="226" t="s">
        <v>155</v>
      </c>
      <c r="E115" s="236"/>
      <c r="F115" s="238" t="s">
        <v>1693</v>
      </c>
      <c r="G115" s="236"/>
      <c r="H115" s="239">
        <v>25.578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155</v>
      </c>
      <c r="AU115" s="245" t="s">
        <v>151</v>
      </c>
      <c r="AV115" s="14" t="s">
        <v>151</v>
      </c>
      <c r="AW115" s="14" t="s">
        <v>4</v>
      </c>
      <c r="AX115" s="14" t="s">
        <v>79</v>
      </c>
      <c r="AY115" s="245" t="s">
        <v>143</v>
      </c>
    </row>
    <row r="116" spans="1:63" s="12" customFormat="1" ht="22.8" customHeight="1">
      <c r="A116" s="12"/>
      <c r="B116" s="190"/>
      <c r="C116" s="191"/>
      <c r="D116" s="192" t="s">
        <v>70</v>
      </c>
      <c r="E116" s="204" t="s">
        <v>604</v>
      </c>
      <c r="F116" s="204" t="s">
        <v>605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SUM(P117:P118)</f>
        <v>0</v>
      </c>
      <c r="Q116" s="198"/>
      <c r="R116" s="199">
        <f>SUM(R117:R118)</f>
        <v>0</v>
      </c>
      <c r="S116" s="198"/>
      <c r="T116" s="200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79</v>
      </c>
      <c r="AT116" s="202" t="s">
        <v>70</v>
      </c>
      <c r="AU116" s="202" t="s">
        <v>79</v>
      </c>
      <c r="AY116" s="201" t="s">
        <v>143</v>
      </c>
      <c r="BK116" s="203">
        <f>SUM(BK117:BK118)</f>
        <v>0</v>
      </c>
    </row>
    <row r="117" spans="1:65" s="2" customFormat="1" ht="55.5" customHeight="1">
      <c r="A117" s="40"/>
      <c r="B117" s="41"/>
      <c r="C117" s="206" t="s">
        <v>224</v>
      </c>
      <c r="D117" s="206" t="s">
        <v>145</v>
      </c>
      <c r="E117" s="207" t="s">
        <v>1694</v>
      </c>
      <c r="F117" s="208" t="s">
        <v>1695</v>
      </c>
      <c r="G117" s="209" t="s">
        <v>220</v>
      </c>
      <c r="H117" s="210">
        <v>1.144</v>
      </c>
      <c r="I117" s="211"/>
      <c r="J117" s="212">
        <f>ROUND(I117*H117,2)</f>
        <v>0</v>
      </c>
      <c r="K117" s="208" t="s">
        <v>149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150</v>
      </c>
      <c r="AT117" s="217" t="s">
        <v>145</v>
      </c>
      <c r="AU117" s="217" t="s">
        <v>151</v>
      </c>
      <c r="AY117" s="19" t="s">
        <v>143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151</v>
      </c>
      <c r="BK117" s="218">
        <f>ROUND(I117*H117,2)</f>
        <v>0</v>
      </c>
      <c r="BL117" s="19" t="s">
        <v>150</v>
      </c>
      <c r="BM117" s="217" t="s">
        <v>1696</v>
      </c>
    </row>
    <row r="118" spans="1:47" s="2" customFormat="1" ht="12">
      <c r="A118" s="40"/>
      <c r="B118" s="41"/>
      <c r="C118" s="42"/>
      <c r="D118" s="219" t="s">
        <v>153</v>
      </c>
      <c r="E118" s="42"/>
      <c r="F118" s="220" t="s">
        <v>1697</v>
      </c>
      <c r="G118" s="42"/>
      <c r="H118" s="42"/>
      <c r="I118" s="221"/>
      <c r="J118" s="42"/>
      <c r="K118" s="42"/>
      <c r="L118" s="46"/>
      <c r="M118" s="283"/>
      <c r="N118" s="284"/>
      <c r="O118" s="285"/>
      <c r="P118" s="285"/>
      <c r="Q118" s="285"/>
      <c r="R118" s="285"/>
      <c r="S118" s="285"/>
      <c r="T118" s="286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153</v>
      </c>
      <c r="AU118" s="19" t="s">
        <v>151</v>
      </c>
    </row>
    <row r="119" spans="1:31" s="2" customFormat="1" ht="6.95" customHeight="1">
      <c r="A119" s="40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46"/>
      <c r="M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</sheetData>
  <sheetProtection password="CC35" sheet="1" objects="1" scenarios="1" formatColumns="0" formatRows="0" autoFilter="0"/>
  <autoFilter ref="C81:K11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1/181411121"/>
    <hyperlink ref="F93" r:id="rId2" display="https://podminky.urs.cz/item/CS_URS_2022_01/184215132"/>
    <hyperlink ref="F99" r:id="rId3" display="https://podminky.urs.cz/item/CS_URS_2022_01/184818231"/>
    <hyperlink ref="F103" r:id="rId4" display="https://podminky.urs.cz/item/CS_URS_2022_01/185803111"/>
    <hyperlink ref="F105" r:id="rId5" display="https://podminky.urs.cz/item/CS_URS_2022_01/185803211"/>
    <hyperlink ref="F107" r:id="rId6" display="https://podminky.urs.cz/item/CS_URS_2022_01/185804311"/>
    <hyperlink ref="F111" r:id="rId7" display="https://podminky.urs.cz/item/CS_URS_2022_01/185851121"/>
    <hyperlink ref="F113" r:id="rId8" display="https://podminky.urs.cz/item/CS_URS_2022_01/185851129"/>
    <hyperlink ref="F118" r:id="rId9" display="https://podminky.urs.cz/item/CS_URS_2022_01/9980170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1698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ROUND((SUM(BE93:BE133)),2)</f>
        <v>0</v>
      </c>
      <c r="G33" s="40"/>
      <c r="H33" s="40"/>
      <c r="I33" s="150">
        <v>0.21</v>
      </c>
      <c r="J33" s="149">
        <f>ROUND(((SUM(BE93:BE133))*I33),2)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ROUND((SUM(BF93:BF133)),2)</f>
        <v>0</v>
      </c>
      <c r="G34" s="40"/>
      <c r="H34" s="40"/>
      <c r="I34" s="150">
        <v>0.15</v>
      </c>
      <c r="J34" s="149">
        <f>ROUND(((SUM(BF93:BF133))*I34),2)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ROUND((SUM(BG93:BG133)),2)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ROUND((SUM(BH93:BH133)),2)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ROUND((SUM(BI93:BI133)),2)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01 - Vedlejší rozpočtové náklady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1699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1700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1701</v>
      </c>
      <c r="E62" s="176"/>
      <c r="F62" s="176"/>
      <c r="G62" s="176"/>
      <c r="H62" s="176"/>
      <c r="I62" s="176"/>
      <c r="J62" s="177">
        <f>J100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1702</v>
      </c>
      <c r="E63" s="176"/>
      <c r="F63" s="176"/>
      <c r="G63" s="176"/>
      <c r="H63" s="176"/>
      <c r="I63" s="176"/>
      <c r="J63" s="177">
        <f>J103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1703</v>
      </c>
      <c r="E64" s="176"/>
      <c r="F64" s="176"/>
      <c r="G64" s="176"/>
      <c r="H64" s="176"/>
      <c r="I64" s="176"/>
      <c r="J64" s="177">
        <f>J108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1704</v>
      </c>
      <c r="E65" s="176"/>
      <c r="F65" s="176"/>
      <c r="G65" s="176"/>
      <c r="H65" s="176"/>
      <c r="I65" s="176"/>
      <c r="J65" s="177">
        <f>J111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1705</v>
      </c>
      <c r="E66" s="176"/>
      <c r="F66" s="176"/>
      <c r="G66" s="176"/>
      <c r="H66" s="176"/>
      <c r="I66" s="176"/>
      <c r="J66" s="177">
        <f>J114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1706</v>
      </c>
      <c r="E67" s="170"/>
      <c r="F67" s="170"/>
      <c r="G67" s="170"/>
      <c r="H67" s="170"/>
      <c r="I67" s="170"/>
      <c r="J67" s="171">
        <f>J117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1707</v>
      </c>
      <c r="E68" s="176"/>
      <c r="F68" s="176"/>
      <c r="G68" s="176"/>
      <c r="H68" s="176"/>
      <c r="I68" s="176"/>
      <c r="J68" s="177">
        <f>J118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1708</v>
      </c>
      <c r="E69" s="176"/>
      <c r="F69" s="176"/>
      <c r="G69" s="176"/>
      <c r="H69" s="176"/>
      <c r="I69" s="176"/>
      <c r="J69" s="177">
        <f>J121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1491</v>
      </c>
      <c r="E70" s="170"/>
      <c r="F70" s="170"/>
      <c r="G70" s="170"/>
      <c r="H70" s="170"/>
      <c r="I70" s="170"/>
      <c r="J70" s="171">
        <f>J124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1709</v>
      </c>
      <c r="E71" s="176"/>
      <c r="F71" s="176"/>
      <c r="G71" s="176"/>
      <c r="H71" s="176"/>
      <c r="I71" s="176"/>
      <c r="J71" s="177">
        <f>J125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3"/>
      <c r="C72" s="174"/>
      <c r="D72" s="175" t="s">
        <v>1710</v>
      </c>
      <c r="E72" s="176"/>
      <c r="F72" s="176"/>
      <c r="G72" s="176"/>
      <c r="H72" s="176"/>
      <c r="I72" s="176"/>
      <c r="J72" s="177">
        <f>J129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3"/>
      <c r="C73" s="174"/>
      <c r="D73" s="175" t="s">
        <v>1711</v>
      </c>
      <c r="E73" s="176"/>
      <c r="F73" s="176"/>
      <c r="G73" s="176"/>
      <c r="H73" s="176"/>
      <c r="I73" s="176"/>
      <c r="J73" s="177">
        <f>J131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128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62" t="str">
        <f>E7</f>
        <v>Revitalizace bytového domu Jičínská 272, Nový Jičín - DPS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97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VRN 01 - Vedlejší rozpočtové náklady - způsobilé výdaje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Jičínská 272, Nový Jičín</v>
      </c>
      <c r="G87" s="42"/>
      <c r="H87" s="42"/>
      <c r="I87" s="34" t="s">
        <v>23</v>
      </c>
      <c r="J87" s="74" t="str">
        <f>IF(J12="","",J12)</f>
        <v>16. 3. 2021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Město Nový Jičín</v>
      </c>
      <c r="G89" s="42"/>
      <c r="H89" s="42"/>
      <c r="I89" s="34" t="s">
        <v>31</v>
      </c>
      <c r="J89" s="38" t="str">
        <f>E21</f>
        <v>BENEPRO, a.s.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BENEPRO, a.s.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79"/>
      <c r="B92" s="180"/>
      <c r="C92" s="181" t="s">
        <v>129</v>
      </c>
      <c r="D92" s="182" t="s">
        <v>56</v>
      </c>
      <c r="E92" s="182" t="s">
        <v>52</v>
      </c>
      <c r="F92" s="182" t="s">
        <v>53</v>
      </c>
      <c r="G92" s="182" t="s">
        <v>130</v>
      </c>
      <c r="H92" s="182" t="s">
        <v>131</v>
      </c>
      <c r="I92" s="182" t="s">
        <v>132</v>
      </c>
      <c r="J92" s="182" t="s">
        <v>101</v>
      </c>
      <c r="K92" s="183" t="s">
        <v>133</v>
      </c>
      <c r="L92" s="184"/>
      <c r="M92" s="94" t="s">
        <v>19</v>
      </c>
      <c r="N92" s="95" t="s">
        <v>41</v>
      </c>
      <c r="O92" s="95" t="s">
        <v>134</v>
      </c>
      <c r="P92" s="95" t="s">
        <v>135</v>
      </c>
      <c r="Q92" s="95" t="s">
        <v>136</v>
      </c>
      <c r="R92" s="95" t="s">
        <v>137</v>
      </c>
      <c r="S92" s="95" t="s">
        <v>138</v>
      </c>
      <c r="T92" s="96" t="s">
        <v>139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pans="1:63" s="2" customFormat="1" ht="22.8" customHeight="1">
      <c r="A93" s="40"/>
      <c r="B93" s="41"/>
      <c r="C93" s="101" t="s">
        <v>140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P94+P117+P124</f>
        <v>0</v>
      </c>
      <c r="Q93" s="98"/>
      <c r="R93" s="187">
        <f>R94+R117+R124</f>
        <v>0</v>
      </c>
      <c r="S93" s="98"/>
      <c r="T93" s="188">
        <f>T94+T117+T124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102</v>
      </c>
      <c r="BK93" s="189">
        <f>BK94+BK117+BK124</f>
        <v>0</v>
      </c>
    </row>
    <row r="94" spans="1:63" s="12" customFormat="1" ht="25.9" customHeight="1">
      <c r="A94" s="12"/>
      <c r="B94" s="190"/>
      <c r="C94" s="191"/>
      <c r="D94" s="192" t="s">
        <v>70</v>
      </c>
      <c r="E94" s="193" t="s">
        <v>1712</v>
      </c>
      <c r="F94" s="193" t="s">
        <v>1713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P95+P100+P103+P108+P111+P114</f>
        <v>0</v>
      </c>
      <c r="Q94" s="198"/>
      <c r="R94" s="199">
        <f>R95+R100+R103+R108+R111+R114</f>
        <v>0</v>
      </c>
      <c r="S94" s="198"/>
      <c r="T94" s="200">
        <f>T95+T100+T103+T108+T111+T114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79</v>
      </c>
      <c r="AT94" s="202" t="s">
        <v>70</v>
      </c>
      <c r="AU94" s="202" t="s">
        <v>71</v>
      </c>
      <c r="AY94" s="201" t="s">
        <v>143</v>
      </c>
      <c r="BK94" s="203">
        <f>BK95+BK100+BK103+BK108+BK111+BK114</f>
        <v>0</v>
      </c>
    </row>
    <row r="95" spans="1:63" s="12" customFormat="1" ht="22.8" customHeight="1">
      <c r="A95" s="12"/>
      <c r="B95" s="190"/>
      <c r="C95" s="191"/>
      <c r="D95" s="192" t="s">
        <v>70</v>
      </c>
      <c r="E95" s="204" t="s">
        <v>1714</v>
      </c>
      <c r="F95" s="204" t="s">
        <v>1715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SUM(P96:P99)</f>
        <v>0</v>
      </c>
      <c r="Q95" s="198"/>
      <c r="R95" s="199">
        <f>SUM(R96:R99)</f>
        <v>0</v>
      </c>
      <c r="S95" s="198"/>
      <c r="T95" s="200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70</v>
      </c>
      <c r="AU95" s="202" t="s">
        <v>79</v>
      </c>
      <c r="AY95" s="201" t="s">
        <v>143</v>
      </c>
      <c r="BK95" s="203">
        <f>SUM(BK96:BK99)</f>
        <v>0</v>
      </c>
    </row>
    <row r="96" spans="1:65" s="2" customFormat="1" ht="16.5" customHeight="1">
      <c r="A96" s="40"/>
      <c r="B96" s="41"/>
      <c r="C96" s="206" t="s">
        <v>79</v>
      </c>
      <c r="D96" s="206" t="s">
        <v>145</v>
      </c>
      <c r="E96" s="207" t="s">
        <v>1716</v>
      </c>
      <c r="F96" s="208" t="s">
        <v>1717</v>
      </c>
      <c r="G96" s="209" t="s">
        <v>1718</v>
      </c>
      <c r="H96" s="210">
        <v>1</v>
      </c>
      <c r="I96" s="211"/>
      <c r="J96" s="212">
        <f>ROUND(I96*H96,2)</f>
        <v>0</v>
      </c>
      <c r="K96" s="208" t="s">
        <v>1450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150</v>
      </c>
      <c r="AT96" s="217" t="s">
        <v>145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150</v>
      </c>
      <c r="BM96" s="217" t="s">
        <v>1719</v>
      </c>
    </row>
    <row r="97" spans="1:47" s="2" customFormat="1" ht="12">
      <c r="A97" s="40"/>
      <c r="B97" s="41"/>
      <c r="C97" s="42"/>
      <c r="D97" s="226" t="s">
        <v>213</v>
      </c>
      <c r="E97" s="42"/>
      <c r="F97" s="257" t="s">
        <v>1720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213</v>
      </c>
      <c r="AU97" s="19" t="s">
        <v>151</v>
      </c>
    </row>
    <row r="98" spans="1:65" s="2" customFormat="1" ht="16.5" customHeight="1">
      <c r="A98" s="40"/>
      <c r="B98" s="41"/>
      <c r="C98" s="206" t="s">
        <v>151</v>
      </c>
      <c r="D98" s="206" t="s">
        <v>145</v>
      </c>
      <c r="E98" s="207" t="s">
        <v>1721</v>
      </c>
      <c r="F98" s="208" t="s">
        <v>1722</v>
      </c>
      <c r="G98" s="209" t="s">
        <v>1718</v>
      </c>
      <c r="H98" s="210">
        <v>1</v>
      </c>
      <c r="I98" s="211"/>
      <c r="J98" s="212">
        <f>ROUND(I98*H98,2)</f>
        <v>0</v>
      </c>
      <c r="K98" s="208" t="s">
        <v>1450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150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150</v>
      </c>
      <c r="BM98" s="217" t="s">
        <v>1723</v>
      </c>
    </row>
    <row r="99" spans="1:47" s="2" customFormat="1" ht="12">
      <c r="A99" s="40"/>
      <c r="B99" s="41"/>
      <c r="C99" s="42"/>
      <c r="D99" s="226" t="s">
        <v>213</v>
      </c>
      <c r="E99" s="42"/>
      <c r="F99" s="257" t="s">
        <v>1724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213</v>
      </c>
      <c r="AU99" s="19" t="s">
        <v>151</v>
      </c>
    </row>
    <row r="100" spans="1:63" s="12" customFormat="1" ht="22.8" customHeight="1">
      <c r="A100" s="12"/>
      <c r="B100" s="190"/>
      <c r="C100" s="191"/>
      <c r="D100" s="192" t="s">
        <v>70</v>
      </c>
      <c r="E100" s="204" t="s">
        <v>1725</v>
      </c>
      <c r="F100" s="204" t="s">
        <v>1726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SUM(P101:P102)</f>
        <v>0</v>
      </c>
      <c r="Q100" s="198"/>
      <c r="R100" s="199">
        <f>SUM(R101:R102)</f>
        <v>0</v>
      </c>
      <c r="S100" s="198"/>
      <c r="T100" s="200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79</v>
      </c>
      <c r="AT100" s="202" t="s">
        <v>70</v>
      </c>
      <c r="AU100" s="202" t="s">
        <v>79</v>
      </c>
      <c r="AY100" s="201" t="s">
        <v>143</v>
      </c>
      <c r="BK100" s="203">
        <f>SUM(BK101:BK102)</f>
        <v>0</v>
      </c>
    </row>
    <row r="101" spans="1:65" s="2" customFormat="1" ht="16.5" customHeight="1">
      <c r="A101" s="40"/>
      <c r="B101" s="41"/>
      <c r="C101" s="206" t="s">
        <v>163</v>
      </c>
      <c r="D101" s="206" t="s">
        <v>145</v>
      </c>
      <c r="E101" s="207" t="s">
        <v>1727</v>
      </c>
      <c r="F101" s="208" t="s">
        <v>1728</v>
      </c>
      <c r="G101" s="209" t="s">
        <v>1718</v>
      </c>
      <c r="H101" s="210">
        <v>1</v>
      </c>
      <c r="I101" s="211"/>
      <c r="J101" s="212">
        <f>ROUND(I101*H101,2)</f>
        <v>0</v>
      </c>
      <c r="K101" s="208" t="s">
        <v>1450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150</v>
      </c>
      <c r="AT101" s="217" t="s">
        <v>145</v>
      </c>
      <c r="AU101" s="217" t="s">
        <v>151</v>
      </c>
      <c r="AY101" s="19" t="s">
        <v>143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151</v>
      </c>
      <c r="BK101" s="218">
        <f>ROUND(I101*H101,2)</f>
        <v>0</v>
      </c>
      <c r="BL101" s="19" t="s">
        <v>150</v>
      </c>
      <c r="BM101" s="217" t="s">
        <v>1729</v>
      </c>
    </row>
    <row r="102" spans="1:47" s="2" customFormat="1" ht="12">
      <c r="A102" s="40"/>
      <c r="B102" s="41"/>
      <c r="C102" s="42"/>
      <c r="D102" s="226" t="s">
        <v>213</v>
      </c>
      <c r="E102" s="42"/>
      <c r="F102" s="257" t="s">
        <v>1730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213</v>
      </c>
      <c r="AU102" s="19" t="s">
        <v>151</v>
      </c>
    </row>
    <row r="103" spans="1:63" s="12" customFormat="1" ht="22.8" customHeight="1">
      <c r="A103" s="12"/>
      <c r="B103" s="190"/>
      <c r="C103" s="191"/>
      <c r="D103" s="192" t="s">
        <v>70</v>
      </c>
      <c r="E103" s="204" t="s">
        <v>1731</v>
      </c>
      <c r="F103" s="204" t="s">
        <v>1732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SUM(P104:P107)</f>
        <v>0</v>
      </c>
      <c r="Q103" s="198"/>
      <c r="R103" s="199">
        <f>SUM(R104:R107)</f>
        <v>0</v>
      </c>
      <c r="S103" s="198"/>
      <c r="T103" s="200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79</v>
      </c>
      <c r="AT103" s="202" t="s">
        <v>70</v>
      </c>
      <c r="AU103" s="202" t="s">
        <v>79</v>
      </c>
      <c r="AY103" s="201" t="s">
        <v>143</v>
      </c>
      <c r="BK103" s="203">
        <f>SUM(BK104:BK107)</f>
        <v>0</v>
      </c>
    </row>
    <row r="104" spans="1:65" s="2" customFormat="1" ht="37.8" customHeight="1">
      <c r="A104" s="40"/>
      <c r="B104" s="41"/>
      <c r="C104" s="206" t="s">
        <v>150</v>
      </c>
      <c r="D104" s="206" t="s">
        <v>145</v>
      </c>
      <c r="E104" s="207" t="s">
        <v>1733</v>
      </c>
      <c r="F104" s="208" t="s">
        <v>1734</v>
      </c>
      <c r="G104" s="209" t="s">
        <v>1718</v>
      </c>
      <c r="H104" s="210">
        <v>1</v>
      </c>
      <c r="I104" s="211"/>
      <c r="J104" s="212">
        <f>ROUND(I104*H104,2)</f>
        <v>0</v>
      </c>
      <c r="K104" s="208" t="s">
        <v>1450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150</v>
      </c>
      <c r="AT104" s="217" t="s">
        <v>145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150</v>
      </c>
      <c r="BM104" s="217" t="s">
        <v>1735</v>
      </c>
    </row>
    <row r="105" spans="1:47" s="2" customFormat="1" ht="12">
      <c r="A105" s="40"/>
      <c r="B105" s="41"/>
      <c r="C105" s="42"/>
      <c r="D105" s="226" t="s">
        <v>213</v>
      </c>
      <c r="E105" s="42"/>
      <c r="F105" s="257" t="s">
        <v>1736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213</v>
      </c>
      <c r="AU105" s="19" t="s">
        <v>151</v>
      </c>
    </row>
    <row r="106" spans="1:65" s="2" customFormat="1" ht="16.5" customHeight="1">
      <c r="A106" s="40"/>
      <c r="B106" s="41"/>
      <c r="C106" s="206" t="s">
        <v>177</v>
      </c>
      <c r="D106" s="206" t="s">
        <v>145</v>
      </c>
      <c r="E106" s="207" t="s">
        <v>1737</v>
      </c>
      <c r="F106" s="208" t="s">
        <v>1738</v>
      </c>
      <c r="G106" s="209" t="s">
        <v>1718</v>
      </c>
      <c r="H106" s="210">
        <v>1</v>
      </c>
      <c r="I106" s="211"/>
      <c r="J106" s="212">
        <f>ROUND(I106*H106,2)</f>
        <v>0</v>
      </c>
      <c r="K106" s="208" t="s">
        <v>1450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150</v>
      </c>
      <c r="AT106" s="217" t="s">
        <v>145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150</v>
      </c>
      <c r="BM106" s="217" t="s">
        <v>1739</v>
      </c>
    </row>
    <row r="107" spans="1:47" s="2" customFormat="1" ht="12">
      <c r="A107" s="40"/>
      <c r="B107" s="41"/>
      <c r="C107" s="42"/>
      <c r="D107" s="226" t="s">
        <v>213</v>
      </c>
      <c r="E107" s="42"/>
      <c r="F107" s="257" t="s">
        <v>1740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213</v>
      </c>
      <c r="AU107" s="19" t="s">
        <v>151</v>
      </c>
    </row>
    <row r="108" spans="1:63" s="12" customFormat="1" ht="22.8" customHeight="1">
      <c r="A108" s="12"/>
      <c r="B108" s="190"/>
      <c r="C108" s="191"/>
      <c r="D108" s="192" t="s">
        <v>70</v>
      </c>
      <c r="E108" s="204" t="s">
        <v>1741</v>
      </c>
      <c r="F108" s="204" t="s">
        <v>1742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SUM(P109:P110)</f>
        <v>0</v>
      </c>
      <c r="Q108" s="198"/>
      <c r="R108" s="199">
        <f>SUM(R109:R110)</f>
        <v>0</v>
      </c>
      <c r="S108" s="198"/>
      <c r="T108" s="200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79</v>
      </c>
      <c r="AT108" s="202" t="s">
        <v>70</v>
      </c>
      <c r="AU108" s="202" t="s">
        <v>79</v>
      </c>
      <c r="AY108" s="201" t="s">
        <v>143</v>
      </c>
      <c r="BK108" s="203">
        <f>SUM(BK109:BK110)</f>
        <v>0</v>
      </c>
    </row>
    <row r="109" spans="1:65" s="2" customFormat="1" ht="16.5" customHeight="1">
      <c r="A109" s="40"/>
      <c r="B109" s="41"/>
      <c r="C109" s="206" t="s">
        <v>182</v>
      </c>
      <c r="D109" s="206" t="s">
        <v>145</v>
      </c>
      <c r="E109" s="207" t="s">
        <v>1743</v>
      </c>
      <c r="F109" s="208" t="s">
        <v>1744</v>
      </c>
      <c r="G109" s="209" t="s">
        <v>1718</v>
      </c>
      <c r="H109" s="210">
        <v>1</v>
      </c>
      <c r="I109" s="211"/>
      <c r="J109" s="212">
        <f>ROUND(I109*H109,2)</f>
        <v>0</v>
      </c>
      <c r="K109" s="208" t="s">
        <v>1450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150</v>
      </c>
      <c r="AT109" s="217" t="s">
        <v>145</v>
      </c>
      <c r="AU109" s="217" t="s">
        <v>151</v>
      </c>
      <c r="AY109" s="19" t="s">
        <v>143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151</v>
      </c>
      <c r="BK109" s="218">
        <f>ROUND(I109*H109,2)</f>
        <v>0</v>
      </c>
      <c r="BL109" s="19" t="s">
        <v>150</v>
      </c>
      <c r="BM109" s="217" t="s">
        <v>1745</v>
      </c>
    </row>
    <row r="110" spans="1:47" s="2" customFormat="1" ht="12">
      <c r="A110" s="40"/>
      <c r="B110" s="41"/>
      <c r="C110" s="42"/>
      <c r="D110" s="226" t="s">
        <v>213</v>
      </c>
      <c r="E110" s="42"/>
      <c r="F110" s="257" t="s">
        <v>1746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213</v>
      </c>
      <c r="AU110" s="19" t="s">
        <v>151</v>
      </c>
    </row>
    <row r="111" spans="1:63" s="12" customFormat="1" ht="22.8" customHeight="1">
      <c r="A111" s="12"/>
      <c r="B111" s="190"/>
      <c r="C111" s="191"/>
      <c r="D111" s="192" t="s">
        <v>70</v>
      </c>
      <c r="E111" s="204" t="s">
        <v>1747</v>
      </c>
      <c r="F111" s="204" t="s">
        <v>1748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SUM(P112:P113)</f>
        <v>0</v>
      </c>
      <c r="Q111" s="198"/>
      <c r="R111" s="199">
        <f>SUM(R112:R113)</f>
        <v>0</v>
      </c>
      <c r="S111" s="198"/>
      <c r="T111" s="200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79</v>
      </c>
      <c r="AT111" s="202" t="s">
        <v>70</v>
      </c>
      <c r="AU111" s="202" t="s">
        <v>79</v>
      </c>
      <c r="AY111" s="201" t="s">
        <v>143</v>
      </c>
      <c r="BK111" s="203">
        <f>SUM(BK112:BK113)</f>
        <v>0</v>
      </c>
    </row>
    <row r="112" spans="1:65" s="2" customFormat="1" ht="16.5" customHeight="1">
      <c r="A112" s="40"/>
      <c r="B112" s="41"/>
      <c r="C112" s="206" t="s">
        <v>188</v>
      </c>
      <c r="D112" s="206" t="s">
        <v>145</v>
      </c>
      <c r="E112" s="207" t="s">
        <v>1749</v>
      </c>
      <c r="F112" s="208" t="s">
        <v>1750</v>
      </c>
      <c r="G112" s="209" t="s">
        <v>1718</v>
      </c>
      <c r="H112" s="210">
        <v>1</v>
      </c>
      <c r="I112" s="211"/>
      <c r="J112" s="212">
        <f>ROUND(I112*H112,2)</f>
        <v>0</v>
      </c>
      <c r="K112" s="208" t="s">
        <v>1450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150</v>
      </c>
      <c r="AT112" s="217" t="s">
        <v>145</v>
      </c>
      <c r="AU112" s="217" t="s">
        <v>151</v>
      </c>
      <c r="AY112" s="19" t="s">
        <v>143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151</v>
      </c>
      <c r="BK112" s="218">
        <f>ROUND(I112*H112,2)</f>
        <v>0</v>
      </c>
      <c r="BL112" s="19" t="s">
        <v>150</v>
      </c>
      <c r="BM112" s="217" t="s">
        <v>1751</v>
      </c>
    </row>
    <row r="113" spans="1:47" s="2" customFormat="1" ht="12">
      <c r="A113" s="40"/>
      <c r="B113" s="41"/>
      <c r="C113" s="42"/>
      <c r="D113" s="226" t="s">
        <v>213</v>
      </c>
      <c r="E113" s="42"/>
      <c r="F113" s="257" t="s">
        <v>1752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213</v>
      </c>
      <c r="AU113" s="19" t="s">
        <v>151</v>
      </c>
    </row>
    <row r="114" spans="1:63" s="12" customFormat="1" ht="22.8" customHeight="1">
      <c r="A114" s="12"/>
      <c r="B114" s="190"/>
      <c r="C114" s="191"/>
      <c r="D114" s="192" t="s">
        <v>70</v>
      </c>
      <c r="E114" s="204" t="s">
        <v>1753</v>
      </c>
      <c r="F114" s="204" t="s">
        <v>1754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SUM(P115:P116)</f>
        <v>0</v>
      </c>
      <c r="Q114" s="198"/>
      <c r="R114" s="199">
        <f>SUM(R115:R116)</f>
        <v>0</v>
      </c>
      <c r="S114" s="198"/>
      <c r="T114" s="200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79</v>
      </c>
      <c r="AT114" s="202" t="s">
        <v>70</v>
      </c>
      <c r="AU114" s="202" t="s">
        <v>79</v>
      </c>
      <c r="AY114" s="201" t="s">
        <v>143</v>
      </c>
      <c r="BK114" s="203">
        <f>SUM(BK115:BK116)</f>
        <v>0</v>
      </c>
    </row>
    <row r="115" spans="1:65" s="2" customFormat="1" ht="16.5" customHeight="1">
      <c r="A115" s="40"/>
      <c r="B115" s="41"/>
      <c r="C115" s="206" t="s">
        <v>196</v>
      </c>
      <c r="D115" s="206" t="s">
        <v>145</v>
      </c>
      <c r="E115" s="207" t="s">
        <v>1755</v>
      </c>
      <c r="F115" s="208" t="s">
        <v>1756</v>
      </c>
      <c r="G115" s="209" t="s">
        <v>1718</v>
      </c>
      <c r="H115" s="210">
        <v>1</v>
      </c>
      <c r="I115" s="211"/>
      <c r="J115" s="212">
        <f>ROUND(I115*H115,2)</f>
        <v>0</v>
      </c>
      <c r="K115" s="208" t="s">
        <v>1450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150</v>
      </c>
      <c r="AT115" s="217" t="s">
        <v>145</v>
      </c>
      <c r="AU115" s="217" t="s">
        <v>151</v>
      </c>
      <c r="AY115" s="19" t="s">
        <v>143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151</v>
      </c>
      <c r="BK115" s="218">
        <f>ROUND(I115*H115,2)</f>
        <v>0</v>
      </c>
      <c r="BL115" s="19" t="s">
        <v>150</v>
      </c>
      <c r="BM115" s="217" t="s">
        <v>1757</v>
      </c>
    </row>
    <row r="116" spans="1:47" s="2" customFormat="1" ht="12">
      <c r="A116" s="40"/>
      <c r="B116" s="41"/>
      <c r="C116" s="42"/>
      <c r="D116" s="226" t="s">
        <v>213</v>
      </c>
      <c r="E116" s="42"/>
      <c r="F116" s="257" t="s">
        <v>1758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213</v>
      </c>
      <c r="AU116" s="19" t="s">
        <v>151</v>
      </c>
    </row>
    <row r="117" spans="1:63" s="12" customFormat="1" ht="25.9" customHeight="1">
      <c r="A117" s="12"/>
      <c r="B117" s="190"/>
      <c r="C117" s="191"/>
      <c r="D117" s="192" t="s">
        <v>70</v>
      </c>
      <c r="E117" s="193" t="s">
        <v>1759</v>
      </c>
      <c r="F117" s="193" t="s">
        <v>1760</v>
      </c>
      <c r="G117" s="191"/>
      <c r="H117" s="191"/>
      <c r="I117" s="194"/>
      <c r="J117" s="195">
        <f>BK117</f>
        <v>0</v>
      </c>
      <c r="K117" s="191"/>
      <c r="L117" s="196"/>
      <c r="M117" s="197"/>
      <c r="N117" s="198"/>
      <c r="O117" s="198"/>
      <c r="P117" s="199">
        <f>P118+P121</f>
        <v>0</v>
      </c>
      <c r="Q117" s="198"/>
      <c r="R117" s="199">
        <f>R118+R121</f>
        <v>0</v>
      </c>
      <c r="S117" s="198"/>
      <c r="T117" s="200">
        <f>T118+T121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79</v>
      </c>
      <c r="AT117" s="202" t="s">
        <v>70</v>
      </c>
      <c r="AU117" s="202" t="s">
        <v>71</v>
      </c>
      <c r="AY117" s="201" t="s">
        <v>143</v>
      </c>
      <c r="BK117" s="203">
        <f>BK118+BK121</f>
        <v>0</v>
      </c>
    </row>
    <row r="118" spans="1:63" s="12" customFormat="1" ht="22.8" customHeight="1">
      <c r="A118" s="12"/>
      <c r="B118" s="190"/>
      <c r="C118" s="191"/>
      <c r="D118" s="192" t="s">
        <v>70</v>
      </c>
      <c r="E118" s="204" t="s">
        <v>1761</v>
      </c>
      <c r="F118" s="204" t="s">
        <v>1762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SUM(P119:P120)</f>
        <v>0</v>
      </c>
      <c r="Q118" s="198"/>
      <c r="R118" s="199">
        <f>SUM(R119:R120)</f>
        <v>0</v>
      </c>
      <c r="S118" s="198"/>
      <c r="T118" s="200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79</v>
      </c>
      <c r="AT118" s="202" t="s">
        <v>70</v>
      </c>
      <c r="AU118" s="202" t="s">
        <v>79</v>
      </c>
      <c r="AY118" s="201" t="s">
        <v>143</v>
      </c>
      <c r="BK118" s="203">
        <f>SUM(BK119:BK120)</f>
        <v>0</v>
      </c>
    </row>
    <row r="119" spans="1:65" s="2" customFormat="1" ht="16.5" customHeight="1">
      <c r="A119" s="40"/>
      <c r="B119" s="41"/>
      <c r="C119" s="206" t="s">
        <v>201</v>
      </c>
      <c r="D119" s="206" t="s">
        <v>145</v>
      </c>
      <c r="E119" s="207" t="s">
        <v>823</v>
      </c>
      <c r="F119" s="208" t="s">
        <v>1763</v>
      </c>
      <c r="G119" s="209" t="s">
        <v>1718</v>
      </c>
      <c r="H119" s="210">
        <v>1</v>
      </c>
      <c r="I119" s="211"/>
      <c r="J119" s="212">
        <f>ROUND(I119*H119,2)</f>
        <v>0</v>
      </c>
      <c r="K119" s="208" t="s">
        <v>1450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150</v>
      </c>
      <c r="AT119" s="217" t="s">
        <v>145</v>
      </c>
      <c r="AU119" s="217" t="s">
        <v>151</v>
      </c>
      <c r="AY119" s="19" t="s">
        <v>143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151</v>
      </c>
      <c r="BK119" s="218">
        <f>ROUND(I119*H119,2)</f>
        <v>0</v>
      </c>
      <c r="BL119" s="19" t="s">
        <v>150</v>
      </c>
      <c r="BM119" s="217" t="s">
        <v>1764</v>
      </c>
    </row>
    <row r="120" spans="1:47" s="2" customFormat="1" ht="12">
      <c r="A120" s="40"/>
      <c r="B120" s="41"/>
      <c r="C120" s="42"/>
      <c r="D120" s="226" t="s">
        <v>213</v>
      </c>
      <c r="E120" s="42"/>
      <c r="F120" s="257" t="s">
        <v>1765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213</v>
      </c>
      <c r="AU120" s="19" t="s">
        <v>151</v>
      </c>
    </row>
    <row r="121" spans="1:63" s="12" customFormat="1" ht="22.8" customHeight="1">
      <c r="A121" s="12"/>
      <c r="B121" s="190"/>
      <c r="C121" s="191"/>
      <c r="D121" s="192" t="s">
        <v>70</v>
      </c>
      <c r="E121" s="204" t="s">
        <v>1766</v>
      </c>
      <c r="F121" s="204" t="s">
        <v>1767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SUM(P122:P123)</f>
        <v>0</v>
      </c>
      <c r="Q121" s="198"/>
      <c r="R121" s="199">
        <f>SUM(R122:R123)</f>
        <v>0</v>
      </c>
      <c r="S121" s="198"/>
      <c r="T121" s="200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79</v>
      </c>
      <c r="AT121" s="202" t="s">
        <v>70</v>
      </c>
      <c r="AU121" s="202" t="s">
        <v>79</v>
      </c>
      <c r="AY121" s="201" t="s">
        <v>143</v>
      </c>
      <c r="BK121" s="203">
        <f>SUM(BK122:BK123)</f>
        <v>0</v>
      </c>
    </row>
    <row r="122" spans="1:65" s="2" customFormat="1" ht="24.15" customHeight="1">
      <c r="A122" s="40"/>
      <c r="B122" s="41"/>
      <c r="C122" s="206" t="s">
        <v>208</v>
      </c>
      <c r="D122" s="206" t="s">
        <v>145</v>
      </c>
      <c r="E122" s="207" t="s">
        <v>830</v>
      </c>
      <c r="F122" s="208" t="s">
        <v>1768</v>
      </c>
      <c r="G122" s="209" t="s">
        <v>1718</v>
      </c>
      <c r="H122" s="210">
        <v>1</v>
      </c>
      <c r="I122" s="211"/>
      <c r="J122" s="212">
        <f>ROUND(I122*H122,2)</f>
        <v>0</v>
      </c>
      <c r="K122" s="208" t="s">
        <v>1450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150</v>
      </c>
      <c r="AT122" s="217" t="s">
        <v>145</v>
      </c>
      <c r="AU122" s="217" t="s">
        <v>151</v>
      </c>
      <c r="AY122" s="19" t="s">
        <v>143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151</v>
      </c>
      <c r="BK122" s="218">
        <f>ROUND(I122*H122,2)</f>
        <v>0</v>
      </c>
      <c r="BL122" s="19" t="s">
        <v>150</v>
      </c>
      <c r="BM122" s="217" t="s">
        <v>1769</v>
      </c>
    </row>
    <row r="123" spans="1:47" s="2" customFormat="1" ht="12">
      <c r="A123" s="40"/>
      <c r="B123" s="41"/>
      <c r="C123" s="42"/>
      <c r="D123" s="226" t="s">
        <v>213</v>
      </c>
      <c r="E123" s="42"/>
      <c r="F123" s="257" t="s">
        <v>1770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213</v>
      </c>
      <c r="AU123" s="19" t="s">
        <v>151</v>
      </c>
    </row>
    <row r="124" spans="1:63" s="12" customFormat="1" ht="25.9" customHeight="1">
      <c r="A124" s="12"/>
      <c r="B124" s="190"/>
      <c r="C124" s="191"/>
      <c r="D124" s="192" t="s">
        <v>70</v>
      </c>
      <c r="E124" s="193" t="s">
        <v>1580</v>
      </c>
      <c r="F124" s="193" t="s">
        <v>1581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P125+P129+P131</f>
        <v>0</v>
      </c>
      <c r="Q124" s="198"/>
      <c r="R124" s="199">
        <f>R125+R129+R131</f>
        <v>0</v>
      </c>
      <c r="S124" s="198"/>
      <c r="T124" s="200">
        <f>T125+T129+T131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177</v>
      </c>
      <c r="AT124" s="202" t="s">
        <v>70</v>
      </c>
      <c r="AU124" s="202" t="s">
        <v>71</v>
      </c>
      <c r="AY124" s="201" t="s">
        <v>143</v>
      </c>
      <c r="BK124" s="203">
        <f>BK125+BK129+BK131</f>
        <v>0</v>
      </c>
    </row>
    <row r="125" spans="1:63" s="12" customFormat="1" ht="22.8" customHeight="1">
      <c r="A125" s="12"/>
      <c r="B125" s="190"/>
      <c r="C125" s="191"/>
      <c r="D125" s="192" t="s">
        <v>70</v>
      </c>
      <c r="E125" s="204" t="s">
        <v>1771</v>
      </c>
      <c r="F125" s="204" t="s">
        <v>1772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SUM(P126:P128)</f>
        <v>0</v>
      </c>
      <c r="Q125" s="198"/>
      <c r="R125" s="199">
        <f>SUM(R126:R128)</f>
        <v>0</v>
      </c>
      <c r="S125" s="198"/>
      <c r="T125" s="200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177</v>
      </c>
      <c r="AT125" s="202" t="s">
        <v>70</v>
      </c>
      <c r="AU125" s="202" t="s">
        <v>79</v>
      </c>
      <c r="AY125" s="201" t="s">
        <v>143</v>
      </c>
      <c r="BK125" s="203">
        <f>SUM(BK126:BK128)</f>
        <v>0</v>
      </c>
    </row>
    <row r="126" spans="1:65" s="2" customFormat="1" ht="24.15" customHeight="1">
      <c r="A126" s="40"/>
      <c r="B126" s="41"/>
      <c r="C126" s="206" t="s">
        <v>216</v>
      </c>
      <c r="D126" s="206" t="s">
        <v>145</v>
      </c>
      <c r="E126" s="207" t="s">
        <v>1773</v>
      </c>
      <c r="F126" s="208" t="s">
        <v>1774</v>
      </c>
      <c r="G126" s="209" t="s">
        <v>1775</v>
      </c>
      <c r="H126" s="210">
        <v>1</v>
      </c>
      <c r="I126" s="211"/>
      <c r="J126" s="212">
        <f>ROUND(I126*H126,2)</f>
        <v>0</v>
      </c>
      <c r="K126" s="208" t="s">
        <v>149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1588</v>
      </c>
      <c r="AT126" s="217" t="s">
        <v>145</v>
      </c>
      <c r="AU126" s="217" t="s">
        <v>151</v>
      </c>
      <c r="AY126" s="19" t="s">
        <v>143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151</v>
      </c>
      <c r="BK126" s="218">
        <f>ROUND(I126*H126,2)</f>
        <v>0</v>
      </c>
      <c r="BL126" s="19" t="s">
        <v>1588</v>
      </c>
      <c r="BM126" s="217" t="s">
        <v>1776</v>
      </c>
    </row>
    <row r="127" spans="1:47" s="2" customFormat="1" ht="12">
      <c r="A127" s="40"/>
      <c r="B127" s="41"/>
      <c r="C127" s="42"/>
      <c r="D127" s="219" t="s">
        <v>153</v>
      </c>
      <c r="E127" s="42"/>
      <c r="F127" s="220" t="s">
        <v>1777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151</v>
      </c>
    </row>
    <row r="128" spans="1:65" s="2" customFormat="1" ht="16.5" customHeight="1">
      <c r="A128" s="40"/>
      <c r="B128" s="41"/>
      <c r="C128" s="206" t="s">
        <v>224</v>
      </c>
      <c r="D128" s="206" t="s">
        <v>145</v>
      </c>
      <c r="E128" s="207" t="s">
        <v>1778</v>
      </c>
      <c r="F128" s="208" t="s">
        <v>1779</v>
      </c>
      <c r="G128" s="209" t="s">
        <v>1780</v>
      </c>
      <c r="H128" s="210">
        <v>1</v>
      </c>
      <c r="I128" s="211"/>
      <c r="J128" s="212">
        <f>ROUND(I128*H128,2)</f>
        <v>0</v>
      </c>
      <c r="K128" s="208" t="s">
        <v>1450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1588</v>
      </c>
      <c r="AT128" s="217" t="s">
        <v>145</v>
      </c>
      <c r="AU128" s="217" t="s">
        <v>151</v>
      </c>
      <c r="AY128" s="19" t="s">
        <v>143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151</v>
      </c>
      <c r="BK128" s="218">
        <f>ROUND(I128*H128,2)</f>
        <v>0</v>
      </c>
      <c r="BL128" s="19" t="s">
        <v>1588</v>
      </c>
      <c r="BM128" s="217" t="s">
        <v>1781</v>
      </c>
    </row>
    <row r="129" spans="1:63" s="12" customFormat="1" ht="22.8" customHeight="1">
      <c r="A129" s="12"/>
      <c r="B129" s="190"/>
      <c r="C129" s="191"/>
      <c r="D129" s="192" t="s">
        <v>70</v>
      </c>
      <c r="E129" s="204" t="s">
        <v>1782</v>
      </c>
      <c r="F129" s="204" t="s">
        <v>1713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P130</f>
        <v>0</v>
      </c>
      <c r="Q129" s="198"/>
      <c r="R129" s="199">
        <f>R130</f>
        <v>0</v>
      </c>
      <c r="S129" s="198"/>
      <c r="T129" s="20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177</v>
      </c>
      <c r="AT129" s="202" t="s">
        <v>70</v>
      </c>
      <c r="AU129" s="202" t="s">
        <v>79</v>
      </c>
      <c r="AY129" s="201" t="s">
        <v>143</v>
      </c>
      <c r="BK129" s="203">
        <f>BK130</f>
        <v>0</v>
      </c>
    </row>
    <row r="130" spans="1:65" s="2" customFormat="1" ht="16.5" customHeight="1">
      <c r="A130" s="40"/>
      <c r="B130" s="41"/>
      <c r="C130" s="206" t="s">
        <v>230</v>
      </c>
      <c r="D130" s="206" t="s">
        <v>145</v>
      </c>
      <c r="E130" s="207" t="s">
        <v>1783</v>
      </c>
      <c r="F130" s="208" t="s">
        <v>1784</v>
      </c>
      <c r="G130" s="209" t="s">
        <v>1780</v>
      </c>
      <c r="H130" s="210">
        <v>1</v>
      </c>
      <c r="I130" s="211"/>
      <c r="J130" s="212">
        <f>ROUND(I130*H130,2)</f>
        <v>0</v>
      </c>
      <c r="K130" s="208" t="s">
        <v>1450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1588</v>
      </c>
      <c r="AT130" s="217" t="s">
        <v>145</v>
      </c>
      <c r="AU130" s="217" t="s">
        <v>151</v>
      </c>
      <c r="AY130" s="19" t="s">
        <v>143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151</v>
      </c>
      <c r="BK130" s="218">
        <f>ROUND(I130*H130,2)</f>
        <v>0</v>
      </c>
      <c r="BL130" s="19" t="s">
        <v>1588</v>
      </c>
      <c r="BM130" s="217" t="s">
        <v>1785</v>
      </c>
    </row>
    <row r="131" spans="1:63" s="12" customFormat="1" ht="22.8" customHeight="1">
      <c r="A131" s="12"/>
      <c r="B131" s="190"/>
      <c r="C131" s="191"/>
      <c r="D131" s="192" t="s">
        <v>70</v>
      </c>
      <c r="E131" s="204" t="s">
        <v>1786</v>
      </c>
      <c r="F131" s="204" t="s">
        <v>1787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SUM(P132:P133)</f>
        <v>0</v>
      </c>
      <c r="Q131" s="198"/>
      <c r="R131" s="199">
        <f>SUM(R132:R133)</f>
        <v>0</v>
      </c>
      <c r="S131" s="198"/>
      <c r="T131" s="20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177</v>
      </c>
      <c r="AT131" s="202" t="s">
        <v>70</v>
      </c>
      <c r="AU131" s="202" t="s">
        <v>79</v>
      </c>
      <c r="AY131" s="201" t="s">
        <v>143</v>
      </c>
      <c r="BK131" s="203">
        <f>SUM(BK132:BK133)</f>
        <v>0</v>
      </c>
    </row>
    <row r="132" spans="1:65" s="2" customFormat="1" ht="16.5" customHeight="1">
      <c r="A132" s="40"/>
      <c r="B132" s="41"/>
      <c r="C132" s="206" t="s">
        <v>241</v>
      </c>
      <c r="D132" s="206" t="s">
        <v>145</v>
      </c>
      <c r="E132" s="207" t="s">
        <v>1788</v>
      </c>
      <c r="F132" s="208" t="s">
        <v>1789</v>
      </c>
      <c r="G132" s="209" t="s">
        <v>1780</v>
      </c>
      <c r="H132" s="210">
        <v>1</v>
      </c>
      <c r="I132" s="211"/>
      <c r="J132" s="212">
        <f>ROUND(I132*H132,2)</f>
        <v>0</v>
      </c>
      <c r="K132" s="208" t="s">
        <v>1450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1588</v>
      </c>
      <c r="AT132" s="217" t="s">
        <v>145</v>
      </c>
      <c r="AU132" s="217" t="s">
        <v>151</v>
      </c>
      <c r="AY132" s="19" t="s">
        <v>143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151</v>
      </c>
      <c r="BK132" s="218">
        <f>ROUND(I132*H132,2)</f>
        <v>0</v>
      </c>
      <c r="BL132" s="19" t="s">
        <v>1588</v>
      </c>
      <c r="BM132" s="217" t="s">
        <v>1790</v>
      </c>
    </row>
    <row r="133" spans="1:65" s="2" customFormat="1" ht="16.5" customHeight="1">
      <c r="A133" s="40"/>
      <c r="B133" s="41"/>
      <c r="C133" s="206" t="s">
        <v>8</v>
      </c>
      <c r="D133" s="206" t="s">
        <v>145</v>
      </c>
      <c r="E133" s="207" t="s">
        <v>1791</v>
      </c>
      <c r="F133" s="208" t="s">
        <v>1792</v>
      </c>
      <c r="G133" s="209" t="s">
        <v>1780</v>
      </c>
      <c r="H133" s="210">
        <v>1</v>
      </c>
      <c r="I133" s="211"/>
      <c r="J133" s="212">
        <f>ROUND(I133*H133,2)</f>
        <v>0</v>
      </c>
      <c r="K133" s="208" t="s">
        <v>1450</v>
      </c>
      <c r="L133" s="46"/>
      <c r="M133" s="287" t="s">
        <v>19</v>
      </c>
      <c r="N133" s="288" t="s">
        <v>43</v>
      </c>
      <c r="O133" s="285"/>
      <c r="P133" s="289">
        <f>O133*H133</f>
        <v>0</v>
      </c>
      <c r="Q133" s="289">
        <v>0</v>
      </c>
      <c r="R133" s="289">
        <f>Q133*H133</f>
        <v>0</v>
      </c>
      <c r="S133" s="289">
        <v>0</v>
      </c>
      <c r="T133" s="29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1588</v>
      </c>
      <c r="AT133" s="217" t="s">
        <v>145</v>
      </c>
      <c r="AU133" s="217" t="s">
        <v>151</v>
      </c>
      <c r="AY133" s="19" t="s">
        <v>143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151</v>
      </c>
      <c r="BK133" s="218">
        <f>ROUND(I133*H133,2)</f>
        <v>0</v>
      </c>
      <c r="BL133" s="19" t="s">
        <v>1588</v>
      </c>
      <c r="BM133" s="217" t="s">
        <v>1793</v>
      </c>
    </row>
    <row r="134" spans="1:31" s="2" customFormat="1" ht="6.95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password="CC35" sheet="1" objects="1" scenarios="1" formatColumns="0" formatRows="0" autoFilter="0"/>
  <autoFilter ref="C92:K133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127" r:id="rId1" display="https://podminky.urs.cz/item/CS_URS_2022_01/01121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96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1794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ROUND((SUM(BE84:BE99)),2)</f>
        <v>0</v>
      </c>
      <c r="G33" s="40"/>
      <c r="H33" s="40"/>
      <c r="I33" s="150">
        <v>0.21</v>
      </c>
      <c r="J33" s="149">
        <f>ROUND(((SUM(BE84:BE99))*I33),2)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43</v>
      </c>
      <c r="F34" s="149">
        <f>ROUND((SUM(BF84:BF99)),2)</f>
        <v>0</v>
      </c>
      <c r="G34" s="40"/>
      <c r="H34" s="40"/>
      <c r="I34" s="150">
        <v>0.15</v>
      </c>
      <c r="J34" s="149">
        <f>ROUND(((SUM(BF84:BF99))*I34),2)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44</v>
      </c>
      <c r="F35" s="149">
        <f>ROUND((SUM(BG84:BG99)),2)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45</v>
      </c>
      <c r="F36" s="149">
        <f>ROUND((SUM(BH84:BH99)),2)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46</v>
      </c>
      <c r="F37" s="149">
        <f>ROUND((SUM(BI84:BI99)),2)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02 - Vedlejší rozpočtové náklady - nezpůsobilé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pans="1:31" s="9" customFormat="1" ht="24.95" customHeight="1">
      <c r="A60" s="9"/>
      <c r="B60" s="167"/>
      <c r="C60" s="168"/>
      <c r="D60" s="169" t="s">
        <v>1699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1700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1705</v>
      </c>
      <c r="E62" s="176"/>
      <c r="F62" s="176"/>
      <c r="G62" s="176"/>
      <c r="H62" s="176"/>
      <c r="I62" s="176"/>
      <c r="J62" s="177">
        <f>J89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7"/>
      <c r="C63" s="168"/>
      <c r="D63" s="169" t="s">
        <v>1491</v>
      </c>
      <c r="E63" s="170"/>
      <c r="F63" s="170"/>
      <c r="G63" s="170"/>
      <c r="H63" s="170"/>
      <c r="I63" s="170"/>
      <c r="J63" s="171">
        <f>J96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3"/>
      <c r="C64" s="174"/>
      <c r="D64" s="175" t="s">
        <v>1795</v>
      </c>
      <c r="E64" s="176"/>
      <c r="F64" s="176"/>
      <c r="G64" s="176"/>
      <c r="H64" s="176"/>
      <c r="I64" s="176"/>
      <c r="J64" s="177">
        <f>J97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Revitalizace bytového domu Jičínská 272, Nový Jičín - DPS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VRN 02 - Vedlejší rozpočtové náklady - nezpůsobilé výdaje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Jičínská 272, Nový Jičín</v>
      </c>
      <c r="G78" s="42"/>
      <c r="H78" s="42"/>
      <c r="I78" s="34" t="s">
        <v>23</v>
      </c>
      <c r="J78" s="74" t="str">
        <f>IF(J12="","",J12)</f>
        <v>16. 3. 2021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Město Nový Jičín</v>
      </c>
      <c r="G80" s="42"/>
      <c r="H80" s="42"/>
      <c r="I80" s="34" t="s">
        <v>31</v>
      </c>
      <c r="J80" s="38" t="str">
        <f>E21</f>
        <v>BENEPRO, a.s.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BENEPRO, a.s.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129</v>
      </c>
      <c r="D83" s="182" t="s">
        <v>56</v>
      </c>
      <c r="E83" s="182" t="s">
        <v>52</v>
      </c>
      <c r="F83" s="182" t="s">
        <v>53</v>
      </c>
      <c r="G83" s="182" t="s">
        <v>130</v>
      </c>
      <c r="H83" s="182" t="s">
        <v>131</v>
      </c>
      <c r="I83" s="182" t="s">
        <v>132</v>
      </c>
      <c r="J83" s="182" t="s">
        <v>101</v>
      </c>
      <c r="K83" s="183" t="s">
        <v>133</v>
      </c>
      <c r="L83" s="184"/>
      <c r="M83" s="94" t="s">
        <v>19</v>
      </c>
      <c r="N83" s="95" t="s">
        <v>41</v>
      </c>
      <c r="O83" s="95" t="s">
        <v>134</v>
      </c>
      <c r="P83" s="95" t="s">
        <v>135</v>
      </c>
      <c r="Q83" s="95" t="s">
        <v>136</v>
      </c>
      <c r="R83" s="95" t="s">
        <v>137</v>
      </c>
      <c r="S83" s="95" t="s">
        <v>138</v>
      </c>
      <c r="T83" s="96" t="s">
        <v>139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140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P85+P96</f>
        <v>0</v>
      </c>
      <c r="Q84" s="98"/>
      <c r="R84" s="187">
        <f>R85+R96</f>
        <v>0</v>
      </c>
      <c r="S84" s="98"/>
      <c r="T84" s="188">
        <f>T85+T96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70</v>
      </c>
      <c r="AU84" s="19" t="s">
        <v>102</v>
      </c>
      <c r="BK84" s="189">
        <f>BK85+BK96</f>
        <v>0</v>
      </c>
    </row>
    <row r="85" spans="1:63" s="12" customFormat="1" ht="25.9" customHeight="1">
      <c r="A85" s="12"/>
      <c r="B85" s="190"/>
      <c r="C85" s="191"/>
      <c r="D85" s="192" t="s">
        <v>70</v>
      </c>
      <c r="E85" s="193" t="s">
        <v>1712</v>
      </c>
      <c r="F85" s="193" t="s">
        <v>1713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P86+P89</f>
        <v>0</v>
      </c>
      <c r="Q85" s="198"/>
      <c r="R85" s="199">
        <f>R86+R89</f>
        <v>0</v>
      </c>
      <c r="S85" s="198"/>
      <c r="T85" s="200">
        <f>T86+T89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79</v>
      </c>
      <c r="AT85" s="202" t="s">
        <v>70</v>
      </c>
      <c r="AU85" s="202" t="s">
        <v>71</v>
      </c>
      <c r="AY85" s="201" t="s">
        <v>143</v>
      </c>
      <c r="BK85" s="203">
        <f>BK86+BK89</f>
        <v>0</v>
      </c>
    </row>
    <row r="86" spans="1:63" s="12" customFormat="1" ht="22.8" customHeight="1">
      <c r="A86" s="12"/>
      <c r="B86" s="190"/>
      <c r="C86" s="191"/>
      <c r="D86" s="192" t="s">
        <v>70</v>
      </c>
      <c r="E86" s="204" t="s">
        <v>1714</v>
      </c>
      <c r="F86" s="204" t="s">
        <v>1715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SUM(P87:P88)</f>
        <v>0</v>
      </c>
      <c r="Q86" s="198"/>
      <c r="R86" s="199">
        <f>SUM(R87:R88)</f>
        <v>0</v>
      </c>
      <c r="S86" s="198"/>
      <c r="T86" s="200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79</v>
      </c>
      <c r="AT86" s="202" t="s">
        <v>70</v>
      </c>
      <c r="AU86" s="202" t="s">
        <v>79</v>
      </c>
      <c r="AY86" s="201" t="s">
        <v>143</v>
      </c>
      <c r="BK86" s="203">
        <f>SUM(BK87:BK88)</f>
        <v>0</v>
      </c>
    </row>
    <row r="87" spans="1:65" s="2" customFormat="1" ht="16.5" customHeight="1">
      <c r="A87" s="40"/>
      <c r="B87" s="41"/>
      <c r="C87" s="206" t="s">
        <v>79</v>
      </c>
      <c r="D87" s="206" t="s">
        <v>145</v>
      </c>
      <c r="E87" s="207" t="s">
        <v>1796</v>
      </c>
      <c r="F87" s="208" t="s">
        <v>1797</v>
      </c>
      <c r="G87" s="209" t="s">
        <v>1718</v>
      </c>
      <c r="H87" s="210">
        <v>1</v>
      </c>
      <c r="I87" s="211"/>
      <c r="J87" s="212">
        <f>ROUND(I87*H87,2)</f>
        <v>0</v>
      </c>
      <c r="K87" s="208" t="s">
        <v>1450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150</v>
      </c>
      <c r="AT87" s="217" t="s">
        <v>145</v>
      </c>
      <c r="AU87" s="217" t="s">
        <v>151</v>
      </c>
      <c r="AY87" s="19" t="s">
        <v>143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151</v>
      </c>
      <c r="BK87" s="218">
        <f>ROUND(I87*H87,2)</f>
        <v>0</v>
      </c>
      <c r="BL87" s="19" t="s">
        <v>150</v>
      </c>
      <c r="BM87" s="217" t="s">
        <v>1798</v>
      </c>
    </row>
    <row r="88" spans="1:47" s="2" customFormat="1" ht="12">
      <c r="A88" s="40"/>
      <c r="B88" s="41"/>
      <c r="C88" s="42"/>
      <c r="D88" s="226" t="s">
        <v>213</v>
      </c>
      <c r="E88" s="42"/>
      <c r="F88" s="257" t="s">
        <v>1799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213</v>
      </c>
      <c r="AU88" s="19" t="s">
        <v>151</v>
      </c>
    </row>
    <row r="89" spans="1:63" s="12" customFormat="1" ht="22.8" customHeight="1">
      <c r="A89" s="12"/>
      <c r="B89" s="190"/>
      <c r="C89" s="191"/>
      <c r="D89" s="192" t="s">
        <v>70</v>
      </c>
      <c r="E89" s="204" t="s">
        <v>1753</v>
      </c>
      <c r="F89" s="204" t="s">
        <v>1754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SUM(P90:P95)</f>
        <v>0</v>
      </c>
      <c r="Q89" s="198"/>
      <c r="R89" s="199">
        <f>SUM(R90:R95)</f>
        <v>0</v>
      </c>
      <c r="S89" s="198"/>
      <c r="T89" s="200">
        <f>SUM(T90:T95)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79</v>
      </c>
      <c r="AT89" s="202" t="s">
        <v>70</v>
      </c>
      <c r="AU89" s="202" t="s">
        <v>79</v>
      </c>
      <c r="AY89" s="201" t="s">
        <v>143</v>
      </c>
      <c r="BK89" s="203">
        <f>SUM(BK90:BK95)</f>
        <v>0</v>
      </c>
    </row>
    <row r="90" spans="1:65" s="2" customFormat="1" ht="16.5" customHeight="1">
      <c r="A90" s="40"/>
      <c r="B90" s="41"/>
      <c r="C90" s="206" t="s">
        <v>151</v>
      </c>
      <c r="D90" s="206" t="s">
        <v>145</v>
      </c>
      <c r="E90" s="207" t="s">
        <v>1800</v>
      </c>
      <c r="F90" s="208" t="s">
        <v>1801</v>
      </c>
      <c r="G90" s="209" t="s">
        <v>1718</v>
      </c>
      <c r="H90" s="210">
        <v>1</v>
      </c>
      <c r="I90" s="211"/>
      <c r="J90" s="212">
        <f>ROUND(I90*H90,2)</f>
        <v>0</v>
      </c>
      <c r="K90" s="208" t="s">
        <v>1450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150</v>
      </c>
      <c r="AT90" s="217" t="s">
        <v>145</v>
      </c>
      <c r="AU90" s="217" t="s">
        <v>151</v>
      </c>
      <c r="AY90" s="19" t="s">
        <v>143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151</v>
      </c>
      <c r="BK90" s="218">
        <f>ROUND(I90*H90,2)</f>
        <v>0</v>
      </c>
      <c r="BL90" s="19" t="s">
        <v>150</v>
      </c>
      <c r="BM90" s="217" t="s">
        <v>1802</v>
      </c>
    </row>
    <row r="91" spans="1:47" s="2" customFormat="1" ht="12">
      <c r="A91" s="40"/>
      <c r="B91" s="41"/>
      <c r="C91" s="42"/>
      <c r="D91" s="226" t="s">
        <v>213</v>
      </c>
      <c r="E91" s="42"/>
      <c r="F91" s="257" t="s">
        <v>1803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213</v>
      </c>
      <c r="AU91" s="19" t="s">
        <v>151</v>
      </c>
    </row>
    <row r="92" spans="1:65" s="2" customFormat="1" ht="21.75" customHeight="1">
      <c r="A92" s="40"/>
      <c r="B92" s="41"/>
      <c r="C92" s="206" t="s">
        <v>163</v>
      </c>
      <c r="D92" s="206" t="s">
        <v>145</v>
      </c>
      <c r="E92" s="207" t="s">
        <v>1804</v>
      </c>
      <c r="F92" s="208" t="s">
        <v>1805</v>
      </c>
      <c r="G92" s="209" t="s">
        <v>1718</v>
      </c>
      <c r="H92" s="210">
        <v>1</v>
      </c>
      <c r="I92" s="211"/>
      <c r="J92" s="212">
        <f>ROUND(I92*H92,2)</f>
        <v>0</v>
      </c>
      <c r="K92" s="208" t="s">
        <v>1450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150</v>
      </c>
      <c r="AT92" s="217" t="s">
        <v>145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150</v>
      </c>
      <c r="BM92" s="217" t="s">
        <v>1806</v>
      </c>
    </row>
    <row r="93" spans="1:47" s="2" customFormat="1" ht="12">
      <c r="A93" s="40"/>
      <c r="B93" s="41"/>
      <c r="C93" s="42"/>
      <c r="D93" s="226" t="s">
        <v>213</v>
      </c>
      <c r="E93" s="42"/>
      <c r="F93" s="257" t="s">
        <v>1807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213</v>
      </c>
      <c r="AU93" s="19" t="s">
        <v>151</v>
      </c>
    </row>
    <row r="94" spans="1:65" s="2" customFormat="1" ht="16.5" customHeight="1">
      <c r="A94" s="40"/>
      <c r="B94" s="41"/>
      <c r="C94" s="206" t="s">
        <v>150</v>
      </c>
      <c r="D94" s="206" t="s">
        <v>145</v>
      </c>
      <c r="E94" s="207" t="s">
        <v>1808</v>
      </c>
      <c r="F94" s="208" t="s">
        <v>1809</v>
      </c>
      <c r="G94" s="209" t="s">
        <v>1718</v>
      </c>
      <c r="H94" s="210">
        <v>1</v>
      </c>
      <c r="I94" s="211"/>
      <c r="J94" s="212">
        <f>ROUND(I94*H94,2)</f>
        <v>0</v>
      </c>
      <c r="K94" s="208" t="s">
        <v>1450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150</v>
      </c>
      <c r="AT94" s="217" t="s">
        <v>145</v>
      </c>
      <c r="AU94" s="217" t="s">
        <v>151</v>
      </c>
      <c r="AY94" s="19" t="s">
        <v>143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151</v>
      </c>
      <c r="BK94" s="218">
        <f>ROUND(I94*H94,2)</f>
        <v>0</v>
      </c>
      <c r="BL94" s="19" t="s">
        <v>150</v>
      </c>
      <c r="BM94" s="217" t="s">
        <v>1810</v>
      </c>
    </row>
    <row r="95" spans="1:47" s="2" customFormat="1" ht="12">
      <c r="A95" s="40"/>
      <c r="B95" s="41"/>
      <c r="C95" s="42"/>
      <c r="D95" s="226" t="s">
        <v>213</v>
      </c>
      <c r="E95" s="42"/>
      <c r="F95" s="257" t="s">
        <v>1811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213</v>
      </c>
      <c r="AU95" s="19" t="s">
        <v>151</v>
      </c>
    </row>
    <row r="96" spans="1:63" s="12" customFormat="1" ht="25.9" customHeight="1">
      <c r="A96" s="12"/>
      <c r="B96" s="190"/>
      <c r="C96" s="191"/>
      <c r="D96" s="192" t="s">
        <v>70</v>
      </c>
      <c r="E96" s="193" t="s">
        <v>1580</v>
      </c>
      <c r="F96" s="193" t="s">
        <v>1581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</f>
        <v>0</v>
      </c>
      <c r="Q96" s="198"/>
      <c r="R96" s="199">
        <f>R97</f>
        <v>0</v>
      </c>
      <c r="S96" s="198"/>
      <c r="T96" s="200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177</v>
      </c>
      <c r="AT96" s="202" t="s">
        <v>70</v>
      </c>
      <c r="AU96" s="202" t="s">
        <v>71</v>
      </c>
      <c r="AY96" s="201" t="s">
        <v>143</v>
      </c>
      <c r="BK96" s="203">
        <f>BK97</f>
        <v>0</v>
      </c>
    </row>
    <row r="97" spans="1:63" s="12" customFormat="1" ht="22.8" customHeight="1">
      <c r="A97" s="12"/>
      <c r="B97" s="190"/>
      <c r="C97" s="191"/>
      <c r="D97" s="192" t="s">
        <v>70</v>
      </c>
      <c r="E97" s="204" t="s">
        <v>1812</v>
      </c>
      <c r="F97" s="204" t="s">
        <v>1813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SUM(P98:P99)</f>
        <v>0</v>
      </c>
      <c r="Q97" s="198"/>
      <c r="R97" s="199">
        <f>SUM(R98:R99)</f>
        <v>0</v>
      </c>
      <c r="S97" s="198"/>
      <c r="T97" s="200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177</v>
      </c>
      <c r="AT97" s="202" t="s">
        <v>70</v>
      </c>
      <c r="AU97" s="202" t="s">
        <v>79</v>
      </c>
      <c r="AY97" s="201" t="s">
        <v>143</v>
      </c>
      <c r="BK97" s="203">
        <f>SUM(BK98:BK99)</f>
        <v>0</v>
      </c>
    </row>
    <row r="98" spans="1:65" s="2" customFormat="1" ht="16.5" customHeight="1">
      <c r="A98" s="40"/>
      <c r="B98" s="41"/>
      <c r="C98" s="206" t="s">
        <v>177</v>
      </c>
      <c r="D98" s="206" t="s">
        <v>145</v>
      </c>
      <c r="E98" s="207" t="s">
        <v>1814</v>
      </c>
      <c r="F98" s="208" t="s">
        <v>1815</v>
      </c>
      <c r="G98" s="209" t="s">
        <v>1780</v>
      </c>
      <c r="H98" s="210">
        <v>1</v>
      </c>
      <c r="I98" s="211"/>
      <c r="J98" s="212">
        <f>ROUND(I98*H98,2)</f>
        <v>0</v>
      </c>
      <c r="K98" s="208" t="s">
        <v>1450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1588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1588</v>
      </c>
      <c r="BM98" s="217" t="s">
        <v>1816</v>
      </c>
    </row>
    <row r="99" spans="1:47" s="2" customFormat="1" ht="12">
      <c r="A99" s="40"/>
      <c r="B99" s="41"/>
      <c r="C99" s="42"/>
      <c r="D99" s="226" t="s">
        <v>213</v>
      </c>
      <c r="E99" s="42"/>
      <c r="F99" s="257" t="s">
        <v>1817</v>
      </c>
      <c r="G99" s="42"/>
      <c r="H99" s="42"/>
      <c r="I99" s="221"/>
      <c r="J99" s="42"/>
      <c r="K99" s="42"/>
      <c r="L99" s="46"/>
      <c r="M99" s="283"/>
      <c r="N99" s="284"/>
      <c r="O99" s="285"/>
      <c r="P99" s="285"/>
      <c r="Q99" s="285"/>
      <c r="R99" s="285"/>
      <c r="S99" s="285"/>
      <c r="T99" s="286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213</v>
      </c>
      <c r="AU99" s="19" t="s">
        <v>151</v>
      </c>
    </row>
    <row r="100" spans="1:31" s="2" customFormat="1" ht="6.95" customHeight="1">
      <c r="A100" s="4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password="CC35" sheet="1" objects="1" scenarios="1" formatColumns="0" formatRows="0" autoFilter="0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s="1" customFormat="1" ht="37.5" customHeight="1"/>
    <row r="2" spans="2:11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7" customFormat="1" ht="45" customHeight="1">
      <c r="B3" s="295"/>
      <c r="C3" s="296" t="s">
        <v>1818</v>
      </c>
      <c r="D3" s="296"/>
      <c r="E3" s="296"/>
      <c r="F3" s="296"/>
      <c r="G3" s="296"/>
      <c r="H3" s="296"/>
      <c r="I3" s="296"/>
      <c r="J3" s="296"/>
      <c r="K3" s="297"/>
    </row>
    <row r="4" spans="2:11" s="1" customFormat="1" ht="25.5" customHeight="1">
      <c r="B4" s="298"/>
      <c r="C4" s="299" t="s">
        <v>1819</v>
      </c>
      <c r="D4" s="299"/>
      <c r="E4" s="299"/>
      <c r="F4" s="299"/>
      <c r="G4" s="299"/>
      <c r="H4" s="299"/>
      <c r="I4" s="299"/>
      <c r="J4" s="299"/>
      <c r="K4" s="300"/>
    </row>
    <row r="5" spans="2:11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s="1" customFormat="1" ht="15" customHeight="1">
      <c r="B6" s="298"/>
      <c r="C6" s="302" t="s">
        <v>1820</v>
      </c>
      <c r="D6" s="302"/>
      <c r="E6" s="302"/>
      <c r="F6" s="302"/>
      <c r="G6" s="302"/>
      <c r="H6" s="302"/>
      <c r="I6" s="302"/>
      <c r="J6" s="302"/>
      <c r="K6" s="300"/>
    </row>
    <row r="7" spans="2:11" s="1" customFormat="1" ht="15" customHeight="1">
      <c r="B7" s="303"/>
      <c r="C7" s="302" t="s">
        <v>1821</v>
      </c>
      <c r="D7" s="302"/>
      <c r="E7" s="302"/>
      <c r="F7" s="302"/>
      <c r="G7" s="302"/>
      <c r="H7" s="302"/>
      <c r="I7" s="302"/>
      <c r="J7" s="302"/>
      <c r="K7" s="300"/>
    </row>
    <row r="8" spans="2:11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s="1" customFormat="1" ht="15" customHeight="1">
      <c r="B9" s="303"/>
      <c r="C9" s="302" t="s">
        <v>1822</v>
      </c>
      <c r="D9" s="302"/>
      <c r="E9" s="302"/>
      <c r="F9" s="302"/>
      <c r="G9" s="302"/>
      <c r="H9" s="302"/>
      <c r="I9" s="302"/>
      <c r="J9" s="302"/>
      <c r="K9" s="300"/>
    </row>
    <row r="10" spans="2:11" s="1" customFormat="1" ht="15" customHeight="1">
      <c r="B10" s="303"/>
      <c r="C10" s="302"/>
      <c r="D10" s="302" t="s">
        <v>1823</v>
      </c>
      <c r="E10" s="302"/>
      <c r="F10" s="302"/>
      <c r="G10" s="302"/>
      <c r="H10" s="302"/>
      <c r="I10" s="302"/>
      <c r="J10" s="302"/>
      <c r="K10" s="300"/>
    </row>
    <row r="11" spans="2:11" s="1" customFormat="1" ht="15" customHeight="1">
      <c r="B11" s="303"/>
      <c r="C11" s="304"/>
      <c r="D11" s="302" t="s">
        <v>1824</v>
      </c>
      <c r="E11" s="302"/>
      <c r="F11" s="302"/>
      <c r="G11" s="302"/>
      <c r="H11" s="302"/>
      <c r="I11" s="302"/>
      <c r="J11" s="302"/>
      <c r="K11" s="300"/>
    </row>
    <row r="12" spans="2:11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s="1" customFormat="1" ht="15" customHeight="1">
      <c r="B13" s="303"/>
      <c r="C13" s="304"/>
      <c r="D13" s="305" t="s">
        <v>1825</v>
      </c>
      <c r="E13" s="302"/>
      <c r="F13" s="302"/>
      <c r="G13" s="302"/>
      <c r="H13" s="302"/>
      <c r="I13" s="302"/>
      <c r="J13" s="302"/>
      <c r="K13" s="300"/>
    </row>
    <row r="14" spans="2:11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s="1" customFormat="1" ht="15" customHeight="1">
      <c r="B15" s="303"/>
      <c r="C15" s="304"/>
      <c r="D15" s="302" t="s">
        <v>1826</v>
      </c>
      <c r="E15" s="302"/>
      <c r="F15" s="302"/>
      <c r="G15" s="302"/>
      <c r="H15" s="302"/>
      <c r="I15" s="302"/>
      <c r="J15" s="302"/>
      <c r="K15" s="300"/>
    </row>
    <row r="16" spans="2:11" s="1" customFormat="1" ht="15" customHeight="1">
      <c r="B16" s="303"/>
      <c r="C16" s="304"/>
      <c r="D16" s="302" t="s">
        <v>1827</v>
      </c>
      <c r="E16" s="302"/>
      <c r="F16" s="302"/>
      <c r="G16" s="302"/>
      <c r="H16" s="302"/>
      <c r="I16" s="302"/>
      <c r="J16" s="302"/>
      <c r="K16" s="300"/>
    </row>
    <row r="17" spans="2:11" s="1" customFormat="1" ht="15" customHeight="1">
      <c r="B17" s="303"/>
      <c r="C17" s="304"/>
      <c r="D17" s="302" t="s">
        <v>1828</v>
      </c>
      <c r="E17" s="302"/>
      <c r="F17" s="302"/>
      <c r="G17" s="302"/>
      <c r="H17" s="302"/>
      <c r="I17" s="302"/>
      <c r="J17" s="302"/>
      <c r="K17" s="300"/>
    </row>
    <row r="18" spans="2:11" s="1" customFormat="1" ht="15" customHeight="1">
      <c r="B18" s="303"/>
      <c r="C18" s="304"/>
      <c r="D18" s="304"/>
      <c r="E18" s="306" t="s">
        <v>78</v>
      </c>
      <c r="F18" s="302" t="s">
        <v>1829</v>
      </c>
      <c r="G18" s="302"/>
      <c r="H18" s="302"/>
      <c r="I18" s="302"/>
      <c r="J18" s="302"/>
      <c r="K18" s="300"/>
    </row>
    <row r="19" spans="2:11" s="1" customFormat="1" ht="15" customHeight="1">
      <c r="B19" s="303"/>
      <c r="C19" s="304"/>
      <c r="D19" s="304"/>
      <c r="E19" s="306" t="s">
        <v>1830</v>
      </c>
      <c r="F19" s="302" t="s">
        <v>1831</v>
      </c>
      <c r="G19" s="302"/>
      <c r="H19" s="302"/>
      <c r="I19" s="302"/>
      <c r="J19" s="302"/>
      <c r="K19" s="300"/>
    </row>
    <row r="20" spans="2:11" s="1" customFormat="1" ht="15" customHeight="1">
      <c r="B20" s="303"/>
      <c r="C20" s="304"/>
      <c r="D20" s="304"/>
      <c r="E20" s="306" t="s">
        <v>1832</v>
      </c>
      <c r="F20" s="302" t="s">
        <v>1833</v>
      </c>
      <c r="G20" s="302"/>
      <c r="H20" s="302"/>
      <c r="I20" s="302"/>
      <c r="J20" s="302"/>
      <c r="K20" s="300"/>
    </row>
    <row r="21" spans="2:11" s="1" customFormat="1" ht="15" customHeight="1">
      <c r="B21" s="303"/>
      <c r="C21" s="304"/>
      <c r="D21" s="304"/>
      <c r="E21" s="306" t="s">
        <v>1834</v>
      </c>
      <c r="F21" s="302" t="s">
        <v>1835</v>
      </c>
      <c r="G21" s="302"/>
      <c r="H21" s="302"/>
      <c r="I21" s="302"/>
      <c r="J21" s="302"/>
      <c r="K21" s="300"/>
    </row>
    <row r="22" spans="2:11" s="1" customFormat="1" ht="15" customHeight="1">
      <c r="B22" s="303"/>
      <c r="C22" s="304"/>
      <c r="D22" s="304"/>
      <c r="E22" s="306" t="s">
        <v>1836</v>
      </c>
      <c r="F22" s="302" t="s">
        <v>1837</v>
      </c>
      <c r="G22" s="302"/>
      <c r="H22" s="302"/>
      <c r="I22" s="302"/>
      <c r="J22" s="302"/>
      <c r="K22" s="300"/>
    </row>
    <row r="23" spans="2:11" s="1" customFormat="1" ht="15" customHeight="1">
      <c r="B23" s="303"/>
      <c r="C23" s="304"/>
      <c r="D23" s="304"/>
      <c r="E23" s="306" t="s">
        <v>1838</v>
      </c>
      <c r="F23" s="302" t="s">
        <v>1839</v>
      </c>
      <c r="G23" s="302"/>
      <c r="H23" s="302"/>
      <c r="I23" s="302"/>
      <c r="J23" s="302"/>
      <c r="K23" s="300"/>
    </row>
    <row r="24" spans="2:11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s="1" customFormat="1" ht="15" customHeight="1">
      <c r="B25" s="303"/>
      <c r="C25" s="302" t="s">
        <v>1840</v>
      </c>
      <c r="D25" s="302"/>
      <c r="E25" s="302"/>
      <c r="F25" s="302"/>
      <c r="G25" s="302"/>
      <c r="H25" s="302"/>
      <c r="I25" s="302"/>
      <c r="J25" s="302"/>
      <c r="K25" s="300"/>
    </row>
    <row r="26" spans="2:11" s="1" customFormat="1" ht="15" customHeight="1">
      <c r="B26" s="303"/>
      <c r="C26" s="302" t="s">
        <v>1841</v>
      </c>
      <c r="D26" s="302"/>
      <c r="E26" s="302"/>
      <c r="F26" s="302"/>
      <c r="G26" s="302"/>
      <c r="H26" s="302"/>
      <c r="I26" s="302"/>
      <c r="J26" s="302"/>
      <c r="K26" s="300"/>
    </row>
    <row r="27" spans="2:11" s="1" customFormat="1" ht="15" customHeight="1">
      <c r="B27" s="303"/>
      <c r="C27" s="302"/>
      <c r="D27" s="302" t="s">
        <v>1842</v>
      </c>
      <c r="E27" s="302"/>
      <c r="F27" s="302"/>
      <c r="G27" s="302"/>
      <c r="H27" s="302"/>
      <c r="I27" s="302"/>
      <c r="J27" s="302"/>
      <c r="K27" s="300"/>
    </row>
    <row r="28" spans="2:11" s="1" customFormat="1" ht="15" customHeight="1">
      <c r="B28" s="303"/>
      <c r="C28" s="304"/>
      <c r="D28" s="302" t="s">
        <v>1843</v>
      </c>
      <c r="E28" s="302"/>
      <c r="F28" s="302"/>
      <c r="G28" s="302"/>
      <c r="H28" s="302"/>
      <c r="I28" s="302"/>
      <c r="J28" s="302"/>
      <c r="K28" s="300"/>
    </row>
    <row r="29" spans="2:11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s="1" customFormat="1" ht="15" customHeight="1">
      <c r="B30" s="303"/>
      <c r="C30" s="304"/>
      <c r="D30" s="302" t="s">
        <v>1844</v>
      </c>
      <c r="E30" s="302"/>
      <c r="F30" s="302"/>
      <c r="G30" s="302"/>
      <c r="H30" s="302"/>
      <c r="I30" s="302"/>
      <c r="J30" s="302"/>
      <c r="K30" s="300"/>
    </row>
    <row r="31" spans="2:11" s="1" customFormat="1" ht="15" customHeight="1">
      <c r="B31" s="303"/>
      <c r="C31" s="304"/>
      <c r="D31" s="302" t="s">
        <v>1845</v>
      </c>
      <c r="E31" s="302"/>
      <c r="F31" s="302"/>
      <c r="G31" s="302"/>
      <c r="H31" s="302"/>
      <c r="I31" s="302"/>
      <c r="J31" s="302"/>
      <c r="K31" s="300"/>
    </row>
    <row r="32" spans="2:11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s="1" customFormat="1" ht="15" customHeight="1">
      <c r="B33" s="303"/>
      <c r="C33" s="304"/>
      <c r="D33" s="302" t="s">
        <v>1846</v>
      </c>
      <c r="E33" s="302"/>
      <c r="F33" s="302"/>
      <c r="G33" s="302"/>
      <c r="H33" s="302"/>
      <c r="I33" s="302"/>
      <c r="J33" s="302"/>
      <c r="K33" s="300"/>
    </row>
    <row r="34" spans="2:11" s="1" customFormat="1" ht="15" customHeight="1">
      <c r="B34" s="303"/>
      <c r="C34" s="304"/>
      <c r="D34" s="302" t="s">
        <v>1847</v>
      </c>
      <c r="E34" s="302"/>
      <c r="F34" s="302"/>
      <c r="G34" s="302"/>
      <c r="H34" s="302"/>
      <c r="I34" s="302"/>
      <c r="J34" s="302"/>
      <c r="K34" s="300"/>
    </row>
    <row r="35" spans="2:11" s="1" customFormat="1" ht="15" customHeight="1">
      <c r="B35" s="303"/>
      <c r="C35" s="304"/>
      <c r="D35" s="302" t="s">
        <v>1848</v>
      </c>
      <c r="E35" s="302"/>
      <c r="F35" s="302"/>
      <c r="G35" s="302"/>
      <c r="H35" s="302"/>
      <c r="I35" s="302"/>
      <c r="J35" s="302"/>
      <c r="K35" s="300"/>
    </row>
    <row r="36" spans="2:11" s="1" customFormat="1" ht="15" customHeight="1">
      <c r="B36" s="303"/>
      <c r="C36" s="304"/>
      <c r="D36" s="302"/>
      <c r="E36" s="305" t="s">
        <v>129</v>
      </c>
      <c r="F36" s="302"/>
      <c r="G36" s="302" t="s">
        <v>1849</v>
      </c>
      <c r="H36" s="302"/>
      <c r="I36" s="302"/>
      <c r="J36" s="302"/>
      <c r="K36" s="300"/>
    </row>
    <row r="37" spans="2:11" s="1" customFormat="1" ht="30.75" customHeight="1">
      <c r="B37" s="303"/>
      <c r="C37" s="304"/>
      <c r="D37" s="302"/>
      <c r="E37" s="305" t="s">
        <v>1850</v>
      </c>
      <c r="F37" s="302"/>
      <c r="G37" s="302" t="s">
        <v>1851</v>
      </c>
      <c r="H37" s="302"/>
      <c r="I37" s="302"/>
      <c r="J37" s="302"/>
      <c r="K37" s="300"/>
    </row>
    <row r="38" spans="2:11" s="1" customFormat="1" ht="15" customHeight="1">
      <c r="B38" s="303"/>
      <c r="C38" s="304"/>
      <c r="D38" s="302"/>
      <c r="E38" s="305" t="s">
        <v>52</v>
      </c>
      <c r="F38" s="302"/>
      <c r="G38" s="302" t="s">
        <v>1852</v>
      </c>
      <c r="H38" s="302"/>
      <c r="I38" s="302"/>
      <c r="J38" s="302"/>
      <c r="K38" s="300"/>
    </row>
    <row r="39" spans="2:11" s="1" customFormat="1" ht="15" customHeight="1">
      <c r="B39" s="303"/>
      <c r="C39" s="304"/>
      <c r="D39" s="302"/>
      <c r="E39" s="305" t="s">
        <v>53</v>
      </c>
      <c r="F39" s="302"/>
      <c r="G39" s="302" t="s">
        <v>1853</v>
      </c>
      <c r="H39" s="302"/>
      <c r="I39" s="302"/>
      <c r="J39" s="302"/>
      <c r="K39" s="300"/>
    </row>
    <row r="40" spans="2:11" s="1" customFormat="1" ht="15" customHeight="1">
      <c r="B40" s="303"/>
      <c r="C40" s="304"/>
      <c r="D40" s="302"/>
      <c r="E40" s="305" t="s">
        <v>130</v>
      </c>
      <c r="F40" s="302"/>
      <c r="G40" s="302" t="s">
        <v>1854</v>
      </c>
      <c r="H40" s="302"/>
      <c r="I40" s="302"/>
      <c r="J40" s="302"/>
      <c r="K40" s="300"/>
    </row>
    <row r="41" spans="2:11" s="1" customFormat="1" ht="15" customHeight="1">
      <c r="B41" s="303"/>
      <c r="C41" s="304"/>
      <c r="D41" s="302"/>
      <c r="E41" s="305" t="s">
        <v>131</v>
      </c>
      <c r="F41" s="302"/>
      <c r="G41" s="302" t="s">
        <v>1855</v>
      </c>
      <c r="H41" s="302"/>
      <c r="I41" s="302"/>
      <c r="J41" s="302"/>
      <c r="K41" s="300"/>
    </row>
    <row r="42" spans="2:11" s="1" customFormat="1" ht="15" customHeight="1">
      <c r="B42" s="303"/>
      <c r="C42" s="304"/>
      <c r="D42" s="302"/>
      <c r="E42" s="305" t="s">
        <v>1856</v>
      </c>
      <c r="F42" s="302"/>
      <c r="G42" s="302" t="s">
        <v>1857</v>
      </c>
      <c r="H42" s="302"/>
      <c r="I42" s="302"/>
      <c r="J42" s="302"/>
      <c r="K42" s="300"/>
    </row>
    <row r="43" spans="2:11" s="1" customFormat="1" ht="15" customHeight="1">
      <c r="B43" s="303"/>
      <c r="C43" s="304"/>
      <c r="D43" s="302"/>
      <c r="E43" s="305"/>
      <c r="F43" s="302"/>
      <c r="G43" s="302" t="s">
        <v>1858</v>
      </c>
      <c r="H43" s="302"/>
      <c r="I43" s="302"/>
      <c r="J43" s="302"/>
      <c r="K43" s="300"/>
    </row>
    <row r="44" spans="2:11" s="1" customFormat="1" ht="15" customHeight="1">
      <c r="B44" s="303"/>
      <c r="C44" s="304"/>
      <c r="D44" s="302"/>
      <c r="E44" s="305" t="s">
        <v>1859</v>
      </c>
      <c r="F44" s="302"/>
      <c r="G44" s="302" t="s">
        <v>1860</v>
      </c>
      <c r="H44" s="302"/>
      <c r="I44" s="302"/>
      <c r="J44" s="302"/>
      <c r="K44" s="300"/>
    </row>
    <row r="45" spans="2:11" s="1" customFormat="1" ht="15" customHeight="1">
      <c r="B45" s="303"/>
      <c r="C45" s="304"/>
      <c r="D45" s="302"/>
      <c r="E45" s="305" t="s">
        <v>133</v>
      </c>
      <c r="F45" s="302"/>
      <c r="G45" s="302" t="s">
        <v>1861</v>
      </c>
      <c r="H45" s="302"/>
      <c r="I45" s="302"/>
      <c r="J45" s="302"/>
      <c r="K45" s="300"/>
    </row>
    <row r="46" spans="2:11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s="1" customFormat="1" ht="15" customHeight="1">
      <c r="B47" s="303"/>
      <c r="C47" s="304"/>
      <c r="D47" s="302" t="s">
        <v>1862</v>
      </c>
      <c r="E47" s="302"/>
      <c r="F47" s="302"/>
      <c r="G47" s="302"/>
      <c r="H47" s="302"/>
      <c r="I47" s="302"/>
      <c r="J47" s="302"/>
      <c r="K47" s="300"/>
    </row>
    <row r="48" spans="2:11" s="1" customFormat="1" ht="15" customHeight="1">
      <c r="B48" s="303"/>
      <c r="C48" s="304"/>
      <c r="D48" s="304"/>
      <c r="E48" s="302" t="s">
        <v>1863</v>
      </c>
      <c r="F48" s="302"/>
      <c r="G48" s="302"/>
      <c r="H48" s="302"/>
      <c r="I48" s="302"/>
      <c r="J48" s="302"/>
      <c r="K48" s="300"/>
    </row>
    <row r="49" spans="2:11" s="1" customFormat="1" ht="15" customHeight="1">
      <c r="B49" s="303"/>
      <c r="C49" s="304"/>
      <c r="D49" s="304"/>
      <c r="E49" s="302" t="s">
        <v>1864</v>
      </c>
      <c r="F49" s="302"/>
      <c r="G49" s="302"/>
      <c r="H49" s="302"/>
      <c r="I49" s="302"/>
      <c r="J49" s="302"/>
      <c r="K49" s="300"/>
    </row>
    <row r="50" spans="2:11" s="1" customFormat="1" ht="15" customHeight="1">
      <c r="B50" s="303"/>
      <c r="C50" s="304"/>
      <c r="D50" s="304"/>
      <c r="E50" s="302" t="s">
        <v>1865</v>
      </c>
      <c r="F50" s="302"/>
      <c r="G50" s="302"/>
      <c r="H50" s="302"/>
      <c r="I50" s="302"/>
      <c r="J50" s="302"/>
      <c r="K50" s="300"/>
    </row>
    <row r="51" spans="2:11" s="1" customFormat="1" ht="15" customHeight="1">
      <c r="B51" s="303"/>
      <c r="C51" s="304"/>
      <c r="D51" s="302" t="s">
        <v>1866</v>
      </c>
      <c r="E51" s="302"/>
      <c r="F51" s="302"/>
      <c r="G51" s="302"/>
      <c r="H51" s="302"/>
      <c r="I51" s="302"/>
      <c r="J51" s="302"/>
      <c r="K51" s="300"/>
    </row>
    <row r="52" spans="2:11" s="1" customFormat="1" ht="25.5" customHeight="1">
      <c r="B52" s="298"/>
      <c r="C52" s="299" t="s">
        <v>1867</v>
      </c>
      <c r="D52" s="299"/>
      <c r="E52" s="299"/>
      <c r="F52" s="299"/>
      <c r="G52" s="299"/>
      <c r="H52" s="299"/>
      <c r="I52" s="299"/>
      <c r="J52" s="299"/>
      <c r="K52" s="300"/>
    </row>
    <row r="53" spans="2:11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s="1" customFormat="1" ht="15" customHeight="1">
      <c r="B54" s="298"/>
      <c r="C54" s="302" t="s">
        <v>1868</v>
      </c>
      <c r="D54" s="302"/>
      <c r="E54" s="302"/>
      <c r="F54" s="302"/>
      <c r="G54" s="302"/>
      <c r="H54" s="302"/>
      <c r="I54" s="302"/>
      <c r="J54" s="302"/>
      <c r="K54" s="300"/>
    </row>
    <row r="55" spans="2:11" s="1" customFormat="1" ht="15" customHeight="1">
      <c r="B55" s="298"/>
      <c r="C55" s="302" t="s">
        <v>1869</v>
      </c>
      <c r="D55" s="302"/>
      <c r="E55" s="302"/>
      <c r="F55" s="302"/>
      <c r="G55" s="302"/>
      <c r="H55" s="302"/>
      <c r="I55" s="302"/>
      <c r="J55" s="302"/>
      <c r="K55" s="300"/>
    </row>
    <row r="56" spans="2:11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s="1" customFormat="1" ht="15" customHeight="1">
      <c r="B57" s="298"/>
      <c r="C57" s="302" t="s">
        <v>1870</v>
      </c>
      <c r="D57" s="302"/>
      <c r="E57" s="302"/>
      <c r="F57" s="302"/>
      <c r="G57" s="302"/>
      <c r="H57" s="302"/>
      <c r="I57" s="302"/>
      <c r="J57" s="302"/>
      <c r="K57" s="300"/>
    </row>
    <row r="58" spans="2:11" s="1" customFormat="1" ht="15" customHeight="1">
      <c r="B58" s="298"/>
      <c r="C58" s="304"/>
      <c r="D58" s="302" t="s">
        <v>1871</v>
      </c>
      <c r="E58" s="302"/>
      <c r="F58" s="302"/>
      <c r="G58" s="302"/>
      <c r="H58" s="302"/>
      <c r="I58" s="302"/>
      <c r="J58" s="302"/>
      <c r="K58" s="300"/>
    </row>
    <row r="59" spans="2:11" s="1" customFormat="1" ht="15" customHeight="1">
      <c r="B59" s="298"/>
      <c r="C59" s="304"/>
      <c r="D59" s="302" t="s">
        <v>1872</v>
      </c>
      <c r="E59" s="302"/>
      <c r="F59" s="302"/>
      <c r="G59" s="302"/>
      <c r="H59" s="302"/>
      <c r="I59" s="302"/>
      <c r="J59" s="302"/>
      <c r="K59" s="300"/>
    </row>
    <row r="60" spans="2:11" s="1" customFormat="1" ht="15" customHeight="1">
      <c r="B60" s="298"/>
      <c r="C60" s="304"/>
      <c r="D60" s="302" t="s">
        <v>1873</v>
      </c>
      <c r="E60" s="302"/>
      <c r="F60" s="302"/>
      <c r="G60" s="302"/>
      <c r="H60" s="302"/>
      <c r="I60" s="302"/>
      <c r="J60" s="302"/>
      <c r="K60" s="300"/>
    </row>
    <row r="61" spans="2:11" s="1" customFormat="1" ht="15" customHeight="1">
      <c r="B61" s="298"/>
      <c r="C61" s="304"/>
      <c r="D61" s="302" t="s">
        <v>1874</v>
      </c>
      <c r="E61" s="302"/>
      <c r="F61" s="302"/>
      <c r="G61" s="302"/>
      <c r="H61" s="302"/>
      <c r="I61" s="302"/>
      <c r="J61" s="302"/>
      <c r="K61" s="300"/>
    </row>
    <row r="62" spans="2:11" s="1" customFormat="1" ht="15" customHeight="1">
      <c r="B62" s="298"/>
      <c r="C62" s="304"/>
      <c r="D62" s="307" t="s">
        <v>1875</v>
      </c>
      <c r="E62" s="307"/>
      <c r="F62" s="307"/>
      <c r="G62" s="307"/>
      <c r="H62" s="307"/>
      <c r="I62" s="307"/>
      <c r="J62" s="307"/>
      <c r="K62" s="300"/>
    </row>
    <row r="63" spans="2:11" s="1" customFormat="1" ht="15" customHeight="1">
      <c r="B63" s="298"/>
      <c r="C63" s="304"/>
      <c r="D63" s="302" t="s">
        <v>1876</v>
      </c>
      <c r="E63" s="302"/>
      <c r="F63" s="302"/>
      <c r="G63" s="302"/>
      <c r="H63" s="302"/>
      <c r="I63" s="302"/>
      <c r="J63" s="302"/>
      <c r="K63" s="300"/>
    </row>
    <row r="64" spans="2:11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s="1" customFormat="1" ht="15" customHeight="1">
      <c r="B65" s="298"/>
      <c r="C65" s="304"/>
      <c r="D65" s="302" t="s">
        <v>1877</v>
      </c>
      <c r="E65" s="302"/>
      <c r="F65" s="302"/>
      <c r="G65" s="302"/>
      <c r="H65" s="302"/>
      <c r="I65" s="302"/>
      <c r="J65" s="302"/>
      <c r="K65" s="300"/>
    </row>
    <row r="66" spans="2:11" s="1" customFormat="1" ht="15" customHeight="1">
      <c r="B66" s="298"/>
      <c r="C66" s="304"/>
      <c r="D66" s="307" t="s">
        <v>1878</v>
      </c>
      <c r="E66" s="307"/>
      <c r="F66" s="307"/>
      <c r="G66" s="307"/>
      <c r="H66" s="307"/>
      <c r="I66" s="307"/>
      <c r="J66" s="307"/>
      <c r="K66" s="300"/>
    </row>
    <row r="67" spans="2:11" s="1" customFormat="1" ht="15" customHeight="1">
      <c r="B67" s="298"/>
      <c r="C67" s="304"/>
      <c r="D67" s="302" t="s">
        <v>1879</v>
      </c>
      <c r="E67" s="302"/>
      <c r="F67" s="302"/>
      <c r="G67" s="302"/>
      <c r="H67" s="302"/>
      <c r="I67" s="302"/>
      <c r="J67" s="302"/>
      <c r="K67" s="300"/>
    </row>
    <row r="68" spans="2:11" s="1" customFormat="1" ht="15" customHeight="1">
      <c r="B68" s="298"/>
      <c r="C68" s="304"/>
      <c r="D68" s="302" t="s">
        <v>1880</v>
      </c>
      <c r="E68" s="302"/>
      <c r="F68" s="302"/>
      <c r="G68" s="302"/>
      <c r="H68" s="302"/>
      <c r="I68" s="302"/>
      <c r="J68" s="302"/>
      <c r="K68" s="300"/>
    </row>
    <row r="69" spans="2:11" s="1" customFormat="1" ht="15" customHeight="1">
      <c r="B69" s="298"/>
      <c r="C69" s="304"/>
      <c r="D69" s="302" t="s">
        <v>1881</v>
      </c>
      <c r="E69" s="302"/>
      <c r="F69" s="302"/>
      <c r="G69" s="302"/>
      <c r="H69" s="302"/>
      <c r="I69" s="302"/>
      <c r="J69" s="302"/>
      <c r="K69" s="300"/>
    </row>
    <row r="70" spans="2:11" s="1" customFormat="1" ht="15" customHeight="1">
      <c r="B70" s="298"/>
      <c r="C70" s="304"/>
      <c r="D70" s="302" t="s">
        <v>1882</v>
      </c>
      <c r="E70" s="302"/>
      <c r="F70" s="302"/>
      <c r="G70" s="302"/>
      <c r="H70" s="302"/>
      <c r="I70" s="302"/>
      <c r="J70" s="302"/>
      <c r="K70" s="300"/>
    </row>
    <row r="71" spans="2:1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s="1" customFormat="1" ht="45" customHeight="1">
      <c r="B75" s="317"/>
      <c r="C75" s="318" t="s">
        <v>1883</v>
      </c>
      <c r="D75" s="318"/>
      <c r="E75" s="318"/>
      <c r="F75" s="318"/>
      <c r="G75" s="318"/>
      <c r="H75" s="318"/>
      <c r="I75" s="318"/>
      <c r="J75" s="318"/>
      <c r="K75" s="319"/>
    </row>
    <row r="76" spans="2:11" s="1" customFormat="1" ht="17.25" customHeight="1">
      <c r="B76" s="317"/>
      <c r="C76" s="320" t="s">
        <v>1884</v>
      </c>
      <c r="D76" s="320"/>
      <c r="E76" s="320"/>
      <c r="F76" s="320" t="s">
        <v>1885</v>
      </c>
      <c r="G76" s="321"/>
      <c r="H76" s="320" t="s">
        <v>53</v>
      </c>
      <c r="I76" s="320" t="s">
        <v>56</v>
      </c>
      <c r="J76" s="320" t="s">
        <v>1886</v>
      </c>
      <c r="K76" s="319"/>
    </row>
    <row r="77" spans="2:11" s="1" customFormat="1" ht="17.25" customHeight="1">
      <c r="B77" s="317"/>
      <c r="C77" s="322" t="s">
        <v>1887</v>
      </c>
      <c r="D77" s="322"/>
      <c r="E77" s="322"/>
      <c r="F77" s="323" t="s">
        <v>1888</v>
      </c>
      <c r="G77" s="324"/>
      <c r="H77" s="322"/>
      <c r="I77" s="322"/>
      <c r="J77" s="322" t="s">
        <v>1889</v>
      </c>
      <c r="K77" s="319"/>
    </row>
    <row r="78" spans="2:11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s="1" customFormat="1" ht="15" customHeight="1">
      <c r="B79" s="317"/>
      <c r="C79" s="305" t="s">
        <v>52</v>
      </c>
      <c r="D79" s="327"/>
      <c r="E79" s="327"/>
      <c r="F79" s="328" t="s">
        <v>1890</v>
      </c>
      <c r="G79" s="329"/>
      <c r="H79" s="305" t="s">
        <v>1891</v>
      </c>
      <c r="I79" s="305" t="s">
        <v>1892</v>
      </c>
      <c r="J79" s="305">
        <v>20</v>
      </c>
      <c r="K79" s="319"/>
    </row>
    <row r="80" spans="2:11" s="1" customFormat="1" ht="15" customHeight="1">
      <c r="B80" s="317"/>
      <c r="C80" s="305" t="s">
        <v>1893</v>
      </c>
      <c r="D80" s="305"/>
      <c r="E80" s="305"/>
      <c r="F80" s="328" t="s">
        <v>1890</v>
      </c>
      <c r="G80" s="329"/>
      <c r="H80" s="305" t="s">
        <v>1894</v>
      </c>
      <c r="I80" s="305" t="s">
        <v>1892</v>
      </c>
      <c r="J80" s="305">
        <v>120</v>
      </c>
      <c r="K80" s="319"/>
    </row>
    <row r="81" spans="2:11" s="1" customFormat="1" ht="15" customHeight="1">
      <c r="B81" s="330"/>
      <c r="C81" s="305" t="s">
        <v>1895</v>
      </c>
      <c r="D81" s="305"/>
      <c r="E81" s="305"/>
      <c r="F81" s="328" t="s">
        <v>1896</v>
      </c>
      <c r="G81" s="329"/>
      <c r="H81" s="305" t="s">
        <v>1897</v>
      </c>
      <c r="I81" s="305" t="s">
        <v>1892</v>
      </c>
      <c r="J81" s="305">
        <v>50</v>
      </c>
      <c r="K81" s="319"/>
    </row>
    <row r="82" spans="2:11" s="1" customFormat="1" ht="15" customHeight="1">
      <c r="B82" s="330"/>
      <c r="C82" s="305" t="s">
        <v>1898</v>
      </c>
      <c r="D82" s="305"/>
      <c r="E82" s="305"/>
      <c r="F82" s="328" t="s">
        <v>1890</v>
      </c>
      <c r="G82" s="329"/>
      <c r="H82" s="305" t="s">
        <v>1899</v>
      </c>
      <c r="I82" s="305" t="s">
        <v>1900</v>
      </c>
      <c r="J82" s="305"/>
      <c r="K82" s="319"/>
    </row>
    <row r="83" spans="2:11" s="1" customFormat="1" ht="15" customHeight="1">
      <c r="B83" s="330"/>
      <c r="C83" s="331" t="s">
        <v>1901</v>
      </c>
      <c r="D83" s="331"/>
      <c r="E83" s="331"/>
      <c r="F83" s="332" t="s">
        <v>1896</v>
      </c>
      <c r="G83" s="331"/>
      <c r="H83" s="331" t="s">
        <v>1902</v>
      </c>
      <c r="I83" s="331" t="s">
        <v>1892</v>
      </c>
      <c r="J83" s="331">
        <v>15</v>
      </c>
      <c r="K83" s="319"/>
    </row>
    <row r="84" spans="2:11" s="1" customFormat="1" ht="15" customHeight="1">
      <c r="B84" s="330"/>
      <c r="C84" s="331" t="s">
        <v>1903</v>
      </c>
      <c r="D84" s="331"/>
      <c r="E84" s="331"/>
      <c r="F84" s="332" t="s">
        <v>1896</v>
      </c>
      <c r="G84" s="331"/>
      <c r="H84" s="331" t="s">
        <v>1904</v>
      </c>
      <c r="I84" s="331" t="s">
        <v>1892</v>
      </c>
      <c r="J84" s="331">
        <v>15</v>
      </c>
      <c r="K84" s="319"/>
    </row>
    <row r="85" spans="2:11" s="1" customFormat="1" ht="15" customHeight="1">
      <c r="B85" s="330"/>
      <c r="C85" s="331" t="s">
        <v>1905</v>
      </c>
      <c r="D85" s="331"/>
      <c r="E85" s="331"/>
      <c r="F85" s="332" t="s">
        <v>1896</v>
      </c>
      <c r="G85" s="331"/>
      <c r="H85" s="331" t="s">
        <v>1906</v>
      </c>
      <c r="I85" s="331" t="s">
        <v>1892</v>
      </c>
      <c r="J85" s="331">
        <v>20</v>
      </c>
      <c r="K85" s="319"/>
    </row>
    <row r="86" spans="2:11" s="1" customFormat="1" ht="15" customHeight="1">
      <c r="B86" s="330"/>
      <c r="C86" s="331" t="s">
        <v>1907</v>
      </c>
      <c r="D86" s="331"/>
      <c r="E86" s="331"/>
      <c r="F86" s="332" t="s">
        <v>1896</v>
      </c>
      <c r="G86" s="331"/>
      <c r="H86" s="331" t="s">
        <v>1908</v>
      </c>
      <c r="I86" s="331" t="s">
        <v>1892</v>
      </c>
      <c r="J86" s="331">
        <v>20</v>
      </c>
      <c r="K86" s="319"/>
    </row>
    <row r="87" spans="2:11" s="1" customFormat="1" ht="15" customHeight="1">
      <c r="B87" s="330"/>
      <c r="C87" s="305" t="s">
        <v>1909</v>
      </c>
      <c r="D87" s="305"/>
      <c r="E87" s="305"/>
      <c r="F87" s="328" t="s">
        <v>1896</v>
      </c>
      <c r="G87" s="329"/>
      <c r="H87" s="305" t="s">
        <v>1910</v>
      </c>
      <c r="I87" s="305" t="s">
        <v>1892</v>
      </c>
      <c r="J87" s="305">
        <v>50</v>
      </c>
      <c r="K87" s="319"/>
    </row>
    <row r="88" spans="2:11" s="1" customFormat="1" ht="15" customHeight="1">
      <c r="B88" s="330"/>
      <c r="C88" s="305" t="s">
        <v>1911</v>
      </c>
      <c r="D88" s="305"/>
      <c r="E88" s="305"/>
      <c r="F88" s="328" t="s">
        <v>1896</v>
      </c>
      <c r="G88" s="329"/>
      <c r="H88" s="305" t="s">
        <v>1912</v>
      </c>
      <c r="I88" s="305" t="s">
        <v>1892</v>
      </c>
      <c r="J88" s="305">
        <v>20</v>
      </c>
      <c r="K88" s="319"/>
    </row>
    <row r="89" spans="2:11" s="1" customFormat="1" ht="15" customHeight="1">
      <c r="B89" s="330"/>
      <c r="C89" s="305" t="s">
        <v>1913</v>
      </c>
      <c r="D89" s="305"/>
      <c r="E89" s="305"/>
      <c r="F89" s="328" t="s">
        <v>1896</v>
      </c>
      <c r="G89" s="329"/>
      <c r="H89" s="305" t="s">
        <v>1914</v>
      </c>
      <c r="I89" s="305" t="s">
        <v>1892</v>
      </c>
      <c r="J89" s="305">
        <v>20</v>
      </c>
      <c r="K89" s="319"/>
    </row>
    <row r="90" spans="2:11" s="1" customFormat="1" ht="15" customHeight="1">
      <c r="B90" s="330"/>
      <c r="C90" s="305" t="s">
        <v>1915</v>
      </c>
      <c r="D90" s="305"/>
      <c r="E90" s="305"/>
      <c r="F90" s="328" t="s">
        <v>1896</v>
      </c>
      <c r="G90" s="329"/>
      <c r="H90" s="305" t="s">
        <v>1916</v>
      </c>
      <c r="I90" s="305" t="s">
        <v>1892</v>
      </c>
      <c r="J90" s="305">
        <v>50</v>
      </c>
      <c r="K90" s="319"/>
    </row>
    <row r="91" spans="2:11" s="1" customFormat="1" ht="15" customHeight="1">
      <c r="B91" s="330"/>
      <c r="C91" s="305" t="s">
        <v>1917</v>
      </c>
      <c r="D91" s="305"/>
      <c r="E91" s="305"/>
      <c r="F91" s="328" t="s">
        <v>1896</v>
      </c>
      <c r="G91" s="329"/>
      <c r="H91" s="305" t="s">
        <v>1917</v>
      </c>
      <c r="I91" s="305" t="s">
        <v>1892</v>
      </c>
      <c r="J91" s="305">
        <v>50</v>
      </c>
      <c r="K91" s="319"/>
    </row>
    <row r="92" spans="2:11" s="1" customFormat="1" ht="15" customHeight="1">
      <c r="B92" s="330"/>
      <c r="C92" s="305" t="s">
        <v>1918</v>
      </c>
      <c r="D92" s="305"/>
      <c r="E92" s="305"/>
      <c r="F92" s="328" t="s">
        <v>1896</v>
      </c>
      <c r="G92" s="329"/>
      <c r="H92" s="305" t="s">
        <v>1919</v>
      </c>
      <c r="I92" s="305" t="s">
        <v>1892</v>
      </c>
      <c r="J92" s="305">
        <v>255</v>
      </c>
      <c r="K92" s="319"/>
    </row>
    <row r="93" spans="2:11" s="1" customFormat="1" ht="15" customHeight="1">
      <c r="B93" s="330"/>
      <c r="C93" s="305" t="s">
        <v>1920</v>
      </c>
      <c r="D93" s="305"/>
      <c r="E93" s="305"/>
      <c r="F93" s="328" t="s">
        <v>1890</v>
      </c>
      <c r="G93" s="329"/>
      <c r="H93" s="305" t="s">
        <v>1921</v>
      </c>
      <c r="I93" s="305" t="s">
        <v>1922</v>
      </c>
      <c r="J93" s="305"/>
      <c r="K93" s="319"/>
    </row>
    <row r="94" spans="2:11" s="1" customFormat="1" ht="15" customHeight="1">
      <c r="B94" s="330"/>
      <c r="C94" s="305" t="s">
        <v>1923</v>
      </c>
      <c r="D94" s="305"/>
      <c r="E94" s="305"/>
      <c r="F94" s="328" t="s">
        <v>1890</v>
      </c>
      <c r="G94" s="329"/>
      <c r="H94" s="305" t="s">
        <v>1924</v>
      </c>
      <c r="I94" s="305" t="s">
        <v>1925</v>
      </c>
      <c r="J94" s="305"/>
      <c r="K94" s="319"/>
    </row>
    <row r="95" spans="2:11" s="1" customFormat="1" ht="15" customHeight="1">
      <c r="B95" s="330"/>
      <c r="C95" s="305" t="s">
        <v>1926</v>
      </c>
      <c r="D95" s="305"/>
      <c r="E95" s="305"/>
      <c r="F95" s="328" t="s">
        <v>1890</v>
      </c>
      <c r="G95" s="329"/>
      <c r="H95" s="305" t="s">
        <v>1926</v>
      </c>
      <c r="I95" s="305" t="s">
        <v>1925</v>
      </c>
      <c r="J95" s="305"/>
      <c r="K95" s="319"/>
    </row>
    <row r="96" spans="2:11" s="1" customFormat="1" ht="15" customHeight="1">
      <c r="B96" s="330"/>
      <c r="C96" s="305" t="s">
        <v>37</v>
      </c>
      <c r="D96" s="305"/>
      <c r="E96" s="305"/>
      <c r="F96" s="328" t="s">
        <v>1890</v>
      </c>
      <c r="G96" s="329"/>
      <c r="H96" s="305" t="s">
        <v>1927</v>
      </c>
      <c r="I96" s="305" t="s">
        <v>1925</v>
      </c>
      <c r="J96" s="305"/>
      <c r="K96" s="319"/>
    </row>
    <row r="97" spans="2:11" s="1" customFormat="1" ht="15" customHeight="1">
      <c r="B97" s="330"/>
      <c r="C97" s="305" t="s">
        <v>47</v>
      </c>
      <c r="D97" s="305"/>
      <c r="E97" s="305"/>
      <c r="F97" s="328" t="s">
        <v>1890</v>
      </c>
      <c r="G97" s="329"/>
      <c r="H97" s="305" t="s">
        <v>1928</v>
      </c>
      <c r="I97" s="305" t="s">
        <v>1925</v>
      </c>
      <c r="J97" s="305"/>
      <c r="K97" s="319"/>
    </row>
    <row r="98" spans="2:11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s="1" customFormat="1" ht="45" customHeight="1">
      <c r="B102" s="317"/>
      <c r="C102" s="318" t="s">
        <v>1929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s="1" customFormat="1" ht="17.25" customHeight="1">
      <c r="B103" s="317"/>
      <c r="C103" s="320" t="s">
        <v>1884</v>
      </c>
      <c r="D103" s="320"/>
      <c r="E103" s="320"/>
      <c r="F103" s="320" t="s">
        <v>1885</v>
      </c>
      <c r="G103" s="321"/>
      <c r="H103" s="320" t="s">
        <v>53</v>
      </c>
      <c r="I103" s="320" t="s">
        <v>56</v>
      </c>
      <c r="J103" s="320" t="s">
        <v>1886</v>
      </c>
      <c r="K103" s="319"/>
    </row>
    <row r="104" spans="2:11" s="1" customFormat="1" ht="17.25" customHeight="1">
      <c r="B104" s="317"/>
      <c r="C104" s="322" t="s">
        <v>1887</v>
      </c>
      <c r="D104" s="322"/>
      <c r="E104" s="322"/>
      <c r="F104" s="323" t="s">
        <v>1888</v>
      </c>
      <c r="G104" s="324"/>
      <c r="H104" s="322"/>
      <c r="I104" s="322"/>
      <c r="J104" s="322" t="s">
        <v>1889</v>
      </c>
      <c r="K104" s="319"/>
    </row>
    <row r="105" spans="2:11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pans="2:11" s="1" customFormat="1" ht="15" customHeight="1">
      <c r="B106" s="317"/>
      <c r="C106" s="305" t="s">
        <v>52</v>
      </c>
      <c r="D106" s="327"/>
      <c r="E106" s="327"/>
      <c r="F106" s="328" t="s">
        <v>1890</v>
      </c>
      <c r="G106" s="305"/>
      <c r="H106" s="305" t="s">
        <v>1930</v>
      </c>
      <c r="I106" s="305" t="s">
        <v>1892</v>
      </c>
      <c r="J106" s="305">
        <v>20</v>
      </c>
      <c r="K106" s="319"/>
    </row>
    <row r="107" spans="2:11" s="1" customFormat="1" ht="15" customHeight="1">
      <c r="B107" s="317"/>
      <c r="C107" s="305" t="s">
        <v>1893</v>
      </c>
      <c r="D107" s="305"/>
      <c r="E107" s="305"/>
      <c r="F107" s="328" t="s">
        <v>1890</v>
      </c>
      <c r="G107" s="305"/>
      <c r="H107" s="305" t="s">
        <v>1930</v>
      </c>
      <c r="I107" s="305" t="s">
        <v>1892</v>
      </c>
      <c r="J107" s="305">
        <v>120</v>
      </c>
      <c r="K107" s="319"/>
    </row>
    <row r="108" spans="2:11" s="1" customFormat="1" ht="15" customHeight="1">
      <c r="B108" s="330"/>
      <c r="C108" s="305" t="s">
        <v>1895</v>
      </c>
      <c r="D108" s="305"/>
      <c r="E108" s="305"/>
      <c r="F108" s="328" t="s">
        <v>1896</v>
      </c>
      <c r="G108" s="305"/>
      <c r="H108" s="305" t="s">
        <v>1930</v>
      </c>
      <c r="I108" s="305" t="s">
        <v>1892</v>
      </c>
      <c r="J108" s="305">
        <v>50</v>
      </c>
      <c r="K108" s="319"/>
    </row>
    <row r="109" spans="2:11" s="1" customFormat="1" ht="15" customHeight="1">
      <c r="B109" s="330"/>
      <c r="C109" s="305" t="s">
        <v>1898</v>
      </c>
      <c r="D109" s="305"/>
      <c r="E109" s="305"/>
      <c r="F109" s="328" t="s">
        <v>1890</v>
      </c>
      <c r="G109" s="305"/>
      <c r="H109" s="305" t="s">
        <v>1930</v>
      </c>
      <c r="I109" s="305" t="s">
        <v>1900</v>
      </c>
      <c r="J109" s="305"/>
      <c r="K109" s="319"/>
    </row>
    <row r="110" spans="2:11" s="1" customFormat="1" ht="15" customHeight="1">
      <c r="B110" s="330"/>
      <c r="C110" s="305" t="s">
        <v>1909</v>
      </c>
      <c r="D110" s="305"/>
      <c r="E110" s="305"/>
      <c r="F110" s="328" t="s">
        <v>1896</v>
      </c>
      <c r="G110" s="305"/>
      <c r="H110" s="305" t="s">
        <v>1930</v>
      </c>
      <c r="I110" s="305" t="s">
        <v>1892</v>
      </c>
      <c r="J110" s="305">
        <v>50</v>
      </c>
      <c r="K110" s="319"/>
    </row>
    <row r="111" spans="2:11" s="1" customFormat="1" ht="15" customHeight="1">
      <c r="B111" s="330"/>
      <c r="C111" s="305" t="s">
        <v>1917</v>
      </c>
      <c r="D111" s="305"/>
      <c r="E111" s="305"/>
      <c r="F111" s="328" t="s">
        <v>1896</v>
      </c>
      <c r="G111" s="305"/>
      <c r="H111" s="305" t="s">
        <v>1930</v>
      </c>
      <c r="I111" s="305" t="s">
        <v>1892</v>
      </c>
      <c r="J111" s="305">
        <v>50</v>
      </c>
      <c r="K111" s="319"/>
    </row>
    <row r="112" spans="2:11" s="1" customFormat="1" ht="15" customHeight="1">
      <c r="B112" s="330"/>
      <c r="C112" s="305" t="s">
        <v>1915</v>
      </c>
      <c r="D112" s="305"/>
      <c r="E112" s="305"/>
      <c r="F112" s="328" t="s">
        <v>1896</v>
      </c>
      <c r="G112" s="305"/>
      <c r="H112" s="305" t="s">
        <v>1930</v>
      </c>
      <c r="I112" s="305" t="s">
        <v>1892</v>
      </c>
      <c r="J112" s="305">
        <v>50</v>
      </c>
      <c r="K112" s="319"/>
    </row>
    <row r="113" spans="2:11" s="1" customFormat="1" ht="15" customHeight="1">
      <c r="B113" s="330"/>
      <c r="C113" s="305" t="s">
        <v>52</v>
      </c>
      <c r="D113" s="305"/>
      <c r="E113" s="305"/>
      <c r="F113" s="328" t="s">
        <v>1890</v>
      </c>
      <c r="G113" s="305"/>
      <c r="H113" s="305" t="s">
        <v>1931</v>
      </c>
      <c r="I113" s="305" t="s">
        <v>1892</v>
      </c>
      <c r="J113" s="305">
        <v>20</v>
      </c>
      <c r="K113" s="319"/>
    </row>
    <row r="114" spans="2:11" s="1" customFormat="1" ht="15" customHeight="1">
      <c r="B114" s="330"/>
      <c r="C114" s="305" t="s">
        <v>1932</v>
      </c>
      <c r="D114" s="305"/>
      <c r="E114" s="305"/>
      <c r="F114" s="328" t="s">
        <v>1890</v>
      </c>
      <c r="G114" s="305"/>
      <c r="H114" s="305" t="s">
        <v>1933</v>
      </c>
      <c r="I114" s="305" t="s">
        <v>1892</v>
      </c>
      <c r="J114" s="305">
        <v>120</v>
      </c>
      <c r="K114" s="319"/>
    </row>
    <row r="115" spans="2:11" s="1" customFormat="1" ht="15" customHeight="1">
      <c r="B115" s="330"/>
      <c r="C115" s="305" t="s">
        <v>37</v>
      </c>
      <c r="D115" s="305"/>
      <c r="E115" s="305"/>
      <c r="F115" s="328" t="s">
        <v>1890</v>
      </c>
      <c r="G115" s="305"/>
      <c r="H115" s="305" t="s">
        <v>1934</v>
      </c>
      <c r="I115" s="305" t="s">
        <v>1925</v>
      </c>
      <c r="J115" s="305"/>
      <c r="K115" s="319"/>
    </row>
    <row r="116" spans="2:11" s="1" customFormat="1" ht="15" customHeight="1">
      <c r="B116" s="330"/>
      <c r="C116" s="305" t="s">
        <v>47</v>
      </c>
      <c r="D116" s="305"/>
      <c r="E116" s="305"/>
      <c r="F116" s="328" t="s">
        <v>1890</v>
      </c>
      <c r="G116" s="305"/>
      <c r="H116" s="305" t="s">
        <v>1935</v>
      </c>
      <c r="I116" s="305" t="s">
        <v>1925</v>
      </c>
      <c r="J116" s="305"/>
      <c r="K116" s="319"/>
    </row>
    <row r="117" spans="2:11" s="1" customFormat="1" ht="15" customHeight="1">
      <c r="B117" s="330"/>
      <c r="C117" s="305" t="s">
        <v>56</v>
      </c>
      <c r="D117" s="305"/>
      <c r="E117" s="305"/>
      <c r="F117" s="328" t="s">
        <v>1890</v>
      </c>
      <c r="G117" s="305"/>
      <c r="H117" s="305" t="s">
        <v>1936</v>
      </c>
      <c r="I117" s="305" t="s">
        <v>1937</v>
      </c>
      <c r="J117" s="305"/>
      <c r="K117" s="319"/>
    </row>
    <row r="118" spans="2:11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pans="2:11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pans="2:11" s="1" customFormat="1" ht="45" customHeight="1">
      <c r="B122" s="346"/>
      <c r="C122" s="296" t="s">
        <v>1938</v>
      </c>
      <c r="D122" s="296"/>
      <c r="E122" s="296"/>
      <c r="F122" s="296"/>
      <c r="G122" s="296"/>
      <c r="H122" s="296"/>
      <c r="I122" s="296"/>
      <c r="J122" s="296"/>
      <c r="K122" s="347"/>
    </row>
    <row r="123" spans="2:11" s="1" customFormat="1" ht="17.25" customHeight="1">
      <c r="B123" s="348"/>
      <c r="C123" s="320" t="s">
        <v>1884</v>
      </c>
      <c r="D123" s="320"/>
      <c r="E123" s="320"/>
      <c r="F123" s="320" t="s">
        <v>1885</v>
      </c>
      <c r="G123" s="321"/>
      <c r="H123" s="320" t="s">
        <v>53</v>
      </c>
      <c r="I123" s="320" t="s">
        <v>56</v>
      </c>
      <c r="J123" s="320" t="s">
        <v>1886</v>
      </c>
      <c r="K123" s="349"/>
    </row>
    <row r="124" spans="2:11" s="1" customFormat="1" ht="17.25" customHeight="1">
      <c r="B124" s="348"/>
      <c r="C124" s="322" t="s">
        <v>1887</v>
      </c>
      <c r="D124" s="322"/>
      <c r="E124" s="322"/>
      <c r="F124" s="323" t="s">
        <v>1888</v>
      </c>
      <c r="G124" s="324"/>
      <c r="H124" s="322"/>
      <c r="I124" s="322"/>
      <c r="J124" s="322" t="s">
        <v>1889</v>
      </c>
      <c r="K124" s="349"/>
    </row>
    <row r="125" spans="2:11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pans="2:11" s="1" customFormat="1" ht="15" customHeight="1">
      <c r="B126" s="350"/>
      <c r="C126" s="305" t="s">
        <v>1893</v>
      </c>
      <c r="D126" s="327"/>
      <c r="E126" s="327"/>
      <c r="F126" s="328" t="s">
        <v>1890</v>
      </c>
      <c r="G126" s="305"/>
      <c r="H126" s="305" t="s">
        <v>1930</v>
      </c>
      <c r="I126" s="305" t="s">
        <v>1892</v>
      </c>
      <c r="J126" s="305">
        <v>120</v>
      </c>
      <c r="K126" s="353"/>
    </row>
    <row r="127" spans="2:11" s="1" customFormat="1" ht="15" customHeight="1">
      <c r="B127" s="350"/>
      <c r="C127" s="305" t="s">
        <v>1939</v>
      </c>
      <c r="D127" s="305"/>
      <c r="E127" s="305"/>
      <c r="F127" s="328" t="s">
        <v>1890</v>
      </c>
      <c r="G127" s="305"/>
      <c r="H127" s="305" t="s">
        <v>1940</v>
      </c>
      <c r="I127" s="305" t="s">
        <v>1892</v>
      </c>
      <c r="J127" s="305" t="s">
        <v>1941</v>
      </c>
      <c r="K127" s="353"/>
    </row>
    <row r="128" spans="2:11" s="1" customFormat="1" ht="15" customHeight="1">
      <c r="B128" s="350"/>
      <c r="C128" s="305" t="s">
        <v>1838</v>
      </c>
      <c r="D128" s="305"/>
      <c r="E128" s="305"/>
      <c r="F128" s="328" t="s">
        <v>1890</v>
      </c>
      <c r="G128" s="305"/>
      <c r="H128" s="305" t="s">
        <v>1942</v>
      </c>
      <c r="I128" s="305" t="s">
        <v>1892</v>
      </c>
      <c r="J128" s="305" t="s">
        <v>1941</v>
      </c>
      <c r="K128" s="353"/>
    </row>
    <row r="129" spans="2:11" s="1" customFormat="1" ht="15" customHeight="1">
      <c r="B129" s="350"/>
      <c r="C129" s="305" t="s">
        <v>1901</v>
      </c>
      <c r="D129" s="305"/>
      <c r="E129" s="305"/>
      <c r="F129" s="328" t="s">
        <v>1896</v>
      </c>
      <c r="G129" s="305"/>
      <c r="H129" s="305" t="s">
        <v>1902</v>
      </c>
      <c r="I129" s="305" t="s">
        <v>1892</v>
      </c>
      <c r="J129" s="305">
        <v>15</v>
      </c>
      <c r="K129" s="353"/>
    </row>
    <row r="130" spans="2:11" s="1" customFormat="1" ht="15" customHeight="1">
      <c r="B130" s="350"/>
      <c r="C130" s="331" t="s">
        <v>1903</v>
      </c>
      <c r="D130" s="331"/>
      <c r="E130" s="331"/>
      <c r="F130" s="332" t="s">
        <v>1896</v>
      </c>
      <c r="G130" s="331"/>
      <c r="H130" s="331" t="s">
        <v>1904</v>
      </c>
      <c r="I130" s="331" t="s">
        <v>1892</v>
      </c>
      <c r="J130" s="331">
        <v>15</v>
      </c>
      <c r="K130" s="353"/>
    </row>
    <row r="131" spans="2:11" s="1" customFormat="1" ht="15" customHeight="1">
      <c r="B131" s="350"/>
      <c r="C131" s="331" t="s">
        <v>1905</v>
      </c>
      <c r="D131" s="331"/>
      <c r="E131" s="331"/>
      <c r="F131" s="332" t="s">
        <v>1896</v>
      </c>
      <c r="G131" s="331"/>
      <c r="H131" s="331" t="s">
        <v>1906</v>
      </c>
      <c r="I131" s="331" t="s">
        <v>1892</v>
      </c>
      <c r="J131" s="331">
        <v>20</v>
      </c>
      <c r="K131" s="353"/>
    </row>
    <row r="132" spans="2:11" s="1" customFormat="1" ht="15" customHeight="1">
      <c r="B132" s="350"/>
      <c r="C132" s="331" t="s">
        <v>1907</v>
      </c>
      <c r="D132" s="331"/>
      <c r="E132" s="331"/>
      <c r="F132" s="332" t="s">
        <v>1896</v>
      </c>
      <c r="G132" s="331"/>
      <c r="H132" s="331" t="s">
        <v>1908</v>
      </c>
      <c r="I132" s="331" t="s">
        <v>1892</v>
      </c>
      <c r="J132" s="331">
        <v>20</v>
      </c>
      <c r="K132" s="353"/>
    </row>
    <row r="133" spans="2:11" s="1" customFormat="1" ht="15" customHeight="1">
      <c r="B133" s="350"/>
      <c r="C133" s="305" t="s">
        <v>1895</v>
      </c>
      <c r="D133" s="305"/>
      <c r="E133" s="305"/>
      <c r="F133" s="328" t="s">
        <v>1896</v>
      </c>
      <c r="G133" s="305"/>
      <c r="H133" s="305" t="s">
        <v>1930</v>
      </c>
      <c r="I133" s="305" t="s">
        <v>1892</v>
      </c>
      <c r="J133" s="305">
        <v>50</v>
      </c>
      <c r="K133" s="353"/>
    </row>
    <row r="134" spans="2:11" s="1" customFormat="1" ht="15" customHeight="1">
      <c r="B134" s="350"/>
      <c r="C134" s="305" t="s">
        <v>1909</v>
      </c>
      <c r="D134" s="305"/>
      <c r="E134" s="305"/>
      <c r="F134" s="328" t="s">
        <v>1896</v>
      </c>
      <c r="G134" s="305"/>
      <c r="H134" s="305" t="s">
        <v>1930</v>
      </c>
      <c r="I134" s="305" t="s">
        <v>1892</v>
      </c>
      <c r="J134" s="305">
        <v>50</v>
      </c>
      <c r="K134" s="353"/>
    </row>
    <row r="135" spans="2:11" s="1" customFormat="1" ht="15" customHeight="1">
      <c r="B135" s="350"/>
      <c r="C135" s="305" t="s">
        <v>1915</v>
      </c>
      <c r="D135" s="305"/>
      <c r="E135" s="305"/>
      <c r="F135" s="328" t="s">
        <v>1896</v>
      </c>
      <c r="G135" s="305"/>
      <c r="H135" s="305" t="s">
        <v>1930</v>
      </c>
      <c r="I135" s="305" t="s">
        <v>1892</v>
      </c>
      <c r="J135" s="305">
        <v>50</v>
      </c>
      <c r="K135" s="353"/>
    </row>
    <row r="136" spans="2:11" s="1" customFormat="1" ht="15" customHeight="1">
      <c r="B136" s="350"/>
      <c r="C136" s="305" t="s">
        <v>1917</v>
      </c>
      <c r="D136" s="305"/>
      <c r="E136" s="305"/>
      <c r="F136" s="328" t="s">
        <v>1896</v>
      </c>
      <c r="G136" s="305"/>
      <c r="H136" s="305" t="s">
        <v>1930</v>
      </c>
      <c r="I136" s="305" t="s">
        <v>1892</v>
      </c>
      <c r="J136" s="305">
        <v>50</v>
      </c>
      <c r="K136" s="353"/>
    </row>
    <row r="137" spans="2:11" s="1" customFormat="1" ht="15" customHeight="1">
      <c r="B137" s="350"/>
      <c r="C137" s="305" t="s">
        <v>1918</v>
      </c>
      <c r="D137" s="305"/>
      <c r="E137" s="305"/>
      <c r="F137" s="328" t="s">
        <v>1896</v>
      </c>
      <c r="G137" s="305"/>
      <c r="H137" s="305" t="s">
        <v>1943</v>
      </c>
      <c r="I137" s="305" t="s">
        <v>1892</v>
      </c>
      <c r="J137" s="305">
        <v>255</v>
      </c>
      <c r="K137" s="353"/>
    </row>
    <row r="138" spans="2:11" s="1" customFormat="1" ht="15" customHeight="1">
      <c r="B138" s="350"/>
      <c r="C138" s="305" t="s">
        <v>1920</v>
      </c>
      <c r="D138" s="305"/>
      <c r="E138" s="305"/>
      <c r="F138" s="328" t="s">
        <v>1890</v>
      </c>
      <c r="G138" s="305"/>
      <c r="H138" s="305" t="s">
        <v>1944</v>
      </c>
      <c r="I138" s="305" t="s">
        <v>1922</v>
      </c>
      <c r="J138" s="305"/>
      <c r="K138" s="353"/>
    </row>
    <row r="139" spans="2:11" s="1" customFormat="1" ht="15" customHeight="1">
      <c r="B139" s="350"/>
      <c r="C139" s="305" t="s">
        <v>1923</v>
      </c>
      <c r="D139" s="305"/>
      <c r="E139" s="305"/>
      <c r="F139" s="328" t="s">
        <v>1890</v>
      </c>
      <c r="G139" s="305"/>
      <c r="H139" s="305" t="s">
        <v>1945</v>
      </c>
      <c r="I139" s="305" t="s">
        <v>1925</v>
      </c>
      <c r="J139" s="305"/>
      <c r="K139" s="353"/>
    </row>
    <row r="140" spans="2:11" s="1" customFormat="1" ht="15" customHeight="1">
      <c r="B140" s="350"/>
      <c r="C140" s="305" t="s">
        <v>1926</v>
      </c>
      <c r="D140" s="305"/>
      <c r="E140" s="305"/>
      <c r="F140" s="328" t="s">
        <v>1890</v>
      </c>
      <c r="G140" s="305"/>
      <c r="H140" s="305" t="s">
        <v>1926</v>
      </c>
      <c r="I140" s="305" t="s">
        <v>1925</v>
      </c>
      <c r="J140" s="305"/>
      <c r="K140" s="353"/>
    </row>
    <row r="141" spans="2:11" s="1" customFormat="1" ht="15" customHeight="1">
      <c r="B141" s="350"/>
      <c r="C141" s="305" t="s">
        <v>37</v>
      </c>
      <c r="D141" s="305"/>
      <c r="E141" s="305"/>
      <c r="F141" s="328" t="s">
        <v>1890</v>
      </c>
      <c r="G141" s="305"/>
      <c r="H141" s="305" t="s">
        <v>1946</v>
      </c>
      <c r="I141" s="305" t="s">
        <v>1925</v>
      </c>
      <c r="J141" s="305"/>
      <c r="K141" s="353"/>
    </row>
    <row r="142" spans="2:11" s="1" customFormat="1" ht="15" customHeight="1">
      <c r="B142" s="350"/>
      <c r="C142" s="305" t="s">
        <v>1947</v>
      </c>
      <c r="D142" s="305"/>
      <c r="E142" s="305"/>
      <c r="F142" s="328" t="s">
        <v>1890</v>
      </c>
      <c r="G142" s="305"/>
      <c r="H142" s="305" t="s">
        <v>1948</v>
      </c>
      <c r="I142" s="305" t="s">
        <v>1925</v>
      </c>
      <c r="J142" s="305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pans="2:11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s="1" customFormat="1" ht="45" customHeight="1">
      <c r="B147" s="317"/>
      <c r="C147" s="318" t="s">
        <v>1949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s="1" customFormat="1" ht="17.25" customHeight="1">
      <c r="B148" s="317"/>
      <c r="C148" s="320" t="s">
        <v>1884</v>
      </c>
      <c r="D148" s="320"/>
      <c r="E148" s="320"/>
      <c r="F148" s="320" t="s">
        <v>1885</v>
      </c>
      <c r="G148" s="321"/>
      <c r="H148" s="320" t="s">
        <v>53</v>
      </c>
      <c r="I148" s="320" t="s">
        <v>56</v>
      </c>
      <c r="J148" s="320" t="s">
        <v>1886</v>
      </c>
      <c r="K148" s="319"/>
    </row>
    <row r="149" spans="2:11" s="1" customFormat="1" ht="17.25" customHeight="1">
      <c r="B149" s="317"/>
      <c r="C149" s="322" t="s">
        <v>1887</v>
      </c>
      <c r="D149" s="322"/>
      <c r="E149" s="322"/>
      <c r="F149" s="323" t="s">
        <v>1888</v>
      </c>
      <c r="G149" s="324"/>
      <c r="H149" s="322"/>
      <c r="I149" s="322"/>
      <c r="J149" s="322" t="s">
        <v>1889</v>
      </c>
      <c r="K149" s="319"/>
    </row>
    <row r="150" spans="2:11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pans="2:11" s="1" customFormat="1" ht="15" customHeight="1">
      <c r="B151" s="330"/>
      <c r="C151" s="357" t="s">
        <v>1893</v>
      </c>
      <c r="D151" s="305"/>
      <c r="E151" s="305"/>
      <c r="F151" s="358" t="s">
        <v>1890</v>
      </c>
      <c r="G151" s="305"/>
      <c r="H151" s="357" t="s">
        <v>1930</v>
      </c>
      <c r="I151" s="357" t="s">
        <v>1892</v>
      </c>
      <c r="J151" s="357">
        <v>120</v>
      </c>
      <c r="K151" s="353"/>
    </row>
    <row r="152" spans="2:11" s="1" customFormat="1" ht="15" customHeight="1">
      <c r="B152" s="330"/>
      <c r="C152" s="357" t="s">
        <v>1939</v>
      </c>
      <c r="D152" s="305"/>
      <c r="E152" s="305"/>
      <c r="F152" s="358" t="s">
        <v>1890</v>
      </c>
      <c r="G152" s="305"/>
      <c r="H152" s="357" t="s">
        <v>1950</v>
      </c>
      <c r="I152" s="357" t="s">
        <v>1892</v>
      </c>
      <c r="J152" s="357" t="s">
        <v>1941</v>
      </c>
      <c r="K152" s="353"/>
    </row>
    <row r="153" spans="2:11" s="1" customFormat="1" ht="15" customHeight="1">
      <c r="B153" s="330"/>
      <c r="C153" s="357" t="s">
        <v>1838</v>
      </c>
      <c r="D153" s="305"/>
      <c r="E153" s="305"/>
      <c r="F153" s="358" t="s">
        <v>1890</v>
      </c>
      <c r="G153" s="305"/>
      <c r="H153" s="357" t="s">
        <v>1951</v>
      </c>
      <c r="I153" s="357" t="s">
        <v>1892</v>
      </c>
      <c r="J153" s="357" t="s">
        <v>1941</v>
      </c>
      <c r="K153" s="353"/>
    </row>
    <row r="154" spans="2:11" s="1" customFormat="1" ht="15" customHeight="1">
      <c r="B154" s="330"/>
      <c r="C154" s="357" t="s">
        <v>1895</v>
      </c>
      <c r="D154" s="305"/>
      <c r="E154" s="305"/>
      <c r="F154" s="358" t="s">
        <v>1896</v>
      </c>
      <c r="G154" s="305"/>
      <c r="H154" s="357" t="s">
        <v>1930</v>
      </c>
      <c r="I154" s="357" t="s">
        <v>1892</v>
      </c>
      <c r="J154" s="357">
        <v>50</v>
      </c>
      <c r="K154" s="353"/>
    </row>
    <row r="155" spans="2:11" s="1" customFormat="1" ht="15" customHeight="1">
      <c r="B155" s="330"/>
      <c r="C155" s="357" t="s">
        <v>1898</v>
      </c>
      <c r="D155" s="305"/>
      <c r="E155" s="305"/>
      <c r="F155" s="358" t="s">
        <v>1890</v>
      </c>
      <c r="G155" s="305"/>
      <c r="H155" s="357" t="s">
        <v>1930</v>
      </c>
      <c r="I155" s="357" t="s">
        <v>1900</v>
      </c>
      <c r="J155" s="357"/>
      <c r="K155" s="353"/>
    </row>
    <row r="156" spans="2:11" s="1" customFormat="1" ht="15" customHeight="1">
      <c r="B156" s="330"/>
      <c r="C156" s="357" t="s">
        <v>1909</v>
      </c>
      <c r="D156" s="305"/>
      <c r="E156" s="305"/>
      <c r="F156" s="358" t="s">
        <v>1896</v>
      </c>
      <c r="G156" s="305"/>
      <c r="H156" s="357" t="s">
        <v>1930</v>
      </c>
      <c r="I156" s="357" t="s">
        <v>1892</v>
      </c>
      <c r="J156" s="357">
        <v>50</v>
      </c>
      <c r="K156" s="353"/>
    </row>
    <row r="157" spans="2:11" s="1" customFormat="1" ht="15" customHeight="1">
      <c r="B157" s="330"/>
      <c r="C157" s="357" t="s">
        <v>1917</v>
      </c>
      <c r="D157" s="305"/>
      <c r="E157" s="305"/>
      <c r="F157" s="358" t="s">
        <v>1896</v>
      </c>
      <c r="G157" s="305"/>
      <c r="H157" s="357" t="s">
        <v>1930</v>
      </c>
      <c r="I157" s="357" t="s">
        <v>1892</v>
      </c>
      <c r="J157" s="357">
        <v>50</v>
      </c>
      <c r="K157" s="353"/>
    </row>
    <row r="158" spans="2:11" s="1" customFormat="1" ht="15" customHeight="1">
      <c r="B158" s="330"/>
      <c r="C158" s="357" t="s">
        <v>1915</v>
      </c>
      <c r="D158" s="305"/>
      <c r="E158" s="305"/>
      <c r="F158" s="358" t="s">
        <v>1896</v>
      </c>
      <c r="G158" s="305"/>
      <c r="H158" s="357" t="s">
        <v>1930</v>
      </c>
      <c r="I158" s="357" t="s">
        <v>1892</v>
      </c>
      <c r="J158" s="357">
        <v>50</v>
      </c>
      <c r="K158" s="353"/>
    </row>
    <row r="159" spans="2:11" s="1" customFormat="1" ht="15" customHeight="1">
      <c r="B159" s="330"/>
      <c r="C159" s="357" t="s">
        <v>100</v>
      </c>
      <c r="D159" s="305"/>
      <c r="E159" s="305"/>
      <c r="F159" s="358" t="s">
        <v>1890</v>
      </c>
      <c r="G159" s="305"/>
      <c r="H159" s="357" t="s">
        <v>1952</v>
      </c>
      <c r="I159" s="357" t="s">
        <v>1892</v>
      </c>
      <c r="J159" s="357" t="s">
        <v>1953</v>
      </c>
      <c r="K159" s="353"/>
    </row>
    <row r="160" spans="2:11" s="1" customFormat="1" ht="15" customHeight="1">
      <c r="B160" s="330"/>
      <c r="C160" s="357" t="s">
        <v>1954</v>
      </c>
      <c r="D160" s="305"/>
      <c r="E160" s="305"/>
      <c r="F160" s="358" t="s">
        <v>1890</v>
      </c>
      <c r="G160" s="305"/>
      <c r="H160" s="357" t="s">
        <v>1955</v>
      </c>
      <c r="I160" s="357" t="s">
        <v>1925</v>
      </c>
      <c r="J160" s="357"/>
      <c r="K160" s="353"/>
    </row>
    <row r="161" spans="2:1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pans="2:11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pans="2:11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s="1" customFormat="1" ht="45" customHeight="1">
      <c r="B165" s="295"/>
      <c r="C165" s="296" t="s">
        <v>1956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s="1" customFormat="1" ht="17.25" customHeight="1">
      <c r="B166" s="295"/>
      <c r="C166" s="320" t="s">
        <v>1884</v>
      </c>
      <c r="D166" s="320"/>
      <c r="E166" s="320"/>
      <c r="F166" s="320" t="s">
        <v>1885</v>
      </c>
      <c r="G166" s="362"/>
      <c r="H166" s="363" t="s">
        <v>53</v>
      </c>
      <c r="I166" s="363" t="s">
        <v>56</v>
      </c>
      <c r="J166" s="320" t="s">
        <v>1886</v>
      </c>
      <c r="K166" s="297"/>
    </row>
    <row r="167" spans="2:11" s="1" customFormat="1" ht="17.25" customHeight="1">
      <c r="B167" s="298"/>
      <c r="C167" s="322" t="s">
        <v>1887</v>
      </c>
      <c r="D167" s="322"/>
      <c r="E167" s="322"/>
      <c r="F167" s="323" t="s">
        <v>1888</v>
      </c>
      <c r="G167" s="364"/>
      <c r="H167" s="365"/>
      <c r="I167" s="365"/>
      <c r="J167" s="322" t="s">
        <v>1889</v>
      </c>
      <c r="K167" s="300"/>
    </row>
    <row r="168" spans="2:11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pans="2:11" s="1" customFormat="1" ht="15" customHeight="1">
      <c r="B169" s="330"/>
      <c r="C169" s="305" t="s">
        <v>1893</v>
      </c>
      <c r="D169" s="305"/>
      <c r="E169" s="305"/>
      <c r="F169" s="328" t="s">
        <v>1890</v>
      </c>
      <c r="G169" s="305"/>
      <c r="H169" s="305" t="s">
        <v>1930</v>
      </c>
      <c r="I169" s="305" t="s">
        <v>1892</v>
      </c>
      <c r="J169" s="305">
        <v>120</v>
      </c>
      <c r="K169" s="353"/>
    </row>
    <row r="170" spans="2:11" s="1" customFormat="1" ht="15" customHeight="1">
      <c r="B170" s="330"/>
      <c r="C170" s="305" t="s">
        <v>1939</v>
      </c>
      <c r="D170" s="305"/>
      <c r="E170" s="305"/>
      <c r="F170" s="328" t="s">
        <v>1890</v>
      </c>
      <c r="G170" s="305"/>
      <c r="H170" s="305" t="s">
        <v>1940</v>
      </c>
      <c r="I170" s="305" t="s">
        <v>1892</v>
      </c>
      <c r="J170" s="305" t="s">
        <v>1941</v>
      </c>
      <c r="K170" s="353"/>
    </row>
    <row r="171" spans="2:11" s="1" customFormat="1" ht="15" customHeight="1">
      <c r="B171" s="330"/>
      <c r="C171" s="305" t="s">
        <v>1838</v>
      </c>
      <c r="D171" s="305"/>
      <c r="E171" s="305"/>
      <c r="F171" s="328" t="s">
        <v>1890</v>
      </c>
      <c r="G171" s="305"/>
      <c r="H171" s="305" t="s">
        <v>1957</v>
      </c>
      <c r="I171" s="305" t="s">
        <v>1892</v>
      </c>
      <c r="J171" s="305" t="s">
        <v>1941</v>
      </c>
      <c r="K171" s="353"/>
    </row>
    <row r="172" spans="2:11" s="1" customFormat="1" ht="15" customHeight="1">
      <c r="B172" s="330"/>
      <c r="C172" s="305" t="s">
        <v>1895</v>
      </c>
      <c r="D172" s="305"/>
      <c r="E172" s="305"/>
      <c r="F172" s="328" t="s">
        <v>1896</v>
      </c>
      <c r="G172" s="305"/>
      <c r="H172" s="305" t="s">
        <v>1957</v>
      </c>
      <c r="I172" s="305" t="s">
        <v>1892</v>
      </c>
      <c r="J172" s="305">
        <v>50</v>
      </c>
      <c r="K172" s="353"/>
    </row>
    <row r="173" spans="2:11" s="1" customFormat="1" ht="15" customHeight="1">
      <c r="B173" s="330"/>
      <c r="C173" s="305" t="s">
        <v>1898</v>
      </c>
      <c r="D173" s="305"/>
      <c r="E173" s="305"/>
      <c r="F173" s="328" t="s">
        <v>1890</v>
      </c>
      <c r="G173" s="305"/>
      <c r="H173" s="305" t="s">
        <v>1957</v>
      </c>
      <c r="I173" s="305" t="s">
        <v>1900</v>
      </c>
      <c r="J173" s="305"/>
      <c r="K173" s="353"/>
    </row>
    <row r="174" spans="2:11" s="1" customFormat="1" ht="15" customHeight="1">
      <c r="B174" s="330"/>
      <c r="C174" s="305" t="s">
        <v>1909</v>
      </c>
      <c r="D174" s="305"/>
      <c r="E174" s="305"/>
      <c r="F174" s="328" t="s">
        <v>1896</v>
      </c>
      <c r="G174" s="305"/>
      <c r="H174" s="305" t="s">
        <v>1957</v>
      </c>
      <c r="I174" s="305" t="s">
        <v>1892</v>
      </c>
      <c r="J174" s="305">
        <v>50</v>
      </c>
      <c r="K174" s="353"/>
    </row>
    <row r="175" spans="2:11" s="1" customFormat="1" ht="15" customHeight="1">
      <c r="B175" s="330"/>
      <c r="C175" s="305" t="s">
        <v>1917</v>
      </c>
      <c r="D175" s="305"/>
      <c r="E175" s="305"/>
      <c r="F175" s="328" t="s">
        <v>1896</v>
      </c>
      <c r="G175" s="305"/>
      <c r="H175" s="305" t="s">
        <v>1957</v>
      </c>
      <c r="I175" s="305" t="s">
        <v>1892</v>
      </c>
      <c r="J175" s="305">
        <v>50</v>
      </c>
      <c r="K175" s="353"/>
    </row>
    <row r="176" spans="2:11" s="1" customFormat="1" ht="15" customHeight="1">
      <c r="B176" s="330"/>
      <c r="C176" s="305" t="s">
        <v>1915</v>
      </c>
      <c r="D176" s="305"/>
      <c r="E176" s="305"/>
      <c r="F176" s="328" t="s">
        <v>1896</v>
      </c>
      <c r="G176" s="305"/>
      <c r="H176" s="305" t="s">
        <v>1957</v>
      </c>
      <c r="I176" s="305" t="s">
        <v>1892</v>
      </c>
      <c r="J176" s="305">
        <v>50</v>
      </c>
      <c r="K176" s="353"/>
    </row>
    <row r="177" spans="2:11" s="1" customFormat="1" ht="15" customHeight="1">
      <c r="B177" s="330"/>
      <c r="C177" s="305" t="s">
        <v>129</v>
      </c>
      <c r="D177" s="305"/>
      <c r="E177" s="305"/>
      <c r="F177" s="328" t="s">
        <v>1890</v>
      </c>
      <c r="G177" s="305"/>
      <c r="H177" s="305" t="s">
        <v>1958</v>
      </c>
      <c r="I177" s="305" t="s">
        <v>1959</v>
      </c>
      <c r="J177" s="305"/>
      <c r="K177" s="353"/>
    </row>
    <row r="178" spans="2:11" s="1" customFormat="1" ht="15" customHeight="1">
      <c r="B178" s="330"/>
      <c r="C178" s="305" t="s">
        <v>56</v>
      </c>
      <c r="D178" s="305"/>
      <c r="E178" s="305"/>
      <c r="F178" s="328" t="s">
        <v>1890</v>
      </c>
      <c r="G178" s="305"/>
      <c r="H178" s="305" t="s">
        <v>1960</v>
      </c>
      <c r="I178" s="305" t="s">
        <v>1961</v>
      </c>
      <c r="J178" s="305">
        <v>1</v>
      </c>
      <c r="K178" s="353"/>
    </row>
    <row r="179" spans="2:11" s="1" customFormat="1" ht="15" customHeight="1">
      <c r="B179" s="330"/>
      <c r="C179" s="305" t="s">
        <v>52</v>
      </c>
      <c r="D179" s="305"/>
      <c r="E179" s="305"/>
      <c r="F179" s="328" t="s">
        <v>1890</v>
      </c>
      <c r="G179" s="305"/>
      <c r="H179" s="305" t="s">
        <v>1962</v>
      </c>
      <c r="I179" s="305" t="s">
        <v>1892</v>
      </c>
      <c r="J179" s="305">
        <v>20</v>
      </c>
      <c r="K179" s="353"/>
    </row>
    <row r="180" spans="2:11" s="1" customFormat="1" ht="15" customHeight="1">
      <c r="B180" s="330"/>
      <c r="C180" s="305" t="s">
        <v>53</v>
      </c>
      <c r="D180" s="305"/>
      <c r="E180" s="305"/>
      <c r="F180" s="328" t="s">
        <v>1890</v>
      </c>
      <c r="G180" s="305"/>
      <c r="H180" s="305" t="s">
        <v>1963</v>
      </c>
      <c r="I180" s="305" t="s">
        <v>1892</v>
      </c>
      <c r="J180" s="305">
        <v>255</v>
      </c>
      <c r="K180" s="353"/>
    </row>
    <row r="181" spans="2:11" s="1" customFormat="1" ht="15" customHeight="1">
      <c r="B181" s="330"/>
      <c r="C181" s="305" t="s">
        <v>130</v>
      </c>
      <c r="D181" s="305"/>
      <c r="E181" s="305"/>
      <c r="F181" s="328" t="s">
        <v>1890</v>
      </c>
      <c r="G181" s="305"/>
      <c r="H181" s="305" t="s">
        <v>1854</v>
      </c>
      <c r="I181" s="305" t="s">
        <v>1892</v>
      </c>
      <c r="J181" s="305">
        <v>10</v>
      </c>
      <c r="K181" s="353"/>
    </row>
    <row r="182" spans="2:11" s="1" customFormat="1" ht="15" customHeight="1">
      <c r="B182" s="330"/>
      <c r="C182" s="305" t="s">
        <v>131</v>
      </c>
      <c r="D182" s="305"/>
      <c r="E182" s="305"/>
      <c r="F182" s="328" t="s">
        <v>1890</v>
      </c>
      <c r="G182" s="305"/>
      <c r="H182" s="305" t="s">
        <v>1964</v>
      </c>
      <c r="I182" s="305" t="s">
        <v>1925</v>
      </c>
      <c r="J182" s="305"/>
      <c r="K182" s="353"/>
    </row>
    <row r="183" spans="2:11" s="1" customFormat="1" ht="15" customHeight="1">
      <c r="B183" s="330"/>
      <c r="C183" s="305" t="s">
        <v>1965</v>
      </c>
      <c r="D183" s="305"/>
      <c r="E183" s="305"/>
      <c r="F183" s="328" t="s">
        <v>1890</v>
      </c>
      <c r="G183" s="305"/>
      <c r="H183" s="305" t="s">
        <v>1966</v>
      </c>
      <c r="I183" s="305" t="s">
        <v>1925</v>
      </c>
      <c r="J183" s="305"/>
      <c r="K183" s="353"/>
    </row>
    <row r="184" spans="2:11" s="1" customFormat="1" ht="15" customHeight="1">
      <c r="B184" s="330"/>
      <c r="C184" s="305" t="s">
        <v>1954</v>
      </c>
      <c r="D184" s="305"/>
      <c r="E184" s="305"/>
      <c r="F184" s="328" t="s">
        <v>1890</v>
      </c>
      <c r="G184" s="305"/>
      <c r="H184" s="305" t="s">
        <v>1967</v>
      </c>
      <c r="I184" s="305" t="s">
        <v>1925</v>
      </c>
      <c r="J184" s="305"/>
      <c r="K184" s="353"/>
    </row>
    <row r="185" spans="2:11" s="1" customFormat="1" ht="15" customHeight="1">
      <c r="B185" s="330"/>
      <c r="C185" s="305" t="s">
        <v>133</v>
      </c>
      <c r="D185" s="305"/>
      <c r="E185" s="305"/>
      <c r="F185" s="328" t="s">
        <v>1896</v>
      </c>
      <c r="G185" s="305"/>
      <c r="H185" s="305" t="s">
        <v>1968</v>
      </c>
      <c r="I185" s="305" t="s">
        <v>1892</v>
      </c>
      <c r="J185" s="305">
        <v>50</v>
      </c>
      <c r="K185" s="353"/>
    </row>
    <row r="186" spans="2:11" s="1" customFormat="1" ht="15" customHeight="1">
      <c r="B186" s="330"/>
      <c r="C186" s="305" t="s">
        <v>1969</v>
      </c>
      <c r="D186" s="305"/>
      <c r="E186" s="305"/>
      <c r="F186" s="328" t="s">
        <v>1896</v>
      </c>
      <c r="G186" s="305"/>
      <c r="H186" s="305" t="s">
        <v>1970</v>
      </c>
      <c r="I186" s="305" t="s">
        <v>1971</v>
      </c>
      <c r="J186" s="305"/>
      <c r="K186" s="353"/>
    </row>
    <row r="187" spans="2:11" s="1" customFormat="1" ht="15" customHeight="1">
      <c r="B187" s="330"/>
      <c r="C187" s="305" t="s">
        <v>1972</v>
      </c>
      <c r="D187" s="305"/>
      <c r="E187" s="305"/>
      <c r="F187" s="328" t="s">
        <v>1896</v>
      </c>
      <c r="G187" s="305"/>
      <c r="H187" s="305" t="s">
        <v>1973</v>
      </c>
      <c r="I187" s="305" t="s">
        <v>1971</v>
      </c>
      <c r="J187" s="305"/>
      <c r="K187" s="353"/>
    </row>
    <row r="188" spans="2:11" s="1" customFormat="1" ht="15" customHeight="1">
      <c r="B188" s="330"/>
      <c r="C188" s="305" t="s">
        <v>1974</v>
      </c>
      <c r="D188" s="305"/>
      <c r="E188" s="305"/>
      <c r="F188" s="328" t="s">
        <v>1896</v>
      </c>
      <c r="G188" s="305"/>
      <c r="H188" s="305" t="s">
        <v>1975</v>
      </c>
      <c r="I188" s="305" t="s">
        <v>1971</v>
      </c>
      <c r="J188" s="305"/>
      <c r="K188" s="353"/>
    </row>
    <row r="189" spans="2:11" s="1" customFormat="1" ht="15" customHeight="1">
      <c r="B189" s="330"/>
      <c r="C189" s="366" t="s">
        <v>1976</v>
      </c>
      <c r="D189" s="305"/>
      <c r="E189" s="305"/>
      <c r="F189" s="328" t="s">
        <v>1896</v>
      </c>
      <c r="G189" s="305"/>
      <c r="H189" s="305" t="s">
        <v>1977</v>
      </c>
      <c r="I189" s="305" t="s">
        <v>1978</v>
      </c>
      <c r="J189" s="367" t="s">
        <v>1979</v>
      </c>
      <c r="K189" s="353"/>
    </row>
    <row r="190" spans="2:11" s="1" customFormat="1" ht="15" customHeight="1">
      <c r="B190" s="330"/>
      <c r="C190" s="366" t="s">
        <v>41</v>
      </c>
      <c r="D190" s="305"/>
      <c r="E190" s="305"/>
      <c r="F190" s="328" t="s">
        <v>1890</v>
      </c>
      <c r="G190" s="305"/>
      <c r="H190" s="302" t="s">
        <v>1980</v>
      </c>
      <c r="I190" s="305" t="s">
        <v>1981</v>
      </c>
      <c r="J190" s="305"/>
      <c r="K190" s="353"/>
    </row>
    <row r="191" spans="2:11" s="1" customFormat="1" ht="15" customHeight="1">
      <c r="B191" s="330"/>
      <c r="C191" s="366" t="s">
        <v>1982</v>
      </c>
      <c r="D191" s="305"/>
      <c r="E191" s="305"/>
      <c r="F191" s="328" t="s">
        <v>1890</v>
      </c>
      <c r="G191" s="305"/>
      <c r="H191" s="305" t="s">
        <v>1983</v>
      </c>
      <c r="I191" s="305" t="s">
        <v>1925</v>
      </c>
      <c r="J191" s="305"/>
      <c r="K191" s="353"/>
    </row>
    <row r="192" spans="2:11" s="1" customFormat="1" ht="15" customHeight="1">
      <c r="B192" s="330"/>
      <c r="C192" s="366" t="s">
        <v>1984</v>
      </c>
      <c r="D192" s="305"/>
      <c r="E192" s="305"/>
      <c r="F192" s="328" t="s">
        <v>1890</v>
      </c>
      <c r="G192" s="305"/>
      <c r="H192" s="305" t="s">
        <v>1985</v>
      </c>
      <c r="I192" s="305" t="s">
        <v>1925</v>
      </c>
      <c r="J192" s="305"/>
      <c r="K192" s="353"/>
    </row>
    <row r="193" spans="2:11" s="1" customFormat="1" ht="15" customHeight="1">
      <c r="B193" s="330"/>
      <c r="C193" s="366" t="s">
        <v>1986</v>
      </c>
      <c r="D193" s="305"/>
      <c r="E193" s="305"/>
      <c r="F193" s="328" t="s">
        <v>1896</v>
      </c>
      <c r="G193" s="305"/>
      <c r="H193" s="305" t="s">
        <v>1987</v>
      </c>
      <c r="I193" s="305" t="s">
        <v>1925</v>
      </c>
      <c r="J193" s="305"/>
      <c r="K193" s="353"/>
    </row>
    <row r="194" spans="2:11" s="1" customFormat="1" ht="15" customHeight="1">
      <c r="B194" s="359"/>
      <c r="C194" s="368"/>
      <c r="D194" s="339"/>
      <c r="E194" s="339"/>
      <c r="F194" s="339"/>
      <c r="G194" s="339"/>
      <c r="H194" s="339"/>
      <c r="I194" s="339"/>
      <c r="J194" s="339"/>
      <c r="K194" s="360"/>
    </row>
    <row r="195" spans="2:11" s="1" customFormat="1" ht="18.75" customHeight="1">
      <c r="B195" s="341"/>
      <c r="C195" s="351"/>
      <c r="D195" s="351"/>
      <c r="E195" s="351"/>
      <c r="F195" s="361"/>
      <c r="G195" s="351"/>
      <c r="H195" s="351"/>
      <c r="I195" s="351"/>
      <c r="J195" s="351"/>
      <c r="K195" s="341"/>
    </row>
    <row r="196" spans="2:11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pans="2:11" s="1" customFormat="1" ht="18.75" customHeight="1"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</row>
    <row r="198" spans="2:11" s="1" customFormat="1" ht="13.5">
      <c r="B198" s="292"/>
      <c r="C198" s="293"/>
      <c r="D198" s="293"/>
      <c r="E198" s="293"/>
      <c r="F198" s="293"/>
      <c r="G198" s="293"/>
      <c r="H198" s="293"/>
      <c r="I198" s="293"/>
      <c r="J198" s="293"/>
      <c r="K198" s="294"/>
    </row>
    <row r="199" spans="2:11" s="1" customFormat="1" ht="21">
      <c r="B199" s="295"/>
      <c r="C199" s="296" t="s">
        <v>1988</v>
      </c>
      <c r="D199" s="296"/>
      <c r="E199" s="296"/>
      <c r="F199" s="296"/>
      <c r="G199" s="296"/>
      <c r="H199" s="296"/>
      <c r="I199" s="296"/>
      <c r="J199" s="296"/>
      <c r="K199" s="297"/>
    </row>
    <row r="200" spans="2:11" s="1" customFormat="1" ht="25.5" customHeight="1">
      <c r="B200" s="295"/>
      <c r="C200" s="369" t="s">
        <v>1989</v>
      </c>
      <c r="D200" s="369"/>
      <c r="E200" s="369"/>
      <c r="F200" s="369" t="s">
        <v>1990</v>
      </c>
      <c r="G200" s="370"/>
      <c r="H200" s="369" t="s">
        <v>1991</v>
      </c>
      <c r="I200" s="369"/>
      <c r="J200" s="369"/>
      <c r="K200" s="297"/>
    </row>
    <row r="201" spans="2:11" s="1" customFormat="1" ht="5.25" customHeight="1">
      <c r="B201" s="330"/>
      <c r="C201" s="325"/>
      <c r="D201" s="325"/>
      <c r="E201" s="325"/>
      <c r="F201" s="325"/>
      <c r="G201" s="351"/>
      <c r="H201" s="325"/>
      <c r="I201" s="325"/>
      <c r="J201" s="325"/>
      <c r="K201" s="353"/>
    </row>
    <row r="202" spans="2:11" s="1" customFormat="1" ht="15" customHeight="1">
      <c r="B202" s="330"/>
      <c r="C202" s="305" t="s">
        <v>1981</v>
      </c>
      <c r="D202" s="305"/>
      <c r="E202" s="305"/>
      <c r="F202" s="328" t="s">
        <v>42</v>
      </c>
      <c r="G202" s="305"/>
      <c r="H202" s="305" t="s">
        <v>1992</v>
      </c>
      <c r="I202" s="305"/>
      <c r="J202" s="305"/>
      <c r="K202" s="353"/>
    </row>
    <row r="203" spans="2:11" s="1" customFormat="1" ht="15" customHeight="1">
      <c r="B203" s="330"/>
      <c r="C203" s="305"/>
      <c r="D203" s="305"/>
      <c r="E203" s="305"/>
      <c r="F203" s="328" t="s">
        <v>43</v>
      </c>
      <c r="G203" s="305"/>
      <c r="H203" s="305" t="s">
        <v>1993</v>
      </c>
      <c r="I203" s="305"/>
      <c r="J203" s="305"/>
      <c r="K203" s="353"/>
    </row>
    <row r="204" spans="2:11" s="1" customFormat="1" ht="15" customHeight="1">
      <c r="B204" s="330"/>
      <c r="C204" s="305"/>
      <c r="D204" s="305"/>
      <c r="E204" s="305"/>
      <c r="F204" s="328" t="s">
        <v>46</v>
      </c>
      <c r="G204" s="305"/>
      <c r="H204" s="305" t="s">
        <v>1994</v>
      </c>
      <c r="I204" s="305"/>
      <c r="J204" s="305"/>
      <c r="K204" s="353"/>
    </row>
    <row r="205" spans="2:11" s="1" customFormat="1" ht="15" customHeight="1">
      <c r="B205" s="330"/>
      <c r="C205" s="305"/>
      <c r="D205" s="305"/>
      <c r="E205" s="305"/>
      <c r="F205" s="328" t="s">
        <v>44</v>
      </c>
      <c r="G205" s="305"/>
      <c r="H205" s="305" t="s">
        <v>1995</v>
      </c>
      <c r="I205" s="305"/>
      <c r="J205" s="305"/>
      <c r="K205" s="353"/>
    </row>
    <row r="206" spans="2:11" s="1" customFormat="1" ht="15" customHeight="1">
      <c r="B206" s="330"/>
      <c r="C206" s="305"/>
      <c r="D206" s="305"/>
      <c r="E206" s="305"/>
      <c r="F206" s="328" t="s">
        <v>45</v>
      </c>
      <c r="G206" s="305"/>
      <c r="H206" s="305" t="s">
        <v>1996</v>
      </c>
      <c r="I206" s="305"/>
      <c r="J206" s="305"/>
      <c r="K206" s="353"/>
    </row>
    <row r="207" spans="2:11" s="1" customFormat="1" ht="15" customHeight="1">
      <c r="B207" s="330"/>
      <c r="C207" s="305"/>
      <c r="D207" s="305"/>
      <c r="E207" s="305"/>
      <c r="F207" s="328"/>
      <c r="G207" s="305"/>
      <c r="H207" s="305"/>
      <c r="I207" s="305"/>
      <c r="J207" s="305"/>
      <c r="K207" s="353"/>
    </row>
    <row r="208" spans="2:11" s="1" customFormat="1" ht="15" customHeight="1">
      <c r="B208" s="330"/>
      <c r="C208" s="305" t="s">
        <v>1937</v>
      </c>
      <c r="D208" s="305"/>
      <c r="E208" s="305"/>
      <c r="F208" s="328" t="s">
        <v>78</v>
      </c>
      <c r="G208" s="305"/>
      <c r="H208" s="305" t="s">
        <v>1997</v>
      </c>
      <c r="I208" s="305"/>
      <c r="J208" s="305"/>
      <c r="K208" s="353"/>
    </row>
    <row r="209" spans="2:11" s="1" customFormat="1" ht="15" customHeight="1">
      <c r="B209" s="330"/>
      <c r="C209" s="305"/>
      <c r="D209" s="305"/>
      <c r="E209" s="305"/>
      <c r="F209" s="328" t="s">
        <v>1832</v>
      </c>
      <c r="G209" s="305"/>
      <c r="H209" s="305" t="s">
        <v>1833</v>
      </c>
      <c r="I209" s="305"/>
      <c r="J209" s="305"/>
      <c r="K209" s="353"/>
    </row>
    <row r="210" spans="2:11" s="1" customFormat="1" ht="15" customHeight="1">
      <c r="B210" s="330"/>
      <c r="C210" s="305"/>
      <c r="D210" s="305"/>
      <c r="E210" s="305"/>
      <c r="F210" s="328" t="s">
        <v>1830</v>
      </c>
      <c r="G210" s="305"/>
      <c r="H210" s="305" t="s">
        <v>1998</v>
      </c>
      <c r="I210" s="305"/>
      <c r="J210" s="305"/>
      <c r="K210" s="353"/>
    </row>
    <row r="211" spans="2:11" s="1" customFormat="1" ht="15" customHeight="1">
      <c r="B211" s="371"/>
      <c r="C211" s="305"/>
      <c r="D211" s="305"/>
      <c r="E211" s="305"/>
      <c r="F211" s="328" t="s">
        <v>1834</v>
      </c>
      <c r="G211" s="366"/>
      <c r="H211" s="357" t="s">
        <v>1835</v>
      </c>
      <c r="I211" s="357"/>
      <c r="J211" s="357"/>
      <c r="K211" s="372"/>
    </row>
    <row r="212" spans="2:11" s="1" customFormat="1" ht="15" customHeight="1">
      <c r="B212" s="371"/>
      <c r="C212" s="305"/>
      <c r="D212" s="305"/>
      <c r="E212" s="305"/>
      <c r="F212" s="328" t="s">
        <v>1836</v>
      </c>
      <c r="G212" s="366"/>
      <c r="H212" s="357" t="s">
        <v>1583</v>
      </c>
      <c r="I212" s="357"/>
      <c r="J212" s="357"/>
      <c r="K212" s="372"/>
    </row>
    <row r="213" spans="2:11" s="1" customFormat="1" ht="15" customHeight="1">
      <c r="B213" s="371"/>
      <c r="C213" s="305"/>
      <c r="D213" s="305"/>
      <c r="E213" s="305"/>
      <c r="F213" s="328"/>
      <c r="G213" s="366"/>
      <c r="H213" s="357"/>
      <c r="I213" s="357"/>
      <c r="J213" s="357"/>
      <c r="K213" s="372"/>
    </row>
    <row r="214" spans="2:11" s="1" customFormat="1" ht="15" customHeight="1">
      <c r="B214" s="371"/>
      <c r="C214" s="305" t="s">
        <v>1961</v>
      </c>
      <c r="D214" s="305"/>
      <c r="E214" s="305"/>
      <c r="F214" s="328">
        <v>1</v>
      </c>
      <c r="G214" s="366"/>
      <c r="H214" s="357" t="s">
        <v>1999</v>
      </c>
      <c r="I214" s="357"/>
      <c r="J214" s="357"/>
      <c r="K214" s="372"/>
    </row>
    <row r="215" spans="2:11" s="1" customFormat="1" ht="15" customHeight="1">
      <c r="B215" s="371"/>
      <c r="C215" s="305"/>
      <c r="D215" s="305"/>
      <c r="E215" s="305"/>
      <c r="F215" s="328">
        <v>2</v>
      </c>
      <c r="G215" s="366"/>
      <c r="H215" s="357" t="s">
        <v>2000</v>
      </c>
      <c r="I215" s="357"/>
      <c r="J215" s="357"/>
      <c r="K215" s="372"/>
    </row>
    <row r="216" spans="2:11" s="1" customFormat="1" ht="15" customHeight="1">
      <c r="B216" s="371"/>
      <c r="C216" s="305"/>
      <c r="D216" s="305"/>
      <c r="E216" s="305"/>
      <c r="F216" s="328">
        <v>3</v>
      </c>
      <c r="G216" s="366"/>
      <c r="H216" s="357" t="s">
        <v>2001</v>
      </c>
      <c r="I216" s="357"/>
      <c r="J216" s="357"/>
      <c r="K216" s="372"/>
    </row>
    <row r="217" spans="2:11" s="1" customFormat="1" ht="15" customHeight="1">
      <c r="B217" s="371"/>
      <c r="C217" s="305"/>
      <c r="D217" s="305"/>
      <c r="E217" s="305"/>
      <c r="F217" s="328">
        <v>4</v>
      </c>
      <c r="G217" s="366"/>
      <c r="H217" s="357" t="s">
        <v>2002</v>
      </c>
      <c r="I217" s="357"/>
      <c r="J217" s="357"/>
      <c r="K217" s="372"/>
    </row>
    <row r="218" spans="2:11" s="1" customFormat="1" ht="12.75" customHeight="1">
      <c r="B218" s="373"/>
      <c r="C218" s="374"/>
      <c r="D218" s="374"/>
      <c r="E218" s="374"/>
      <c r="F218" s="374"/>
      <c r="G218" s="374"/>
      <c r="H218" s="374"/>
      <c r="I218" s="374"/>
      <c r="J218" s="374"/>
      <c r="K218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Hanáček Jan</cp:lastModifiedBy>
  <dcterms:created xsi:type="dcterms:W3CDTF">2022-03-22T11:20:39Z</dcterms:created>
  <dcterms:modified xsi:type="dcterms:W3CDTF">2022-03-22T11:20:50Z</dcterms:modified>
  <cp:category/>
  <cp:version/>
  <cp:contentType/>
  <cp:contentStatus/>
</cp:coreProperties>
</file>