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01_PRACOVNI\"/>
    </mc:Choice>
  </mc:AlternateContent>
  <bookViews>
    <workbookView xWindow="0" yWindow="0" windowWidth="0" windowHeight="0"/>
  </bookViews>
  <sheets>
    <sheet name="Rekapitulace stavby" sheetId="1" r:id="rId1"/>
    <sheet name="SO 01.01 - Stavební část ..." sheetId="2" r:id="rId2"/>
    <sheet name="SO 01.02 - Hromosvod - zp..." sheetId="3" r:id="rId3"/>
    <sheet name="SO 01.03 - Uzemnění - způ..." sheetId="4" r:id="rId4"/>
    <sheet name="SO 01.04 - Stavební část ..." sheetId="5" r:id="rId5"/>
    <sheet name="VRN 01 - Vedlejší rozpočt..." sheetId="6" r:id="rId6"/>
    <sheet name="VRN 02 - Vedlejší rozpočt..." sheetId="7" r:id="rId7"/>
    <sheet name="Pokyny pro vyplnění" sheetId="8" r:id="rId8"/>
  </sheets>
  <definedNames>
    <definedName name="_xlnm.Print_Area" localSheetId="0">'Rekapitulace stavby'!$D$4:$AO$36,'Rekapitulace stavby'!$C$42:$AQ$61</definedName>
    <definedName name="_xlnm.Print_Titles" localSheetId="0">'Rekapitulace stavby'!$52:$52</definedName>
    <definedName name="_xlnm._FilterDatabase" localSheetId="1" hidden="1">'SO 01.01 - Stavební část ...'!$C$103:$K$1005</definedName>
    <definedName name="_xlnm.Print_Area" localSheetId="1">'SO 01.01 - Stavební část ...'!$C$4:$J$39,'SO 01.01 - Stavební část ...'!$C$45:$J$85,'SO 01.01 - Stavební část ...'!$C$91:$K$1005</definedName>
    <definedName name="_xlnm.Print_Titles" localSheetId="1">'SO 01.01 - Stavební část ...'!$103:$103</definedName>
    <definedName name="_xlnm._FilterDatabase" localSheetId="2" hidden="1">'SO 01.02 - Hromosvod - zp...'!$C$84:$K$127</definedName>
    <definedName name="_xlnm.Print_Area" localSheetId="2">'SO 01.02 - Hromosvod - zp...'!$C$4:$J$39,'SO 01.02 - Hromosvod - zp...'!$C$45:$J$66,'SO 01.02 - Hromosvod - zp...'!$C$72:$K$127</definedName>
    <definedName name="_xlnm.Print_Titles" localSheetId="2">'SO 01.02 - Hromosvod - zp...'!$84:$84</definedName>
    <definedName name="_xlnm._FilterDatabase" localSheetId="3" hidden="1">'SO 01.03 - Uzemnění - způ...'!$C$84:$K$114</definedName>
    <definedName name="_xlnm.Print_Area" localSheetId="3">'SO 01.03 - Uzemnění - způ...'!$C$4:$J$39,'SO 01.03 - Uzemnění - způ...'!$C$45:$J$66,'SO 01.03 - Uzemnění - způ...'!$C$72:$K$114</definedName>
    <definedName name="_xlnm.Print_Titles" localSheetId="3">'SO 01.03 - Uzemnění - způ...'!$84:$84</definedName>
    <definedName name="_xlnm._FilterDatabase" localSheetId="4" hidden="1">'SO 01.04 - Stavební část ...'!$C$81:$K$118</definedName>
    <definedName name="_xlnm.Print_Area" localSheetId="4">'SO 01.04 - Stavební část ...'!$C$4:$J$39,'SO 01.04 - Stavební část ...'!$C$45:$J$63,'SO 01.04 - Stavební část ...'!$C$69:$K$118</definedName>
    <definedName name="_xlnm.Print_Titles" localSheetId="4">'SO 01.04 - Stavební část ...'!$81:$81</definedName>
    <definedName name="_xlnm._FilterDatabase" localSheetId="5" hidden="1">'VRN 01 - Vedlejší rozpočt...'!$C$92:$K$133</definedName>
    <definedName name="_xlnm.Print_Area" localSheetId="5">'VRN 01 - Vedlejší rozpočt...'!$C$4:$J$39,'VRN 01 - Vedlejší rozpočt...'!$C$45:$J$74,'VRN 01 - Vedlejší rozpočt...'!$C$80:$K$133</definedName>
    <definedName name="_xlnm.Print_Titles" localSheetId="5">'VRN 01 - Vedlejší rozpočt...'!$92:$92</definedName>
    <definedName name="_xlnm._FilterDatabase" localSheetId="6" hidden="1">'VRN 02 - Vedlejší rozpočt...'!$C$83:$K$99</definedName>
    <definedName name="_xlnm.Print_Area" localSheetId="6">'VRN 02 - Vedlejší rozpočt...'!$C$4:$J$39,'VRN 02 - Vedlejší rozpočt...'!$C$45:$J$65,'VRN 02 - Vedlejší rozpočt...'!$C$71:$K$99</definedName>
    <definedName name="_xlnm.Print_Titles" localSheetId="6">'VRN 02 - Vedlejší rozpočt...'!$83:$83</definedName>
    <definedName name="_xlnm.Print_Area" localSheetId="7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7" l="1" r="J37"/>
  <c r="J36"/>
  <c i="1" r="AY60"/>
  <c i="7" r="J35"/>
  <c i="1" r="AX60"/>
  <c i="7" r="BI98"/>
  <c r="BH98"/>
  <c r="BG98"/>
  <c r="BE98"/>
  <c r="T98"/>
  <c r="T97"/>
  <c r="T96"/>
  <c r="R98"/>
  <c r="R97"/>
  <c r="R96"/>
  <c r="P98"/>
  <c r="P97"/>
  <c r="P96"/>
  <c r="BI94"/>
  <c r="BH94"/>
  <c r="BG94"/>
  <c r="BE94"/>
  <c r="T94"/>
  <c r="R94"/>
  <c r="P94"/>
  <c r="BI92"/>
  <c r="BH92"/>
  <c r="BG92"/>
  <c r="BE92"/>
  <c r="T92"/>
  <c r="R92"/>
  <c r="P92"/>
  <c r="BI90"/>
  <c r="BH90"/>
  <c r="BG90"/>
  <c r="BE90"/>
  <c r="T90"/>
  <c r="R90"/>
  <c r="P90"/>
  <c r="BI87"/>
  <c r="BH87"/>
  <c r="BG87"/>
  <c r="BE87"/>
  <c r="T87"/>
  <c r="T86"/>
  <c r="R87"/>
  <c r="R86"/>
  <c r="P87"/>
  <c r="P86"/>
  <c r="J81"/>
  <c r="J80"/>
  <c r="F80"/>
  <c r="F78"/>
  <c r="E76"/>
  <c r="J55"/>
  <c r="J54"/>
  <c r="F54"/>
  <c r="F52"/>
  <c r="E50"/>
  <c r="J18"/>
  <c r="E18"/>
  <c r="F81"/>
  <c r="J17"/>
  <c r="J12"/>
  <c r="J78"/>
  <c r="E7"/>
  <c r="E74"/>
  <c i="6" r="J37"/>
  <c r="J36"/>
  <c i="1" r="AY59"/>
  <c i="6" r="J35"/>
  <c i="1" r="AX59"/>
  <c i="6" r="BI133"/>
  <c r="BH133"/>
  <c r="BG133"/>
  <c r="BE133"/>
  <c r="T133"/>
  <c r="R133"/>
  <c r="P133"/>
  <c r="BI132"/>
  <c r="BH132"/>
  <c r="BG132"/>
  <c r="BE132"/>
  <c r="T132"/>
  <c r="R132"/>
  <c r="P132"/>
  <c r="BI130"/>
  <c r="BH130"/>
  <c r="BG130"/>
  <c r="BE130"/>
  <c r="T130"/>
  <c r="T129"/>
  <c r="R130"/>
  <c r="R129"/>
  <c r="P130"/>
  <c r="P129"/>
  <c r="BI128"/>
  <c r="BH128"/>
  <c r="BG128"/>
  <c r="BE128"/>
  <c r="T128"/>
  <c r="R128"/>
  <c r="P128"/>
  <c r="BI126"/>
  <c r="BH126"/>
  <c r="BG126"/>
  <c r="BE126"/>
  <c r="T126"/>
  <c r="R126"/>
  <c r="P126"/>
  <c r="BI122"/>
  <c r="BH122"/>
  <c r="BG122"/>
  <c r="BE122"/>
  <c r="T122"/>
  <c r="T121"/>
  <c r="R122"/>
  <c r="R121"/>
  <c r="P122"/>
  <c r="P121"/>
  <c r="BI119"/>
  <c r="BH119"/>
  <c r="BG119"/>
  <c r="BE119"/>
  <c r="T119"/>
  <c r="T118"/>
  <c r="T117"/>
  <c r="R119"/>
  <c r="R118"/>
  <c r="R117"/>
  <c r="P119"/>
  <c r="P118"/>
  <c r="P117"/>
  <c r="BI115"/>
  <c r="BH115"/>
  <c r="BG115"/>
  <c r="BE115"/>
  <c r="T115"/>
  <c r="T114"/>
  <c r="R115"/>
  <c r="R114"/>
  <c r="P115"/>
  <c r="P114"/>
  <c r="BI112"/>
  <c r="BH112"/>
  <c r="BG112"/>
  <c r="BE112"/>
  <c r="T112"/>
  <c r="T111"/>
  <c r="R112"/>
  <c r="R111"/>
  <c r="P112"/>
  <c r="P111"/>
  <c r="BI109"/>
  <c r="BH109"/>
  <c r="BG109"/>
  <c r="BE109"/>
  <c r="T109"/>
  <c r="T108"/>
  <c r="R109"/>
  <c r="R108"/>
  <c r="P109"/>
  <c r="P108"/>
  <c r="BI106"/>
  <c r="BH106"/>
  <c r="BG106"/>
  <c r="BE106"/>
  <c r="T106"/>
  <c r="R106"/>
  <c r="P106"/>
  <c r="BI104"/>
  <c r="BH104"/>
  <c r="BG104"/>
  <c r="BE104"/>
  <c r="T104"/>
  <c r="R104"/>
  <c r="P104"/>
  <c r="BI101"/>
  <c r="BH101"/>
  <c r="BG101"/>
  <c r="BE101"/>
  <c r="T101"/>
  <c r="T100"/>
  <c r="R101"/>
  <c r="R100"/>
  <c r="P101"/>
  <c r="P100"/>
  <c r="BI98"/>
  <c r="BH98"/>
  <c r="BG98"/>
  <c r="BE98"/>
  <c r="T98"/>
  <c r="R98"/>
  <c r="P98"/>
  <c r="BI96"/>
  <c r="BH96"/>
  <c r="BG96"/>
  <c r="BE96"/>
  <c r="T96"/>
  <c r="R96"/>
  <c r="P96"/>
  <c r="J90"/>
  <c r="J89"/>
  <c r="F89"/>
  <c r="F87"/>
  <c r="E85"/>
  <c r="J55"/>
  <c r="J54"/>
  <c r="F54"/>
  <c r="F52"/>
  <c r="E50"/>
  <c r="J18"/>
  <c r="E18"/>
  <c r="F90"/>
  <c r="J17"/>
  <c r="J12"/>
  <c r="J87"/>
  <c r="E7"/>
  <c r="E83"/>
  <c i="5" r="J37"/>
  <c r="J36"/>
  <c i="1" r="AY58"/>
  <c i="5" r="J35"/>
  <c i="1" r="AX58"/>
  <c i="5" r="BI117"/>
  <c r="BH117"/>
  <c r="BG117"/>
  <c r="BE117"/>
  <c r="T117"/>
  <c r="T116"/>
  <c r="R117"/>
  <c r="R116"/>
  <c r="P117"/>
  <c r="P116"/>
  <c r="BI112"/>
  <c r="BH112"/>
  <c r="BG112"/>
  <c r="BE112"/>
  <c r="T112"/>
  <c r="R112"/>
  <c r="P112"/>
  <c r="BI110"/>
  <c r="BH110"/>
  <c r="BG110"/>
  <c r="BE110"/>
  <c r="T110"/>
  <c r="R110"/>
  <c r="P110"/>
  <c r="BI106"/>
  <c r="BH106"/>
  <c r="BG106"/>
  <c r="BE106"/>
  <c r="T106"/>
  <c r="R106"/>
  <c r="P106"/>
  <c r="BI104"/>
  <c r="BH104"/>
  <c r="BG104"/>
  <c r="BE104"/>
  <c r="T104"/>
  <c r="R104"/>
  <c r="P104"/>
  <c r="BI102"/>
  <c r="BH102"/>
  <c r="BG102"/>
  <c r="BE102"/>
  <c r="T102"/>
  <c r="R102"/>
  <c r="P102"/>
  <c r="BI98"/>
  <c r="BH98"/>
  <c r="BG98"/>
  <c r="BE98"/>
  <c r="T98"/>
  <c r="R98"/>
  <c r="P98"/>
  <c r="BI96"/>
  <c r="BH96"/>
  <c r="BG96"/>
  <c r="BE96"/>
  <c r="T96"/>
  <c r="R96"/>
  <c r="P96"/>
  <c r="BI92"/>
  <c r="BH92"/>
  <c r="BG92"/>
  <c r="BE92"/>
  <c r="T92"/>
  <c r="R92"/>
  <c r="P92"/>
  <c r="BI90"/>
  <c r="BH90"/>
  <c r="BG90"/>
  <c r="BE90"/>
  <c r="T90"/>
  <c r="R90"/>
  <c r="P90"/>
  <c r="BI88"/>
  <c r="BH88"/>
  <c r="BG88"/>
  <c r="BE88"/>
  <c r="T88"/>
  <c r="R88"/>
  <c r="P88"/>
  <c r="BI85"/>
  <c r="BH85"/>
  <c r="BG85"/>
  <c r="BE85"/>
  <c r="T85"/>
  <c r="R85"/>
  <c r="P85"/>
  <c r="J79"/>
  <c r="J78"/>
  <c r="F78"/>
  <c r="F76"/>
  <c r="E74"/>
  <c r="J55"/>
  <c r="J54"/>
  <c r="F54"/>
  <c r="F52"/>
  <c r="E50"/>
  <c r="J18"/>
  <c r="E18"/>
  <c r="F79"/>
  <c r="J17"/>
  <c r="J12"/>
  <c r="J76"/>
  <c r="E7"/>
  <c r="E72"/>
  <c i="4" r="J37"/>
  <c r="J36"/>
  <c i="1" r="AY57"/>
  <c i="4" r="J35"/>
  <c i="1" r="AX57"/>
  <c i="4" r="BI113"/>
  <c r="BH113"/>
  <c r="BG113"/>
  <c r="BE113"/>
  <c r="T113"/>
  <c r="R113"/>
  <c r="P113"/>
  <c r="BI111"/>
  <c r="BH111"/>
  <c r="BG111"/>
  <c r="BE111"/>
  <c r="T111"/>
  <c r="R111"/>
  <c r="P111"/>
  <c r="BI107"/>
  <c r="BH107"/>
  <c r="BG107"/>
  <c r="BE107"/>
  <c r="T107"/>
  <c r="R107"/>
  <c r="P107"/>
  <c r="BI106"/>
  <c r="BH106"/>
  <c r="BG106"/>
  <c r="BE106"/>
  <c r="T106"/>
  <c r="R106"/>
  <c r="P106"/>
  <c r="BI104"/>
  <c r="BH104"/>
  <c r="BG104"/>
  <c r="BE104"/>
  <c r="T104"/>
  <c r="R104"/>
  <c r="P104"/>
  <c r="BI103"/>
  <c r="BH103"/>
  <c r="BG103"/>
  <c r="BE103"/>
  <c r="T103"/>
  <c r="R103"/>
  <c r="P103"/>
  <c r="BI101"/>
  <c r="BH101"/>
  <c r="BG101"/>
  <c r="BE101"/>
  <c r="T101"/>
  <c r="R101"/>
  <c r="P101"/>
  <c r="BI99"/>
  <c r="BH99"/>
  <c r="BG99"/>
  <c r="BE99"/>
  <c r="T99"/>
  <c r="R99"/>
  <c r="P99"/>
  <c r="BI97"/>
  <c r="BH97"/>
  <c r="BG97"/>
  <c r="BE97"/>
  <c r="T97"/>
  <c r="R97"/>
  <c r="P97"/>
  <c r="BI96"/>
  <c r="BH96"/>
  <c r="BG96"/>
  <c r="BE96"/>
  <c r="T96"/>
  <c r="R96"/>
  <c r="P96"/>
  <c r="BI94"/>
  <c r="BH94"/>
  <c r="BG94"/>
  <c r="BE94"/>
  <c r="T94"/>
  <c r="R94"/>
  <c r="P94"/>
  <c r="BI92"/>
  <c r="BH92"/>
  <c r="BG92"/>
  <c r="BE92"/>
  <c r="T92"/>
  <c r="R92"/>
  <c r="P92"/>
  <c r="BI88"/>
  <c r="BH88"/>
  <c r="BG88"/>
  <c r="BE88"/>
  <c r="T88"/>
  <c r="T87"/>
  <c r="T86"/>
  <c r="R88"/>
  <c r="R87"/>
  <c r="R86"/>
  <c r="P88"/>
  <c r="P87"/>
  <c r="P86"/>
  <c r="J82"/>
  <c r="J81"/>
  <c r="F81"/>
  <c r="F79"/>
  <c r="E77"/>
  <c r="J55"/>
  <c r="J54"/>
  <c r="F54"/>
  <c r="F52"/>
  <c r="E50"/>
  <c r="J18"/>
  <c r="E18"/>
  <c r="F55"/>
  <c r="J17"/>
  <c r="J12"/>
  <c r="J52"/>
  <c r="E7"/>
  <c r="E75"/>
  <c i="3" r="J37"/>
  <c r="J36"/>
  <c i="1" r="AY56"/>
  <c i="3" r="J35"/>
  <c i="1" r="AX56"/>
  <c i="3" r="BI126"/>
  <c r="BH126"/>
  <c r="BG126"/>
  <c r="BE126"/>
  <c r="T126"/>
  <c r="T125"/>
  <c r="T124"/>
  <c r="R126"/>
  <c r="R125"/>
  <c r="R124"/>
  <c r="P126"/>
  <c r="P125"/>
  <c r="P124"/>
  <c r="BI122"/>
  <c r="BH122"/>
  <c r="BG122"/>
  <c r="BE122"/>
  <c r="T122"/>
  <c r="R122"/>
  <c r="P122"/>
  <c r="BI120"/>
  <c r="BH120"/>
  <c r="BG120"/>
  <c r="BE120"/>
  <c r="T120"/>
  <c r="R120"/>
  <c r="P120"/>
  <c r="BI118"/>
  <c r="BH118"/>
  <c r="BG118"/>
  <c r="BE118"/>
  <c r="T118"/>
  <c r="R118"/>
  <c r="P118"/>
  <c r="BI114"/>
  <c r="BH114"/>
  <c r="BG114"/>
  <c r="BE114"/>
  <c r="T114"/>
  <c r="R114"/>
  <c r="P114"/>
  <c r="BI113"/>
  <c r="BH113"/>
  <c r="BG113"/>
  <c r="BE113"/>
  <c r="T113"/>
  <c r="R113"/>
  <c r="P113"/>
  <c r="BI112"/>
  <c r="BH112"/>
  <c r="BG112"/>
  <c r="BE112"/>
  <c r="T112"/>
  <c r="R112"/>
  <c r="P112"/>
  <c r="BI111"/>
  <c r="BH111"/>
  <c r="BG111"/>
  <c r="BE111"/>
  <c r="T111"/>
  <c r="R111"/>
  <c r="P111"/>
  <c r="BI110"/>
  <c r="BH110"/>
  <c r="BG110"/>
  <c r="BE110"/>
  <c r="T110"/>
  <c r="R110"/>
  <c r="P110"/>
  <c r="BI109"/>
  <c r="BH109"/>
  <c r="BG109"/>
  <c r="BE109"/>
  <c r="T109"/>
  <c r="R109"/>
  <c r="P109"/>
  <c r="BI108"/>
  <c r="BH108"/>
  <c r="BG108"/>
  <c r="BE108"/>
  <c r="T108"/>
  <c r="R108"/>
  <c r="P108"/>
  <c r="BI106"/>
  <c r="BH106"/>
  <c r="BG106"/>
  <c r="BE106"/>
  <c r="T106"/>
  <c r="R106"/>
  <c r="P106"/>
  <c r="BI105"/>
  <c r="BH105"/>
  <c r="BG105"/>
  <c r="BE105"/>
  <c r="T105"/>
  <c r="R105"/>
  <c r="P105"/>
  <c r="BI104"/>
  <c r="BH104"/>
  <c r="BG104"/>
  <c r="BE104"/>
  <c r="T104"/>
  <c r="R104"/>
  <c r="P104"/>
  <c r="BI102"/>
  <c r="BH102"/>
  <c r="BG102"/>
  <c r="BE102"/>
  <c r="T102"/>
  <c r="R102"/>
  <c r="P102"/>
  <c r="BI101"/>
  <c r="BH101"/>
  <c r="BG101"/>
  <c r="BE101"/>
  <c r="T101"/>
  <c r="R101"/>
  <c r="P101"/>
  <c r="BI100"/>
  <c r="BH100"/>
  <c r="BG100"/>
  <c r="BE100"/>
  <c r="T100"/>
  <c r="R100"/>
  <c r="P100"/>
  <c r="BI98"/>
  <c r="BH98"/>
  <c r="BG98"/>
  <c r="BE98"/>
  <c r="T98"/>
  <c r="R98"/>
  <c r="P98"/>
  <c r="BI97"/>
  <c r="BH97"/>
  <c r="BG97"/>
  <c r="BE97"/>
  <c r="T97"/>
  <c r="R97"/>
  <c r="P97"/>
  <c r="BI96"/>
  <c r="BH96"/>
  <c r="BG96"/>
  <c r="BE96"/>
  <c r="T96"/>
  <c r="R96"/>
  <c r="P96"/>
  <c r="BI94"/>
  <c r="BH94"/>
  <c r="BG94"/>
  <c r="BE94"/>
  <c r="T94"/>
  <c r="R94"/>
  <c r="P94"/>
  <c r="BI93"/>
  <c r="BH93"/>
  <c r="BG93"/>
  <c r="BE93"/>
  <c r="T93"/>
  <c r="R93"/>
  <c r="P93"/>
  <c r="BI92"/>
  <c r="BH92"/>
  <c r="BG92"/>
  <c r="BE92"/>
  <c r="T92"/>
  <c r="R92"/>
  <c r="P92"/>
  <c r="BI90"/>
  <c r="BH90"/>
  <c r="BG90"/>
  <c r="BE90"/>
  <c r="T90"/>
  <c r="R90"/>
  <c r="P90"/>
  <c r="BI88"/>
  <c r="BH88"/>
  <c r="BG88"/>
  <c r="BE88"/>
  <c r="T88"/>
  <c r="R88"/>
  <c r="P88"/>
  <c r="J82"/>
  <c r="J81"/>
  <c r="F81"/>
  <c r="F79"/>
  <c r="E77"/>
  <c r="J55"/>
  <c r="J54"/>
  <c r="F54"/>
  <c r="F52"/>
  <c r="E50"/>
  <c r="J18"/>
  <c r="E18"/>
  <c r="F82"/>
  <c r="J17"/>
  <c r="J12"/>
  <c r="J79"/>
  <c r="E7"/>
  <c r="E75"/>
  <c i="2" r="J37"/>
  <c r="J36"/>
  <c i="1" r="AY55"/>
  <c i="2" r="J35"/>
  <c i="1" r="AX55"/>
  <c i="2" r="BI1002"/>
  <c r="BH1002"/>
  <c r="BG1002"/>
  <c r="BE1002"/>
  <c r="T1002"/>
  <c r="R1002"/>
  <c r="P1002"/>
  <c r="BI998"/>
  <c r="BH998"/>
  <c r="BG998"/>
  <c r="BE998"/>
  <c r="T998"/>
  <c r="R998"/>
  <c r="P998"/>
  <c r="BI996"/>
  <c r="BH996"/>
  <c r="BG996"/>
  <c r="BE996"/>
  <c r="T996"/>
  <c r="R996"/>
  <c r="P996"/>
  <c r="BI995"/>
  <c r="BH995"/>
  <c r="BG995"/>
  <c r="BE995"/>
  <c r="T995"/>
  <c r="R995"/>
  <c r="P995"/>
  <c r="BI994"/>
  <c r="BH994"/>
  <c r="BG994"/>
  <c r="BE994"/>
  <c r="T994"/>
  <c r="R994"/>
  <c r="P994"/>
  <c r="BI990"/>
  <c r="BH990"/>
  <c r="BG990"/>
  <c r="BE990"/>
  <c r="T990"/>
  <c r="R990"/>
  <c r="P990"/>
  <c r="BI986"/>
  <c r="BH986"/>
  <c r="BG986"/>
  <c r="BE986"/>
  <c r="T986"/>
  <c r="R986"/>
  <c r="P986"/>
  <c r="BI984"/>
  <c r="BH984"/>
  <c r="BG984"/>
  <c r="BE984"/>
  <c r="T984"/>
  <c r="R984"/>
  <c r="P984"/>
  <c r="BI982"/>
  <c r="BH982"/>
  <c r="BG982"/>
  <c r="BE982"/>
  <c r="T982"/>
  <c r="R982"/>
  <c r="P982"/>
  <c r="BI981"/>
  <c r="BH981"/>
  <c r="BG981"/>
  <c r="BE981"/>
  <c r="T981"/>
  <c r="R981"/>
  <c r="P981"/>
  <c r="BI977"/>
  <c r="BH977"/>
  <c r="BG977"/>
  <c r="BE977"/>
  <c r="T977"/>
  <c r="R977"/>
  <c r="P977"/>
  <c r="BI973"/>
  <c r="BH973"/>
  <c r="BG973"/>
  <c r="BE973"/>
  <c r="T973"/>
  <c r="R973"/>
  <c r="P973"/>
  <c r="BI970"/>
  <c r="BH970"/>
  <c r="BG970"/>
  <c r="BE970"/>
  <c r="T970"/>
  <c r="R970"/>
  <c r="P970"/>
  <c r="BI966"/>
  <c r="BH966"/>
  <c r="BG966"/>
  <c r="BE966"/>
  <c r="T966"/>
  <c r="R966"/>
  <c r="P966"/>
  <c r="BI964"/>
  <c r="BH964"/>
  <c r="BG964"/>
  <c r="BE964"/>
  <c r="T964"/>
  <c r="R964"/>
  <c r="P964"/>
  <c r="BI955"/>
  <c r="BH955"/>
  <c r="BG955"/>
  <c r="BE955"/>
  <c r="T955"/>
  <c r="R955"/>
  <c r="P955"/>
  <c r="BI944"/>
  <c r="BH944"/>
  <c r="BG944"/>
  <c r="BE944"/>
  <c r="T944"/>
  <c r="R944"/>
  <c r="P944"/>
  <c r="BI942"/>
  <c r="BH942"/>
  <c r="BG942"/>
  <c r="BE942"/>
  <c r="T942"/>
  <c r="R942"/>
  <c r="P942"/>
  <c r="BI940"/>
  <c r="BH940"/>
  <c r="BG940"/>
  <c r="BE940"/>
  <c r="T940"/>
  <c r="R940"/>
  <c r="P940"/>
  <c r="BI938"/>
  <c r="BH938"/>
  <c r="BG938"/>
  <c r="BE938"/>
  <c r="T938"/>
  <c r="R938"/>
  <c r="P938"/>
  <c r="BI936"/>
  <c r="BH936"/>
  <c r="BG936"/>
  <c r="BE936"/>
  <c r="T936"/>
  <c r="R936"/>
  <c r="P936"/>
  <c r="BI929"/>
  <c r="BH929"/>
  <c r="BG929"/>
  <c r="BE929"/>
  <c r="T929"/>
  <c r="R929"/>
  <c r="P929"/>
  <c r="BI926"/>
  <c r="BH926"/>
  <c r="BG926"/>
  <c r="BE926"/>
  <c r="T926"/>
  <c r="R926"/>
  <c r="P926"/>
  <c r="BI924"/>
  <c r="BH924"/>
  <c r="BG924"/>
  <c r="BE924"/>
  <c r="T924"/>
  <c r="R924"/>
  <c r="P924"/>
  <c r="BI918"/>
  <c r="BH918"/>
  <c r="BG918"/>
  <c r="BE918"/>
  <c r="T918"/>
  <c r="R918"/>
  <c r="P918"/>
  <c r="BI915"/>
  <c r="BH915"/>
  <c r="BG915"/>
  <c r="BE915"/>
  <c r="T915"/>
  <c r="R915"/>
  <c r="P915"/>
  <c r="BI912"/>
  <c r="BH912"/>
  <c r="BG912"/>
  <c r="BE912"/>
  <c r="T912"/>
  <c r="R912"/>
  <c r="P912"/>
  <c r="BI909"/>
  <c r="BH909"/>
  <c r="BG909"/>
  <c r="BE909"/>
  <c r="T909"/>
  <c r="R909"/>
  <c r="P909"/>
  <c r="BI906"/>
  <c r="BH906"/>
  <c r="BG906"/>
  <c r="BE906"/>
  <c r="T906"/>
  <c r="R906"/>
  <c r="P906"/>
  <c r="BI893"/>
  <c r="BH893"/>
  <c r="BG893"/>
  <c r="BE893"/>
  <c r="T893"/>
  <c r="R893"/>
  <c r="P893"/>
  <c r="BI891"/>
  <c r="BH891"/>
  <c r="BG891"/>
  <c r="BE891"/>
  <c r="T891"/>
  <c r="R891"/>
  <c r="P891"/>
  <c r="BI878"/>
  <c r="BH878"/>
  <c r="BG878"/>
  <c r="BE878"/>
  <c r="T878"/>
  <c r="R878"/>
  <c r="P878"/>
  <c r="BI868"/>
  <c r="BH868"/>
  <c r="BG868"/>
  <c r="BE868"/>
  <c r="T868"/>
  <c r="R868"/>
  <c r="P868"/>
  <c r="BI866"/>
  <c r="BH866"/>
  <c r="BG866"/>
  <c r="BE866"/>
  <c r="T866"/>
  <c r="R866"/>
  <c r="P866"/>
  <c r="BI859"/>
  <c r="BH859"/>
  <c r="BG859"/>
  <c r="BE859"/>
  <c r="T859"/>
  <c r="R859"/>
  <c r="P859"/>
  <c r="BI857"/>
  <c r="BH857"/>
  <c r="BG857"/>
  <c r="BE857"/>
  <c r="T857"/>
  <c r="R857"/>
  <c r="P857"/>
  <c r="BI844"/>
  <c r="BH844"/>
  <c r="BG844"/>
  <c r="BE844"/>
  <c r="T844"/>
  <c r="R844"/>
  <c r="P844"/>
  <c r="BI841"/>
  <c r="BH841"/>
  <c r="BG841"/>
  <c r="BE841"/>
  <c r="T841"/>
  <c r="R841"/>
  <c r="P841"/>
  <c r="BI839"/>
  <c r="BH839"/>
  <c r="BG839"/>
  <c r="BE839"/>
  <c r="T839"/>
  <c r="R839"/>
  <c r="P839"/>
  <c r="BI836"/>
  <c r="BH836"/>
  <c r="BG836"/>
  <c r="BE836"/>
  <c r="T836"/>
  <c r="R836"/>
  <c r="P836"/>
  <c r="BI833"/>
  <c r="BH833"/>
  <c r="BG833"/>
  <c r="BE833"/>
  <c r="T833"/>
  <c r="R833"/>
  <c r="P833"/>
  <c r="BI830"/>
  <c r="BH830"/>
  <c r="BG830"/>
  <c r="BE830"/>
  <c r="T830"/>
  <c r="R830"/>
  <c r="P830"/>
  <c r="BI827"/>
  <c r="BH827"/>
  <c r="BG827"/>
  <c r="BE827"/>
  <c r="T827"/>
  <c r="R827"/>
  <c r="P827"/>
  <c r="BI821"/>
  <c r="BH821"/>
  <c r="BG821"/>
  <c r="BE821"/>
  <c r="T821"/>
  <c r="R821"/>
  <c r="P821"/>
  <c r="BI806"/>
  <c r="BH806"/>
  <c r="BG806"/>
  <c r="BE806"/>
  <c r="T806"/>
  <c r="R806"/>
  <c r="P806"/>
  <c r="BI805"/>
  <c r="BH805"/>
  <c r="BG805"/>
  <c r="BE805"/>
  <c r="T805"/>
  <c r="R805"/>
  <c r="P805"/>
  <c r="BI804"/>
  <c r="BH804"/>
  <c r="BG804"/>
  <c r="BE804"/>
  <c r="T804"/>
  <c r="R804"/>
  <c r="P804"/>
  <c r="BI803"/>
  <c r="BH803"/>
  <c r="BG803"/>
  <c r="BE803"/>
  <c r="T803"/>
  <c r="R803"/>
  <c r="P803"/>
  <c r="BI802"/>
  <c r="BH802"/>
  <c r="BG802"/>
  <c r="BE802"/>
  <c r="T802"/>
  <c r="R802"/>
  <c r="P802"/>
  <c r="BI792"/>
  <c r="BH792"/>
  <c r="BG792"/>
  <c r="BE792"/>
  <c r="T792"/>
  <c r="R792"/>
  <c r="P792"/>
  <c r="BI790"/>
  <c r="BH790"/>
  <c r="BG790"/>
  <c r="BE790"/>
  <c r="T790"/>
  <c r="R790"/>
  <c r="P790"/>
  <c r="BI789"/>
  <c r="BH789"/>
  <c r="BG789"/>
  <c r="BE789"/>
  <c r="T789"/>
  <c r="R789"/>
  <c r="P789"/>
  <c r="BI785"/>
  <c r="BH785"/>
  <c r="BG785"/>
  <c r="BE785"/>
  <c r="T785"/>
  <c r="R785"/>
  <c r="P785"/>
  <c r="BI783"/>
  <c r="BH783"/>
  <c r="BG783"/>
  <c r="BE783"/>
  <c r="T783"/>
  <c r="R783"/>
  <c r="P783"/>
  <c r="BI782"/>
  <c r="BH782"/>
  <c r="BG782"/>
  <c r="BE782"/>
  <c r="T782"/>
  <c r="R782"/>
  <c r="P782"/>
  <c r="BI778"/>
  <c r="BH778"/>
  <c r="BG778"/>
  <c r="BE778"/>
  <c r="T778"/>
  <c r="R778"/>
  <c r="P778"/>
  <c r="BI777"/>
  <c r="BH777"/>
  <c r="BG777"/>
  <c r="BE777"/>
  <c r="T777"/>
  <c r="R777"/>
  <c r="P777"/>
  <c r="BI768"/>
  <c r="BH768"/>
  <c r="BG768"/>
  <c r="BE768"/>
  <c r="T768"/>
  <c r="R768"/>
  <c r="P768"/>
  <c r="BI767"/>
  <c r="BH767"/>
  <c r="BG767"/>
  <c r="BE767"/>
  <c r="T767"/>
  <c r="R767"/>
  <c r="P767"/>
  <c r="BI763"/>
  <c r="BH763"/>
  <c r="BG763"/>
  <c r="BE763"/>
  <c r="T763"/>
  <c r="R763"/>
  <c r="P763"/>
  <c r="BI762"/>
  <c r="BH762"/>
  <c r="BG762"/>
  <c r="BE762"/>
  <c r="T762"/>
  <c r="R762"/>
  <c r="P762"/>
  <c r="BI758"/>
  <c r="BH758"/>
  <c r="BG758"/>
  <c r="BE758"/>
  <c r="T758"/>
  <c r="R758"/>
  <c r="P758"/>
  <c r="BI757"/>
  <c r="BH757"/>
  <c r="BG757"/>
  <c r="BE757"/>
  <c r="T757"/>
  <c r="R757"/>
  <c r="P757"/>
  <c r="BI753"/>
  <c r="BH753"/>
  <c r="BG753"/>
  <c r="BE753"/>
  <c r="T753"/>
  <c r="R753"/>
  <c r="P753"/>
  <c r="BI752"/>
  <c r="BH752"/>
  <c r="BG752"/>
  <c r="BE752"/>
  <c r="T752"/>
  <c r="R752"/>
  <c r="P752"/>
  <c r="BI748"/>
  <c r="BH748"/>
  <c r="BG748"/>
  <c r="BE748"/>
  <c r="T748"/>
  <c r="R748"/>
  <c r="P748"/>
  <c r="BI745"/>
  <c r="BH745"/>
  <c r="BG745"/>
  <c r="BE745"/>
  <c r="T745"/>
  <c r="R745"/>
  <c r="P745"/>
  <c r="BI743"/>
  <c r="BH743"/>
  <c r="BG743"/>
  <c r="BE743"/>
  <c r="T743"/>
  <c r="R743"/>
  <c r="P743"/>
  <c r="BI740"/>
  <c r="BH740"/>
  <c r="BG740"/>
  <c r="BE740"/>
  <c r="T740"/>
  <c r="R740"/>
  <c r="P740"/>
  <c r="BI736"/>
  <c r="BH736"/>
  <c r="BG736"/>
  <c r="BE736"/>
  <c r="T736"/>
  <c r="R736"/>
  <c r="P736"/>
  <c r="BI730"/>
  <c r="BH730"/>
  <c r="BG730"/>
  <c r="BE730"/>
  <c r="T730"/>
  <c r="R730"/>
  <c r="P730"/>
  <c r="BI726"/>
  <c r="BH726"/>
  <c r="BG726"/>
  <c r="BE726"/>
  <c r="T726"/>
  <c r="R726"/>
  <c r="P726"/>
  <c r="BI722"/>
  <c r="BH722"/>
  <c r="BG722"/>
  <c r="BE722"/>
  <c r="T722"/>
  <c r="R722"/>
  <c r="P722"/>
  <c r="BI719"/>
  <c r="BH719"/>
  <c r="BG719"/>
  <c r="BE719"/>
  <c r="T719"/>
  <c r="R719"/>
  <c r="P719"/>
  <c r="BI715"/>
  <c r="BH715"/>
  <c r="BG715"/>
  <c r="BE715"/>
  <c r="T715"/>
  <c r="R715"/>
  <c r="P715"/>
  <c r="BI711"/>
  <c r="BH711"/>
  <c r="BG711"/>
  <c r="BE711"/>
  <c r="T711"/>
  <c r="R711"/>
  <c r="P711"/>
  <c r="BI707"/>
  <c r="BH707"/>
  <c r="BG707"/>
  <c r="BE707"/>
  <c r="T707"/>
  <c r="R707"/>
  <c r="P707"/>
  <c r="BI695"/>
  <c r="BH695"/>
  <c r="BG695"/>
  <c r="BE695"/>
  <c r="T695"/>
  <c r="R695"/>
  <c r="P695"/>
  <c r="BI683"/>
  <c r="BH683"/>
  <c r="BG683"/>
  <c r="BE683"/>
  <c r="T683"/>
  <c r="R683"/>
  <c r="P683"/>
  <c r="BI674"/>
  <c r="BH674"/>
  <c r="BG674"/>
  <c r="BE674"/>
  <c r="T674"/>
  <c r="R674"/>
  <c r="P674"/>
  <c r="BI670"/>
  <c r="BH670"/>
  <c r="BG670"/>
  <c r="BE670"/>
  <c r="T670"/>
  <c r="R670"/>
  <c r="P670"/>
  <c r="BI657"/>
  <c r="BH657"/>
  <c r="BG657"/>
  <c r="BE657"/>
  <c r="T657"/>
  <c r="R657"/>
  <c r="P657"/>
  <c r="BI654"/>
  <c r="BH654"/>
  <c r="BG654"/>
  <c r="BE654"/>
  <c r="T654"/>
  <c r="R654"/>
  <c r="P654"/>
  <c r="BI648"/>
  <c r="BH648"/>
  <c r="BG648"/>
  <c r="BE648"/>
  <c r="T648"/>
  <c r="R648"/>
  <c r="P648"/>
  <c r="BI645"/>
  <c r="BH645"/>
  <c r="BG645"/>
  <c r="BE645"/>
  <c r="T645"/>
  <c r="R645"/>
  <c r="P645"/>
  <c r="BI642"/>
  <c r="BH642"/>
  <c r="BG642"/>
  <c r="BE642"/>
  <c r="T642"/>
  <c r="R642"/>
  <c r="P642"/>
  <c r="BI639"/>
  <c r="BH639"/>
  <c r="BG639"/>
  <c r="BE639"/>
  <c r="T639"/>
  <c r="R639"/>
  <c r="P639"/>
  <c r="BI637"/>
  <c r="BH637"/>
  <c r="BG637"/>
  <c r="BE637"/>
  <c r="T637"/>
  <c r="R637"/>
  <c r="P637"/>
  <c r="BI634"/>
  <c r="BH634"/>
  <c r="BG634"/>
  <c r="BE634"/>
  <c r="T634"/>
  <c r="R634"/>
  <c r="P634"/>
  <c r="BI631"/>
  <c r="BH631"/>
  <c r="BG631"/>
  <c r="BE631"/>
  <c r="T631"/>
  <c r="R631"/>
  <c r="P631"/>
  <c r="BI624"/>
  <c r="BH624"/>
  <c r="BG624"/>
  <c r="BE624"/>
  <c r="T624"/>
  <c r="R624"/>
  <c r="P624"/>
  <c r="BI622"/>
  <c r="BH622"/>
  <c r="BG622"/>
  <c r="BE622"/>
  <c r="T622"/>
  <c r="R622"/>
  <c r="P622"/>
  <c r="BI619"/>
  <c r="BH619"/>
  <c r="BG619"/>
  <c r="BE619"/>
  <c r="T619"/>
  <c r="R619"/>
  <c r="P619"/>
  <c r="BI614"/>
  <c r="BH614"/>
  <c r="BG614"/>
  <c r="BE614"/>
  <c r="T614"/>
  <c r="R614"/>
  <c r="P614"/>
  <c r="BI610"/>
  <c r="BH610"/>
  <c r="BG610"/>
  <c r="BE610"/>
  <c r="T610"/>
  <c r="R610"/>
  <c r="P610"/>
  <c r="BI608"/>
  <c r="BH608"/>
  <c r="BG608"/>
  <c r="BE608"/>
  <c r="T608"/>
  <c r="R608"/>
  <c r="P608"/>
  <c r="BI605"/>
  <c r="BH605"/>
  <c r="BG605"/>
  <c r="BE605"/>
  <c r="T605"/>
  <c r="R605"/>
  <c r="P605"/>
  <c r="BI596"/>
  <c r="BH596"/>
  <c r="BG596"/>
  <c r="BE596"/>
  <c r="T596"/>
  <c r="R596"/>
  <c r="P596"/>
  <c r="BI593"/>
  <c r="BH593"/>
  <c r="BG593"/>
  <c r="BE593"/>
  <c r="T593"/>
  <c r="R593"/>
  <c r="P593"/>
  <c r="BI588"/>
  <c r="BH588"/>
  <c r="BG588"/>
  <c r="BE588"/>
  <c r="T588"/>
  <c r="R588"/>
  <c r="P588"/>
  <c r="BI583"/>
  <c r="BH583"/>
  <c r="BG583"/>
  <c r="BE583"/>
  <c r="T583"/>
  <c r="R583"/>
  <c r="P583"/>
  <c r="BI579"/>
  <c r="BH579"/>
  <c r="BG579"/>
  <c r="BE579"/>
  <c r="T579"/>
  <c r="R579"/>
  <c r="P579"/>
  <c r="BI577"/>
  <c r="BH577"/>
  <c r="BG577"/>
  <c r="BE577"/>
  <c r="T577"/>
  <c r="R577"/>
  <c r="P577"/>
  <c r="BI569"/>
  <c r="BH569"/>
  <c r="BG569"/>
  <c r="BE569"/>
  <c r="T569"/>
  <c r="R569"/>
  <c r="P569"/>
  <c r="BI565"/>
  <c r="BH565"/>
  <c r="BG565"/>
  <c r="BE565"/>
  <c r="T565"/>
  <c r="R565"/>
  <c r="P565"/>
  <c r="BI561"/>
  <c r="BH561"/>
  <c r="BG561"/>
  <c r="BE561"/>
  <c r="T561"/>
  <c r="R561"/>
  <c r="P561"/>
  <c r="BI554"/>
  <c r="BH554"/>
  <c r="BG554"/>
  <c r="BE554"/>
  <c r="T554"/>
  <c r="R554"/>
  <c r="P554"/>
  <c r="BI552"/>
  <c r="BH552"/>
  <c r="BG552"/>
  <c r="BE552"/>
  <c r="T552"/>
  <c r="R552"/>
  <c r="P552"/>
  <c r="BI548"/>
  <c r="BH548"/>
  <c r="BG548"/>
  <c r="BE548"/>
  <c r="T548"/>
  <c r="R548"/>
  <c r="P548"/>
  <c r="BI544"/>
  <c r="BH544"/>
  <c r="BG544"/>
  <c r="BE544"/>
  <c r="T544"/>
  <c r="R544"/>
  <c r="P544"/>
  <c r="BI541"/>
  <c r="BH541"/>
  <c r="BG541"/>
  <c r="BE541"/>
  <c r="T541"/>
  <c r="R541"/>
  <c r="P541"/>
  <c r="BI539"/>
  <c r="BH539"/>
  <c r="BG539"/>
  <c r="BE539"/>
  <c r="T539"/>
  <c r="R539"/>
  <c r="P539"/>
  <c r="BI537"/>
  <c r="BH537"/>
  <c r="BG537"/>
  <c r="BE537"/>
  <c r="T537"/>
  <c r="R537"/>
  <c r="P537"/>
  <c r="BI535"/>
  <c r="BH535"/>
  <c r="BG535"/>
  <c r="BE535"/>
  <c r="T535"/>
  <c r="R535"/>
  <c r="P535"/>
  <c r="BI533"/>
  <c r="BH533"/>
  <c r="BG533"/>
  <c r="BE533"/>
  <c r="T533"/>
  <c r="R533"/>
  <c r="P533"/>
  <c r="BI532"/>
  <c r="BH532"/>
  <c r="BG532"/>
  <c r="BE532"/>
  <c r="T532"/>
  <c r="R532"/>
  <c r="P532"/>
  <c r="BI530"/>
  <c r="BH530"/>
  <c r="BG530"/>
  <c r="BE530"/>
  <c r="T530"/>
  <c r="R530"/>
  <c r="P530"/>
  <c r="BI520"/>
  <c r="BH520"/>
  <c r="BG520"/>
  <c r="BE520"/>
  <c r="T520"/>
  <c r="R520"/>
  <c r="P520"/>
  <c r="BI510"/>
  <c r="BH510"/>
  <c r="BG510"/>
  <c r="BE510"/>
  <c r="T510"/>
  <c r="R510"/>
  <c r="P510"/>
  <c r="BI505"/>
  <c r="BH505"/>
  <c r="BG505"/>
  <c r="BE505"/>
  <c r="T505"/>
  <c r="R505"/>
  <c r="P505"/>
  <c r="BI503"/>
  <c r="BH503"/>
  <c r="BG503"/>
  <c r="BE503"/>
  <c r="T503"/>
  <c r="R503"/>
  <c r="P503"/>
  <c r="BI501"/>
  <c r="BH501"/>
  <c r="BG501"/>
  <c r="BE501"/>
  <c r="T501"/>
  <c r="R501"/>
  <c r="P501"/>
  <c r="BI488"/>
  <c r="BH488"/>
  <c r="BG488"/>
  <c r="BE488"/>
  <c r="T488"/>
  <c r="R488"/>
  <c r="P488"/>
  <c r="BI486"/>
  <c r="BH486"/>
  <c r="BG486"/>
  <c r="BE486"/>
  <c r="T486"/>
  <c r="R486"/>
  <c r="P486"/>
  <c r="BI484"/>
  <c r="BH484"/>
  <c r="BG484"/>
  <c r="BE484"/>
  <c r="T484"/>
  <c r="R484"/>
  <c r="P484"/>
  <c r="BI482"/>
  <c r="BH482"/>
  <c r="BG482"/>
  <c r="BE482"/>
  <c r="T482"/>
  <c r="R482"/>
  <c r="P482"/>
  <c r="BI479"/>
  <c r="BH479"/>
  <c r="BG479"/>
  <c r="BE479"/>
  <c r="T479"/>
  <c r="R479"/>
  <c r="P479"/>
  <c r="BI477"/>
  <c r="BH477"/>
  <c r="BG477"/>
  <c r="BE477"/>
  <c r="T477"/>
  <c r="R477"/>
  <c r="P477"/>
  <c r="BI472"/>
  <c r="BH472"/>
  <c r="BG472"/>
  <c r="BE472"/>
  <c r="T472"/>
  <c r="R472"/>
  <c r="P472"/>
  <c r="BI470"/>
  <c r="BH470"/>
  <c r="BG470"/>
  <c r="BE470"/>
  <c r="T470"/>
  <c r="R470"/>
  <c r="P470"/>
  <c r="BI464"/>
  <c r="BH464"/>
  <c r="BG464"/>
  <c r="BE464"/>
  <c r="T464"/>
  <c r="R464"/>
  <c r="P464"/>
  <c r="BI460"/>
  <c r="BH460"/>
  <c r="BG460"/>
  <c r="BE460"/>
  <c r="T460"/>
  <c r="R460"/>
  <c r="P460"/>
  <c r="BI455"/>
  <c r="BH455"/>
  <c r="BG455"/>
  <c r="BE455"/>
  <c r="T455"/>
  <c r="R455"/>
  <c r="P455"/>
  <c r="BI453"/>
  <c r="BH453"/>
  <c r="BG453"/>
  <c r="BE453"/>
  <c r="T453"/>
  <c r="R453"/>
  <c r="P453"/>
  <c r="BI445"/>
  <c r="BH445"/>
  <c r="BG445"/>
  <c r="BE445"/>
  <c r="T445"/>
  <c r="R445"/>
  <c r="P445"/>
  <c r="BI437"/>
  <c r="BH437"/>
  <c r="BG437"/>
  <c r="BE437"/>
  <c r="T437"/>
  <c r="R437"/>
  <c r="P437"/>
  <c r="BI435"/>
  <c r="BH435"/>
  <c r="BG435"/>
  <c r="BE435"/>
  <c r="T435"/>
  <c r="R435"/>
  <c r="P435"/>
  <c r="BI431"/>
  <c r="BH431"/>
  <c r="BG431"/>
  <c r="BE431"/>
  <c r="T431"/>
  <c r="R431"/>
  <c r="P431"/>
  <c r="BI427"/>
  <c r="BH427"/>
  <c r="BG427"/>
  <c r="BE427"/>
  <c r="T427"/>
  <c r="R427"/>
  <c r="P427"/>
  <c r="BI423"/>
  <c r="BH423"/>
  <c r="BG423"/>
  <c r="BE423"/>
  <c r="T423"/>
  <c r="R423"/>
  <c r="P423"/>
  <c r="BI421"/>
  <c r="BH421"/>
  <c r="BG421"/>
  <c r="BE421"/>
  <c r="T421"/>
  <c r="R421"/>
  <c r="P421"/>
  <c r="BI419"/>
  <c r="BH419"/>
  <c r="BG419"/>
  <c r="BE419"/>
  <c r="T419"/>
  <c r="R419"/>
  <c r="P419"/>
  <c r="BI416"/>
  <c r="BH416"/>
  <c r="BG416"/>
  <c r="BE416"/>
  <c r="T416"/>
  <c r="R416"/>
  <c r="P416"/>
  <c r="BI411"/>
  <c r="BH411"/>
  <c r="BG411"/>
  <c r="BE411"/>
  <c r="T411"/>
  <c r="R411"/>
  <c r="P411"/>
  <c r="BI407"/>
  <c r="BH407"/>
  <c r="BG407"/>
  <c r="BE407"/>
  <c r="T407"/>
  <c r="R407"/>
  <c r="P407"/>
  <c r="BI403"/>
  <c r="BH403"/>
  <c r="BG403"/>
  <c r="BE403"/>
  <c r="T403"/>
  <c r="R403"/>
  <c r="P403"/>
  <c r="BI399"/>
  <c r="BH399"/>
  <c r="BG399"/>
  <c r="BE399"/>
  <c r="T399"/>
  <c r="R399"/>
  <c r="P399"/>
  <c r="BI391"/>
  <c r="BH391"/>
  <c r="BG391"/>
  <c r="BE391"/>
  <c r="T391"/>
  <c r="R391"/>
  <c r="P391"/>
  <c r="BI387"/>
  <c r="BH387"/>
  <c r="BG387"/>
  <c r="BE387"/>
  <c r="T387"/>
  <c r="R387"/>
  <c r="P387"/>
  <c r="BI383"/>
  <c r="BH383"/>
  <c r="BG383"/>
  <c r="BE383"/>
  <c r="T383"/>
  <c r="R383"/>
  <c r="P383"/>
  <c r="BI381"/>
  <c r="BH381"/>
  <c r="BG381"/>
  <c r="BE381"/>
  <c r="T381"/>
  <c r="R381"/>
  <c r="P381"/>
  <c r="BI377"/>
  <c r="BH377"/>
  <c r="BG377"/>
  <c r="BE377"/>
  <c r="T377"/>
  <c r="R377"/>
  <c r="P377"/>
  <c r="BI374"/>
  <c r="BH374"/>
  <c r="BG374"/>
  <c r="BE374"/>
  <c r="T374"/>
  <c r="R374"/>
  <c r="P374"/>
  <c r="BI372"/>
  <c r="BH372"/>
  <c r="BG372"/>
  <c r="BE372"/>
  <c r="T372"/>
  <c r="R372"/>
  <c r="P372"/>
  <c r="BI368"/>
  <c r="BH368"/>
  <c r="BG368"/>
  <c r="BE368"/>
  <c r="T368"/>
  <c r="R368"/>
  <c r="P368"/>
  <c r="BI366"/>
  <c r="BH366"/>
  <c r="BG366"/>
  <c r="BE366"/>
  <c r="T366"/>
  <c r="R366"/>
  <c r="P366"/>
  <c r="BI364"/>
  <c r="BH364"/>
  <c r="BG364"/>
  <c r="BE364"/>
  <c r="T364"/>
  <c r="R364"/>
  <c r="P364"/>
  <c r="BI360"/>
  <c r="BH360"/>
  <c r="BG360"/>
  <c r="BE360"/>
  <c r="T360"/>
  <c r="R360"/>
  <c r="P360"/>
  <c r="BI357"/>
  <c r="BH357"/>
  <c r="BG357"/>
  <c r="BE357"/>
  <c r="T357"/>
  <c r="R357"/>
  <c r="P357"/>
  <c r="BI350"/>
  <c r="BH350"/>
  <c r="BG350"/>
  <c r="BE350"/>
  <c r="T350"/>
  <c r="R350"/>
  <c r="P350"/>
  <c r="BI346"/>
  <c r="BH346"/>
  <c r="BG346"/>
  <c r="BE346"/>
  <c r="T346"/>
  <c r="R346"/>
  <c r="P346"/>
  <c r="BI343"/>
  <c r="BH343"/>
  <c r="BG343"/>
  <c r="BE343"/>
  <c r="T343"/>
  <c r="R343"/>
  <c r="P343"/>
  <c r="BI338"/>
  <c r="BH338"/>
  <c r="BG338"/>
  <c r="BE338"/>
  <c r="T338"/>
  <c r="R338"/>
  <c r="P338"/>
  <c r="BI334"/>
  <c r="BH334"/>
  <c r="BG334"/>
  <c r="BE334"/>
  <c r="T334"/>
  <c r="R334"/>
  <c r="P334"/>
  <c r="BI329"/>
  <c r="BH329"/>
  <c r="BG329"/>
  <c r="BE329"/>
  <c r="T329"/>
  <c r="R329"/>
  <c r="P329"/>
  <c r="BI325"/>
  <c r="BH325"/>
  <c r="BG325"/>
  <c r="BE325"/>
  <c r="T325"/>
  <c r="R325"/>
  <c r="P325"/>
  <c r="BI321"/>
  <c r="BH321"/>
  <c r="BG321"/>
  <c r="BE321"/>
  <c r="T321"/>
  <c r="R321"/>
  <c r="P321"/>
  <c r="BI319"/>
  <c r="BH319"/>
  <c r="BG319"/>
  <c r="BE319"/>
  <c r="T319"/>
  <c r="R319"/>
  <c r="P319"/>
  <c r="BI316"/>
  <c r="BH316"/>
  <c r="BG316"/>
  <c r="BE316"/>
  <c r="T316"/>
  <c r="R316"/>
  <c r="P316"/>
  <c r="BI313"/>
  <c r="BH313"/>
  <c r="BG313"/>
  <c r="BE313"/>
  <c r="T313"/>
  <c r="R313"/>
  <c r="P313"/>
  <c r="BI308"/>
  <c r="BH308"/>
  <c r="BG308"/>
  <c r="BE308"/>
  <c r="T308"/>
  <c r="R308"/>
  <c r="P308"/>
  <c r="BI306"/>
  <c r="BH306"/>
  <c r="BG306"/>
  <c r="BE306"/>
  <c r="T306"/>
  <c r="R306"/>
  <c r="P306"/>
  <c r="BI301"/>
  <c r="BH301"/>
  <c r="BG301"/>
  <c r="BE301"/>
  <c r="T301"/>
  <c r="R301"/>
  <c r="P301"/>
  <c r="BI299"/>
  <c r="BH299"/>
  <c r="BG299"/>
  <c r="BE299"/>
  <c r="T299"/>
  <c r="R299"/>
  <c r="P299"/>
  <c r="BI277"/>
  <c r="BH277"/>
  <c r="BG277"/>
  <c r="BE277"/>
  <c r="T277"/>
  <c r="R277"/>
  <c r="P277"/>
  <c r="BI272"/>
  <c r="BH272"/>
  <c r="BG272"/>
  <c r="BE272"/>
  <c r="T272"/>
  <c r="R272"/>
  <c r="P272"/>
  <c r="BI267"/>
  <c r="BH267"/>
  <c r="BG267"/>
  <c r="BE267"/>
  <c r="T267"/>
  <c r="R267"/>
  <c r="P267"/>
  <c r="BI261"/>
  <c r="BH261"/>
  <c r="BG261"/>
  <c r="BE261"/>
  <c r="T261"/>
  <c r="R261"/>
  <c r="P261"/>
  <c r="BI259"/>
  <c r="BH259"/>
  <c r="BG259"/>
  <c r="BE259"/>
  <c r="T259"/>
  <c r="R259"/>
  <c r="P259"/>
  <c r="BI254"/>
  <c r="BH254"/>
  <c r="BG254"/>
  <c r="BE254"/>
  <c r="T254"/>
  <c r="R254"/>
  <c r="P254"/>
  <c r="BI250"/>
  <c r="BH250"/>
  <c r="BG250"/>
  <c r="BE250"/>
  <c r="T250"/>
  <c r="R250"/>
  <c r="P250"/>
  <c r="BI241"/>
  <c r="BH241"/>
  <c r="BG241"/>
  <c r="BE241"/>
  <c r="T241"/>
  <c r="R241"/>
  <c r="P241"/>
  <c r="BI229"/>
  <c r="BH229"/>
  <c r="BG229"/>
  <c r="BE229"/>
  <c r="T229"/>
  <c r="R229"/>
  <c r="P229"/>
  <c r="BI220"/>
  <c r="BH220"/>
  <c r="BG220"/>
  <c r="BE220"/>
  <c r="T220"/>
  <c r="R220"/>
  <c r="P220"/>
  <c r="BI216"/>
  <c r="BH216"/>
  <c r="BG216"/>
  <c r="BE216"/>
  <c r="T216"/>
  <c r="R216"/>
  <c r="P216"/>
  <c r="BI214"/>
  <c r="BH214"/>
  <c r="BG214"/>
  <c r="BE214"/>
  <c r="T214"/>
  <c r="R214"/>
  <c r="P214"/>
  <c r="BI207"/>
  <c r="BH207"/>
  <c r="BG207"/>
  <c r="BE207"/>
  <c r="T207"/>
  <c r="R207"/>
  <c r="P207"/>
  <c r="BI203"/>
  <c r="BH203"/>
  <c r="BG203"/>
  <c r="BE203"/>
  <c r="T203"/>
  <c r="R203"/>
  <c r="P203"/>
  <c r="BI196"/>
  <c r="BH196"/>
  <c r="BG196"/>
  <c r="BE196"/>
  <c r="T196"/>
  <c r="R196"/>
  <c r="P196"/>
  <c r="BI192"/>
  <c r="BH192"/>
  <c r="BG192"/>
  <c r="BE192"/>
  <c r="T192"/>
  <c r="R192"/>
  <c r="P192"/>
  <c r="BI187"/>
  <c r="BH187"/>
  <c r="BG187"/>
  <c r="BE187"/>
  <c r="T187"/>
  <c r="R187"/>
  <c r="P187"/>
  <c r="BI183"/>
  <c r="BH183"/>
  <c r="BG183"/>
  <c r="BE183"/>
  <c r="T183"/>
  <c r="R183"/>
  <c r="P183"/>
  <c r="BI178"/>
  <c r="BH178"/>
  <c r="BG178"/>
  <c r="BE178"/>
  <c r="T178"/>
  <c r="R178"/>
  <c r="P178"/>
  <c r="BI174"/>
  <c r="BH174"/>
  <c r="BG174"/>
  <c r="BE174"/>
  <c r="T174"/>
  <c r="R174"/>
  <c r="P174"/>
  <c r="BI170"/>
  <c r="BH170"/>
  <c r="BG170"/>
  <c r="BE170"/>
  <c r="T170"/>
  <c r="R170"/>
  <c r="P170"/>
  <c r="BI166"/>
  <c r="BH166"/>
  <c r="BG166"/>
  <c r="BE166"/>
  <c r="T166"/>
  <c r="R166"/>
  <c r="P166"/>
  <c r="BI164"/>
  <c r="BH164"/>
  <c r="BG164"/>
  <c r="BE164"/>
  <c r="T164"/>
  <c r="R164"/>
  <c r="P164"/>
  <c r="BI162"/>
  <c r="BH162"/>
  <c r="BG162"/>
  <c r="BE162"/>
  <c r="T162"/>
  <c r="R162"/>
  <c r="P162"/>
  <c r="BI158"/>
  <c r="BH158"/>
  <c r="BG158"/>
  <c r="BE158"/>
  <c r="T158"/>
  <c r="R158"/>
  <c r="P158"/>
  <c r="BI149"/>
  <c r="BH149"/>
  <c r="BG149"/>
  <c r="BE149"/>
  <c r="T149"/>
  <c r="R149"/>
  <c r="P149"/>
  <c r="BI146"/>
  <c r="BH146"/>
  <c r="BG146"/>
  <c r="BE146"/>
  <c r="T146"/>
  <c r="R146"/>
  <c r="P146"/>
  <c r="BI143"/>
  <c r="BH143"/>
  <c r="BG143"/>
  <c r="BE143"/>
  <c r="T143"/>
  <c r="R143"/>
  <c r="P143"/>
  <c r="BI138"/>
  <c r="BH138"/>
  <c r="BG138"/>
  <c r="BE138"/>
  <c r="T138"/>
  <c r="R138"/>
  <c r="P138"/>
  <c r="BI134"/>
  <c r="BH134"/>
  <c r="BG134"/>
  <c r="BE134"/>
  <c r="T134"/>
  <c r="R134"/>
  <c r="P134"/>
  <c r="BI132"/>
  <c r="BH132"/>
  <c r="BG132"/>
  <c r="BE132"/>
  <c r="T132"/>
  <c r="R132"/>
  <c r="P132"/>
  <c r="BI128"/>
  <c r="BH128"/>
  <c r="BG128"/>
  <c r="BE128"/>
  <c r="T128"/>
  <c r="R128"/>
  <c r="P128"/>
  <c r="BI125"/>
  <c r="BH125"/>
  <c r="BG125"/>
  <c r="BE125"/>
  <c r="T125"/>
  <c r="R125"/>
  <c r="P125"/>
  <c r="BI123"/>
  <c r="BH123"/>
  <c r="BG123"/>
  <c r="BE123"/>
  <c r="T123"/>
  <c r="R123"/>
  <c r="P123"/>
  <c r="BI121"/>
  <c r="BH121"/>
  <c r="BG121"/>
  <c r="BE121"/>
  <c r="T121"/>
  <c r="R121"/>
  <c r="P121"/>
  <c r="BI115"/>
  <c r="BH115"/>
  <c r="BG115"/>
  <c r="BE115"/>
  <c r="T115"/>
  <c r="R115"/>
  <c r="P115"/>
  <c r="BI111"/>
  <c r="BH111"/>
  <c r="BG111"/>
  <c r="BE111"/>
  <c r="T111"/>
  <c r="R111"/>
  <c r="P111"/>
  <c r="BI107"/>
  <c r="BH107"/>
  <c r="BG107"/>
  <c r="BE107"/>
  <c r="T107"/>
  <c r="R107"/>
  <c r="P107"/>
  <c r="J101"/>
  <c r="J100"/>
  <c r="F100"/>
  <c r="F98"/>
  <c r="E96"/>
  <c r="J55"/>
  <c r="J54"/>
  <c r="F54"/>
  <c r="F52"/>
  <c r="E50"/>
  <c r="J18"/>
  <c r="E18"/>
  <c r="F55"/>
  <c r="J17"/>
  <c r="J12"/>
  <c r="J98"/>
  <c r="E7"/>
  <c r="E48"/>
  <c i="1" r="L50"/>
  <c r="AM50"/>
  <c r="AM49"/>
  <c r="L49"/>
  <c r="AM47"/>
  <c r="L47"/>
  <c r="L45"/>
  <c r="L44"/>
  <c i="2" r="J955"/>
  <c r="J857"/>
  <c r="BK711"/>
  <c r="BK608"/>
  <c r="J532"/>
  <c r="BK416"/>
  <c r="BK301"/>
  <c r="BK143"/>
  <c r="BK940"/>
  <c r="BK912"/>
  <c r="BK785"/>
  <c r="J657"/>
  <c r="J596"/>
  <c r="BK399"/>
  <c r="BK241"/>
  <c r="J164"/>
  <c r="J128"/>
  <c r="BK984"/>
  <c r="BK966"/>
  <c r="J631"/>
  <c r="J579"/>
  <c r="BK539"/>
  <c r="BK435"/>
  <c r="J366"/>
  <c r="BK299"/>
  <c r="J192"/>
  <c r="BK998"/>
  <c r="J839"/>
  <c r="J783"/>
  <c r="J753"/>
  <c r="J726"/>
  <c r="BK657"/>
  <c r="BK596"/>
  <c r="J537"/>
  <c r="BK482"/>
  <c r="BK431"/>
  <c r="BK364"/>
  <c r="J306"/>
  <c r="BK192"/>
  <c r="BK164"/>
  <c r="BK111"/>
  <c i="3" r="BK108"/>
  <c r="J98"/>
  <c r="J92"/>
  <c r="BK109"/>
  <c r="BK88"/>
  <c r="J93"/>
  <c i="4" r="BK88"/>
  <c r="BK94"/>
  <c r="BK99"/>
  <c r="BK97"/>
  <c i="5" r="BK104"/>
  <c r="BK112"/>
  <c r="J102"/>
  <c i="6" r="BK122"/>
  <c r="J112"/>
  <c r="J109"/>
  <c r="J106"/>
  <c i="7" r="BK90"/>
  <c r="BK87"/>
  <c i="2" r="J166"/>
  <c r="J995"/>
  <c r="BK924"/>
  <c r="J830"/>
  <c r="J767"/>
  <c r="J670"/>
  <c r="J486"/>
  <c r="BK407"/>
  <c r="J259"/>
  <c r="BK973"/>
  <c r="J722"/>
  <c r="BK619"/>
  <c r="J548"/>
  <c r="BK479"/>
  <c r="J381"/>
  <c r="J308"/>
  <c r="BK123"/>
  <c r="BK868"/>
  <c r="BK833"/>
  <c r="J782"/>
  <c r="J752"/>
  <c r="BK719"/>
  <c r="J634"/>
  <c r="BK561"/>
  <c r="BK501"/>
  <c r="J423"/>
  <c r="BK368"/>
  <c r="BK308"/>
  <c r="BK196"/>
  <c r="J174"/>
  <c i="3" r="J126"/>
  <c r="J102"/>
  <c r="J120"/>
  <c r="J104"/>
  <c r="BK122"/>
  <c r="BK111"/>
  <c r="J109"/>
  <c r="BK92"/>
  <c i="4" r="J111"/>
  <c r="BK92"/>
  <c r="J96"/>
  <c i="5" r="BK110"/>
  <c r="BK102"/>
  <c r="BK106"/>
  <c i="6" r="BK119"/>
  <c r="BK109"/>
  <c r="BK112"/>
  <c r="BK115"/>
  <c i="2" r="J990"/>
  <c r="J859"/>
  <c r="J762"/>
  <c r="J619"/>
  <c r="BK544"/>
  <c r="BK421"/>
  <c r="J277"/>
  <c r="J162"/>
  <c r="BK938"/>
  <c r="BK909"/>
  <c r="BK782"/>
  <c r="J745"/>
  <c r="J707"/>
  <c r="J610"/>
  <c r="BK588"/>
  <c r="J343"/>
  <c r="J986"/>
  <c r="J790"/>
  <c r="BK757"/>
  <c r="BK614"/>
  <c r="BK403"/>
  <c r="J261"/>
  <c r="BK125"/>
  <c r="BK926"/>
  <c r="J841"/>
  <c r="J827"/>
  <c r="J805"/>
  <c r="BK648"/>
  <c r="BK427"/>
  <c r="BK316"/>
  <c r="J250"/>
  <c r="J501"/>
  <c r="BK437"/>
  <c r="BK277"/>
  <c r="J149"/>
  <c r="BK986"/>
  <c r="J802"/>
  <c r="J777"/>
  <c r="J637"/>
  <c r="J533"/>
  <c r="BK455"/>
  <c r="J319"/>
  <c r="J196"/>
  <c r="BK107"/>
  <c r="BK942"/>
  <c r="J918"/>
  <c r="BK802"/>
  <c r="J730"/>
  <c r="BK554"/>
  <c r="BK411"/>
  <c r="J357"/>
  <c r="BK229"/>
  <c r="BK149"/>
  <c r="J115"/>
  <c r="J977"/>
  <c r="J695"/>
  <c r="J605"/>
  <c r="BK565"/>
  <c r="BK532"/>
  <c r="J411"/>
  <c r="J316"/>
  <c r="BK158"/>
  <c r="BK995"/>
  <c r="J844"/>
  <c r="J792"/>
  <c r="BK758"/>
  <c r="BK736"/>
  <c r="BK631"/>
  <c r="J554"/>
  <c r="J488"/>
  <c r="J453"/>
  <c r="J383"/>
  <c r="J338"/>
  <c r="J241"/>
  <c r="J178"/>
  <c r="BK132"/>
  <c i="3" r="BK104"/>
  <c r="J112"/>
  <c r="BK102"/>
  <c r="BK120"/>
  <c r="BK98"/>
  <c r="J105"/>
  <c r="J88"/>
  <c i="4" r="J107"/>
  <c r="J88"/>
  <c r="J99"/>
  <c i="5" r="BK117"/>
  <c r="J98"/>
  <c r="J104"/>
  <c r="BK85"/>
  <c i="6" r="J98"/>
  <c r="J132"/>
  <c r="BK96"/>
  <c i="7" r="J90"/>
  <c r="BK92"/>
  <c i="2" r="BK203"/>
  <c r="J1002"/>
  <c r="BK929"/>
  <c r="J912"/>
  <c r="BK803"/>
  <c r="J719"/>
  <c r="J639"/>
  <c r="J445"/>
  <c r="BK329"/>
  <c r="BK982"/>
  <c r="J973"/>
  <c r="BK964"/>
  <c r="BK634"/>
  <c r="BK569"/>
  <c r="J520"/>
  <c r="J407"/>
  <c r="BK259"/>
  <c r="J143"/>
  <c r="BK906"/>
  <c r="BK827"/>
  <c r="J763"/>
  <c r="BK740"/>
  <c r="BK670"/>
  <c r="BK624"/>
  <c r="J539"/>
  <c r="J484"/>
  <c r="BK445"/>
  <c r="J360"/>
  <c r="J301"/>
  <c r="BK214"/>
  <c r="J146"/>
  <c i="3" r="BK118"/>
  <c r="J96"/>
  <c r="BK106"/>
  <c r="BK90"/>
  <c r="J94"/>
  <c r="BK94"/>
  <c i="4" r="J103"/>
  <c r="BK101"/>
  <c r="J101"/>
  <c i="5" r="J112"/>
  <c r="J85"/>
  <c r="BK90"/>
  <c r="J92"/>
  <c i="6" r="BK128"/>
  <c r="J119"/>
  <c r="J128"/>
  <c r="BK132"/>
  <c i="7" r="J87"/>
  <c i="2" r="J906"/>
  <c r="BK790"/>
  <c r="BK753"/>
  <c r="BK605"/>
  <c r="BK486"/>
  <c r="J399"/>
  <c r="BK250"/>
  <c r="J138"/>
  <c r="J942"/>
  <c r="J915"/>
  <c r="J836"/>
  <c r="BK541"/>
  <c r="J479"/>
  <c r="J368"/>
  <c r="J299"/>
  <c r="J944"/>
  <c r="J806"/>
  <c r="J642"/>
  <c r="J593"/>
  <c r="J552"/>
  <c r="BK503"/>
  <c r="BK387"/>
  <c r="J214"/>
  <c i="1" r="AS54"/>
  <c i="2" r="J482"/>
  <c r="BK366"/>
  <c r="BK552"/>
  <c r="BK477"/>
  <c r="BK423"/>
  <c r="J321"/>
  <c r="J229"/>
  <c r="J134"/>
  <c r="J893"/>
  <c r="J821"/>
  <c r="J789"/>
  <c r="BK645"/>
  <c r="BK583"/>
  <c r="BK484"/>
  <c r="J329"/>
  <c r="J158"/>
  <c r="BK994"/>
  <c r="J929"/>
  <c r="J878"/>
  <c r="BK762"/>
  <c r="BK622"/>
  <c r="BK488"/>
  <c r="BK381"/>
  <c r="BK334"/>
  <c r="J183"/>
  <c r="J132"/>
  <c r="J982"/>
  <c r="BK970"/>
  <c r="J683"/>
  <c r="J588"/>
  <c r="J464"/>
  <c r="J387"/>
  <c r="J216"/>
  <c r="BK138"/>
  <c r="J891"/>
  <c r="BK830"/>
  <c r="J778"/>
  <c r="BK748"/>
  <c r="BK715"/>
  <c r="J648"/>
  <c r="J565"/>
  <c r="J503"/>
  <c r="J460"/>
  <c r="BK419"/>
  <c r="J346"/>
  <c r="BK216"/>
  <c r="J170"/>
  <c r="J123"/>
  <c i="3" r="J114"/>
  <c r="J118"/>
  <c r="BK105"/>
  <c r="BK126"/>
  <c r="J90"/>
  <c i="4" r="BK106"/>
  <c r="BK103"/>
  <c r="J104"/>
  <c i="5" r="J106"/>
  <c r="BK92"/>
  <c r="J90"/>
  <c i="6" r="BK126"/>
  <c r="J122"/>
  <c r="J115"/>
  <c r="J130"/>
  <c i="7" r="J92"/>
  <c i="2" r="J267"/>
  <c r="J111"/>
  <c r="J938"/>
  <c r="BK915"/>
  <c r="BK821"/>
  <c r="J736"/>
  <c r="J645"/>
  <c r="J477"/>
  <c r="BK383"/>
  <c r="BK306"/>
  <c r="BK981"/>
  <c r="J970"/>
  <c r="BK639"/>
  <c r="BK593"/>
  <c r="J541"/>
  <c r="J472"/>
  <c r="BK325"/>
  <c r="BK174"/>
  <c r="J996"/>
  <c r="BK857"/>
  <c r="J803"/>
  <c r="BK777"/>
  <c r="BK745"/>
  <c r="J711"/>
  <c r="BK610"/>
  <c r="J535"/>
  <c r="BK464"/>
  <c r="J435"/>
  <c r="BK377"/>
  <c r="J334"/>
  <c r="BK220"/>
  <c r="BK166"/>
  <c r="BK115"/>
  <c i="3" r="J106"/>
  <c r="J111"/>
  <c r="BK97"/>
  <c r="BK114"/>
  <c r="J110"/>
  <c i="4" r="BK113"/>
  <c r="J106"/>
  <c r="J113"/>
  <c r="BK104"/>
  <c i="5" r="BK96"/>
  <c r="J110"/>
  <c i="6" r="BK133"/>
  <c r="J96"/>
  <c r="J126"/>
  <c r="BK98"/>
  <c i="7" r="BK94"/>
  <c i="2" r="BK878"/>
  <c r="BK783"/>
  <c r="BK726"/>
  <c r="J577"/>
  <c r="BK537"/>
  <c r="BK350"/>
  <c r="J187"/>
  <c r="BK996"/>
  <c r="J936"/>
  <c r="J868"/>
  <c r="BK792"/>
  <c r="J758"/>
  <c r="BK722"/>
  <c r="J416"/>
  <c r="BK319"/>
  <c r="BK990"/>
  <c r="J866"/>
  <c r="BK778"/>
  <c r="BK707"/>
  <c r="J624"/>
  <c r="BK472"/>
  <c r="BK321"/>
  <c r="BK178"/>
  <c r="BK936"/>
  <c r="BK859"/>
  <c r="J833"/>
  <c r="J743"/>
  <c r="BK674"/>
  <c r="BK535"/>
  <c r="J403"/>
  <c r="BK261"/>
  <c r="J530"/>
  <c r="BK391"/>
  <c r="J350"/>
  <c r="J203"/>
  <c r="J107"/>
  <c r="BK1002"/>
  <c r="BK805"/>
  <c r="J740"/>
  <c r="J622"/>
  <c r="BK505"/>
  <c r="BK360"/>
  <c r="BK254"/>
  <c r="J998"/>
  <c r="J924"/>
  <c r="BK806"/>
  <c r="J748"/>
  <c r="BK642"/>
  <c r="BK510"/>
  <c r="J372"/>
  <c r="J220"/>
  <c r="BK134"/>
  <c r="BK121"/>
  <c r="J981"/>
  <c r="J964"/>
  <c r="BK637"/>
  <c r="J544"/>
  <c r="J510"/>
  <c r="J421"/>
  <c r="BK346"/>
  <c r="J272"/>
  <c r="J121"/>
  <c r="BK866"/>
  <c r="BK804"/>
  <c r="J768"/>
  <c r="BK743"/>
  <c r="J674"/>
  <c r="J614"/>
  <c r="BK548"/>
  <c r="J437"/>
  <c r="BK374"/>
  <c r="J325"/>
  <c r="BK272"/>
  <c r="BK207"/>
  <c i="3" r="J122"/>
  <c r="J101"/>
  <c r="J97"/>
  <c r="BK110"/>
  <c r="BK96"/>
  <c r="J113"/>
  <c r="J100"/>
  <c i="4" r="J94"/>
  <c r="J97"/>
  <c r="BK107"/>
  <c i="5" r="J96"/>
  <c r="J88"/>
  <c i="6" r="BK130"/>
  <c r="BK106"/>
  <c r="BK101"/>
  <c r="J101"/>
  <c i="7" r="J98"/>
  <c r="BK98"/>
  <c i="2" r="BK357"/>
  <c r="BK146"/>
  <c r="BK944"/>
  <c r="BK918"/>
  <c r="BK839"/>
  <c r="BK789"/>
  <c r="BK683"/>
  <c r="J608"/>
  <c r="J377"/>
  <c r="J125"/>
  <c r="BK977"/>
  <c r="J966"/>
  <c r="BK654"/>
  <c r="J583"/>
  <c r="BK533"/>
  <c r="J431"/>
  <c r="J364"/>
  <c r="J207"/>
  <c r="J984"/>
  <c r="BK841"/>
  <c r="J785"/>
  <c r="J757"/>
  <c r="BK730"/>
  <c r="J654"/>
  <c r="BK577"/>
  <c r="BK530"/>
  <c r="J455"/>
  <c r="J391"/>
  <c r="BK343"/>
  <c r="BK267"/>
  <c r="BK187"/>
  <c r="BK128"/>
  <c i="3" r="BK112"/>
  <c r="BK100"/>
  <c r="BK113"/>
  <c r="BK93"/>
  <c r="J108"/>
  <c r="BK101"/>
  <c i="4" r="J92"/>
  <c r="BK96"/>
  <c r="BK111"/>
  <c i="5" r="BK98"/>
  <c r="J117"/>
  <c r="BK88"/>
  <c i="6" r="BK104"/>
  <c r="J133"/>
  <c r="J104"/>
  <c i="7" r="J94"/>
  <c i="2" r="BK955"/>
  <c r="BK836"/>
  <c r="BK768"/>
  <c r="BK695"/>
  <c r="J561"/>
  <c r="J470"/>
  <c r="J374"/>
  <c r="BK170"/>
  <c r="J994"/>
  <c r="J926"/>
  <c r="BK844"/>
  <c r="J505"/>
  <c r="BK460"/>
  <c r="J254"/>
  <c r="BK891"/>
  <c r="J804"/>
  <c r="BK767"/>
  <c r="J569"/>
  <c r="BK520"/>
  <c r="J427"/>
  <c r="J313"/>
  <c r="BK183"/>
  <c r="J940"/>
  <c r="BK893"/>
  <c r="BK763"/>
  <c r="BK752"/>
  <c r="J715"/>
  <c r="BK579"/>
  <c r="BK470"/>
  <c r="BK338"/>
  <c r="BK453"/>
  <c r="J419"/>
  <c r="BK372"/>
  <c r="BK313"/>
  <c r="BK162"/>
  <c r="J909"/>
  <c l="1" r="R106"/>
  <c r="R148"/>
  <c r="T169"/>
  <c r="R182"/>
  <c r="BK356"/>
  <c r="J356"/>
  <c r="J65"/>
  <c r="T418"/>
  <c r="T415"/>
  <c r="R430"/>
  <c r="P481"/>
  <c r="BK543"/>
  <c r="J543"/>
  <c r="J71"/>
  <c r="BK607"/>
  <c r="J607"/>
  <c r="J72"/>
  <c r="BK618"/>
  <c r="J618"/>
  <c r="J73"/>
  <c r="BK623"/>
  <c r="J623"/>
  <c r="J74"/>
  <c r="BK721"/>
  <c r="J721"/>
  <c r="J76"/>
  <c r="P747"/>
  <c r="BK843"/>
  <c r="J843"/>
  <c r="J78"/>
  <c r="P917"/>
  <c r="P928"/>
  <c r="R954"/>
  <c r="T976"/>
  <c r="T975"/>
  <c r="T997"/>
  <c i="3" r="R87"/>
  <c r="R86"/>
  <c r="R85"/>
  <c r="R117"/>
  <c r="R116"/>
  <c i="4" r="T91"/>
  <c r="T90"/>
  <c r="BK110"/>
  <c r="J110"/>
  <c r="J65"/>
  <c i="5" r="T84"/>
  <c r="T83"/>
  <c r="T82"/>
  <c i="6" r="BK95"/>
  <c r="J95"/>
  <c r="J61"/>
  <c r="P103"/>
  <c r="R125"/>
  <c r="T131"/>
  <c i="7" r="T89"/>
  <c r="T85"/>
  <c r="T84"/>
  <c i="2" r="T106"/>
  <c r="P148"/>
  <c r="P169"/>
  <c r="T182"/>
  <c r="R356"/>
  <c r="BK418"/>
  <c r="J418"/>
  <c r="J67"/>
  <c r="P430"/>
  <c r="T481"/>
  <c r="R543"/>
  <c r="R607"/>
  <c r="P618"/>
  <c r="T623"/>
  <c r="T721"/>
  <c r="T641"/>
  <c r="BK747"/>
  <c r="J747"/>
  <c r="J77"/>
  <c r="P843"/>
  <c r="BK917"/>
  <c r="J917"/>
  <c r="J79"/>
  <c r="R928"/>
  <c r="T954"/>
  <c r="BK976"/>
  <c r="J976"/>
  <c r="J83"/>
  <c r="BK997"/>
  <c r="J997"/>
  <c r="J84"/>
  <c i="3" r="T87"/>
  <c r="T86"/>
  <c r="BK117"/>
  <c r="J117"/>
  <c r="J63"/>
  <c i="4" r="P91"/>
  <c r="P90"/>
  <c r="T110"/>
  <c r="T109"/>
  <c i="5" r="R84"/>
  <c r="R83"/>
  <c r="R82"/>
  <c i="6" r="P95"/>
  <c r="P94"/>
  <c r="R103"/>
  <c r="T125"/>
  <c r="T124"/>
  <c r="R131"/>
  <c i="7" r="P89"/>
  <c r="P85"/>
  <c r="P84"/>
  <c i="1" r="AU60"/>
  <c i="2" r="P106"/>
  <c r="T148"/>
  <c r="R169"/>
  <c r="P182"/>
  <c r="T356"/>
  <c r="R418"/>
  <c r="R415"/>
  <c r="T430"/>
  <c r="BK481"/>
  <c r="J481"/>
  <c r="J70"/>
  <c r="T543"/>
  <c r="T607"/>
  <c r="T618"/>
  <c r="P623"/>
  <c r="P721"/>
  <c r="P641"/>
  <c r="R747"/>
  <c r="T843"/>
  <c r="T917"/>
  <c r="BK928"/>
  <c r="J928"/>
  <c r="J80"/>
  <c r="BK954"/>
  <c r="J954"/>
  <c r="J81"/>
  <c r="P976"/>
  <c r="P975"/>
  <c r="P997"/>
  <c i="3" r="BK87"/>
  <c r="J87"/>
  <c r="J61"/>
  <c r="P117"/>
  <c r="P116"/>
  <c i="4" r="R91"/>
  <c r="R90"/>
  <c r="R85"/>
  <c r="R110"/>
  <c r="R109"/>
  <c i="5" r="P84"/>
  <c r="P83"/>
  <c r="P82"/>
  <c i="1" r="AU58"/>
  <c i="6" r="T95"/>
  <c r="T103"/>
  <c r="P125"/>
  <c r="P124"/>
  <c r="P131"/>
  <c i="7" r="R89"/>
  <c r="R85"/>
  <c r="R84"/>
  <c i="2" r="BK106"/>
  <c r="BK148"/>
  <c r="J148"/>
  <c r="J62"/>
  <c r="BK169"/>
  <c r="J169"/>
  <c r="J63"/>
  <c r="BK182"/>
  <c r="J182"/>
  <c r="J64"/>
  <c r="P356"/>
  <c r="P418"/>
  <c r="P415"/>
  <c r="BK430"/>
  <c r="J430"/>
  <c r="J69"/>
  <c r="R481"/>
  <c r="P543"/>
  <c r="P607"/>
  <c r="R618"/>
  <c r="R623"/>
  <c r="R721"/>
  <c r="R641"/>
  <c r="T747"/>
  <c r="R843"/>
  <c r="R917"/>
  <c r="T928"/>
  <c r="P954"/>
  <c r="R976"/>
  <c r="R997"/>
  <c r="R975"/>
  <c i="3" r="P87"/>
  <c r="P86"/>
  <c r="T117"/>
  <c r="T116"/>
  <c i="4" r="BK91"/>
  <c r="J91"/>
  <c r="J63"/>
  <c r="P110"/>
  <c r="P109"/>
  <c i="5" r="BK84"/>
  <c r="J84"/>
  <c r="J61"/>
  <c i="6" r="R95"/>
  <c r="R94"/>
  <c r="BK103"/>
  <c r="J103"/>
  <c r="J63"/>
  <c r="BK125"/>
  <c r="J125"/>
  <c r="J71"/>
  <c r="BK131"/>
  <c r="J131"/>
  <c r="J73"/>
  <c i="7" r="BK89"/>
  <c r="J89"/>
  <c r="J62"/>
  <c i="2" r="BK415"/>
  <c r="J415"/>
  <c r="J66"/>
  <c i="3" r="BK125"/>
  <c r="J125"/>
  <c r="J65"/>
  <c i="2" r="BK641"/>
  <c r="J641"/>
  <c r="J75"/>
  <c i="6" r="BK114"/>
  <c r="J114"/>
  <c r="J66"/>
  <c i="7" r="BK97"/>
  <c r="BK96"/>
  <c r="J96"/>
  <c r="J63"/>
  <c i="4" r="BK87"/>
  <c r="J87"/>
  <c r="J61"/>
  <c i="6" r="BK129"/>
  <c r="J129"/>
  <c r="J72"/>
  <c i="7" r="BK86"/>
  <c r="BK85"/>
  <c r="J85"/>
  <c r="J60"/>
  <c i="5" r="BK116"/>
  <c r="J116"/>
  <c r="J62"/>
  <c i="6" r="BK100"/>
  <c r="J100"/>
  <c r="J62"/>
  <c r="BK108"/>
  <c r="J108"/>
  <c r="J64"/>
  <c r="BK111"/>
  <c r="J111"/>
  <c r="J65"/>
  <c r="BK118"/>
  <c r="BK121"/>
  <c r="J121"/>
  <c r="J69"/>
  <c r="J118"/>
  <c r="J68"/>
  <c i="7" r="E48"/>
  <c r="F55"/>
  <c r="BF87"/>
  <c r="BF90"/>
  <c r="J52"/>
  <c r="BF92"/>
  <c r="BF94"/>
  <c r="BF98"/>
  <c i="6" r="BF104"/>
  <c r="BF106"/>
  <c r="BF112"/>
  <c r="BF115"/>
  <c r="BF126"/>
  <c r="BF128"/>
  <c r="E48"/>
  <c r="J52"/>
  <c r="F55"/>
  <c r="BF96"/>
  <c r="BF98"/>
  <c r="BF101"/>
  <c r="BF119"/>
  <c r="BF130"/>
  <c r="BF109"/>
  <c r="BF122"/>
  <c r="BF132"/>
  <c r="BF133"/>
  <c i="5" r="BF96"/>
  <c i="4" r="BK90"/>
  <c i="5" r="J52"/>
  <c r="BF90"/>
  <c r="BF104"/>
  <c r="BF106"/>
  <c r="BF110"/>
  <c r="E48"/>
  <c r="F55"/>
  <c r="BF85"/>
  <c r="BF88"/>
  <c r="BF92"/>
  <c r="BF98"/>
  <c r="BF102"/>
  <c r="BF112"/>
  <c r="BF117"/>
  <c i="4" r="E48"/>
  <c r="J79"/>
  <c r="F82"/>
  <c r="BF99"/>
  <c r="BF103"/>
  <c r="BF107"/>
  <c r="BF113"/>
  <c r="BF111"/>
  <c r="BF88"/>
  <c r="BF96"/>
  <c r="BF97"/>
  <c r="BF104"/>
  <c r="BF106"/>
  <c r="BF92"/>
  <c r="BF94"/>
  <c r="BF101"/>
  <c i="3" r="BF88"/>
  <c r="BF105"/>
  <c r="BF106"/>
  <c r="BF108"/>
  <c r="E48"/>
  <c r="BF104"/>
  <c r="BF109"/>
  <c r="BF114"/>
  <c r="BF120"/>
  <c i="2" r="J106"/>
  <c r="J61"/>
  <c r="BK429"/>
  <c r="J429"/>
  <c r="J68"/>
  <c i="3" r="J52"/>
  <c r="F55"/>
  <c r="BF90"/>
  <c r="BF97"/>
  <c r="BF110"/>
  <c r="BF111"/>
  <c r="BF118"/>
  <c r="BF92"/>
  <c r="BF93"/>
  <c r="BF94"/>
  <c r="BF96"/>
  <c r="BF98"/>
  <c r="BF100"/>
  <c r="BF101"/>
  <c r="BF102"/>
  <c r="BF112"/>
  <c r="BF113"/>
  <c r="BF122"/>
  <c r="BF126"/>
  <c i="2" r="J52"/>
  <c r="E94"/>
  <c r="F101"/>
  <c r="BF138"/>
  <c r="BF143"/>
  <c r="BF203"/>
  <c r="BF229"/>
  <c r="BF301"/>
  <c r="BF321"/>
  <c r="BF329"/>
  <c r="BF334"/>
  <c r="BF357"/>
  <c r="BF372"/>
  <c r="BF381"/>
  <c r="BF383"/>
  <c r="BF387"/>
  <c r="BF399"/>
  <c r="BF407"/>
  <c r="BF416"/>
  <c r="BF421"/>
  <c r="BF431"/>
  <c r="BF453"/>
  <c r="BF455"/>
  <c r="BF460"/>
  <c r="BF484"/>
  <c r="BF486"/>
  <c r="BF510"/>
  <c r="BF520"/>
  <c r="BF532"/>
  <c r="BF533"/>
  <c r="BF535"/>
  <c r="BF548"/>
  <c r="BF552"/>
  <c r="BF561"/>
  <c r="BF610"/>
  <c r="BF619"/>
  <c r="BF631"/>
  <c r="BF642"/>
  <c r="BF645"/>
  <c r="BF648"/>
  <c r="BF654"/>
  <c r="BF670"/>
  <c r="BF730"/>
  <c r="BF745"/>
  <c r="BF758"/>
  <c r="BF763"/>
  <c r="BF785"/>
  <c r="BF792"/>
  <c r="BF804"/>
  <c r="BF806"/>
  <c r="BF833"/>
  <c r="BF857"/>
  <c r="BF868"/>
  <c r="BF995"/>
  <c r="BF996"/>
  <c r="BF107"/>
  <c r="BF115"/>
  <c r="BF132"/>
  <c r="BF134"/>
  <c r="BF146"/>
  <c r="BF170"/>
  <c r="BF178"/>
  <c r="BF187"/>
  <c r="BF196"/>
  <c r="BF207"/>
  <c r="BF214"/>
  <c r="BF220"/>
  <c r="BF267"/>
  <c r="BF306"/>
  <c r="BF319"/>
  <c r="BF338"/>
  <c r="BF343"/>
  <c r="BF346"/>
  <c r="BF360"/>
  <c r="BF364"/>
  <c r="BF374"/>
  <c r="BF403"/>
  <c r="BF419"/>
  <c r="BF470"/>
  <c r="BF482"/>
  <c r="BF488"/>
  <c r="BF501"/>
  <c r="BF505"/>
  <c r="BF537"/>
  <c r="BF577"/>
  <c r="BF579"/>
  <c r="BF583"/>
  <c r="BF596"/>
  <c r="BF622"/>
  <c r="BF674"/>
  <c r="BF683"/>
  <c r="BF722"/>
  <c r="BF726"/>
  <c r="BF736"/>
  <c r="BF743"/>
  <c r="BF955"/>
  <c r="BF964"/>
  <c r="BF966"/>
  <c r="BF970"/>
  <c r="BF973"/>
  <c r="BF977"/>
  <c r="BF981"/>
  <c r="BF982"/>
  <c r="BF111"/>
  <c r="BF123"/>
  <c r="BF125"/>
  <c r="BF128"/>
  <c r="BF162"/>
  <c r="BF216"/>
  <c r="BF241"/>
  <c r="BF254"/>
  <c r="BF272"/>
  <c r="BF299"/>
  <c r="BF313"/>
  <c r="BF350"/>
  <c r="BF368"/>
  <c r="BF377"/>
  <c r="BF411"/>
  <c r="BF435"/>
  <c r="BF437"/>
  <c r="BF445"/>
  <c r="BF472"/>
  <c r="BF477"/>
  <c r="BF479"/>
  <c r="BF503"/>
  <c r="BF539"/>
  <c r="BF541"/>
  <c r="BF544"/>
  <c r="BF565"/>
  <c r="BF593"/>
  <c r="BF608"/>
  <c r="BF624"/>
  <c r="BF634"/>
  <c r="BF637"/>
  <c r="BF639"/>
  <c r="BF657"/>
  <c r="BF695"/>
  <c r="BF707"/>
  <c r="BF711"/>
  <c r="BF740"/>
  <c r="BF752"/>
  <c r="BF753"/>
  <c r="BF767"/>
  <c r="BF777"/>
  <c r="BF782"/>
  <c r="BF803"/>
  <c r="BF805"/>
  <c r="BF841"/>
  <c r="BF844"/>
  <c r="BF859"/>
  <c r="BF878"/>
  <c r="BF891"/>
  <c r="BF893"/>
  <c r="BF906"/>
  <c r="BF909"/>
  <c r="BF912"/>
  <c r="BF915"/>
  <c r="BF918"/>
  <c r="BF924"/>
  <c r="BF926"/>
  <c r="BF929"/>
  <c r="BF936"/>
  <c r="BF938"/>
  <c r="BF940"/>
  <c r="BF942"/>
  <c r="BF994"/>
  <c r="BF998"/>
  <c r="BF121"/>
  <c r="BF149"/>
  <c r="BF158"/>
  <c r="BF164"/>
  <c r="BF166"/>
  <c r="BF174"/>
  <c r="BF183"/>
  <c r="BF192"/>
  <c r="BF250"/>
  <c r="BF259"/>
  <c r="BF261"/>
  <c r="BF277"/>
  <c r="BF308"/>
  <c r="BF316"/>
  <c r="BF325"/>
  <c r="BF366"/>
  <c r="BF391"/>
  <c r="BF423"/>
  <c r="BF427"/>
  <c r="BF464"/>
  <c r="BF530"/>
  <c r="BF554"/>
  <c r="BF569"/>
  <c r="BF588"/>
  <c r="BF605"/>
  <c r="BF614"/>
  <c r="BF715"/>
  <c r="BF719"/>
  <c r="BF748"/>
  <c r="BF757"/>
  <c r="BF762"/>
  <c r="BF768"/>
  <c r="BF778"/>
  <c r="BF783"/>
  <c r="BF789"/>
  <c r="BF790"/>
  <c r="BF802"/>
  <c r="BF821"/>
  <c r="BF827"/>
  <c r="BF830"/>
  <c r="BF836"/>
  <c r="BF839"/>
  <c r="BF866"/>
  <c r="BF944"/>
  <c r="BF984"/>
  <c r="BF986"/>
  <c r="BF990"/>
  <c r="BF1002"/>
  <c i="4" r="F33"/>
  <c i="1" r="AZ57"/>
  <c i="4" r="F37"/>
  <c i="1" r="BD57"/>
  <c i="6" r="F33"/>
  <c i="1" r="AZ59"/>
  <c i="2" r="F37"/>
  <c i="1" r="BD55"/>
  <c i="3" r="J33"/>
  <c i="1" r="AV56"/>
  <c i="6" r="F36"/>
  <c i="1" r="BC59"/>
  <c i="7" r="F36"/>
  <c i="1" r="BC60"/>
  <c i="3" r="F35"/>
  <c i="1" r="BB56"/>
  <c i="5" r="F35"/>
  <c i="1" r="BB58"/>
  <c i="7" r="F37"/>
  <c i="1" r="BD60"/>
  <c i="2" r="J33"/>
  <c i="1" r="AV55"/>
  <c i="3" r="F36"/>
  <c i="1" r="BC56"/>
  <c i="5" r="F33"/>
  <c i="1" r="AZ58"/>
  <c i="7" r="F35"/>
  <c i="1" r="BB60"/>
  <c i="3" r="F33"/>
  <c i="1" r="AZ56"/>
  <c i="4" r="J33"/>
  <c i="1" r="AV57"/>
  <c i="5" r="F37"/>
  <c i="1" r="BD58"/>
  <c i="6" r="J33"/>
  <c i="1" r="AV59"/>
  <c i="7" r="J33"/>
  <c i="1" r="AV60"/>
  <c i="3" r="F37"/>
  <c i="1" r="BD56"/>
  <c i="4" r="F36"/>
  <c i="1" r="BC57"/>
  <c i="4" r="F35"/>
  <c i="1" r="BB57"/>
  <c i="5" r="F36"/>
  <c i="1" r="BC58"/>
  <c i="5" r="J33"/>
  <c i="1" r="AV58"/>
  <c i="6" r="F35"/>
  <c i="1" r="BB59"/>
  <c i="6" r="F37"/>
  <c i="1" r="BD59"/>
  <c i="7" r="F33"/>
  <c i="1" r="AZ60"/>
  <c i="2" r="F33"/>
  <c i="1" r="AZ55"/>
  <c i="2" r="F35"/>
  <c i="1" r="BB55"/>
  <c i="2" r="F36"/>
  <c i="1" r="BC55"/>
  <c i="4" l="1" r="P85"/>
  <c i="1" r="AU57"/>
  <c i="4" r="T85"/>
  <c i="6" r="BK117"/>
  <c i="2" r="T429"/>
  <c i="3" r="P85"/>
  <c i="1" r="AU56"/>
  <c i="3" r="T85"/>
  <c i="6" r="P93"/>
  <c i="1" r="AU59"/>
  <c i="2" r="P429"/>
  <c i="6" r="R124"/>
  <c r="R93"/>
  <c i="2" r="BK105"/>
  <c r="J105"/>
  <c r="J60"/>
  <c i="6" r="T94"/>
  <c r="T93"/>
  <c i="2" r="P105"/>
  <c r="P104"/>
  <c i="1" r="AU55"/>
  <c i="2" r="T105"/>
  <c r="T104"/>
  <c r="R429"/>
  <c r="R105"/>
  <c i="3" r="BK116"/>
  <c r="J116"/>
  <c r="J62"/>
  <c i="4" r="BK86"/>
  <c r="J86"/>
  <c r="J60"/>
  <c i="6" r="BK124"/>
  <c r="J124"/>
  <c r="J70"/>
  <c i="7" r="J86"/>
  <c r="J61"/>
  <c i="3" r="BK124"/>
  <c r="J124"/>
  <c r="J64"/>
  <c i="4" r="BK109"/>
  <c r="J109"/>
  <c r="J64"/>
  <c i="7" r="BK84"/>
  <c r="J84"/>
  <c r="J59"/>
  <c r="J97"/>
  <c r="J64"/>
  <c i="2" r="BK975"/>
  <c r="J975"/>
  <c r="J82"/>
  <c i="3" r="BK86"/>
  <c r="J86"/>
  <c r="J60"/>
  <c i="6" r="BK94"/>
  <c r="J94"/>
  <c r="J60"/>
  <c i="5" r="BK83"/>
  <c r="J83"/>
  <c r="J60"/>
  <c i="4" r="J90"/>
  <c r="J62"/>
  <c i="2" r="BK104"/>
  <c r="J104"/>
  <c r="J59"/>
  <c r="F34"/>
  <c i="1" r="BA55"/>
  <c i="3" r="J34"/>
  <c i="1" r="AW56"/>
  <c r="AT56"/>
  <c i="6" r="J34"/>
  <c i="1" r="AW59"/>
  <c r="AT59"/>
  <c r="BC54"/>
  <c r="AY54"/>
  <c i="3" r="F34"/>
  <c i="1" r="BA56"/>
  <c i="5" r="J34"/>
  <c i="1" r="AW58"/>
  <c r="AT58"/>
  <c i="7" r="J34"/>
  <c i="1" r="AW60"/>
  <c r="AT60"/>
  <c i="4" r="J34"/>
  <c i="1" r="AW57"/>
  <c r="AT57"/>
  <c i="5" r="F34"/>
  <c i="1" r="BA58"/>
  <c r="BD54"/>
  <c r="W33"/>
  <c r="BB54"/>
  <c r="AX54"/>
  <c i="4" r="F34"/>
  <c i="1" r="BA57"/>
  <c i="6" r="F34"/>
  <c i="1" r="BA59"/>
  <c i="7" r="F34"/>
  <c i="1" r="BA60"/>
  <c r="AZ54"/>
  <c r="W29"/>
  <c i="2" r="J34"/>
  <c i="1" r="AW55"/>
  <c r="AT55"/>
  <c i="2" l="1" r="R104"/>
  <c i="6" r="BK93"/>
  <c r="J93"/>
  <c r="J59"/>
  <c i="3" r="BK85"/>
  <c r="J85"/>
  <c i="5" r="BK82"/>
  <c r="J82"/>
  <c r="J59"/>
  <c i="6" r="J117"/>
  <c r="J67"/>
  <c i="4" r="BK85"/>
  <c r="J85"/>
  <c r="J59"/>
  <c i="1" r="W31"/>
  <c r="W32"/>
  <c i="3" r="J30"/>
  <c i="1" r="AG56"/>
  <c r="BA54"/>
  <c r="W30"/>
  <c i="7" r="J30"/>
  <c i="1" r="AG60"/>
  <c i="2" r="J30"/>
  <c i="1" r="AG55"/>
  <c r="AV54"/>
  <c r="AK29"/>
  <c r="AU54"/>
  <c i="3" l="1" r="J39"/>
  <c i="7" r="J39"/>
  <c i="3" r="J59"/>
  <c i="2" r="J39"/>
  <c i="1" r="AN55"/>
  <c r="AN56"/>
  <c r="AN60"/>
  <c i="5" r="J30"/>
  <c i="1" r="AG58"/>
  <c r="AW54"/>
  <c r="AK30"/>
  <c i="4" r="J30"/>
  <c i="1" r="AG57"/>
  <c r="AN57"/>
  <c i="6" r="J30"/>
  <c i="1" r="AG59"/>
  <c i="4" l="1" r="J39"/>
  <c i="6" r="J39"/>
  <c i="5" r="J39"/>
  <c i="1" r="AN59"/>
  <c r="AN58"/>
  <c r="AT54"/>
  <c r="AG54"/>
  <c r="AK26"/>
  <c l="1" r="AN5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<sst xmlns="http://schemas.openxmlformats.org/spreadsheetml/2006/main">
  <si>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</si>
  <si>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</si>
  <si>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</si>
  <si>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</si>
  <si>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</si>
  <si>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{4cf5a8b5-e470-40be-8a39-f9beae221390}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</si>
  <si>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</si>
  <si>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</si>
  <si>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</si>
  <si>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</si>
  <si>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</si>
  <si>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</si>
  <si>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</si>
  <si>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</si>
  <si>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21_b_01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</si>
  <si>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</si>
  <si>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</si>
  <si>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Revitalizace bytového domu Jičínská 272, Nový Jičín - DPS</t>
  </si>
  <si>
    <t>KSO:</t>
  </si>
  <si>
    <t/>
  </si>
  <si>
    <t>CC-CZ:</t>
  </si>
  <si>
    <t>Místo:</t>
  </si>
  <si>
    <t>Jičínská 272, Nový Jičín</t>
  </si>
  <si>
    <t>Datum:</t>
  </si>
  <si>
    <t>16. 3. 2021</t>
  </si>
  <si>
    <t>Zadavatel:</t>
  </si>
  <si>
    <t>IČ:</t>
  </si>
  <si>
    <t>Město Nový Jičín</t>
  </si>
  <si>
    <t>DIČ:</t>
  </si>
  <si>
    <t>Uchazeč:</t>
  </si>
  <si>
    <t>Vyplň údaj</t>
  </si>
  <si>
    <t>Projektant:</t>
  </si>
  <si>
    <t>BENEPRO, a.s.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</si>
  <si>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</si>
  <si>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</si>
  <si>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</si>
  <si>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</si>
  <si>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</si>
  <si>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</si>
  <si>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</si>
  <si>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</si>
  <si>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</si>
  <si>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</si>
  <si>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</si>
  <si>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</si>
  <si>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</si>
  <si>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</si>
  <si>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</si>
  <si>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</si>
  <si>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</si>
  <si>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</si>
  <si>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</si>
  <si>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</si>
  <si>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</si>
  <si>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</si>
  <si>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</si>
  <si>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</si>
  <si>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</si>
  <si>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</si>
  <si>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</si>
  <si>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</si>
  <si>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</si>
  <si>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</si>
  <si>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</si>
  <si>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</si>
  <si>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</si>
  <si>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</si>
  <si>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</si>
  <si>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</si>
  <si>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</si>
  <si>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</si>
  <si>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</si>
  <si>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</si>
  <si>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</si>
  <si>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</si>
  <si>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</si>
  <si>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01.01</t>
  </si>
  <si>
    <t>Stavební část - způsobilé výdaje</t>
  </si>
  <si>
    <t>STA</t>
  </si>
  <si>
    <t>1</t>
  </si>
  <si>
    <t>{3e8e66c8-32a4-4787-8e65-0ba65b0073f4}</t>
  </si>
  <si>
    <t>SO 01.02</t>
  </si>
  <si>
    <t>Hromosvod - způsobilé výdaje</t>
  </si>
  <si>
    <t>{e346df04-ae82-4ff4-9ef9-80639a737dfd}</t>
  </si>
  <si>
    <t>SO 01.03</t>
  </si>
  <si>
    <t>Uzemnění - způsobilé výdaje</t>
  </si>
  <si>
    <t>{59ad6301-f6da-4334-8d4d-e202edca64b1}</t>
  </si>
  <si>
    <t>SO 01.04</t>
  </si>
  <si>
    <t>Stavební část - nezpůsobilé výdaje</t>
  </si>
  <si>
    <t>{c3ea6771-83c7-414f-bcfe-e686fb86d738}</t>
  </si>
  <si>
    <t>VRN 01</t>
  </si>
  <si>
    <t>Vedlejší rozpočtové náklady - způsobilé výdaje</t>
  </si>
  <si>
    <t>{a814d6ba-2a40-4ea5-bad1-3824c7d37be5}</t>
  </si>
  <si>
    <t>VRN 02</t>
  </si>
  <si>
    <t>Vedlejší rozpočtové náklady - nezpůsobilé výdaje</t>
  </si>
  <si>
    <t>{43ae3871-88d1-4e1f-8985-72274e7b25d4}</t>
  </si>
  <si>
    <t>KRYCÍ LIST SOUPISU PRACÍ</t>
  </si>
  <si>
    <t>Objekt:</t>
  </si>
  <si>
    <t>SO 01.01 - Stavební část - způsobilé výdaje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</si>
  <si>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</si>
  <si>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</si>
  <si>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</si>
  <si>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</si>
  <si>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</si>
  <si>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</si>
  <si>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</si>
  <si>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</si>
  <si>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</si>
  <si>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</si>
  <si>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</si>
  <si>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 xml:space="preserve">      997 - Přesun sutě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</si>
  <si>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</si>
  <si>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</si>
  <si>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</si>
  <si>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</si>
  <si>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</si>
  <si>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</si>
  <si>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</si>
  <si>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</si>
  <si>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</si>
  <si>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</si>
  <si>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</si>
  <si>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</si>
  <si>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</si>
  <si>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</si>
  <si>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</si>
  <si>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</si>
  <si>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23-M - Montáže potrubí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</si>
  <si>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</si>
  <si>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</si>
  <si>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</si>
  <si>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</si>
  <si>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</si>
  <si>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</si>
  <si>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</si>
  <si>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</si>
  <si>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</si>
  <si>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</si>
  <si>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</si>
  <si>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</si>
  <si>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</si>
  <si>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</si>
  <si>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</si>
  <si>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</si>
  <si>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</si>
  <si>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</si>
  <si>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</si>
  <si>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</si>
  <si>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</si>
  <si>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CS ÚRS 2022 01</t>
  </si>
  <si>
    <t>4</t>
  </si>
  <si>
    <t>2</t>
  </si>
  <si>
    <t>259887453</t>
  </si>
  <si>
    <t>Online PSC</t>
  </si>
  <si>
    <t>https://podminky.urs.cz/item/CS_URS_2022_01/113106121</t>
  </si>
  <si>
    <t>VV</t>
  </si>
  <si>
    <t>Stávající okapový chodník:</t>
  </si>
  <si>
    <t>0,5*(10,465+4,270+1,2+7,590+0,5+15,990+0,5+11,865+7,665+0,5+2,4+2,805)</t>
  </si>
  <si>
    <t>113107112</t>
  </si>
  <si>
    <t>Odstranění podkladů nebo krytů ručně s přemístěním hmot na skládku na vzdálenost do 3 m nebo s naložením na dopravní prostředek z kameniva těženého, o tl. vrstvy přes 100 do 200 mm</t>
  </si>
  <si>
    <t>1821352875</t>
  </si>
  <si>
    <t>https://podminky.urs.cz/item/CS_URS_2022_01/113107112</t>
  </si>
  <si>
    <t>32,875</t>
  </si>
  <si>
    <t>3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</si>
  <si>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</si>
  <si>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</si>
  <si>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158864523</t>
  </si>
  <si>
    <t>https://podminky.urs.cz/item/CS_URS_2022_01/113107341</t>
  </si>
  <si>
    <t>Vybourání asfaltu v exteriéru:</t>
  </si>
  <si>
    <t>"NJ_Jicinska272_DPS-D 1.1.10-1.NP_NS.pdf</t>
  </si>
  <si>
    <t>4,217+4,420</t>
  </si>
  <si>
    <t>Součet</t>
  </si>
  <si>
    <t>119003227</t>
  </si>
  <si>
    <t>Pomocné konstrukce při zabezpečení výkopu svislé ocelové mobilní oplocení, výšky přes 1,5 do 2,2 m panely vyplněné dráty zřízení</t>
  </si>
  <si>
    <t>m</t>
  </si>
  <si>
    <t>39252551</t>
  </si>
  <si>
    <t>https://podminky.urs.cz/item/CS_URS_2022_01/119003227</t>
  </si>
  <si>
    <t>5</t>
  </si>
  <si>
    <t>119003228</t>
  </si>
  <si>
    <t>Pomocné konstrukce při zabezpečení výkopu svislé ocelové mobilní oplocení, výšky přes 1,5 do 2,2 m panely vyplněné dráty odstranění</t>
  </si>
  <si>
    <t>-1017657877</t>
  </si>
  <si>
    <t>https://podminky.urs.cz/item/CS_URS_2022_01/119003228</t>
  </si>
  <si>
    <t>6</t>
  </si>
  <si>
    <t>121112003</t>
  </si>
  <si>
    <t>Sejmutí ornice ručně při souvislé ploše, tl. vrstvy do 200 mm</t>
  </si>
  <si>
    <t>1547733234</t>
  </si>
  <si>
    <t>https://podminky.urs.cz/item/CS_URS_2022_01/121112003</t>
  </si>
  <si>
    <t>(10,465+0,480+0,2+0,480+0,2+4,270+1,2+7,590+15,99+11,865+2,280+1,1+0,43+1,640+7,665+2,4+2,805)*2,0</t>
  </si>
  <si>
    <t>7</t>
  </si>
  <si>
    <t>132212331</t>
  </si>
  <si>
    <t>Hloubení nezapažených rýh šířky přes 800 do 2 000 mm ručně s urovnáním dna do předepsaného profilu a spádu v hornině třídy těžitelnosti I skupiny 3 soudržných</t>
  </si>
  <si>
    <t>m3</t>
  </si>
  <si>
    <t>-312424909</t>
  </si>
  <si>
    <t>https://podminky.urs.cz/item/CS_URS_2022_01/132212331</t>
  </si>
  <si>
    <t>Výkopy: šířka x délka x hloubka</t>
  </si>
  <si>
    <t>1,5*(10,465+0,480+0,2+0,480+0,2+3,670+4,270+1,2+7,590+15,99+11,865+2,280+1,1+3,740+0,43+1,640+7,665+2,4+2,805)*1,5</t>
  </si>
  <si>
    <t>8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</si>
  <si>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</si>
  <si>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</si>
  <si>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1833531820</t>
  </si>
  <si>
    <t>https://podminky.urs.cz/item/CS_URS_2022_01/162211311</t>
  </si>
  <si>
    <t>9</t>
  </si>
  <si>
    <t>174101101</t>
  </si>
  <si>
    <t>Zásyp sypaninou z jakékoliv horniny strojně s uložením výkopku ve vrstvách se zhutněním jam, šachet, rýh nebo kolem objektů v těchto vykopávkách</t>
  </si>
  <si>
    <t>1224078526</t>
  </si>
  <si>
    <t>https://podminky.urs.cz/item/CS_URS_2022_01/174101101</t>
  </si>
  <si>
    <t>Zpětný zásyp výkopu zateplení soklu:</t>
  </si>
  <si>
    <t>176,558</t>
  </si>
  <si>
    <t>10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</si>
  <si>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</si>
  <si>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</si>
  <si>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-411102436</t>
  </si>
  <si>
    <t>https://podminky.urs.cz/item/CS_URS_2022_01/175111101</t>
  </si>
  <si>
    <t>P</t>
  </si>
  <si>
    <t>Poznámka k položce:_x000d_
Hutnění materiálu ve vrstvách max. 200mm!</t>
  </si>
  <si>
    <t>Obsyp přípojek:</t>
  </si>
  <si>
    <t>11</t>
  </si>
  <si>
    <t>M</t>
  </si>
  <si>
    <t>58337303</t>
  </si>
  <si>
    <t>štěrkopísek frakce 0/8</t>
  </si>
  <si>
    <t>t</t>
  </si>
  <si>
    <t>-421373849</t>
  </si>
  <si>
    <t>Poznámka k položce:_x000d_
kamenivo přírodní těžené frakce 0/8 (nepřípustné pro zásyp jsou popílek, hlušina (haldovina), struska a recykláty)</t>
  </si>
  <si>
    <t>10*1,950</t>
  </si>
  <si>
    <t>12</t>
  </si>
  <si>
    <t>181301111</t>
  </si>
  <si>
    <t>Rozprostření a urovnání ornice v rovině nebo ve svahu sklonu do 1:5 strojně při souvislé ploše přes 500 m2, tl. vrstvy do 200 mm</t>
  </si>
  <si>
    <t>1128946459</t>
  </si>
  <si>
    <t>https://podminky.urs.cz/item/CS_URS_2022_01/181301111</t>
  </si>
  <si>
    <t>Svislé a kompletní konstrukce</t>
  </si>
  <si>
    <t>13</t>
  </si>
  <si>
    <t>311272141</t>
  </si>
  <si>
    <t>Zdivo z pórobetonových tvárnic na tenké maltové lože, tl. zdiva 250 mm pevnost tvárnic přes P2 do P4, objemová hmotnost přes 450 do 600 kg/m3 na pero a drážku</t>
  </si>
  <si>
    <t>83614786</t>
  </si>
  <si>
    <t>https://podminky.urs.cz/item/CS_URS_2022_01/311272141</t>
  </si>
  <si>
    <t>1.NP (u vstupu):</t>
  </si>
  <si>
    <t>3,05*3,2</t>
  </si>
  <si>
    <t>3,360*3,2</t>
  </si>
  <si>
    <t>Mínus dveře:</t>
  </si>
  <si>
    <t>-1,7*2,05</t>
  </si>
  <si>
    <t>-1,1*2,05</t>
  </si>
  <si>
    <t>14</t>
  </si>
  <si>
    <t>311272211</t>
  </si>
  <si>
    <t>Zdivo z pórobetonových tvárnic na tenké maltové lože, tl. zdiva 300 mm pevnost tvárnic do P2, objemová hmotnost do 450 kg/m3 hladkých</t>
  </si>
  <si>
    <t>-1799462302</t>
  </si>
  <si>
    <t>https://podminky.urs.cz/item/CS_URS_2022_01/311272211</t>
  </si>
  <si>
    <t>Dozdívka nástupní hrany lodžií:</t>
  </si>
  <si>
    <t>((1+1+1+1+1)*0,2)*7</t>
  </si>
  <si>
    <t>317143445</t>
  </si>
  <si>
    <t>Překlady nosné z pórobetonu osazené do tenkého maltového lože, pro zdi tl. 250 mm, délky překladu přes 2100 do 2400 mm</t>
  </si>
  <si>
    <t>kus</t>
  </si>
  <si>
    <t>2131695452</t>
  </si>
  <si>
    <t>https://podminky.urs.cz/item/CS_URS_2022_01/317143445</t>
  </si>
  <si>
    <t>16</t>
  </si>
  <si>
    <t>317941121</t>
  </si>
  <si>
    <t>Osazování ocelových válcovaných nosníků na zdivu I nebo IE nebo U nebo UE nebo L do č. 12 nebo výšky do 120 mm</t>
  </si>
  <si>
    <t>648860255</t>
  </si>
  <si>
    <t>https://podminky.urs.cz/item/CS_URS_2022_01/317941121</t>
  </si>
  <si>
    <t>17</t>
  </si>
  <si>
    <t>13010744</t>
  </si>
  <si>
    <t>ocel profilová jakost S235JR (11 375) průřez IPE 120</t>
  </si>
  <si>
    <t>-895762680</t>
  </si>
  <si>
    <t>Váha 10,60Kg/m:</t>
  </si>
  <si>
    <t>(1,4*2*10,60)/1000</t>
  </si>
  <si>
    <t>Komunikace pozemní</t>
  </si>
  <si>
    <t>18</t>
  </si>
  <si>
    <t>564231111</t>
  </si>
  <si>
    <t>Podklad nebo podsyp ze štěrkopísku ŠP s rozprostřením, vlhčením a zhutněním plochy přes 100 m2, po zhutnění tl. 100 mm</t>
  </si>
  <si>
    <t>905155606</t>
  </si>
  <si>
    <t>https://podminky.urs.cz/item/CS_URS_2022_01/564231111</t>
  </si>
  <si>
    <t>Podklad pro nový okapový chodník:</t>
  </si>
  <si>
    <t>19</t>
  </si>
  <si>
    <t>596841120</t>
  </si>
  <si>
    <t>Kladení dlažby z betonových nebo kameninových dlaždic komunikací pro pěší s vyplněním spár a se smetením přebytečného materiálu na vzdálenost do 3 m s ložem z cementové malty tl. do 30 mm velikosti dlaždic do 0,09 m2 (bez zámku), pro plochy do 50 m2</t>
  </si>
  <si>
    <t>-1470128805</t>
  </si>
  <si>
    <t>https://podminky.urs.cz/item/CS_URS_2022_01/596841120</t>
  </si>
  <si>
    <t>Použít stávající materiál - 10% výměna poškozených dlaždic:</t>
  </si>
  <si>
    <t>20</t>
  </si>
  <si>
    <t>59246003</t>
  </si>
  <si>
    <t>dlažba plošná betonová terasová hladká 500x500x50mm</t>
  </si>
  <si>
    <t>38056159</t>
  </si>
  <si>
    <t>32,875*0,1 'Přepočtené koeficientem množství</t>
  </si>
  <si>
    <t>Úpravy povrchů, podlahy a osazování výplní</t>
  </si>
  <si>
    <t>611311141</t>
  </si>
  <si>
    <t>Omítka vápenná vnitřních ploch nanášená ručně dvouvrstvá štuková, tloušťky jádrové omítky do 10 mm a tloušťky štuku do 3 mm vodorovných konstrukcí stropů rovných</t>
  </si>
  <si>
    <t>471194009</t>
  </si>
  <si>
    <t>https://podminky.urs.cz/item/CS_URS_2022_01/611311141</t>
  </si>
  <si>
    <t>Nová izolace stropů v 1.PP:</t>
  </si>
  <si>
    <t>9,91+20,45+17+16,28+109,23+14,28+20,33+74,97+13,25+8,12</t>
  </si>
  <si>
    <t>22</t>
  </si>
  <si>
    <t>612311141</t>
  </si>
  <si>
    <t>Omítka vápenná vnitřních ploch nanášená ručně dvouvrstvá štuková, tloušťky jádrové omítky do 10 mm a tloušťky štuku do 3 mm svislých konstrukcí stěn</t>
  </si>
  <si>
    <t>774493982</t>
  </si>
  <si>
    <t>https://podminky.urs.cz/item/CS_URS_2022_01/612311141</t>
  </si>
  <si>
    <t>14,772*2</t>
  </si>
  <si>
    <t>7,0*2</t>
  </si>
  <si>
    <t>23</t>
  </si>
  <si>
    <t>612325302</t>
  </si>
  <si>
    <t>Vápenocementová omítka ostění nebo nadpraží štuková</t>
  </si>
  <si>
    <t>-1403885811</t>
  </si>
  <si>
    <t>https://podminky.urs.cz/item/CS_URS_2022_01/612325302</t>
  </si>
  <si>
    <t>"NJ_Jicinska272_DPS-D 1.1.08-POHLED J_BP.pdf</t>
  </si>
  <si>
    <t>61,880</t>
  </si>
  <si>
    <t>24</t>
  </si>
  <si>
    <t>621131121</t>
  </si>
  <si>
    <t>Podkladní a spojovací vrstva vnějších omítaných ploch penetrace nanášená ručně podhledů</t>
  </si>
  <si>
    <t>-2042427583</t>
  </si>
  <si>
    <t>https://podminky.urs.cz/item/CS_URS_2022_01/621131121</t>
  </si>
  <si>
    <t>Nová izolace stropů v 1.PP (2x):</t>
  </si>
  <si>
    <t>(9,91+20,45+17+16,28+109,23+14,28+20,33+74,97+13,25+8,12)*2</t>
  </si>
  <si>
    <t>Podhledy lodžií:</t>
  </si>
  <si>
    <t>180,136</t>
  </si>
  <si>
    <t>25</t>
  </si>
  <si>
    <t>621142001</t>
  </si>
  <si>
    <t>Potažení vnějších ploch pletivem v ploše nebo pruzích, na plném podkladu sklovláknitým vtlačením do tmelu podhledů</t>
  </si>
  <si>
    <t>1443527684</t>
  </si>
  <si>
    <t>https://podminky.urs.cz/item/CS_URS_2022_01/621142001</t>
  </si>
  <si>
    <t>26</t>
  </si>
  <si>
    <t>621221031</t>
  </si>
  <si>
    <t>Montáž kontaktního zateplení lepením a mechanickým kotvením z desek z minerální vlny s podélnou orientací vláken nebo kombinovaných na vnější podhledy, na podklad betonový nebo z lehčeného betonu, z tvárnic keramických nebo vápenopískových, tloušťky desek přes 120 do 160 mm</t>
  </si>
  <si>
    <t>-851891763</t>
  </si>
  <si>
    <t>https://podminky.urs.cz/item/CS_URS_2022_01/621221031</t>
  </si>
  <si>
    <t>Poznámka k položce:_x000d_
1. V cenách jsou započteny náklady na:_x000d_
a) upevnění desek lepením a talířovými hmoždinkami,_x000d_
b) přestěrkování izolačních desek (armovací tmel),_x000d_
c) vložení sklovláknité výztužné tkaniny (zesilující skelná tkanina),_x000d_
d) uzavření otvorů po kotvách lešení.</t>
  </si>
  <si>
    <t>Izolace pohledů lodžií:</t>
  </si>
  <si>
    <t>(1,20*3,420+1,20*3,420+1,20*3,420+1,20*2,220+1,20*2,225)*7</t>
  </si>
  <si>
    <t>((0,25+0,3)*3,420+(0,25+0,3)*3,420+(0,25+0,3)*3,420+(0,25+0,3)*2,220+(0,25+0,3)*2,225)*7</t>
  </si>
  <si>
    <t>27</t>
  </si>
  <si>
    <t>63151566</t>
  </si>
  <si>
    <t>deska tepelně izolační minerální kontaktních fasád podélné vlákno λ=0,038 tl 160mm</t>
  </si>
  <si>
    <t>1325632555</t>
  </si>
  <si>
    <t>180,136*1,02 'Přepočtené koeficientem množství</t>
  </si>
  <si>
    <t>28</t>
  </si>
  <si>
    <t>621531022</t>
  </si>
  <si>
    <t>Omítka tenkovrstvá silikonová vnějších ploch probarvená bez penetrace zatíraná (škrábaná), zrnitost 2,0 mm podhledů</t>
  </si>
  <si>
    <t>-681040782</t>
  </si>
  <si>
    <t>https://podminky.urs.cz/item/CS_URS_2022_01/621531022</t>
  </si>
  <si>
    <t>29</t>
  </si>
  <si>
    <t>622131121</t>
  </si>
  <si>
    <t>Podkladní a spojovací vrstva vnějších omítaných ploch penetrace nanášená ručně stěn</t>
  </si>
  <si>
    <t>-456009586</t>
  </si>
  <si>
    <t>https://podminky.urs.cz/item/CS_URS_2022_01/622131121</t>
  </si>
  <si>
    <t>Plocha soklu:</t>
  </si>
  <si>
    <t>1,2*(10,465+0,480+0,2+0,480+0,2+3,670+4,270+1,2+7,590+15,99+11,865+2,280+1,1+3,740+0,43+1,640+7,665+2,4+2,805)</t>
  </si>
  <si>
    <t>Izolace fasády:</t>
  </si>
  <si>
    <t>13,560+40,894+384,440+1365,770+39,235+193,562</t>
  </si>
  <si>
    <t>Izolace stěn v 1.NP (u vstupu):</t>
  </si>
  <si>
    <t>(0,48+0,46+0,16+0,16+0,310+0,48)*3,2</t>
  </si>
  <si>
    <t>30</t>
  </si>
  <si>
    <t>622211011</t>
  </si>
  <si>
    <t>Montáž kontaktního zateplení lepením a mechanickým kotvením z polystyrenových desek na vnější stěny, na podklad betonový nebo z lehčeného betonu, z tvárnic keramických nebo vápenopískových, tloušťky desek přes 40 do 80 mm</t>
  </si>
  <si>
    <t>260485562</t>
  </si>
  <si>
    <t>https://podminky.urs.cz/item/CS_URS_2022_01/622211011</t>
  </si>
  <si>
    <t>Izolace čelní strany podlahy lodžie:</t>
  </si>
  <si>
    <t>(0,4*(3,420+3,320+3,420+2,220+2,225))*7</t>
  </si>
  <si>
    <t>Izolace nástupní hrany lodžií:</t>
  </si>
  <si>
    <t>((1+1+1+1+1)*0,20)*7</t>
  </si>
  <si>
    <t>Vnitřní stěny lodžií:</t>
  </si>
  <si>
    <t>175</t>
  </si>
  <si>
    <t>31</t>
  </si>
  <si>
    <t>28376806</t>
  </si>
  <si>
    <t>deska fenolická tepelně izolační fasádní λ=0,020 tl 80mm</t>
  </si>
  <si>
    <t>-435321861</t>
  </si>
  <si>
    <t>188,56*1,02 'Přepočtené koeficientem množství</t>
  </si>
  <si>
    <t>32</t>
  </si>
  <si>
    <t>28376441</t>
  </si>
  <si>
    <t>deska z polystyrénu XPS, hrana rovná a strukturovaný povrch 300kPa tl 60mm</t>
  </si>
  <si>
    <t>708874369</t>
  </si>
  <si>
    <t>40,894*1,02 'Přepočtené koeficientem množství</t>
  </si>
  <si>
    <t>33</t>
  </si>
  <si>
    <t>622211021</t>
  </si>
  <si>
    <t>Montáž kontaktního zateplení lepením a mechanickým kotvením z polystyrenových desek na vnější stěny, na podklad betonový nebo z lehčeného betonu, z tvárnic keramických nebo vápenopískových, tloušťky desek přes 80 do 120 mm</t>
  </si>
  <si>
    <t>-225646501</t>
  </si>
  <si>
    <t>https://podminky.urs.cz/item/CS_URS_2022_01/622211021</t>
  </si>
  <si>
    <t>Izolace soklu:</t>
  </si>
  <si>
    <t>(1,5+1,0)*(10,465+0,480+0,2+0,480+0,2+3,670+4,270+1,2+7,590+15,99+11,865+2,280+1,1+3,740+0,43+1,640+7,665+2,4+2,805)</t>
  </si>
  <si>
    <t>34</t>
  </si>
  <si>
    <t>28376443</t>
  </si>
  <si>
    <t>deska z polystyrénu XPS, hrana rovná a strukturovaný povrch 300kPa tl 100mm</t>
  </si>
  <si>
    <t>649333599</t>
  </si>
  <si>
    <t>196,175*1,05 'Přepočtené koeficientem množství</t>
  </si>
  <si>
    <t>35</t>
  </si>
  <si>
    <t>622221011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</si>
  <si>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40 do 80 mm</t>
  </si>
  <si>
    <t>-721862522</t>
  </si>
  <si>
    <t>https://podminky.urs.cz/item/CS_URS_2022_01/622221011</t>
  </si>
  <si>
    <t>Izolace bočnic lodžií:</t>
  </si>
  <si>
    <t>"NJ_Jicinska272_DPS-D 1.1.14-POHLED S+Z_NS.pdf</t>
  </si>
  <si>
    <t>(19,222)*10*2</t>
  </si>
  <si>
    <t>36</t>
  </si>
  <si>
    <t>63141414</t>
  </si>
  <si>
    <t>deska tepelně izolační minerální kontaktních fasád podélné vlákno λ=0,038 tl 80mm</t>
  </si>
  <si>
    <t>-107914369</t>
  </si>
  <si>
    <t>(19,222)*10</t>
  </si>
  <si>
    <t>192,22*1,02 'Přepočtené koeficientem množství</t>
  </si>
  <si>
    <t>37</t>
  </si>
  <si>
    <t>28376802</t>
  </si>
  <si>
    <t>deska fenolická tepelně izolační fasádní λ=0,021 tl 40mm</t>
  </si>
  <si>
    <t>1706418942</t>
  </si>
  <si>
    <t>38</t>
  </si>
  <si>
    <t>622221031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</si>
  <si>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120 do 160 mm</t>
  </si>
  <si>
    <t>-902416182</t>
  </si>
  <si>
    <t>https://podminky.urs.cz/item/CS_URS_2022_01/622221031</t>
  </si>
  <si>
    <t>Izolace fasády zbývající část 1.np:</t>
  </si>
  <si>
    <t>2,0*(10,465+0,480+0,2+0,480+0,2+3,670+4,270+1,2+7,590+15,99+11,865+2,280+1,1+3,740+0,43+1,640+7,665+2,4+2,805)</t>
  </si>
  <si>
    <t>Izolace fasády část 2.np až 8.np:</t>
  </si>
  <si>
    <t>(23,920-2,0)*(26,185+1,2+0,16+16,370+0,16+11,895+0,16+3,740+0,16+1,640+7,775+2,4+2,615)</t>
  </si>
  <si>
    <t>Stěna výklenku severní vstup:</t>
  </si>
  <si>
    <t>(2,280+1,640)*3,2</t>
  </si>
  <si>
    <t>Strojovna výtahu:</t>
  </si>
  <si>
    <t>2,8*(4,6*2+4,91*2)</t>
  </si>
  <si>
    <t>Mínus otvorové výplně:</t>
  </si>
  <si>
    <t>-438,105</t>
  </si>
  <si>
    <t>Mezisoučet</t>
  </si>
  <si>
    <t>39</t>
  </si>
  <si>
    <t>1034582238</t>
  </si>
  <si>
    <t>1431,57*1,05 'Přepočtené koeficientem množství</t>
  </si>
  <si>
    <t>40</t>
  </si>
  <si>
    <t>622221041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</si>
  <si>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160 do 200 mm</t>
  </si>
  <si>
    <t>-1042251685</t>
  </si>
  <si>
    <t>https://podminky.urs.cz/item/CS_URS_2022_01/622221041</t>
  </si>
  <si>
    <t>Izolace detail úpravy soklu:</t>
  </si>
  <si>
    <t>0,5*(10,465+0,480+0,2+0,480+0,2+3,670+4,270+1,2+7,590+15,99+11,865+2,280+1,1+3,740+0,43+1,640+7,665+2,4+2,805)</t>
  </si>
  <si>
    <t>41</t>
  </si>
  <si>
    <t>63151568</t>
  </si>
  <si>
    <t>deska tepelně izolační minerální kontaktních fasád podélné vlákno λ=0,038 tl 200mm</t>
  </si>
  <si>
    <t>915582843</t>
  </si>
  <si>
    <t>39,235*1,1 'Přepočtené koeficientem množství</t>
  </si>
  <si>
    <t>42</t>
  </si>
  <si>
    <t>622222001</t>
  </si>
  <si>
    <t>Montáž kontaktního zateplení vnějšího ostění, nadpraží nebo parapetu lepením z desek z minerální vlny s podélnou nebo kolmou orientací vláken nebo z kombinovaných desek hloubky špalet do 200 mm, tloušťky desek do 40 mm</t>
  </si>
  <si>
    <t>1138861906</t>
  </si>
  <si>
    <t>https://podminky.urs.cz/item/CS_URS_2022_01/622222001</t>
  </si>
  <si>
    <t>Celkem obvod otvorových výplní:</t>
  </si>
  <si>
    <t>1173,100</t>
  </si>
  <si>
    <t>43</t>
  </si>
  <si>
    <t>63151518.01</t>
  </si>
  <si>
    <t>deska tepelně izolační minerální kontaktních fasád podélné vlákno λ=0,038 tl 20mm</t>
  </si>
  <si>
    <t>na podkladě CS ÚRS</t>
  </si>
  <si>
    <t>1096997437</t>
  </si>
  <si>
    <t>1173,100*0,15</t>
  </si>
  <si>
    <t>175,965*1,1 'Přepočtené koeficientem množství</t>
  </si>
  <si>
    <t>44</t>
  </si>
  <si>
    <t>622252001</t>
  </si>
  <si>
    <t>Montáž profilů kontaktního zateplení zakládacích soklových připevněných hmoždinkami</t>
  </si>
  <si>
    <t>42957294</t>
  </si>
  <si>
    <t>https://podminky.urs.cz/item/CS_URS_2022_01/622252001</t>
  </si>
  <si>
    <t>10,465+0,480+0,2+0,480+0,2+3,670+4,270+1,2+7,590+15,99+11,865+2,280+1,1+3,740+0,43+1,640+7,665+2,4+2,805</t>
  </si>
  <si>
    <t>45</t>
  </si>
  <si>
    <t>59051657</t>
  </si>
  <si>
    <t>profil zakládací Al tl 0,7mm pro ETICS pro izolant tl 200mm</t>
  </si>
  <si>
    <t>564364371</t>
  </si>
  <si>
    <t>78,47*1,05 'Přepočtené koeficientem množství</t>
  </si>
  <si>
    <t>46</t>
  </si>
  <si>
    <t>622511112</t>
  </si>
  <si>
    <t>Omítka tenkovrstvá akrylátová vnějších ploch probarvená bez penetrace mozaiková střednězrnná stěn</t>
  </si>
  <si>
    <t>1787042877</t>
  </si>
  <si>
    <t>https://podminky.urs.cz/item/CS_URS_2022_01/622511112</t>
  </si>
  <si>
    <t>47</t>
  </si>
  <si>
    <t>622531022</t>
  </si>
  <si>
    <t>Omítka tenkovrstvá silikonová vnějších ploch probarvená bez penetrace zatíraná (škrábaná), zrnitost 2,0 mm stěn</t>
  </si>
  <si>
    <t>-1258632253</t>
  </si>
  <si>
    <t>https://podminky.urs.cz/item/CS_URS_2022_01/622531022</t>
  </si>
  <si>
    <t>48</t>
  </si>
  <si>
    <t>624631211</t>
  </si>
  <si>
    <t>Úprava vnějších spár obvodového pláště z prefabrikovaných dílců tmelení spáry včetně penetračního nátěru tmelem akrylátovým, šířky spáry do 15 mm</t>
  </si>
  <si>
    <t>-1574893489</t>
  </si>
  <si>
    <t>https://podminky.urs.cz/item/CS_URS_2022_01/624631211</t>
  </si>
  <si>
    <t>24*24</t>
  </si>
  <si>
    <t>10*(25,995+1,2+15,990+25,995+2,4+2,805)</t>
  </si>
  <si>
    <t>49</t>
  </si>
  <si>
    <t>624631414</t>
  </si>
  <si>
    <t>Úprava vnějších spár obvodového pláště z prefabrikovaných dílců vyplnění spáry těsnicím provazcem z pěnového polyetylénu, šířky přes 40 do 50 mm</t>
  </si>
  <si>
    <t>1979940552</t>
  </si>
  <si>
    <t>https://podminky.urs.cz/item/CS_URS_2022_01/624631414</t>
  </si>
  <si>
    <t>Obvod otvorových výplní:</t>
  </si>
  <si>
    <t>50</t>
  </si>
  <si>
    <t>629991011</t>
  </si>
  <si>
    <t>Zakrytí vnějších ploch před znečištěním včetně pozdějšího odkrytí výplní otvorů a svislých ploch fólií přilepenou lepící páskou</t>
  </si>
  <si>
    <t>-577017240</t>
  </si>
  <si>
    <t>https://podminky.urs.cz/item/CS_URS_2022_01/629991011</t>
  </si>
  <si>
    <t>Poznámka k položce:_x000d_
Pe fólie</t>
  </si>
  <si>
    <t>Plocha všech otvorových výplní:</t>
  </si>
  <si>
    <t>438,105</t>
  </si>
  <si>
    <t>51</t>
  </si>
  <si>
    <t>629995101</t>
  </si>
  <si>
    <t>Očištění vnějších ploch tlakovou vodou omytím</t>
  </si>
  <si>
    <t>725577342</t>
  </si>
  <si>
    <t>https://podminky.urs.cz/item/CS_URS_2022_01/629995101</t>
  </si>
  <si>
    <t>Poznámka k položce:_x000d_
Tlaková voda do max. 50°C, s přidaným čističem fasád.</t>
  </si>
  <si>
    <t>52</t>
  </si>
  <si>
    <t>631311214</t>
  </si>
  <si>
    <t>Mazanina z betonu prostého se zvýšenými nároky na prostředí tl. přes 50 do 80 mm tř. C 25/30</t>
  </si>
  <si>
    <t>-539440505</t>
  </si>
  <si>
    <t>https://podminky.urs.cz/item/CS_URS_2022_01/631311214</t>
  </si>
  <si>
    <t>Podlahy lodžií:</t>
  </si>
  <si>
    <t>((1,20*3,420+1,20*3,420+1,20*3,420+1,20*2,220+1,20*2,225)*7)*0,03</t>
  </si>
  <si>
    <t>53</t>
  </si>
  <si>
    <t>632451231</t>
  </si>
  <si>
    <t>Potěr cementový samonivelační litý tř. C 25, tl. přes 30 do 35 mm</t>
  </si>
  <si>
    <t>1941803165</t>
  </si>
  <si>
    <t>https://podminky.urs.cz/item/CS_URS_2022_01/632451231</t>
  </si>
  <si>
    <t>Poznámka k položce:_x000d_
Viz D1.1.18</t>
  </si>
  <si>
    <t>Podlahy v 1.NP:</t>
  </si>
  <si>
    <t>15,589+14,162</t>
  </si>
  <si>
    <t>Ostatní konstrukce a práce, bourání</t>
  </si>
  <si>
    <t>54</t>
  </si>
  <si>
    <t>941111112</t>
  </si>
  <si>
    <t>Montáž lešení řadového trubkového lehkého pracovního s podlahami s provozním zatížením tř. 3 do 200 kg/m2 šířky tř. W06 od 0,6 do 0,9 m, výšky přes 10 do 25 m</t>
  </si>
  <si>
    <t>1294229409</t>
  </si>
  <si>
    <t>https://podminky.urs.cz/item/CS_URS_2022_01/941111112</t>
  </si>
  <si>
    <t>25*(10,465+0,480+0,2+0,480+0,2+3,670+4,270+1,2+7,590+1,4+15,99+1,4+11,865+2,280+1,1+3,740+0,43+1,640+7,665+1,4+2,4+2,805)</t>
  </si>
  <si>
    <t>55</t>
  </si>
  <si>
    <t>941111212</t>
  </si>
  <si>
    <t>Montáž lešení řadového trubkového lehkého pracovního s podlahami s provozním zatížením tř. 3 do 200 kg/m2 Příplatek za první a každý další den použití lešení k ceně -1112</t>
  </si>
  <si>
    <t>-353451408</t>
  </si>
  <si>
    <t>https://podminky.urs.cz/item/CS_URS_2022_01/941111212</t>
  </si>
  <si>
    <t>Poznámka k položce:_x000d_
90 dnů (bude fakturováno dle skutečných podmínek na stavbě).</t>
  </si>
  <si>
    <t>2066,75*90 'Přepočtené koeficientem množství</t>
  </si>
  <si>
    <t>56</t>
  </si>
  <si>
    <t>941111812</t>
  </si>
  <si>
    <t>Demontáž lešení řadového trubkového lehkého pracovního s podlahami s provozním zatížením tř. 3 do 200 kg/m2 šířky tř. W06 od 0,6 do 0,9 m, výšky přes 10 do 25 m</t>
  </si>
  <si>
    <t>1599340755</t>
  </si>
  <si>
    <t>https://podminky.urs.cz/item/CS_URS_2022_01/941111812</t>
  </si>
  <si>
    <t>57</t>
  </si>
  <si>
    <t>944411112</t>
  </si>
  <si>
    <t>Montáž záchytné sítě umístěné max. 6 m pod chráněnou úrovní třída B</t>
  </si>
  <si>
    <t>-920813647</t>
  </si>
  <si>
    <t>https://podminky.urs.cz/item/CS_URS_2022_01/944411112</t>
  </si>
  <si>
    <t>58</t>
  </si>
  <si>
    <t>944411212</t>
  </si>
  <si>
    <t>Montáž záchytné sítě Příplatek za první a každý další den použití sítě k ceně -1112</t>
  </si>
  <si>
    <t>101922795</t>
  </si>
  <si>
    <t>https://podminky.urs.cz/item/CS_URS_2022_01/944411212</t>
  </si>
  <si>
    <t>59</t>
  </si>
  <si>
    <t>944411812</t>
  </si>
  <si>
    <t>Demontáž záchytné sítě umístěné max. 6 m pod chráněnou úrovní třída B</t>
  </si>
  <si>
    <t>1024881094</t>
  </si>
  <si>
    <t>https://podminky.urs.cz/item/CS_URS_2022_01/944411812</t>
  </si>
  <si>
    <t>60</t>
  </si>
  <si>
    <t>944711112</t>
  </si>
  <si>
    <t>Montáž záchytné stříšky zřizované současně s lehkým nebo těžkým lešením, šířky přes 1,5 do 2,0 m</t>
  </si>
  <si>
    <t>1649903535</t>
  </si>
  <si>
    <t>https://podminky.urs.cz/item/CS_URS_2022_01/944711112</t>
  </si>
  <si>
    <t>5+5</t>
  </si>
  <si>
    <t>61</t>
  </si>
  <si>
    <t>944711212</t>
  </si>
  <si>
    <t>Montáž záchytné stříšky Příplatek za první a každý další den použití záchytné stříšky k ceně -1112</t>
  </si>
  <si>
    <t>-12980896</t>
  </si>
  <si>
    <t>https://podminky.urs.cz/item/CS_URS_2022_01/944711212</t>
  </si>
  <si>
    <t>10*90 'Přepočtené koeficientem množství</t>
  </si>
  <si>
    <t>62</t>
  </si>
  <si>
    <t>944711812</t>
  </si>
  <si>
    <t>Demontáž záchytné stříšky zřizované současně s lehkým nebo těžkým lešením, šířky přes 1,5 do 2,0 m</t>
  </si>
  <si>
    <t>1037032883</t>
  </si>
  <si>
    <t>https://podminky.urs.cz/item/CS_URS_2022_01/944711812</t>
  </si>
  <si>
    <t>63</t>
  </si>
  <si>
    <t>961031411</t>
  </si>
  <si>
    <t>Bourání základů ze zdiva cihelného na maltu cementovou</t>
  </si>
  <si>
    <t>-755038465</t>
  </si>
  <si>
    <t>https://podminky.urs.cz/item/CS_URS_2022_01/961031411</t>
  </si>
  <si>
    <t>Stávající cihelná přizdívka:</t>
  </si>
  <si>
    <t>(1,5*(10,465+0,480+0,2+0,480+0,2+3,670+4,270+1,2+7,590+15,99+11,865+2,280+1,1+3,740+0,43+1,640+7,665+2,4+2,805))*0,25</t>
  </si>
  <si>
    <t>64</t>
  </si>
  <si>
    <t>965045112</t>
  </si>
  <si>
    <t>Bourání potěrů tl. do 50 mm cementových nebo pískocementových, plochy do 4 m2</t>
  </si>
  <si>
    <t>1913375553</t>
  </si>
  <si>
    <t>https://podminky.urs.cz/item/CS_URS_2022_01/965045112</t>
  </si>
  <si>
    <t>65</t>
  </si>
  <si>
    <t>968072456</t>
  </si>
  <si>
    <t>Vybourání kovových rámů oken s křídly, dveřních zárubní, vrat, stěn, ostění nebo obkladů dveřních zárubní, plochy přes 2 m2</t>
  </si>
  <si>
    <t>-1356340686</t>
  </si>
  <si>
    <t>https://podminky.urs.cz/item/CS_URS_2022_01/968072456</t>
  </si>
  <si>
    <t>Stávající vstupní dveře:</t>
  </si>
  <si>
    <t>1,7*2,05*1</t>
  </si>
  <si>
    <t>0,9*1,6*1</t>
  </si>
  <si>
    <t>1,1*2,05*1</t>
  </si>
  <si>
    <t>2,1*2,1*2</t>
  </si>
  <si>
    <t>66</t>
  </si>
  <si>
    <t>968082022</t>
  </si>
  <si>
    <t>Vybourání plastových rámů oken s křídly, dveřních zárubní, vrat dveřních zárubní, plochy přes 2 do 4 m2</t>
  </si>
  <si>
    <t>362015600</t>
  </si>
  <si>
    <t>https://podminky.urs.cz/item/CS_URS_2022_01/968082022</t>
  </si>
  <si>
    <t>Stávající balkonové dveře:</t>
  </si>
  <si>
    <t>35*1,0*2,2</t>
  </si>
  <si>
    <t>67</t>
  </si>
  <si>
    <t>978035117</t>
  </si>
  <si>
    <t>Odstranění tenkovrstvých omítek nebo štuku tloušťky do 2 mm obroušením, rozsahu přes 50 do 100%</t>
  </si>
  <si>
    <t>824324266</t>
  </si>
  <si>
    <t>https://podminky.urs.cz/item/CS_URS_2022_01/978035117</t>
  </si>
  <si>
    <t>Stávající izolace stropů v 1.PP:</t>
  </si>
  <si>
    <t>20,45+109,23+74,97</t>
  </si>
  <si>
    <t>68</t>
  </si>
  <si>
    <t>978059641</t>
  </si>
  <si>
    <t>Odsekání obkladů stěn včetně otlučení podkladní omítky až na zdivo z obkládaček vnějších, z jakýchkoliv materiálů, plochy přes 1 m2</t>
  </si>
  <si>
    <t>285127695</t>
  </si>
  <si>
    <t>https://podminky.urs.cz/item/CS_URS_2022_01/978059641</t>
  </si>
  <si>
    <t>Stávající kabřincový obklad:</t>
  </si>
  <si>
    <t>69</t>
  </si>
  <si>
    <t>985311311</t>
  </si>
  <si>
    <t>Reprofilace betonu sanačními maltami na cementové bázi ručně rubu kleneb a podlah, tloušťky do 10 mm</t>
  </si>
  <si>
    <t>1310289948</t>
  </si>
  <si>
    <t>https://podminky.urs.cz/item/CS_URS_2022_01/985311311</t>
  </si>
  <si>
    <t>998</t>
  </si>
  <si>
    <t>Přesun hmot</t>
  </si>
  <si>
    <t>70</t>
  </si>
  <si>
    <t>998017004</t>
  </si>
  <si>
    <t>Přesun hmot pro budovy občanské výstavby, bydlení, výrobu a služby s omezením mechanizace vodorovná dopravní vzdálenost do 100 m pro budovy s jakoukoliv nosnou konstrukcí výšky přes 24 do 36 m</t>
  </si>
  <si>
    <t>-1175245383</t>
  </si>
  <si>
    <t>https://podminky.urs.cz/item/CS_URS_2022_01/998017004</t>
  </si>
  <si>
    <t>997</t>
  </si>
  <si>
    <t>Přesun sutě</t>
  </si>
  <si>
    <t>71</t>
  </si>
  <si>
    <t>997013158</t>
  </si>
  <si>
    <t>Vnitrostaveništní doprava suti a vybouraných hmot vodorovně do 50 m svisle s omezením mechanizace pro budovy a haly výšky přes 24 do 27 m</t>
  </si>
  <si>
    <t>601018801</t>
  </si>
  <si>
    <t>https://podminky.urs.cz/item/CS_URS_2022_01/997013158</t>
  </si>
  <si>
    <t>72</t>
  </si>
  <si>
    <t>997013501</t>
  </si>
  <si>
    <t>Odvoz suti a vybouraných hmot na skládku nebo meziskládku se složením, na vzdálenost do 1 km</t>
  </si>
  <si>
    <t>-1117637102</t>
  </si>
  <si>
    <t>https://podminky.urs.cz/item/CS_URS_2022_01/997013501</t>
  </si>
  <si>
    <t>73</t>
  </si>
  <si>
    <t>997013509</t>
  </si>
  <si>
    <t>Odvoz suti a vybouraných hmot na skládku nebo meziskládku se složením, na vzdálenost Příplatek k ceně za každý další i započatý 1 km přes 1 km</t>
  </si>
  <si>
    <t>1387167165</t>
  </si>
  <si>
    <t>https://podminky.urs.cz/item/CS_URS_2022_01/997013509</t>
  </si>
  <si>
    <t>Poznámka k položce:_x000d_
Celkem 10km.</t>
  </si>
  <si>
    <t>188,378*9 'Přepočtené koeficientem množství</t>
  </si>
  <si>
    <t>74</t>
  </si>
  <si>
    <t>997013871</t>
  </si>
  <si>
    <t>Poplatek za uložení stavebního odpadu na recyklační skládce (skládkovné) směsného stavebního a demoličního zatříděného do Katalogu odpadů pod kódem 17 09 04</t>
  </si>
  <si>
    <t>1066238672</t>
  </si>
  <si>
    <t>https://podminky.urs.cz/item/CS_URS_2022_01/997013871</t>
  </si>
  <si>
    <t>PSV</t>
  </si>
  <si>
    <t>Práce a dodávky PSV</t>
  </si>
  <si>
    <t>711</t>
  </si>
  <si>
    <t>Izolace proti vodě, vlhkosti a plynům</t>
  </si>
  <si>
    <t>75</t>
  </si>
  <si>
    <t>711112001</t>
  </si>
  <si>
    <t>Provedení izolace proti zemní vlhkosti natěradly a tmely za studena na ploše svislé S nátěrem penetračním</t>
  </si>
  <si>
    <t>884812322</t>
  </si>
  <si>
    <t>https://podminky.urs.cz/item/CS_URS_2022_01/711112001</t>
  </si>
  <si>
    <t>Nová izolace soklu (výška x délka):</t>
  </si>
  <si>
    <t>76</t>
  </si>
  <si>
    <t>11163150</t>
  </si>
  <si>
    <t>lak penetrační asfaltový</t>
  </si>
  <si>
    <t>108601123</t>
  </si>
  <si>
    <t>196,175*0,00034 'Přepočtené koeficientem množství</t>
  </si>
  <si>
    <t>77</t>
  </si>
  <si>
    <t>711131811</t>
  </si>
  <si>
    <t>Odstranění izolace proti zemní vlhkosti na ploše vodorovné V</t>
  </si>
  <si>
    <t>833418253</t>
  </si>
  <si>
    <t>https://podminky.urs.cz/item/CS_URS_2022_01/711131811</t>
  </si>
  <si>
    <t>78</t>
  </si>
  <si>
    <t>711142559</t>
  </si>
  <si>
    <t>Provedení izolace proti zemní vlhkosti pásy přitavením NAIP na ploše svislé S</t>
  </si>
  <si>
    <t>1187568492</t>
  </si>
  <si>
    <t>https://podminky.urs.cz/item/CS_URS_2022_01/711142559</t>
  </si>
  <si>
    <t>Oprava 20% stávající izolace soklu (výška x délka):</t>
  </si>
  <si>
    <t>((1,5+1,0)*(10,465+0,480+0,2+0,480+0,2+3,670+4,270+1,2+7,590+15,99+11,865+2,280+1,1+3,740+0,43+1,640+7,665+2,4+2,805))*0,2</t>
  </si>
  <si>
    <t>79</t>
  </si>
  <si>
    <t>62855009</t>
  </si>
  <si>
    <t>pás asfaltový natavitelný modifikovaný SBS tl 5,0mm s vložkou z polyesterové vyztužené rohože a hrubozrnným břidličným posypem na horním povrchu</t>
  </si>
  <si>
    <t>-239007350</t>
  </si>
  <si>
    <t>235,41*1,15 'Přepočtené koeficientem množství</t>
  </si>
  <si>
    <t>80</t>
  </si>
  <si>
    <t>711161112</t>
  </si>
  <si>
    <t>Izolace proti zemní vlhkosti a beztlakové vodě nopovými fóliemi na ploše vodorovné V vrstva ochranná, odvětrávací a drenážní výška nopku 8,0 mm, tl. fólie do 0,6 mm</t>
  </si>
  <si>
    <t>1864462949</t>
  </si>
  <si>
    <t>https://podminky.urs.cz/item/CS_URS_2022_01/711161112</t>
  </si>
  <si>
    <t>Poznámka k položce:_x000d_
Nopová fólie HDPE 400g/m2, pevnost v tlaku min. 200kN/m2, výška nopku 8mm.</t>
  </si>
  <si>
    <t>81</t>
  </si>
  <si>
    <t>711161383</t>
  </si>
  <si>
    <t>Izolace proti zemní vlhkosti a beztlakové vodě nopovými fóliemi ostatní ukončení izolace lištou</t>
  </si>
  <si>
    <t>1917358972</t>
  </si>
  <si>
    <t>https://podminky.urs.cz/item/CS_URS_2022_01/711161383</t>
  </si>
  <si>
    <t>82</t>
  </si>
  <si>
    <t>711191101</t>
  </si>
  <si>
    <t>Provedení izolace proti zemní vlhkosti hydroizolační stěrkou na ploše vodorovné V jednovrstvá na betonu</t>
  </si>
  <si>
    <t>141912653</t>
  </si>
  <si>
    <t>https://podminky.urs.cz/item/CS_URS_2022_01/711191101</t>
  </si>
  <si>
    <t>83</t>
  </si>
  <si>
    <t>11163009.R01</t>
  </si>
  <si>
    <t>stěrka hydroizolační asfaltová dvousložková do spodní stavby</t>
  </si>
  <si>
    <t>1302157140</t>
  </si>
  <si>
    <t>29,751*1,05 'Přepočtené koeficientem množství</t>
  </si>
  <si>
    <t>84</t>
  </si>
  <si>
    <t>711191201</t>
  </si>
  <si>
    <t>Provedení izolace proti zemní vlhkosti hydroizolační stěrkou na ploše vodorovné V dvouvrstvá na betonu</t>
  </si>
  <si>
    <t>1690243752</t>
  </si>
  <si>
    <t>https://podminky.urs.cz/item/CS_URS_2022_01/711191201</t>
  </si>
  <si>
    <t>Podlahy lodžií (2 vrstvy):</t>
  </si>
  <si>
    <t>((1,20*3,420+1,20*3,420+1,20*3,420+1,20*2,220+1,20*2,225)*7)*2</t>
  </si>
  <si>
    <t>85</t>
  </si>
  <si>
    <t>58581099.R01</t>
  </si>
  <si>
    <t>malta těsnící hydraulicky rychle tuhnoucí se síranovzdorným pojivem</t>
  </si>
  <si>
    <t>-1245040584</t>
  </si>
  <si>
    <t>247,044*1,05 'Přepočtené koeficientem množství</t>
  </si>
  <si>
    <t>86</t>
  </si>
  <si>
    <t>998711103</t>
  </si>
  <si>
    <t>Přesun hmot pro izolace proti vodě, vlhkosti a plynům stanovený z hmotnosti přesunovaného materiálu vodorovná dopravní vzdálenost do 50 m v objektech výšky přes 12 do 60 m</t>
  </si>
  <si>
    <t>-872451542</t>
  </si>
  <si>
    <t>https://podminky.urs.cz/item/CS_URS_2022_01/998711103</t>
  </si>
  <si>
    <t>712</t>
  </si>
  <si>
    <t>Povlakové krytiny</t>
  </si>
  <si>
    <t>87</t>
  </si>
  <si>
    <t>712300843</t>
  </si>
  <si>
    <t>Ostatní práce při odstranění povlakové krytiny střech plochých do 10° zbytkového asfaltového pásu odsekáním</t>
  </si>
  <si>
    <t>-1238082123</t>
  </si>
  <si>
    <t>https://podminky.urs.cz/item/CS_URS_2022_01/712300843</t>
  </si>
  <si>
    <t>88</t>
  </si>
  <si>
    <t>712311101</t>
  </si>
  <si>
    <t>Provedení povlakové krytiny střech plochých do 10° natěradly a tmely za studena nátěrem lakem penetračním nebo asfaltovým</t>
  </si>
  <si>
    <t>-2041986787</t>
  </si>
  <si>
    <t>https://podminky.urs.cz/item/CS_URS_2022_01/712311101</t>
  </si>
  <si>
    <t>89</t>
  </si>
  <si>
    <t>-397705243</t>
  </si>
  <si>
    <t>636,016*0,00032 'Přepočtené koeficientem množství</t>
  </si>
  <si>
    <t>90</t>
  </si>
  <si>
    <t>712340833</t>
  </si>
  <si>
    <t>Odstranění povlakové krytiny střech plochých do 10° z přitavených pásů NAIP v plné ploše třívrstvé</t>
  </si>
  <si>
    <t>-1465686021</t>
  </si>
  <si>
    <t>https://podminky.urs.cz/item/CS_URS_2022_01/712340833</t>
  </si>
  <si>
    <t>Stávající izolace střechy + výtahové nástavby:</t>
  </si>
  <si>
    <t>371,76+26,96</t>
  </si>
  <si>
    <t>Plocha atiky:</t>
  </si>
  <si>
    <t>1,0*(16,370+23,570+16,370+7,970+1,2+4,2+1,2+4,910+1,2+10,70)</t>
  </si>
  <si>
    <t>1,0*(4,910+4,910+5,490+5,490)</t>
  </si>
  <si>
    <t>Izolace zařízení VZT:</t>
  </si>
  <si>
    <t>171,35*0,65</t>
  </si>
  <si>
    <t>Stříšky nad vstupem:</t>
  </si>
  <si>
    <t>2,330*3,820</t>
  </si>
  <si>
    <t>2,280*3,740</t>
  </si>
  <si>
    <t>91</t>
  </si>
  <si>
    <t>712341559</t>
  </si>
  <si>
    <t>Provedení povlakové krytiny střech plochých do 10° pásy přitavením NAIP v plné ploše</t>
  </si>
  <si>
    <t>CS ÚRS 2021 02</t>
  </si>
  <si>
    <t>-1967049914</t>
  </si>
  <si>
    <t>https://podminky.urs.cz/item/CS_URS_2021_02/712341559</t>
  </si>
  <si>
    <t>92</t>
  </si>
  <si>
    <t>62855002</t>
  </si>
  <si>
    <t>pás asfaltový natavitelný modifikovaný SBS tl 5,0mm s vložkou z polyesterové rohože a spalitelnou PE fólií nebo jemnozrnným minerálním posypem na horním povrchu</t>
  </si>
  <si>
    <t>-317535880</t>
  </si>
  <si>
    <t>636,016*1,1 'Přepočtené koeficientem množství</t>
  </si>
  <si>
    <t>93</t>
  </si>
  <si>
    <t>712363564</t>
  </si>
  <si>
    <t>Provedení povlakové krytiny střech plochých do 10° s mechanicky kotvenou izolací včetně položení fólie a horkovzdušného svaření tl. tepelné izolace přes 200 do 240 mm budovy výšky přes 18 m, kotvené do betonu vnitřní pole</t>
  </si>
  <si>
    <t>2139213914</t>
  </si>
  <si>
    <t>https://podminky.urs.cz/item/CS_URS_2022_01/712363564</t>
  </si>
  <si>
    <t>Stanovení počtu hmoždinek na střeše D 1.1.22</t>
  </si>
  <si>
    <t>Oblast „H“:</t>
  </si>
  <si>
    <t>636,016-89,196-138,138</t>
  </si>
  <si>
    <t>94</t>
  </si>
  <si>
    <t>712363565</t>
  </si>
  <si>
    <t>Provedení povlakové krytiny střech plochých do 10° s mechanicky kotvenou izolací včetně položení fólie a horkovzdušného svaření tl. tepelné izolace přes 200 do 240 mm budovy výšky přes 18 m, kotvené do betonu krajní pole</t>
  </si>
  <si>
    <t>1848396017</t>
  </si>
  <si>
    <t>https://podminky.urs.cz/item/CS_URS_2022_01/712363565</t>
  </si>
  <si>
    <t>Oblast „G“:</t>
  </si>
  <si>
    <t>8,185*1,635</t>
  </si>
  <si>
    <t>13,150*2,630</t>
  </si>
  <si>
    <t>4,125*2,630</t>
  </si>
  <si>
    <t>4,585*1,635</t>
  </si>
  <si>
    <t>5,595*4,090</t>
  </si>
  <si>
    <t>95</t>
  </si>
  <si>
    <t>712363566</t>
  </si>
  <si>
    <t>Provedení povlakové krytiny střech plochých do 10° s mechanicky kotvenou izolací včetně položení fólie a horkovzdušného svaření tl. tepelné izolace přes 200 do 240 mm budovy výšky přes 18 m, kotvené do betonu rohové pole</t>
  </si>
  <si>
    <t>-1834575004</t>
  </si>
  <si>
    <t>https://podminky.urs.cz/item/CS_URS_2022_01/712363566</t>
  </si>
  <si>
    <t>Oblast „F“:</t>
  </si>
  <si>
    <t>6,575*4,090</t>
  </si>
  <si>
    <t>5,030*3,845+4,090*2,730</t>
  </si>
  <si>
    <t>5,490*4,910</t>
  </si>
  <si>
    <t>96</t>
  </si>
  <si>
    <t>28322012</t>
  </si>
  <si>
    <t>fólie hydroizolační střešní mPVC mechanicky kotvená tl 1,5mm šedá</t>
  </si>
  <si>
    <t>-1018814068</t>
  </si>
  <si>
    <t>636,016*1,1655 'Přepočtené koeficientem množství</t>
  </si>
  <si>
    <t>97</t>
  </si>
  <si>
    <t>28322065</t>
  </si>
  <si>
    <t>fólie hydroizolační střešní mPVC mechanicky kotvená tl 1,8mm se zvýšenou požární odolností</t>
  </si>
  <si>
    <t>-421196675</t>
  </si>
  <si>
    <t>98</t>
  </si>
  <si>
    <t>712363803</t>
  </si>
  <si>
    <t>Odstranění povlakové krytiny střech plochých do 10° s mechanicky kotvenou izolací pro jakoukoli tloušťku izolace budovy výšky do 18 m, kotvené do betonu</t>
  </si>
  <si>
    <t>-1654400481</t>
  </si>
  <si>
    <t>https://podminky.urs.cz/item/CS_URS_2022_01/712363803</t>
  </si>
  <si>
    <t>99</t>
  </si>
  <si>
    <t>712391172</t>
  </si>
  <si>
    <t>Provedení povlakové krytiny střech plochých do 10° -ostatní práce provedení vrstvy textilní ochranné</t>
  </si>
  <si>
    <t>1568989577</t>
  </si>
  <si>
    <t>https://podminky.urs.cz/item/CS_URS_2022_01/712391172</t>
  </si>
  <si>
    <t>100</t>
  </si>
  <si>
    <t>69311315.R01</t>
  </si>
  <si>
    <t>textilie sklovláknitá 120g/m2</t>
  </si>
  <si>
    <t>839826775</t>
  </si>
  <si>
    <t>636,016*1,15 'Přepočtené koeficientem množství</t>
  </si>
  <si>
    <t>101</t>
  </si>
  <si>
    <t>712990812</t>
  </si>
  <si>
    <t>Odstranění násypu nebo nánosu ze střech násypu nebo nánosu do 10°, tl. do 50 mm</t>
  </si>
  <si>
    <t>1666561459</t>
  </si>
  <si>
    <t>https://podminky.urs.cz/item/CS_URS_2022_01/712990812</t>
  </si>
  <si>
    <t>102</t>
  </si>
  <si>
    <t>998712104</t>
  </si>
  <si>
    <t>Přesun hmot pro povlakové krytiny stanovený z hmotnosti přesunovaného materiálu vodorovná dopravní vzdálenost do 50 m v objektech výšky přes 24 do 36 m</t>
  </si>
  <si>
    <t>24014747</t>
  </si>
  <si>
    <t>https://podminky.urs.cz/item/CS_URS_2022_01/998712104</t>
  </si>
  <si>
    <t>713</t>
  </si>
  <si>
    <t>Izolace tepelné</t>
  </si>
  <si>
    <t>103</t>
  </si>
  <si>
    <t>713110811</t>
  </si>
  <si>
    <t>Odstranění tepelné izolace stropů nebo podhledů z rohoží, pásů, dílců, desek, bloků volně kladených z vláknitých materiálů suchých, tloušťka izolace do 100 mm</t>
  </si>
  <si>
    <t>1994138772</t>
  </si>
  <si>
    <t>https://podminky.urs.cz/item/CS_URS_2022_01/713110811</t>
  </si>
  <si>
    <t>104</t>
  </si>
  <si>
    <t>713111128</t>
  </si>
  <si>
    <t>Montáž tepelné izolace stropů rohožemi, pásy, dílci, deskami, bloky (izolační materiál ve specifikaci) rovných spodem lepením celoplošně s mechanickým kotvením</t>
  </si>
  <si>
    <t>-418175108</t>
  </si>
  <si>
    <t>https://podminky.urs.cz/item/CS_URS_2022_01/713111128</t>
  </si>
  <si>
    <t>105</t>
  </si>
  <si>
    <t>-1446258771</t>
  </si>
  <si>
    <t>303,82*1,02 'Přepočtené koeficientem množství</t>
  </si>
  <si>
    <t>106</t>
  </si>
  <si>
    <t>713121111</t>
  </si>
  <si>
    <t>Montáž tepelné izolace podlah rohožemi, pásy, deskami, dílci, bloky (izolační materiál ve specifikaci) kladenými volně jednovrstvá</t>
  </si>
  <si>
    <t>1582528563</t>
  </si>
  <si>
    <t>https://podminky.urs.cz/item/CS_URS_2022_01/713121111</t>
  </si>
  <si>
    <t>Izolace podlah lodžií:</t>
  </si>
  <si>
    <t>((1+1+1+1+1)*0,25)*7</t>
  </si>
  <si>
    <t>107</t>
  </si>
  <si>
    <t>28375914</t>
  </si>
  <si>
    <t>deska EPS 150 pro konstrukce s vysokým zatížením λ=0,035 tl 100mm</t>
  </si>
  <si>
    <t>-2039484331</t>
  </si>
  <si>
    <t>123,522*1,02 'Přepočtené koeficientem množství</t>
  </si>
  <si>
    <t>108</t>
  </si>
  <si>
    <t>28376385</t>
  </si>
  <si>
    <t>deska z polystyrénu XPS, hrana rovná, polo či pero drážka a hladký povrch</t>
  </si>
  <si>
    <t>1789345939</t>
  </si>
  <si>
    <t>(((1+1+1+1+1)*0,25)*7)*0,015</t>
  </si>
  <si>
    <t>0,131*1,02 'Přepočtené koeficientem množství</t>
  </si>
  <si>
    <t>109</t>
  </si>
  <si>
    <t>713131143</t>
  </si>
  <si>
    <t>Montáž tepelné izolace stěn rohožemi, pásy, deskami, dílci, bloky (izolační materiál ve specifikaci) lepením celoplošně s mechanickým kotvením</t>
  </si>
  <si>
    <t>-138109816</t>
  </si>
  <si>
    <t>https://podminky.urs.cz/item/CS_URS_2022_01/713131143</t>
  </si>
  <si>
    <t>171,35*1,0</t>
  </si>
  <si>
    <t>110</t>
  </si>
  <si>
    <t>28376442</t>
  </si>
  <si>
    <t>deska z polystyrénu XPS, hrana rovná a strukturovaný povrch 300kPa tl 80mm</t>
  </si>
  <si>
    <t>1505568739</t>
  </si>
  <si>
    <t>279,84*1,05 'Přepočtené koeficientem množství</t>
  </si>
  <si>
    <t>111</t>
  </si>
  <si>
    <t>713133221</t>
  </si>
  <si>
    <t>Tepelná izolace tvrdou stříkanou PUR pěnou s uzavřenou buněčnou strukturou, objemové hmotnosti 40 kg/m3 stěn z interiérové i exteriérové strany tloušťka vrstvy 20 mm</t>
  </si>
  <si>
    <t>943515013</t>
  </si>
  <si>
    <t>https://podminky.urs.cz/item/CS_URS_2022_01/713133221</t>
  </si>
  <si>
    <t>112</t>
  </si>
  <si>
    <t>713141153</t>
  </si>
  <si>
    <t>Montáž tepelné izolace střech plochých rohožemi, pásy, deskami, dílci, bloky (izolační materiál ve specifikaci) kladenými volně třívrstvá</t>
  </si>
  <si>
    <t>-1930994137</t>
  </si>
  <si>
    <t>https://podminky.urs.cz/item/CS_URS_2022_01/713141153</t>
  </si>
  <si>
    <t>Poznámka k položce:_x000d_
Celkem tl.: 220mm.</t>
  </si>
  <si>
    <t>Izolace střechy + výtahové nástavby:</t>
  </si>
  <si>
    <t>(371,76*2)+26,96</t>
  </si>
  <si>
    <t>113</t>
  </si>
  <si>
    <t>28375031.01</t>
  </si>
  <si>
    <t>deska EPS 150 do plochých střech a podlah λ=0,037 tl 110mm</t>
  </si>
  <si>
    <t>9583105</t>
  </si>
  <si>
    <t>Celkem tl.: 220mm</t>
  </si>
  <si>
    <t>Izolace střechy:</t>
  </si>
  <si>
    <t>371,76*2</t>
  </si>
  <si>
    <t>743,52*1,04 'Přepočtené koeficientem množství</t>
  </si>
  <si>
    <t>114</t>
  </si>
  <si>
    <t>28375993.01</t>
  </si>
  <si>
    <t>deska EPS 150 do plochých střech a podlah λ=0,037 tl 200mm</t>
  </si>
  <si>
    <t>-1075815568</t>
  </si>
  <si>
    <t>Izolace výtahové nástavby:</t>
  </si>
  <si>
    <t>26,96</t>
  </si>
  <si>
    <t>115</t>
  </si>
  <si>
    <t>28376142</t>
  </si>
  <si>
    <t>klín izolační z pěnového polystyrenu EPS 150 spád do 5%</t>
  </si>
  <si>
    <t>-1564743355</t>
  </si>
  <si>
    <t>(371,76+26,96)*0,12</t>
  </si>
  <si>
    <t>(2,330*3,820)*0,120</t>
  </si>
  <si>
    <t>(2,280*3,740)*0,120</t>
  </si>
  <si>
    <t>Izolace atiky:</t>
  </si>
  <si>
    <t>0,465*0,103*(96,31+171,35)</t>
  </si>
  <si>
    <t>116</t>
  </si>
  <si>
    <t>998713104</t>
  </si>
  <si>
    <t>Přesun hmot pro izolace tepelné stanovený z hmotnosti přesunovaného materiálu vodorovná dopravní vzdálenost do 50 m v objektech výšky přes 24 m do 36 m</t>
  </si>
  <si>
    <t>1953512907</t>
  </si>
  <si>
    <t>https://podminky.urs.cz/item/CS_URS_2022_01/998713104</t>
  </si>
  <si>
    <t>721</t>
  </si>
  <si>
    <t>Zdravotechnika - vnitřní kanalizace</t>
  </si>
  <si>
    <t>117</t>
  </si>
  <si>
    <t>721173706</t>
  </si>
  <si>
    <t>Potrubí z trub polyetylenových svařované odpadní (svislé) DN 100</t>
  </si>
  <si>
    <t>-1237405291</t>
  </si>
  <si>
    <t>https://podminky.urs.cz/item/CS_URS_2022_01/721173706</t>
  </si>
  <si>
    <t>118</t>
  </si>
  <si>
    <t>721210822</t>
  </si>
  <si>
    <t>Demontáž kanalizačního příslušenství střešních vtoků DN 100</t>
  </si>
  <si>
    <t>1154560551</t>
  </si>
  <si>
    <t>https://podminky.urs.cz/item/CS_URS_2022_01/721210822</t>
  </si>
  <si>
    <t>Stávající vpusť:</t>
  </si>
  <si>
    <t>119</t>
  </si>
  <si>
    <t>721233212</t>
  </si>
  <si>
    <t>Střešní vtoky (vpusti) polypropylenové (PP) pro pochůzné střechy s odtokem svislým DN 110</t>
  </si>
  <si>
    <t>-97200549</t>
  </si>
  <si>
    <t>https://podminky.urs.cz/item/CS_URS_2022_01/721233212</t>
  </si>
  <si>
    <t>O3:</t>
  </si>
  <si>
    <t>741</t>
  </si>
  <si>
    <t>Elektroinstalace - silnoproud</t>
  </si>
  <si>
    <t>120</t>
  </si>
  <si>
    <t>741372013.01</t>
  </si>
  <si>
    <t>Montáž svítidel venkovních se zapojením vodičů nástěnných s pohybovým čidlem</t>
  </si>
  <si>
    <t>1481412728</t>
  </si>
  <si>
    <t>O1:</t>
  </si>
  <si>
    <t>121</t>
  </si>
  <si>
    <t>34774099</t>
  </si>
  <si>
    <t>nástěnné svítidlo 60W s pohybovým čidlem</t>
  </si>
  <si>
    <t>2366663</t>
  </si>
  <si>
    <t>762</t>
  </si>
  <si>
    <t>Konstrukce tesařské</t>
  </si>
  <si>
    <t>122</t>
  </si>
  <si>
    <t>762361127</t>
  </si>
  <si>
    <t>Montáž spádových klínů pro rovné střechy s připojením na nosnou konstrukci z řeziva průřezové plochy přes 224 do 288 cm2</t>
  </si>
  <si>
    <t>-1154313165</t>
  </si>
  <si>
    <t>https://podminky.urs.cz/item/CS_URS_2022_01/762361127</t>
  </si>
  <si>
    <t>Zateplení atiky:</t>
  </si>
  <si>
    <t>96,31</t>
  </si>
  <si>
    <t>Okapová hrana střechy strojovny:</t>
  </si>
  <si>
    <t>4,910</t>
  </si>
  <si>
    <t>123</t>
  </si>
  <si>
    <t>60512125</t>
  </si>
  <si>
    <t>hranol stavební řezivo průřezu do 120cm2 do dl 6m</t>
  </si>
  <si>
    <t>-854370520</t>
  </si>
  <si>
    <t>4,910*0,15*0,025</t>
  </si>
  <si>
    <t>124</t>
  </si>
  <si>
    <t>60512135</t>
  </si>
  <si>
    <t>hranol stavební řezivo průřezu do 288cm2 do dl 6m</t>
  </si>
  <si>
    <t>-540439230</t>
  </si>
  <si>
    <t>96,31*0,225*0,13</t>
  </si>
  <si>
    <t>125</t>
  </si>
  <si>
    <t>762395000</t>
  </si>
  <si>
    <t>Spojovací prostředky krovů, bednění a laťování, nadstřešních konstrukcí svory, prkna, hřebíky, pásová ocel, vruty</t>
  </si>
  <si>
    <t>509560535</t>
  </si>
  <si>
    <t>https://podminky.urs.cz/item/CS_URS_2022_01/762395000</t>
  </si>
  <si>
    <t>126</t>
  </si>
  <si>
    <t>998762104</t>
  </si>
  <si>
    <t>Přesun hmot pro konstrukce tesařské stanovený z hmotnosti přesunovaného materiálu vodorovná dopravní vzdálenost do 50 m v objektech výšky přes 24 do 36 m</t>
  </si>
  <si>
    <t>1631030000</t>
  </si>
  <si>
    <t>https://podminky.urs.cz/item/CS_URS_2022_01/998762104</t>
  </si>
  <si>
    <t>764</t>
  </si>
  <si>
    <t>Konstrukce klempířské</t>
  </si>
  <si>
    <t>127</t>
  </si>
  <si>
    <t>764002841</t>
  </si>
  <si>
    <t>Demontáž klempířských konstrukcí oplechování horních ploch zdí a nadezdívek do suti</t>
  </si>
  <si>
    <t>928658697</t>
  </si>
  <si>
    <t>https://podminky.urs.cz/item/CS_URS_2022_01/764002841</t>
  </si>
  <si>
    <t>304,470+1,910+86,4+4,910+4+2,5</t>
  </si>
  <si>
    <t>128</t>
  </si>
  <si>
    <t>764002851</t>
  </si>
  <si>
    <t>Demontáž klempířských konstrukcí oplechování parapetů do suti</t>
  </si>
  <si>
    <t>-410478789</t>
  </si>
  <si>
    <t>https://podminky.urs.cz/item/CS_URS_2022_01/764002851</t>
  </si>
  <si>
    <t>76,910+209,760</t>
  </si>
  <si>
    <t>129</t>
  </si>
  <si>
    <t>764011699.01</t>
  </si>
  <si>
    <t>Dilatační lišta z pozinkovaného plechu s povrchovou úpravou připojovací, včetně tmelení rš 360 mm</t>
  </si>
  <si>
    <t>1987792427</t>
  </si>
  <si>
    <t>K21:</t>
  </si>
  <si>
    <t>25,52*2</t>
  </si>
  <si>
    <t>K22:</t>
  </si>
  <si>
    <t>12,77</t>
  </si>
  <si>
    <t>130</t>
  </si>
  <si>
    <t>764021431.R</t>
  </si>
  <si>
    <t>Vyztužení klempířských prvků z hliníkového plechu</t>
  </si>
  <si>
    <t>991683613</t>
  </si>
  <si>
    <t>U balkónových dveří systémová ukončovací lišta z aloxovaného hliníku:</t>
  </si>
  <si>
    <t>131</t>
  </si>
  <si>
    <t>764215603</t>
  </si>
  <si>
    <t>Oplechování horních ploch zdí a nadezdívek (atik) z pozinkovaného plechu s povrchovou úpravou celoplošně lepené rš 250 mm</t>
  </si>
  <si>
    <t>1498306300</t>
  </si>
  <si>
    <t>https://podminky.urs.cz/item/CS_URS_2022_01/764215603</t>
  </si>
  <si>
    <t>K11:</t>
  </si>
  <si>
    <t>K12:</t>
  </si>
  <si>
    <t>6,08</t>
  </si>
  <si>
    <t>K13:</t>
  </si>
  <si>
    <t>171,35</t>
  </si>
  <si>
    <t>K14:</t>
  </si>
  <si>
    <t>26,17</t>
  </si>
  <si>
    <t>K24 (vč. nerezového vrutu):</t>
  </si>
  <si>
    <t>2,28*2</t>
  </si>
  <si>
    <t>132</t>
  </si>
  <si>
    <t>764215605</t>
  </si>
  <si>
    <t>Oplechování horních ploch zdí a nadezdívek (atik) z pozinkovaného plechu s povrchovou úpravou celoplošně lepené rš 400 mm</t>
  </si>
  <si>
    <t>7438203</t>
  </si>
  <si>
    <t>https://podminky.urs.cz/item/CS_URS_2022_01/764215605</t>
  </si>
  <si>
    <t>K23:</t>
  </si>
  <si>
    <t>1,91</t>
  </si>
  <si>
    <t>133</t>
  </si>
  <si>
    <t>764218604</t>
  </si>
  <si>
    <t>Oplechování říms a ozdobných prvků z pozinkovaného plechu s povrchovou úpravou rovných, bez rohů mechanicky kotvené rš 330 mm</t>
  </si>
  <si>
    <t>669314276</t>
  </si>
  <si>
    <t>https://podminky.urs.cz/item/CS_URS_2022_01/764218604</t>
  </si>
  <si>
    <t>K18:</t>
  </si>
  <si>
    <t>K19:</t>
  </si>
  <si>
    <t>1,29*20</t>
  </si>
  <si>
    <t>K20:</t>
  </si>
  <si>
    <t>1,03*20</t>
  </si>
  <si>
    <t>134</t>
  </si>
  <si>
    <t>764226444</t>
  </si>
  <si>
    <t>Oplechování parapetů z hliníkového plechu rovných celoplošně lepené, bez rohů rš 330 mm</t>
  </si>
  <si>
    <t>-1635292225</t>
  </si>
  <si>
    <t>https://podminky.urs.cz/item/CS_URS_2022_01/764226444</t>
  </si>
  <si>
    <t>Poznámka k položce:_x000d_
Celoplošně lepené s doplněním PUR pěny.</t>
  </si>
  <si>
    <t>K01:</t>
  </si>
  <si>
    <t>1,84*12</t>
  </si>
  <si>
    <t>K02:</t>
  </si>
  <si>
    <t>0,64*2</t>
  </si>
  <si>
    <t>K07:</t>
  </si>
  <si>
    <t>0,99*14</t>
  </si>
  <si>
    <t>K08:</t>
  </si>
  <si>
    <t>1,89*21</t>
  </si>
  <si>
    <t>135</t>
  </si>
  <si>
    <t>764226445</t>
  </si>
  <si>
    <t>Oplechování parapetů z hliníkového plechu rovných celoplošně lepené, bez rohů rš 400 mm</t>
  </si>
  <si>
    <t>984237995</t>
  </si>
  <si>
    <t>https://podminky.urs.cz/item/CS_URS_2022_01/764226445</t>
  </si>
  <si>
    <t>K03:</t>
  </si>
  <si>
    <t>2,89*18</t>
  </si>
  <si>
    <t>K04:</t>
  </si>
  <si>
    <t>1,99*10</t>
  </si>
  <si>
    <t>K05:</t>
  </si>
  <si>
    <t>1,44*72</t>
  </si>
  <si>
    <t>K06:</t>
  </si>
  <si>
    <t>2,44*14</t>
  </si>
  <si>
    <t>136</t>
  </si>
  <si>
    <t>764511601</t>
  </si>
  <si>
    <t>Žlab podokapní z pozinkovaného plechu s povrchovou úpravou včetně háků a čel půlkruhový do rš 280 mm</t>
  </si>
  <si>
    <t>-1889598917</t>
  </si>
  <si>
    <t>https://podminky.urs.cz/item/CS_URS_2022_01/764511601</t>
  </si>
  <si>
    <t>K16+K17:</t>
  </si>
  <si>
    <t>4,91</t>
  </si>
  <si>
    <t>137</t>
  </si>
  <si>
    <t>764511612</t>
  </si>
  <si>
    <t>Žlab podokapní z pozinkovaného plechu s povrchovou úpravou včetně háků a čel hranatý rš 330 mm</t>
  </si>
  <si>
    <t>837433674</t>
  </si>
  <si>
    <t>https://podminky.urs.cz/item/CS_URS_2022_01/764511612</t>
  </si>
  <si>
    <t>K25+K26</t>
  </si>
  <si>
    <t>138</t>
  </si>
  <si>
    <t>764518621</t>
  </si>
  <si>
    <t>Svod z pozinkovaného plechu s upraveným povrchem včetně objímek, kolen a odskoků kruhový, průměru do 90 mm</t>
  </si>
  <si>
    <t>183030169</t>
  </si>
  <si>
    <t>https://podminky.urs.cz/item/CS_URS_2022_01/764518621</t>
  </si>
  <si>
    <t>K15:</t>
  </si>
  <si>
    <t>2,5</t>
  </si>
  <si>
    <t>139</t>
  </si>
  <si>
    <t>998764104</t>
  </si>
  <si>
    <t>Přesun hmot pro konstrukce klempířské stanovený z hmotnosti přesunovaného materiálu vodorovná dopravní vzdálenost do 50 m v objektech výšky přes 24 do 36 m</t>
  </si>
  <si>
    <t>1390557285</t>
  </si>
  <si>
    <t>https://podminky.urs.cz/item/CS_URS_2022_01/998764104</t>
  </si>
  <si>
    <t>766</t>
  </si>
  <si>
    <t>Konstrukce truhlářské</t>
  </si>
  <si>
    <t>140</t>
  </si>
  <si>
    <t>766441821</t>
  </si>
  <si>
    <t>Demontáž parapetních desek dřevěných nebo plastových šířky do 300 mm, délky přes 1000 do 2000 mm</t>
  </si>
  <si>
    <t>-910202012</t>
  </si>
  <si>
    <t>https://podminky.urs.cz/item/CS_URS_2022_01/766441821</t>
  </si>
  <si>
    <t>Stávající parapety:</t>
  </si>
  <si>
    <t>7+28</t>
  </si>
  <si>
    <t>141</t>
  </si>
  <si>
    <t>766641131</t>
  </si>
  <si>
    <t>Montáž balkónových dveří dřevěných nebo plastových včetně rámu zdvojených do zdiva jednokřídlových bez nadsvětlíku</t>
  </si>
  <si>
    <t>850190634</t>
  </si>
  <si>
    <t>https://podminky.urs.cz/item/CS_URS_2022_01/766641131</t>
  </si>
  <si>
    <t>D5+D6:</t>
  </si>
  <si>
    <t>142</t>
  </si>
  <si>
    <t>61140057</t>
  </si>
  <si>
    <t>dveře plastové balkonové jednokřídlové dvojsklo</t>
  </si>
  <si>
    <t>-397865767</t>
  </si>
  <si>
    <t>D5:</t>
  </si>
  <si>
    <t>1,0*2,2*7</t>
  </si>
  <si>
    <t>D6:</t>
  </si>
  <si>
    <t>1,0*2,2*28</t>
  </si>
  <si>
    <t>143</t>
  </si>
  <si>
    <t>766694111</t>
  </si>
  <si>
    <t>Montáž ostatních truhlářských konstrukcí parapetních desek dřevěných nebo plastových šířky do 300 mm, délky do 1000 mm</t>
  </si>
  <si>
    <t>-767786844</t>
  </si>
  <si>
    <t>https://podminky.urs.cz/item/CS_URS_2022_01/766694111</t>
  </si>
  <si>
    <t>O10:</t>
  </si>
  <si>
    <t>144</t>
  </si>
  <si>
    <t>61140078</t>
  </si>
  <si>
    <t>parapet plastový vnitřní – š 200mm, barva bílá</t>
  </si>
  <si>
    <t>-1887870000</t>
  </si>
  <si>
    <t>1,0*35</t>
  </si>
  <si>
    <t>145</t>
  </si>
  <si>
    <t>607941210</t>
  </si>
  <si>
    <t>koncovka PVC k parapetním dřevotřískovým deskám 600mm</t>
  </si>
  <si>
    <t>269624500</t>
  </si>
  <si>
    <t>35*2</t>
  </si>
  <si>
    <t>146</t>
  </si>
  <si>
    <t>998766104</t>
  </si>
  <si>
    <t>Přesun hmot pro konstrukce truhlářské stanovený z hmotnosti přesunovaného materiálu vodorovná dopravní vzdálenost do 50 m v objektech výšky přes 24 do 36 m</t>
  </si>
  <si>
    <t>-1955467356</t>
  </si>
  <si>
    <t>https://podminky.urs.cz/item/CS_URS_2022_01/998766104</t>
  </si>
  <si>
    <t>767</t>
  </si>
  <si>
    <t>Konstrukce zámečnické</t>
  </si>
  <si>
    <t>147</t>
  </si>
  <si>
    <t>767162113</t>
  </si>
  <si>
    <t>Montáž zábradlí balkónového nebo lodžiového z hliníkových profilů s výplní včetně dodávky ocelových kotevních prvků rovného délky přes 2,0 do 3,0 m</t>
  </si>
  <si>
    <t>-932356544</t>
  </si>
  <si>
    <t>https://podminky.urs.cz/item/CS_URS_2022_01/767162113</t>
  </si>
  <si>
    <t>Z08:</t>
  </si>
  <si>
    <t>148</t>
  </si>
  <si>
    <t>55342117.R01</t>
  </si>
  <si>
    <t>zábradlí hliníkové, 3x1,1m, výplň 3x bezpečnostní lepené sklo connex 33.1 - vysokotlaký laminát HPL, povrchová úprava komaxit</t>
  </si>
  <si>
    <t>-1864550282</t>
  </si>
  <si>
    <t>149</t>
  </si>
  <si>
    <t>767162114</t>
  </si>
  <si>
    <t>Montáž zábradlí balkónového nebo lodžiového z hliníkových profilů s výplní včetně dodávky ocelových kotevních prvků rovného délky přes 3,0 do 4,0 m</t>
  </si>
  <si>
    <t>834388982</t>
  </si>
  <si>
    <t>https://podminky.urs.cz/item/CS_URS_2022_01/767162114</t>
  </si>
  <si>
    <t>Z09:</t>
  </si>
  <si>
    <t>150</t>
  </si>
  <si>
    <t>55342106.R01</t>
  </si>
  <si>
    <t>zábradlí hliníkové, 4x1,1m, výplň 3x bezpečnostní lepené sklo connex 33.1 - mléčná nebo čirá folie, povrchová úprava komaxit</t>
  </si>
  <si>
    <t>194027952</t>
  </si>
  <si>
    <t>151</t>
  </si>
  <si>
    <t>767531111</t>
  </si>
  <si>
    <t>Montáž vstupních čistících zón z rohoží kovových nebo plastových</t>
  </si>
  <si>
    <t>-267062957</t>
  </si>
  <si>
    <t>https://podminky.urs.cz/item/CS_URS_2022_01/767531111</t>
  </si>
  <si>
    <t>O2:</t>
  </si>
  <si>
    <t>0,5*1,0*2</t>
  </si>
  <si>
    <t>152</t>
  </si>
  <si>
    <t>69752030.01</t>
  </si>
  <si>
    <t>rohož vstupní ze syntetického kaučuku 500x1000mm</t>
  </si>
  <si>
    <t>1933677030</t>
  </si>
  <si>
    <t>153</t>
  </si>
  <si>
    <t>767620112</t>
  </si>
  <si>
    <t>Montáž oken zdvojených z hliníkových nebo ocelových profilů na polyuretanovou pěnu pevných do celostěnových panelů nebo ocelové konstrukce, plochy přes 0,6 do 1,5 m2</t>
  </si>
  <si>
    <t>1708475344</t>
  </si>
  <si>
    <t>https://podminky.urs.cz/item/CS_URS_2022_01/767620112</t>
  </si>
  <si>
    <t>D2:</t>
  </si>
  <si>
    <t>0,9*1,6</t>
  </si>
  <si>
    <t>154</t>
  </si>
  <si>
    <t>55341330</t>
  </si>
  <si>
    <t>dveře jednokřídlé Al plné max rozměru otvoru 2,42m2 bezpečnostní třídy RC2</t>
  </si>
  <si>
    <t>-522809669</t>
  </si>
  <si>
    <t>155</t>
  </si>
  <si>
    <t>767620114</t>
  </si>
  <si>
    <t>Montáž oken zdvojených z hliníkových nebo ocelových profilů na polyuretanovou pěnu pevných do celostěnových panelů nebo ocelové konstrukce, plochy přes 2,5 m2</t>
  </si>
  <si>
    <t>-1183552559</t>
  </si>
  <si>
    <t>https://podminky.urs.cz/item/CS_URS_2022_01/767620114</t>
  </si>
  <si>
    <t>D1:</t>
  </si>
  <si>
    <t>D3:</t>
  </si>
  <si>
    <t>D4:</t>
  </si>
  <si>
    <t>156</t>
  </si>
  <si>
    <t>55341335</t>
  </si>
  <si>
    <t>dveře dvoukřídlé Al prosklené max rozměru otvoru 4,84m2 bezpečnostní třídy RC2</t>
  </si>
  <si>
    <t>-580588557</t>
  </si>
  <si>
    <t>157</t>
  </si>
  <si>
    <t>767810122</t>
  </si>
  <si>
    <t>Montáž větracích mřížek ocelových kruhových, průměru přes 100 do 200 mm</t>
  </si>
  <si>
    <t>-1280188948</t>
  </si>
  <si>
    <t>https://podminky.urs.cz/item/CS_URS_2022_01/767810122</t>
  </si>
  <si>
    <t>O7:</t>
  </si>
  <si>
    <t>158</t>
  </si>
  <si>
    <t>55341430</t>
  </si>
  <si>
    <t>mřížka větrací nerezová kruhová se síťovinou 110mm</t>
  </si>
  <si>
    <t>-1043612868</t>
  </si>
  <si>
    <t>159</t>
  </si>
  <si>
    <t>767810811</t>
  </si>
  <si>
    <t>Demontáž větracích mřížek ocelových čtyřhranných neho kruhových</t>
  </si>
  <si>
    <t>1944198227</t>
  </si>
  <si>
    <t>https://podminky.urs.cz/item/CS_URS_2022_01/767810811</t>
  </si>
  <si>
    <t>160</t>
  </si>
  <si>
    <t>767821113</t>
  </si>
  <si>
    <t>Montáž poštovních schránek samostatných zazděných</t>
  </si>
  <si>
    <t>-1955091805</t>
  </si>
  <si>
    <t>https://podminky.urs.cz/item/CS_URS_2022_01/767821113</t>
  </si>
  <si>
    <t>O8:</t>
  </si>
  <si>
    <t>161</t>
  </si>
  <si>
    <t>55348112</t>
  </si>
  <si>
    <t>schránka listová se sklapkou Pz 370x330x100mm</t>
  </si>
  <si>
    <t>1009229405</t>
  </si>
  <si>
    <t>162</t>
  </si>
  <si>
    <t>767821812</t>
  </si>
  <si>
    <t>Demontáž poštovních schránek samostatných zavěšených</t>
  </si>
  <si>
    <t>2003381626</t>
  </si>
  <si>
    <t>https://podminky.urs.cz/item/CS_URS_2022_01/767821812</t>
  </si>
  <si>
    <t>163</t>
  </si>
  <si>
    <t>767893122.01</t>
  </si>
  <si>
    <t>Stříška nad horními lodžiemi s nosnou kostrou z ocel. profilů, krytina z polykarbonátu</t>
  </si>
  <si>
    <t>882746042</t>
  </si>
  <si>
    <t>Z03:</t>
  </si>
  <si>
    <t>Z04:</t>
  </si>
  <si>
    <t>Z05:</t>
  </si>
  <si>
    <t>Z06:</t>
  </si>
  <si>
    <t>164</t>
  </si>
  <si>
    <t>28319026.Z03</t>
  </si>
  <si>
    <t>stříška nad horními lodžiemi s nosnou kostrou z ocel. profilů, krytina z polykarbonátu dl. 3710mm</t>
  </si>
  <si>
    <t>-183344325</t>
  </si>
  <si>
    <t>165</t>
  </si>
  <si>
    <t>28319026.Z04</t>
  </si>
  <si>
    <t>stříška nad horními lodžiemi s nosnou kostrou z ocel. profilů, krytina z polykarbonátu dl. 4000mm</t>
  </si>
  <si>
    <t>18833768</t>
  </si>
  <si>
    <t>166</t>
  </si>
  <si>
    <t>28319026.Z05</t>
  </si>
  <si>
    <t>stříška nad horními lodžiemi s nosnou kostrou z ocel. profilů, krytina z polykarbonátu dl. 2800mm</t>
  </si>
  <si>
    <t>54080226</t>
  </si>
  <si>
    <t>167</t>
  </si>
  <si>
    <t>28319026.Z06</t>
  </si>
  <si>
    <t>stříška nad horními lodžiemi s nosnou kostrou z ocel. profilů, krytina z polykarbonátu dl. 2510mm</t>
  </si>
  <si>
    <t>-1129240602</t>
  </si>
  <si>
    <t>168</t>
  </si>
  <si>
    <t>767995111</t>
  </si>
  <si>
    <t>Montáž ostatních atypických zámečnických konstrukcí hmotnosti do 5 kg</t>
  </si>
  <si>
    <t>kg</t>
  </si>
  <si>
    <t>872904281</t>
  </si>
  <si>
    <t>https://podminky.urs.cz/item/CS_URS_2022_01/767995111</t>
  </si>
  <si>
    <t>Z01:</t>
  </si>
  <si>
    <t>465*0,25</t>
  </si>
  <si>
    <t>Z02:</t>
  </si>
  <si>
    <t>6*0,27</t>
  </si>
  <si>
    <t>Z07:</t>
  </si>
  <si>
    <t>O4:</t>
  </si>
  <si>
    <t>10*2</t>
  </si>
  <si>
    <t>O5:</t>
  </si>
  <si>
    <t>11*2</t>
  </si>
  <si>
    <t>O6:</t>
  </si>
  <si>
    <t>5*70</t>
  </si>
  <si>
    <t>169</t>
  </si>
  <si>
    <t>13814211</t>
  </si>
  <si>
    <t>plech hladký Pz jakost EN 10143 tl 2mm tabule</t>
  </si>
  <si>
    <t>1505291659</t>
  </si>
  <si>
    <t>465*0,25/1000</t>
  </si>
  <si>
    <t>6*0,27/1000</t>
  </si>
  <si>
    <t>170</t>
  </si>
  <si>
    <t>13010599.01</t>
  </si>
  <si>
    <t>profil pro uložení překladu L100x6 dl. 200mm</t>
  </si>
  <si>
    <t>290011001</t>
  </si>
  <si>
    <t>171</t>
  </si>
  <si>
    <t>31415699.01</t>
  </si>
  <si>
    <t>podokenní sušák na prádlo dl. 1950mm</t>
  </si>
  <si>
    <t>-1762294287</t>
  </si>
  <si>
    <t>172</t>
  </si>
  <si>
    <t>31415699.02</t>
  </si>
  <si>
    <t>podokenní sušák na prádlo dl. 2850mm</t>
  </si>
  <si>
    <t>586387852</t>
  </si>
  <si>
    <t>173</t>
  </si>
  <si>
    <t>31415699.03</t>
  </si>
  <si>
    <t>sušák na prádlo do lodžie</t>
  </si>
  <si>
    <t>-271105269</t>
  </si>
  <si>
    <t>174</t>
  </si>
  <si>
    <t>767996801</t>
  </si>
  <si>
    <t>Demontáž ostatních zámečnických konstrukcí o hmotnosti jednotlivých dílů rozebráním do 50 kg</t>
  </si>
  <si>
    <t>372831080</t>
  </si>
  <si>
    <t>https://podminky.urs.cz/item/CS_URS_2022_01/767996801</t>
  </si>
  <si>
    <t>998767104</t>
  </si>
  <si>
    <t>Přesun hmot pro zámečnické konstrukce stanovený z hmotnosti přesunovaného materiálu vodorovná dopravní vzdálenost do 50 m v objektech výšky přes 24 do 36 m</t>
  </si>
  <si>
    <t>777762609</t>
  </si>
  <si>
    <t>https://podminky.urs.cz/item/CS_URS_2022_01/998767104</t>
  </si>
  <si>
    <t>771</t>
  </si>
  <si>
    <t>Podlahy z dlaždic</t>
  </si>
  <si>
    <t>176</t>
  </si>
  <si>
    <t>771121011</t>
  </si>
  <si>
    <t>Příprava podkladu před provedením dlažby nátěr penetrační na podlahu</t>
  </si>
  <si>
    <t>-929471401</t>
  </si>
  <si>
    <t>https://podminky.urs.cz/item/CS_URS_2022_01/771121011</t>
  </si>
  <si>
    <t>Stěny lodžií:</t>
  </si>
  <si>
    <t>(((1,20+3,420)*2+(1,20+3,420)*2+(1,20+3,420)*2+(1,20+2,220)*2+(1,20+2,225)*2)*7)*0,3</t>
  </si>
  <si>
    <t>Podlaha před vstupy:</t>
  </si>
  <si>
    <t>3,801+4,032</t>
  </si>
  <si>
    <t>177</t>
  </si>
  <si>
    <t>771151021</t>
  </si>
  <si>
    <t>Příprava podkladu před provedením dlažby samonivelační stěrka min.pevnosti 30 MPa, tloušťky do 3 mm</t>
  </si>
  <si>
    <t>375328349</t>
  </si>
  <si>
    <t>https://podminky.urs.cz/item/CS_URS_2022_01/771151021</t>
  </si>
  <si>
    <t>178</t>
  </si>
  <si>
    <t>771161023</t>
  </si>
  <si>
    <t>Příprava podkladu před provedením dlažby montáž profilu ukončujícího profilu pro balkony a terasy</t>
  </si>
  <si>
    <t>-1886781338</t>
  </si>
  <si>
    <t>https://podminky.urs.cz/item/CS_URS_2022_01/771161023</t>
  </si>
  <si>
    <t>K09 (vč. nerezového vrutu):</t>
  </si>
  <si>
    <t>3,42*21</t>
  </si>
  <si>
    <t>K10 (vč. nerezového vrutu):</t>
  </si>
  <si>
    <t>2,22*14</t>
  </si>
  <si>
    <t>179</t>
  </si>
  <si>
    <t>59054300</t>
  </si>
  <si>
    <t>profil ukončovací s okapničkou děrovaná hrana s drenáží barevný lak Al dl 2,5m v 23mm</t>
  </si>
  <si>
    <t>-1438718849</t>
  </si>
  <si>
    <t>102,9*1,1 'Přepočtené koeficientem množství</t>
  </si>
  <si>
    <t>180</t>
  </si>
  <si>
    <t>771571810</t>
  </si>
  <si>
    <t>Demontáž podlah z dlaždic keramických kladených do malty</t>
  </si>
  <si>
    <t>-1274864616</t>
  </si>
  <si>
    <t>https://podminky.urs.cz/item/CS_URS_2022_01/771571810</t>
  </si>
  <si>
    <t>181</t>
  </si>
  <si>
    <t>771574264</t>
  </si>
  <si>
    <t>Montáž podlah z dlaždic keramických lepených flexibilním lepidlem maloformátových pro vysoké mechanické zatížení protiskluzných nebo reliéfních (bezbariérových) přes 12 do 19 ks/m2</t>
  </si>
  <si>
    <t>1954525334</t>
  </si>
  <si>
    <t>https://podminky.urs.cz/item/CS_URS_2022_01/771574264</t>
  </si>
  <si>
    <t>182</t>
  </si>
  <si>
    <t>59761409</t>
  </si>
  <si>
    <t>dlažba keramická slinutá protiskluzná do interiéru i exteriéru pro vysoké mechanické namáhání přes 9 do 12ks/m2</t>
  </si>
  <si>
    <t>-1307386527</t>
  </si>
  <si>
    <t>248,067*1,1 'Přepočtené koeficientem množství</t>
  </si>
  <si>
    <t>183</t>
  </si>
  <si>
    <t>771591112</t>
  </si>
  <si>
    <t>Izolace podlahy pod dlažbu nátěrem nebo stěrkou ve dvou vrstvách</t>
  </si>
  <si>
    <t>-1928019501</t>
  </si>
  <si>
    <t>https://podminky.urs.cz/item/CS_URS_2022_01/771591112</t>
  </si>
  <si>
    <t>184</t>
  </si>
  <si>
    <t>771591241</t>
  </si>
  <si>
    <t>Izolace podlahy pod dlažbu těsnícími izolačními pásy vnitřní kout</t>
  </si>
  <si>
    <t>-1996513012</t>
  </si>
  <si>
    <t>https://podminky.urs.cz/item/CS_URS_2022_01/771591241</t>
  </si>
  <si>
    <t>((1,20+3,420)*2+(1,20+3,420)*2+(1,20+3,420)*2+(1,20+2,220)*2+(1,20+2,225)*2)*7</t>
  </si>
  <si>
    <t>185</t>
  </si>
  <si>
    <t>771591242</t>
  </si>
  <si>
    <t>Izolace podlahy pod dlažbu těsnícími izolačními pásy vnější roh</t>
  </si>
  <si>
    <t>1134731193</t>
  </si>
  <si>
    <t>https://podminky.urs.cz/item/CS_URS_2022_01/771591242</t>
  </si>
  <si>
    <t>(3,420+3,420+3,420+2,220+2,225)*7</t>
  </si>
  <si>
    <t>186</t>
  </si>
  <si>
    <t>771591264</t>
  </si>
  <si>
    <t>Izolace podlahy pod dlažbu těsnícími izolačními pásy mezi podlahou a stěnu</t>
  </si>
  <si>
    <t>-1696250235</t>
  </si>
  <si>
    <t>https://podminky.urs.cz/item/CS_URS_2022_01/771591264</t>
  </si>
  <si>
    <t>187</t>
  </si>
  <si>
    <t>998771103</t>
  </si>
  <si>
    <t>Přesun hmot pro podlahy z dlaždic stanovený z hmotnosti přesunovaného materiálu vodorovná dopravní vzdálenost do 50 m v objektech výšky přes 12 do 24 m</t>
  </si>
  <si>
    <t>70509620</t>
  </si>
  <si>
    <t>https://podminky.urs.cz/item/CS_URS_2022_01/998771103</t>
  </si>
  <si>
    <t>781</t>
  </si>
  <si>
    <t>Dokončovací práce - obklady</t>
  </si>
  <si>
    <t>188</t>
  </si>
  <si>
    <t>781774113</t>
  </si>
  <si>
    <t>Montáž obkladů vnějších stěn z dlaždic keramických lepených flexibilním lepidlem maloformátových hladkých přes 9 do 12 ks/m2</t>
  </si>
  <si>
    <t>-587523805</t>
  </si>
  <si>
    <t>https://podminky.urs.cz/item/CS_URS_2022_01/781774113</t>
  </si>
  <si>
    <t>Obložení šikmých hran bočnic lodžií:</t>
  </si>
  <si>
    <t>((1,153+0,527)*10)*7</t>
  </si>
  <si>
    <t>189</t>
  </si>
  <si>
    <t>59761026</t>
  </si>
  <si>
    <t>obklad keramický hladký do 12ks/m2</t>
  </si>
  <si>
    <t>1132749100</t>
  </si>
  <si>
    <t>117,6*1,1 'Přepočtené koeficientem množství</t>
  </si>
  <si>
    <t>190</t>
  </si>
  <si>
    <t>998781104</t>
  </si>
  <si>
    <t>Přesun hmot pro obklady keramické stanovený z hmotnosti přesunovaného materiálu vodorovná dopravní vzdálenost do 50 m v objektech výšky přes 24 do 36 m</t>
  </si>
  <si>
    <t>1440000490</t>
  </si>
  <si>
    <t>https://podminky.urs.cz/item/CS_URS_2022_01/998781104</t>
  </si>
  <si>
    <t>783</t>
  </si>
  <si>
    <t>Dokončovací práce - nátěry</t>
  </si>
  <si>
    <t>191</t>
  </si>
  <si>
    <t>783301303</t>
  </si>
  <si>
    <t>Příprava podkladu zámečnických konstrukcí před provedením nátěru odrezivění odrezovačem bezoplachovým</t>
  </si>
  <si>
    <t>-1717785213</t>
  </si>
  <si>
    <t>https://podminky.urs.cz/item/CS_URS_2022_01/783301303</t>
  </si>
  <si>
    <t>Nátěr stávajícího zábradlí:</t>
  </si>
  <si>
    <t>((1,4*(3,5+3,5+3,5+2,3+2,3)*2))*7</t>
  </si>
  <si>
    <t>Ostatní zámečnické prvky (dvířka elektro skříní, HUP, atd.):</t>
  </si>
  <si>
    <t>192</t>
  </si>
  <si>
    <t>783301311</t>
  </si>
  <si>
    <t>Příprava podkladu zámečnických konstrukcí před provedením nátěru odmaštění odmašťovačem vodou ředitelným</t>
  </si>
  <si>
    <t>-1269612125</t>
  </si>
  <si>
    <t>https://podminky.urs.cz/item/CS_URS_2022_01/783301311</t>
  </si>
  <si>
    <t>193</t>
  </si>
  <si>
    <t>783314201</t>
  </si>
  <si>
    <t>Základní antikorozní nátěr zámečnických konstrukcí jednonásobný syntetický standardní</t>
  </si>
  <si>
    <t>-594890888</t>
  </si>
  <si>
    <t>https://podminky.urs.cz/item/CS_URS_2022_01/783314201</t>
  </si>
  <si>
    <t>194</t>
  </si>
  <si>
    <t>783315103</t>
  </si>
  <si>
    <t>Mezinátěr zámečnických konstrukcí jednonásobný syntetický samozákladující</t>
  </si>
  <si>
    <t>-130243615</t>
  </si>
  <si>
    <t>https://podminky.urs.cz/item/CS_URS_2022_01/783315103</t>
  </si>
  <si>
    <t>195</t>
  </si>
  <si>
    <t>783317101</t>
  </si>
  <si>
    <t>Krycí nátěr (email) zámečnických konstrukcí jednonásobný syntetický standardní</t>
  </si>
  <si>
    <t>-1739601625</t>
  </si>
  <si>
    <t>https://podminky.urs.cz/item/CS_URS_2022_01/783317101</t>
  </si>
  <si>
    <t>196</t>
  </si>
  <si>
    <t>783932171</t>
  </si>
  <si>
    <t>Vyrovnání podkladu betonových podlah celoplošně, tloušťky do 3 mm modifikovanou cementovou stěrkou</t>
  </si>
  <si>
    <t>-1505540612</t>
  </si>
  <si>
    <t>https://podminky.urs.cz/item/CS_URS_2022_01/783932171</t>
  </si>
  <si>
    <t>784</t>
  </si>
  <si>
    <t>Dokončovací práce - malby a tapety</t>
  </si>
  <si>
    <t>197</t>
  </si>
  <si>
    <t>784181001</t>
  </si>
  <si>
    <t>Pačokování jednonásobné v místnostech výšky do 3,80 m</t>
  </si>
  <si>
    <t>-571039368</t>
  </si>
  <si>
    <t>https://podminky.urs.cz/item/CS_URS_2022_01/784181001</t>
  </si>
  <si>
    <t>Nové zdivo:</t>
  </si>
  <si>
    <t>43,544+61,880</t>
  </si>
  <si>
    <t>Nové ostění:</t>
  </si>
  <si>
    <t>198</t>
  </si>
  <si>
    <t>784181101</t>
  </si>
  <si>
    <t>Penetrace podkladu jednonásobná základní akrylátová bezbarvá v místnostech výšky do 3,80 m</t>
  </si>
  <si>
    <t>644966853</t>
  </si>
  <si>
    <t>https://podminky.urs.cz/item/CS_URS_2022_01/784181101</t>
  </si>
  <si>
    <t>199</t>
  </si>
  <si>
    <t>784191003</t>
  </si>
  <si>
    <t>Čištění vnitřních ploch hrubý úklid po provedení malířských prací omytím oken dvojitých nebo zdvojených</t>
  </si>
  <si>
    <t>-976889489</t>
  </si>
  <si>
    <t>https://podminky.urs.cz/item/CS_URS_2022_01/784191003</t>
  </si>
  <si>
    <t>Plocha všech oken:</t>
  </si>
  <si>
    <t>200</t>
  </si>
  <si>
    <t>784191007</t>
  </si>
  <si>
    <t>Čištění vnitřních ploch hrubý úklid po provedení malířských prací omytím podlah</t>
  </si>
  <si>
    <t>-945973578</t>
  </si>
  <si>
    <t>https://podminky.urs.cz/item/CS_URS_2022_01/784191007</t>
  </si>
  <si>
    <t>Poznámka k položce:_x000d_
Finální úklid vnitřních ploch.</t>
  </si>
  <si>
    <t>201</t>
  </si>
  <si>
    <t>784221001</t>
  </si>
  <si>
    <t>Malby z malířských směsí otěruvzdorných za sucha jednonásobné, bílé za sucha otěruvzdorné dobře v místnostech výšky do 3,80 m</t>
  </si>
  <si>
    <t>-1124208510</t>
  </si>
  <si>
    <t>https://podminky.urs.cz/item/CS_URS_2022_01/784221001</t>
  </si>
  <si>
    <t>Práce a dodávky M</t>
  </si>
  <si>
    <t>21-M</t>
  </si>
  <si>
    <t>Elektromontáže</t>
  </si>
  <si>
    <t>202</t>
  </si>
  <si>
    <t>210203403</t>
  </si>
  <si>
    <t>Montáž svítidel výbojkových se zapojením vodičů průmyslových nebo venkovních stropních přisazených 1 zdroj s krytem</t>
  </si>
  <si>
    <t>1563543197</t>
  </si>
  <si>
    <t>https://podminky.urs.cz/item/CS_URS_2022_01/210203403</t>
  </si>
  <si>
    <t>Svítidla v 1.PP:</t>
  </si>
  <si>
    <t>203</t>
  </si>
  <si>
    <t>34851156</t>
  </si>
  <si>
    <t>svítidlo žárovkové pro nebezpečná prostředí stropní 1x100W</t>
  </si>
  <si>
    <t>709786291</t>
  </si>
  <si>
    <t>204</t>
  </si>
  <si>
    <t>210203403-D</t>
  </si>
  <si>
    <t>Demontáž svítidel výbojkových se zapojením vodičů průmyslových nebo venkovních stropních přisazených 1 zdroj s krytem</t>
  </si>
  <si>
    <t>1884459748</t>
  </si>
  <si>
    <t>https://podminky.urs.cz/item/CS_URS_2021_02/210203403-D</t>
  </si>
  <si>
    <t>205</t>
  </si>
  <si>
    <t>210220101-D</t>
  </si>
  <si>
    <t>Demontáž hromosvodného vedení svodových vodičů s podpěrami, průměru do 10 mm</t>
  </si>
  <si>
    <t>1297748913</t>
  </si>
  <si>
    <t>https://podminky.urs.cz/item/CS_URS_2022_01/210220101-D</t>
  </si>
  <si>
    <t>206</t>
  </si>
  <si>
    <t>210290005.1</t>
  </si>
  <si>
    <t>Montáž silnoproudé instalace v objektech v bytových bez ohledu na počet okruhů podle počtu místností připojených na jeden elektroměr</t>
  </si>
  <si>
    <t>dle dodavatele</t>
  </si>
  <si>
    <t>-916633947</t>
  </si>
  <si>
    <t xml:space="preserve">Zpětná montáž rozvodů  elektro a datových rozvodů:</t>
  </si>
  <si>
    <t>Podhledy 1. pp (počet místností):</t>
  </si>
  <si>
    <t>207</t>
  </si>
  <si>
    <t>210290005.1-D</t>
  </si>
  <si>
    <t>Demontáž silnoproudé instalace v objektech v bytových bez ohledu na počet okruhů podle počtu místností připojených na jeden elektroměr</t>
  </si>
  <si>
    <t>1393368345</t>
  </si>
  <si>
    <t xml:space="preserve">Demontáž rozvodů  elektro a datových rozvodů:</t>
  </si>
  <si>
    <t>208</t>
  </si>
  <si>
    <t>210290281.1</t>
  </si>
  <si>
    <t>Montáž signálních zařízeních v budovách napojených na 1 okruh zvonkový, telefonní, elektrický vrátný nebo zámek</t>
  </si>
  <si>
    <t>-1363186292</t>
  </si>
  <si>
    <t>209</t>
  </si>
  <si>
    <t>11.102.658</t>
  </si>
  <si>
    <t>zvonkové tablo do zdi 40 tlačítek</t>
  </si>
  <si>
    <t>256</t>
  </si>
  <si>
    <t>686033542</t>
  </si>
  <si>
    <t>210</t>
  </si>
  <si>
    <t>210290281.1-D</t>
  </si>
  <si>
    <t>Demontáž signálních zařízeních v budovách napojených na 1 okruh zvonkový, telefonní, elektrický vrátný nebo zámek</t>
  </si>
  <si>
    <t>1255655608</t>
  </si>
  <si>
    <t>23-M</t>
  </si>
  <si>
    <t>Montáže potrubí</t>
  </si>
  <si>
    <t>211</t>
  </si>
  <si>
    <t>230050034</t>
  </si>
  <si>
    <t>Doplňkové konstrukce z trubkového materiálu zhotovení</t>
  </si>
  <si>
    <t>908510374</t>
  </si>
  <si>
    <t>https://podminky.urs.cz/item/CS_URS_2022_01/230050034</t>
  </si>
  <si>
    <t>Zaslepení otvoru po větracím komínku:</t>
  </si>
  <si>
    <t>212</t>
  </si>
  <si>
    <t>231081113</t>
  </si>
  <si>
    <t>Demontáž ocelového potrubí - dodatek do šrotu Ø 273, tl. 9 mm do 10 kg</t>
  </si>
  <si>
    <t>634204783</t>
  </si>
  <si>
    <t>https://podminky.urs.cz/item/CS_URS_2022_01/231081113</t>
  </si>
  <si>
    <t>Demontáž větracího komínku Veolia Energie ČR:</t>
  </si>
  <si>
    <t>SO 01.02 - Hromosvod - způsobilé výdaje</t>
  </si>
  <si>
    <t>623 11 832</t>
  </si>
  <si>
    <t>Petr Kubala</t>
  </si>
  <si>
    <t>CZ6403301047</t>
  </si>
  <si>
    <t xml:space="preserve">    58-M - Revize vyhrazených technických zařízení</t>
  </si>
  <si>
    <t>VRN - Vedlejší rozpočtové náklady</t>
  </si>
  <si>
    <t xml:space="preserve">    VRN9 - Ostatní náklady</t>
  </si>
  <si>
    <t>741420001</t>
  </si>
  <si>
    <t>Montáž drát nebo lano hromosvodné svodové D do 10 mm s podpěrou</t>
  </si>
  <si>
    <t>-625988653</t>
  </si>
  <si>
    <t>https://podminky.urs.cz/item/CS_URS_2021_02/741420001</t>
  </si>
  <si>
    <t>35441077</t>
  </si>
  <si>
    <t>drát D 8mm AlMgSi</t>
  </si>
  <si>
    <t>-85282622</t>
  </si>
  <si>
    <t>270*0,135 "Přepočtené koeficientem množství</t>
  </si>
  <si>
    <t>1000300312</t>
  </si>
  <si>
    <t>Podpěra vedení FB pro ploché střechy Beton C35/45, jednobodové uložení drátu, pro prům. 8mm</t>
  </si>
  <si>
    <t>-677688633</t>
  </si>
  <si>
    <t>1000300365</t>
  </si>
  <si>
    <t>Podpěra tyče s prstencem, odlitek Zn pro prům. 7-10mm FeZn, s natloukací hmoždinkou 240mm</t>
  </si>
  <si>
    <t>-880012445</t>
  </si>
  <si>
    <t>741420020</t>
  </si>
  <si>
    <t>Montáž svorka hromosvodná s jedním šroubem</t>
  </si>
  <si>
    <t>-1047473687</t>
  </si>
  <si>
    <t>https://podminky.urs.cz/item/CS_URS_2021_02/741420020</t>
  </si>
  <si>
    <t>1000300360</t>
  </si>
  <si>
    <t>Svorka MV, nerez, pro prům. 8-10/16mm šroub se šestihrannou hlavou a pérová podložka</t>
  </si>
  <si>
    <t>-2085888667</t>
  </si>
  <si>
    <t>1030038109</t>
  </si>
  <si>
    <t>Svorka MV, Al, pro prům. 8-10mm šroub se šestihrannou hlavou a pérová podložka</t>
  </si>
  <si>
    <t>368672711</t>
  </si>
  <si>
    <t>741420051</t>
  </si>
  <si>
    <t>Montáž vedení hromosvodné-úhelník nebo trubka s držáky do zdiva</t>
  </si>
  <si>
    <t>535886367</t>
  </si>
  <si>
    <t>https://podminky.urs.cz/item/CS_URS_2021_02/741420051</t>
  </si>
  <si>
    <t>1030037151</t>
  </si>
  <si>
    <t xml:space="preserve">Zaváděcí tyč FeZn  -SET- L 1500mm S připojovací KS-svorkou</t>
  </si>
  <si>
    <t>-1986573400</t>
  </si>
  <si>
    <t>1030038131</t>
  </si>
  <si>
    <t>Podpěra tyče s prstencem, odlitek Zn pro prům. 16mm FeZn, s natloukací hmoždinkou 180mm</t>
  </si>
  <si>
    <t>249298287</t>
  </si>
  <si>
    <t>741420083</t>
  </si>
  <si>
    <t>Montáž vedení hromosvodné-štítek k označení svodu</t>
  </si>
  <si>
    <t>590483632</t>
  </si>
  <si>
    <t>https://podminky.urs.cz/item/CS_URS_2021_02/741420083</t>
  </si>
  <si>
    <t>35442110</t>
  </si>
  <si>
    <t>štítek plastový - čísla svodů</t>
  </si>
  <si>
    <t>1353457212</t>
  </si>
  <si>
    <t>1648302</t>
  </si>
  <si>
    <t xml:space="preserve">VYSTRAZNY STITEK KE SVODU </t>
  </si>
  <si>
    <t>1422620069</t>
  </si>
  <si>
    <t>741430005</t>
  </si>
  <si>
    <t>Montáž tyč jímací délky do 3 m na stojan</t>
  </si>
  <si>
    <t>587834508</t>
  </si>
  <si>
    <t>https://podminky.urs.cz/item/CS_URS_2021_02/741430005</t>
  </si>
  <si>
    <t>1030037810</t>
  </si>
  <si>
    <t>Jímací tyč M 16mm L 1500mm AlMgSi F22 zúžená na 10mm</t>
  </si>
  <si>
    <t>1701902154</t>
  </si>
  <si>
    <t>1030038362</t>
  </si>
  <si>
    <t>Betonový podstavec C45/55 17kg D 337mm -SET- s madlem a adaptérem M16</t>
  </si>
  <si>
    <t>-2094852350</t>
  </si>
  <si>
    <t>1000300332</t>
  </si>
  <si>
    <t>Podložka plast D 370mm černá 0</t>
  </si>
  <si>
    <t>2065682461</t>
  </si>
  <si>
    <t>1030038075</t>
  </si>
  <si>
    <t>Jímací tyč D 10mm L 1000mm Al na obou stranách sražené hrany</t>
  </si>
  <si>
    <t>-672686938</t>
  </si>
  <si>
    <t>1000300356</t>
  </si>
  <si>
    <t xml:space="preserve">Betonový podstavec C45/55 s klínkem D 240mm  -SE pro jímací tyče D 10/16mm</t>
  </si>
  <si>
    <t>145615869</t>
  </si>
  <si>
    <t>1000313139</t>
  </si>
  <si>
    <t>Podložka plast D 280mm černá 0</t>
  </si>
  <si>
    <t>-1966206883</t>
  </si>
  <si>
    <t>998741204</t>
  </si>
  <si>
    <t>Přesun hmot procentní pro silnoproud v objektech v přes 24 do 36 m</t>
  </si>
  <si>
    <t>%</t>
  </si>
  <si>
    <t>57493644</t>
  </si>
  <si>
    <t>https://podminky.urs.cz/item/CS_URS_2021_02/998741204</t>
  </si>
  <si>
    <t>58-M</t>
  </si>
  <si>
    <t>Revize vyhrazených technických zařízení</t>
  </si>
  <si>
    <t>580105022</t>
  </si>
  <si>
    <t>Kontrola stavu ochrany před úderem blesku mřížové soustavy přes 2 do 8 svodů</t>
  </si>
  <si>
    <t>svod</t>
  </si>
  <si>
    <t>802437086</t>
  </si>
  <si>
    <t>https://podminky.urs.cz/item/CS_URS_2021_02/580105022</t>
  </si>
  <si>
    <t>580105062</t>
  </si>
  <si>
    <t>Měření zemního odporu přes 2 do 8 svodů</t>
  </si>
  <si>
    <t>měření</t>
  </si>
  <si>
    <t>789041027</t>
  </si>
  <si>
    <t>https://podminky.urs.cz/item/CS_URS_2021_02/580105062</t>
  </si>
  <si>
    <t>580107015</t>
  </si>
  <si>
    <t>Demontáž a zpětná montáž zkušební svorky uzemnění</t>
  </si>
  <si>
    <t>658439971</t>
  </si>
  <si>
    <t>https://podminky.urs.cz/item/CS_URS_2021_02/580107015</t>
  </si>
  <si>
    <t>VRN</t>
  </si>
  <si>
    <t>Vedlejší rozpočtové náklady</t>
  </si>
  <si>
    <t>VRN9</t>
  </si>
  <si>
    <t>Ostatní náklady</t>
  </si>
  <si>
    <t>094002000</t>
  </si>
  <si>
    <t>Ostatní náklady související s výstavbou - Zajištění a dovoz materiálu</t>
  </si>
  <si>
    <t>pol</t>
  </si>
  <si>
    <t>CS ÚRS 2021 01</t>
  </si>
  <si>
    <t>1024</t>
  </si>
  <si>
    <t>1859888448</t>
  </si>
  <si>
    <t>https://podminky.urs.cz/item/CS_URS_2021_01/094002000</t>
  </si>
  <si>
    <t>SO 01.03 - Uzemnění - způsobilé výdaje</t>
  </si>
  <si>
    <t xml:space="preserve">    46-M - Zemní práce při extr.mont.pracích</t>
  </si>
  <si>
    <t>971042151</t>
  </si>
  <si>
    <t>Vybourání otvorů v betonových příčkách a zdech D do 60 mm tl do 450 mm</t>
  </si>
  <si>
    <t>727680944</t>
  </si>
  <si>
    <t>https://podminky.urs.cz/item/CS_URS_2021_02/971042151</t>
  </si>
  <si>
    <t>741410021</t>
  </si>
  <si>
    <t>Montáž vodič uzemňovací pásek průřezu do 120 mm2 v městské zástavbě v zemi, vč.svorek</t>
  </si>
  <si>
    <t>948050027</t>
  </si>
  <si>
    <t>https://podminky.urs.cz/item/CS_URS_2021_02/741410021</t>
  </si>
  <si>
    <t>35442062</t>
  </si>
  <si>
    <t>pás zemnící 30x4mm FeZn</t>
  </si>
  <si>
    <t>569889690</t>
  </si>
  <si>
    <t>80*0,96 "Přepočtené koeficientem množství</t>
  </si>
  <si>
    <t>1000300327</t>
  </si>
  <si>
    <t>Křížová svorka nerez pro prům. 8-10/8-10mm, prům. 8-10/pásek 30mm, pásek 30/30mm, s mezidestičkou</t>
  </si>
  <si>
    <t>3443196</t>
  </si>
  <si>
    <t>741410041</t>
  </si>
  <si>
    <t>Montáž vodič uzemňovací drát nebo lano D do 10 mm v městské zástavbě</t>
  </si>
  <si>
    <t>-704684883</t>
  </si>
  <si>
    <t>https://podminky.urs.cz/item/CS_URS_2021_02/741410041</t>
  </si>
  <si>
    <t>35441073</t>
  </si>
  <si>
    <t>drát D 10mm FeZn</t>
  </si>
  <si>
    <t>-1744919900</t>
  </si>
  <si>
    <t>20*0,617 "Přepočtené koeficientem množství</t>
  </si>
  <si>
    <t>741410074</t>
  </si>
  <si>
    <t>Montáž vedení uzemňovací - pouzdro pro průchod stěnou</t>
  </si>
  <si>
    <t>-605282653</t>
  </si>
  <si>
    <t>https://podminky.urs.cz/item/CS_URS_2021_02/741410074</t>
  </si>
  <si>
    <t>1030039037</t>
  </si>
  <si>
    <t xml:space="preserve">Vododtěsná průchodka stěnou  300-500 mm závit M10, L 520mm, pro prům. 8-10mm, nerez</t>
  </si>
  <si>
    <t>-804406968</t>
  </si>
  <si>
    <t>741440031</t>
  </si>
  <si>
    <t>Montáž tyč zemnicí dl do 2 m</t>
  </si>
  <si>
    <t>-116032030</t>
  </si>
  <si>
    <t>https://podminky.urs.cz/item/CS_URS_2021_02/741440031</t>
  </si>
  <si>
    <t>35442134</t>
  </si>
  <si>
    <t>tyč zemnící křížového profilu 2 m FeZn se svorkou</t>
  </si>
  <si>
    <t>1512061239</t>
  </si>
  <si>
    <t>998741201</t>
  </si>
  <si>
    <t>Přesun hmot procentní pro silnoproud v objektech v do 6 m</t>
  </si>
  <si>
    <t>-1551958357</t>
  </si>
  <si>
    <t>https://podminky.urs.cz/item/CS_URS_2021_02/998741201</t>
  </si>
  <si>
    <t>46-M</t>
  </si>
  <si>
    <t>Zemní práce při extr.mont.pracích</t>
  </si>
  <si>
    <t>460161112</t>
  </si>
  <si>
    <t>Hloubení kabelových rýh ručně š 35 cm hl 20 cm v hornině tř I skupiny 3</t>
  </si>
  <si>
    <t>-1495296423</t>
  </si>
  <si>
    <t>https://podminky.urs.cz/item/CS_URS_2021_02/460161112</t>
  </si>
  <si>
    <t>460431122</t>
  </si>
  <si>
    <t>Zásyp kabelových rýh ručně se zhutněním š 35 cm hl 20 cm z horniny tř I skupiny 3</t>
  </si>
  <si>
    <t>565686729</t>
  </si>
  <si>
    <t>https://podminky.urs.cz/item/CS_URS_2021_02/460431122</t>
  </si>
  <si>
    <t>SO 01.04 - Stavební část - nezpůsobilé výdaje</t>
  </si>
  <si>
    <t>181411121</t>
  </si>
  <si>
    <t>Založení trávníku na půdě předem připravené plochy do 1000 m2 výsevem včetně utažení lučního v rovině nebo na svahu do 1:5</t>
  </si>
  <si>
    <t>-1854593247</t>
  </si>
  <si>
    <t>https://podminky.urs.cz/item/CS_URS_2022_01/181411121</t>
  </si>
  <si>
    <t>00572410</t>
  </si>
  <si>
    <t>osivo směs travní parková</t>
  </si>
  <si>
    <t>1067442852</t>
  </si>
  <si>
    <t>142,12*0,015 'Přepočtené koeficientem množství</t>
  </si>
  <si>
    <t>10371500</t>
  </si>
  <si>
    <t>substrát pro trávníky VL</t>
  </si>
  <si>
    <t>-2101802245</t>
  </si>
  <si>
    <t>134,490*0,025</t>
  </si>
  <si>
    <t>184215132</t>
  </si>
  <si>
    <t>Ukotvení dřeviny kůly třemi kůly, délky přes 1 do 2 m</t>
  </si>
  <si>
    <t>1130230315</t>
  </si>
  <si>
    <t>https://podminky.urs.cz/item/CS_URS_2022_01/184215132</t>
  </si>
  <si>
    <t>Ochrana stávajících keřů:</t>
  </si>
  <si>
    <t>10*3</t>
  </si>
  <si>
    <t>05217118</t>
  </si>
  <si>
    <t>tyče dřevěné v kůře D 100mm dl 8m</t>
  </si>
  <si>
    <t>1693413954</t>
  </si>
  <si>
    <t>30*2*(3,14*0,05*0,05)</t>
  </si>
  <si>
    <t>184818231</t>
  </si>
  <si>
    <t>Ochrana kmene bedněním před poškozením stavebním provozem zřízení včetně odstranění výšky bednění do 2 m průměru kmene do 300 mm</t>
  </si>
  <si>
    <t>130912163</t>
  </si>
  <si>
    <t>https://podminky.urs.cz/item/CS_URS_2022_01/184818231</t>
  </si>
  <si>
    <t>185803111</t>
  </si>
  <si>
    <t>Ošetření trávníku jednorázové v rovině nebo na svahu do 1:5</t>
  </si>
  <si>
    <t>-1140433989</t>
  </si>
  <si>
    <t>https://podminky.urs.cz/item/CS_URS_2022_01/185803111</t>
  </si>
  <si>
    <t>185803211</t>
  </si>
  <si>
    <t>Uválcování trávníku v rovině nebo na svahu do 1:5</t>
  </si>
  <si>
    <t>-506212999</t>
  </si>
  <si>
    <t>https://podminky.urs.cz/item/CS_URS_2022_01/185803211</t>
  </si>
  <si>
    <t>185804311</t>
  </si>
  <si>
    <t>Zalití rostlin vodou plochy záhonů jednotlivě do 20 m2</t>
  </si>
  <si>
    <t>-324633543</t>
  </si>
  <si>
    <t>https://podminky.urs.cz/item/CS_URS_2022_01/185804311</t>
  </si>
  <si>
    <t>2x zalití 10l/m2</t>
  </si>
  <si>
    <t>2*(142,120*0,01)</t>
  </si>
  <si>
    <t>185851121</t>
  </si>
  <si>
    <t>Dovoz vody pro zálivku rostlin na vzdálenost do 1000 m</t>
  </si>
  <si>
    <t>-1644576109</t>
  </si>
  <si>
    <t>https://podminky.urs.cz/item/CS_URS_2022_01/185851121</t>
  </si>
  <si>
    <t>185851129</t>
  </si>
  <si>
    <t>Dovoz vody pro zálivku rostlin Příplatek k ceně za každých dalších i započatých 1000 m</t>
  </si>
  <si>
    <t>-173868644</t>
  </si>
  <si>
    <t>https://podminky.urs.cz/item/CS_URS_2022_01/185851129</t>
  </si>
  <si>
    <t>2,842*9 'Přepočtené koeficientem množství</t>
  </si>
  <si>
    <t>998017003</t>
  </si>
  <si>
    <t>Přesun hmot pro budovy občanské výstavby, bydlení, výrobu a služby s omezením mechanizace vodorovná dopravní vzdálenost do 100 m pro budovy s jakoukoliv nosnou konstrukcí výšky přes 12 do 24 m</t>
  </si>
  <si>
    <t>-1110270436</t>
  </si>
  <si>
    <t>https://podminky.urs.cz/item/CS_URS_2022_01/998017003</t>
  </si>
  <si>
    <t>VRN 01 - Vedlejší rozpočtové náklady - způsobilé výdaje</t>
  </si>
  <si>
    <t>1.1 - Zařízení staveniště</t>
  </si>
  <si>
    <t xml:space="preserve">    1.1.1 - Zřízení,údržba a odstranění prostor dodavatele</t>
  </si>
  <si>
    <t xml:space="preserve">    1.1.2 - Napojení zařízení staveniště na media</t>
  </si>
  <si>
    <t xml:space="preserve">    1.1.3 - Vytýčení stávajících inž.sítí</t>
  </si>
  <si>
    <t xml:space="preserve">    1.1.4 - Zabezpečení podm. dle Plánu bezpečnosti práce</t>
  </si>
  <si>
    <t xml:space="preserve">    1.1.6 - Zajištění obslužnosti komunikací a dočasné dopravní značení</t>
  </si>
  <si>
    <t xml:space="preserve">    1.1.7 - Projednání podmínek s majitelí pozemků</t>
  </si>
  <si>
    <t>1.2 - Související činnosti</t>
  </si>
  <si>
    <t xml:space="preserve">    1.2.2 - Dokumentace skutečného provedení stavby</t>
  </si>
  <si>
    <t xml:space="preserve">    1.2.3 - Kompletační činnost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</si>
  <si>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</si>
  <si>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</si>
  <si>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</si>
  <si>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1.1</t>
  </si>
  <si>
    <t>Zařízení staveniště</t>
  </si>
  <si>
    <t>1.1.1</t>
  </si>
  <si>
    <t>Zřízení,údržba a odstranění prostor dodavatele</t>
  </si>
  <si>
    <t>001</t>
  </si>
  <si>
    <t>ZS zhotovitele - sociální objekty</t>
  </si>
  <si>
    <t>kpl</t>
  </si>
  <si>
    <t>2121881014</t>
  </si>
  <si>
    <t>Poznámka k položce:_x000d_
Převlékárny, sociální objekty, Kancelář pro stavbyvedoucího a mistra, Mobilní WC na stavbě-pronájem apod.</t>
  </si>
  <si>
    <t>002</t>
  </si>
  <si>
    <t>ZS zhotovitele - provozní objekty ZS</t>
  </si>
  <si>
    <t>-1642592373</t>
  </si>
  <si>
    <t>Poznámka k položce:_x000d_
Volné sklady, skládky materiálu, mezideponie zeminy apod.</t>
  </si>
  <si>
    <t>1.1.2</t>
  </si>
  <si>
    <t>Napojení zařízení staveniště na media</t>
  </si>
  <si>
    <t>004</t>
  </si>
  <si>
    <t>Elektrická energie</t>
  </si>
  <si>
    <t>-12608409</t>
  </si>
  <si>
    <t>Poznámka k položce:_x000d_
Napojení na stávající rozvody nn v bezprostředním okolí staveniště.</t>
  </si>
  <si>
    <t>1.1.3</t>
  </si>
  <si>
    <t>Vytýčení stávajících inž.sítí</t>
  </si>
  <si>
    <t>005</t>
  </si>
  <si>
    <t>Náklady na vytyčení všech inženýrských sítí na staveništi u jednotlivých správců a majitelů , před zahájením stavebních prací</t>
  </si>
  <si>
    <t>-749777798</t>
  </si>
  <si>
    <t xml:space="preserve">Poznámka k položce:_x000d_
Zhotovitel  zajistí aktualizaci vyjádření majitelů všech stávajících inženýrských sítí a následně zajistí vytyčení všech stávajících inženýrských sítí na staveništi navrhovaného vodovodu u jednotlivých správců a majitelů.</t>
  </si>
  <si>
    <t>017</t>
  </si>
  <si>
    <t>Vytýčení stavby před zahajením stavebních prací</t>
  </si>
  <si>
    <t>-1880378302</t>
  </si>
  <si>
    <t>Poznámka k položce:_x000d_
Náklady na vytýčení stavby kanalizace před zahájením stavebních prací.</t>
  </si>
  <si>
    <t>1.1.4</t>
  </si>
  <si>
    <t>Zabezpečení podm. dle Plánu bezpečnosti práce</t>
  </si>
  <si>
    <t>007</t>
  </si>
  <si>
    <t>Provizorní ohrazení a osvětlení výkopu</t>
  </si>
  <si>
    <t>-990754641</t>
  </si>
  <si>
    <t>Poznámka k položce:_x000d_
Zřízení, instalace, ukotvení provizorních ohrazení a osvětlení výkopu, včetně následné likvidace.</t>
  </si>
  <si>
    <t>1.1.6</t>
  </si>
  <si>
    <t>Zajištění obslužnosti komunikací a dočasné dopravní značení</t>
  </si>
  <si>
    <t>010</t>
  </si>
  <si>
    <t>Čistění komunikací</t>
  </si>
  <si>
    <t>1583867604</t>
  </si>
  <si>
    <t>Poznámka k položce:_x000d_
Zajištění čištění komunikací po celou dobu realizace stavby.</t>
  </si>
  <si>
    <t>1.1.7</t>
  </si>
  <si>
    <t>Projednání podmínek s majitelí pozemků</t>
  </si>
  <si>
    <t>018</t>
  </si>
  <si>
    <t>Monitoring nemovitostí</t>
  </si>
  <si>
    <t>-2147191739</t>
  </si>
  <si>
    <t>Poznámka k položce:_x000d_
Monitoring nemovitostí v souvislosti s prováděním zemních výkopových prací.</t>
  </si>
  <si>
    <t>1.2</t>
  </si>
  <si>
    <t>Související činnosti</t>
  </si>
  <si>
    <t>1.2.2</t>
  </si>
  <si>
    <t>Dokumentace skutečného provedení stavby</t>
  </si>
  <si>
    <t>Dokumentace skutečného provedení</t>
  </si>
  <si>
    <t>826242814</t>
  </si>
  <si>
    <t xml:space="preserve">Poznámka k položce:_x000d_
Vypracování projektové dokumentace  s vyznačením všech změn oproti stavebnímu povolení v rozsahu pro podání žádosti o změnu stavby před dokončením. Projektová dokumentace změn bude vypracována 3x v tištěné verzi a 2x v digitální verzi na CD.</t>
  </si>
  <si>
    <t>1.2.3</t>
  </si>
  <si>
    <t>Kompletační činnost</t>
  </si>
  <si>
    <t>Kompletační činnost zhotovitele stavby a příprava k odevzdání stavby zadavateli</t>
  </si>
  <si>
    <t>371632054</t>
  </si>
  <si>
    <t>Poznámka k položce:_x000d_
Zajištění a shromáždění všech dokladů potřebných k zahájení stavby, k vlastní realizaci stavby a k ukončení stavby včetně přípravy a shromáždění dokladů ke kolaudaci stavby a k předání stavby zadavateli.</t>
  </si>
  <si>
    <t>VRN1</t>
  </si>
  <si>
    <t>Průzkumné, geodetické a projektové práce</t>
  </si>
  <si>
    <t>011214000</t>
  </si>
  <si>
    <t>Zajištění ornitologického průzkumu</t>
  </si>
  <si>
    <t>komplet</t>
  </si>
  <si>
    <t>-533844801</t>
  </si>
  <si>
    <t>https://podminky.urs.cz/item/CS_URS_2022_01/011214000</t>
  </si>
  <si>
    <t>013294000.1</t>
  </si>
  <si>
    <t>Fotodokumentace stavby</t>
  </si>
  <si>
    <t>stavba</t>
  </si>
  <si>
    <t>1229194240</t>
  </si>
  <si>
    <t>VRN3</t>
  </si>
  <si>
    <t>034503000</t>
  </si>
  <si>
    <t>Informační tabule na staveništi</t>
  </si>
  <si>
    <t>1061376316</t>
  </si>
  <si>
    <t>VRN4</t>
  </si>
  <si>
    <t>Inženýrská činnost</t>
  </si>
  <si>
    <t>042503000</t>
  </si>
  <si>
    <t>Plán BOZP na staveništi</t>
  </si>
  <si>
    <t>2147099361</t>
  </si>
  <si>
    <t>042503000.1</t>
  </si>
  <si>
    <t>Havarijní plán stavby</t>
  </si>
  <si>
    <t>-1888693587</t>
  </si>
  <si>
    <t>VRN 02 - Vedlejší rozpočtové náklady - nezpůsobilé výdaje</t>
  </si>
  <si>
    <t xml:space="preserve">    VRN7 - Provozní vlivy</t>
  </si>
  <si>
    <t>003</t>
  </si>
  <si>
    <t>Pronájem veřejných ploch pro zařízení staveniště</t>
  </si>
  <si>
    <t>348417731</t>
  </si>
  <si>
    <t>Poznámka k položce:_x000d_
Poplatky majiteli veřejných pozemků za dočasný pronájem ploch pro zařízení staveniště.</t>
  </si>
  <si>
    <t>014</t>
  </si>
  <si>
    <t>Náklady na zajištění vstupu na pozemky majitelů</t>
  </si>
  <si>
    <t>763971212</t>
  </si>
  <si>
    <t xml:space="preserve">Poznámka k položce:_x000d_
Zhotovitel  zajistí projednání a souhlasy se vstupy na pozemky s  majiteli dotčených pozemků a zajistí potřebná povolení pro realizaci stavby. Součástí prací je i zajištění podpisu  protokolu o zpětném převzetí pozemku vlastníky příslušných pozemků.</t>
  </si>
  <si>
    <t>015</t>
  </si>
  <si>
    <t>Náklady na projednání a zajištění připojení nemovitosti</t>
  </si>
  <si>
    <t>545314908</t>
  </si>
  <si>
    <t xml:space="preserve">Poznámka k položce:_x000d_
Zhotovitel  zajistí projednání a souhlasy pro napojení přípojek uličních vpustí s  majiteli dotčených pozemků. Součástí prací je i zajištění podpisu  protokolu o zpětném převzetí pozemku vlastníky příslušných pozemků.</t>
  </si>
  <si>
    <t>016</t>
  </si>
  <si>
    <t>Potřebná povolení a souhlasy</t>
  </si>
  <si>
    <t>-40681477</t>
  </si>
  <si>
    <t>Poznámka k položce:_x000d_
Zajištění veškerých potřebných povolení pro zahájení, pro realizaci a pro ukončení výstavby - pro předání investorovi k užívání.</t>
  </si>
  <si>
    <t>VRN7</t>
  </si>
  <si>
    <t>Provozní vlivy</t>
  </si>
  <si>
    <t>071203000</t>
  </si>
  <si>
    <t>Provoz dalšího subjektu</t>
  </si>
  <si>
    <t>-880230214</t>
  </si>
  <si>
    <t>Poznámka k položce:_x000d_
Vliv obyvatel domu.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</si>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</sst>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20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0" borderId="15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3" fillId="4" borderId="7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3" fillId="4" borderId="8" xfId="0" applyFont="1" applyFill="1" applyBorder="1" applyAlignment="1" applyProtection="1">
      <alignment horizontal="center" vertical="center"/>
    </xf>
    <xf numFmtId="0" fontId="23" fillId="4" borderId="8" xfId="0" applyFont="1" applyFill="1" applyBorder="1" applyAlignment="1" applyProtection="1">
      <alignment horizontal="right" vertical="center"/>
    </xf>
    <xf numFmtId="0" fontId="23" fillId="4" borderId="9" xfId="0" applyFont="1" applyFill="1" applyBorder="1" applyAlignment="1" applyProtection="1">
      <alignment horizontal="center" vertical="center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8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0" fillId="0" borderId="15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166" fontId="30" fillId="0" borderId="0" xfId="0" applyNumberFormat="1" applyFont="1" applyBorder="1" applyAlignment="1" applyProtection="1">
      <alignment vertical="center"/>
    </xf>
    <xf numFmtId="4" fontId="30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30" fillId="0" borderId="20" xfId="0" applyNumberFormat="1" applyFont="1" applyBorder="1" applyAlignment="1" applyProtection="1">
      <alignment vertical="center"/>
    </xf>
    <xf numFmtId="4" fontId="30" fillId="0" borderId="21" xfId="0" applyNumberFormat="1" applyFont="1" applyBorder="1" applyAlignment="1" applyProtection="1">
      <alignment vertical="center"/>
    </xf>
    <xf numFmtId="166" fontId="30" fillId="0" borderId="21" xfId="0" applyNumberFormat="1" applyFont="1" applyBorder="1" applyAlignment="1" applyProtection="1">
      <alignment vertical="center"/>
    </xf>
    <xf numFmtId="4" fontId="30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3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3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3" fillId="4" borderId="17" xfId="0" applyFont="1" applyFill="1" applyBorder="1" applyAlignment="1" applyProtection="1">
      <alignment horizontal="center" vertical="center" wrapText="1"/>
    </xf>
    <xf numFmtId="0" fontId="23" fillId="4" borderId="18" xfId="0" applyFont="1" applyFill="1" applyBorder="1" applyAlignment="1" applyProtection="1">
      <alignment horizontal="center" vertical="center" wrapText="1"/>
    </xf>
    <xf numFmtId="0" fontId="23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3" fillId="0" borderId="23" xfId="0" applyFont="1" applyBorder="1" applyAlignment="1" applyProtection="1">
      <alignment horizontal="center" vertical="center"/>
    </xf>
    <xf numFmtId="49" fontId="23" fillId="0" borderId="23" xfId="0" applyNumberFormat="1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left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167" fontId="23" fillId="0" borderId="23" xfId="0" applyNumberFormat="1" applyFont="1" applyBorder="1" applyAlignment="1" applyProtection="1">
      <alignment vertical="center"/>
    </xf>
    <xf numFmtId="4" fontId="23" fillId="2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</xf>
    <xf numFmtId="0" fontId="24" fillId="2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</xf>
    <xf numFmtId="166" fontId="24" fillId="0" borderId="0" xfId="0" applyNumberFormat="1" applyFont="1" applyBorder="1" applyAlignment="1" applyProtection="1">
      <alignment vertical="center"/>
    </xf>
    <xf numFmtId="166" fontId="24" fillId="0" borderId="16" xfId="0" applyNumberFormat="1" applyFont="1" applyBorder="1" applyAlignment="1" applyProtection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39" fillId="0" borderId="23" xfId="0" applyFont="1" applyBorder="1" applyAlignment="1" applyProtection="1">
      <alignment horizontal="center" vertical="center"/>
    </xf>
    <xf numFmtId="49" fontId="39" fillId="0" borderId="23" xfId="0" applyNumberFormat="1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left" vertical="center" wrapText="1"/>
    </xf>
    <xf numFmtId="0" fontId="39" fillId="0" borderId="23" xfId="0" applyFont="1" applyBorder="1" applyAlignment="1" applyProtection="1">
      <alignment horizontal="center" vertical="center" wrapText="1"/>
    </xf>
    <xf numFmtId="167" fontId="39" fillId="0" borderId="23" xfId="0" applyNumberFormat="1" applyFont="1" applyBorder="1" applyAlignment="1" applyProtection="1">
      <alignment vertical="center"/>
    </xf>
    <xf numFmtId="4" fontId="39" fillId="2" borderId="23" xfId="0" applyNumberFormat="1" applyFont="1" applyFill="1" applyBorder="1" applyAlignment="1" applyProtection="1">
      <alignment vertical="center"/>
      <protection locked="0"/>
    </xf>
    <xf numFmtId="4" fontId="39" fillId="0" borderId="23" xfId="0" applyNumberFormat="1" applyFont="1" applyBorder="1" applyAlignment="1" applyProtection="1">
      <alignment vertical="center"/>
    </xf>
    <xf numFmtId="0" fontId="40" fillId="0" borderId="4" xfId="0" applyFont="1" applyBorder="1" applyAlignment="1">
      <alignment vertical="center"/>
    </xf>
    <xf numFmtId="0" fontId="39" fillId="2" borderId="15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167" fontId="23" fillId="2" borderId="23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2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 applyProtection="1">
      <alignment horizontal="center" vertical="center"/>
    </xf>
    <xf numFmtId="166" fontId="24" fillId="0" borderId="21" xfId="0" applyNumberFormat="1" applyFont="1" applyBorder="1" applyAlignment="1" applyProtection="1">
      <alignment vertical="center"/>
    </xf>
    <xf numFmtId="166" fontId="24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7" xfId="0" applyFont="1" applyBorder="1" applyAlignment="1">
      <alignment vertical="center" wrapText="1"/>
    </xf>
    <xf numFmtId="0" fontId="43" fillId="0" borderId="29" xfId="0" applyFont="1" applyBorder="1" applyAlignment="1">
      <alignment horizontal="left" wrapText="1"/>
    </xf>
    <xf numFmtId="0" fontId="41" fillId="0" borderId="28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5" fillId="0" borderId="27" xfId="0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4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vertical="center"/>
    </xf>
    <xf numFmtId="49" fontId="44" fillId="0" borderId="1" xfId="0" applyNumberFormat="1" applyFont="1" applyBorder="1" applyAlignment="1">
      <alignment horizontal="left" vertical="center" wrapText="1"/>
    </xf>
    <xf numFmtId="49" fontId="44" fillId="0" borderId="1" xfId="0" applyNumberFormat="1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1" fillId="0" borderId="31" xfId="0" applyFont="1" applyBorder="1" applyAlignment="1">
      <alignment vertical="center" wrapText="1"/>
    </xf>
    <xf numFmtId="0" fontId="41" fillId="0" borderId="1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center" vertical="center"/>
    </xf>
    <xf numFmtId="0" fontId="41" fillId="0" borderId="3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top"/>
    </xf>
    <xf numFmtId="0" fontId="44" fillId="0" borderId="1" xfId="0" applyFont="1" applyBorder="1" applyAlignment="1">
      <alignment horizontal="center" vertical="top"/>
    </xf>
    <xf numFmtId="0" fontId="45" fillId="0" borderId="3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0" fontId="45" fillId="0" borderId="1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3" fillId="0" borderId="1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4" fillId="0" borderId="1" xfId="0" applyFont="1" applyBorder="1" applyAlignment="1">
      <alignment vertical="top"/>
    </xf>
    <xf numFmtId="49" fontId="44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7" fillId="0" borderId="29" xfId="0" applyFont="1" applyBorder="1" applyAlignment="1"/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113106121" TargetMode="External" /><Relationship Id="rId2" Type="http://schemas.openxmlformats.org/officeDocument/2006/relationships/hyperlink" Target="https://podminky.urs.cz/item/CS_URS_2022_01/113107112" TargetMode="External" /><Relationship Id="rId3" Type="http://schemas.openxmlformats.org/officeDocument/2006/relationships/hyperlink" Target="https://podminky.urs.cz/item/CS_URS_2022_01/113107341" TargetMode="External" /><Relationship Id="rId4" Type="http://schemas.openxmlformats.org/officeDocument/2006/relationships/hyperlink" Target="https://podminky.urs.cz/item/CS_URS_2022_01/119003227" TargetMode="External" /><Relationship Id="rId5" Type="http://schemas.openxmlformats.org/officeDocument/2006/relationships/hyperlink" Target="https://podminky.urs.cz/item/CS_URS_2022_01/119003228" TargetMode="External" /><Relationship Id="rId6" Type="http://schemas.openxmlformats.org/officeDocument/2006/relationships/hyperlink" Target="https://podminky.urs.cz/item/CS_URS_2022_01/121112003" TargetMode="External" /><Relationship Id="rId7" Type="http://schemas.openxmlformats.org/officeDocument/2006/relationships/hyperlink" Target="https://podminky.urs.cz/item/CS_URS_2022_01/132212331" TargetMode="External" /><Relationship Id="rId8" Type="http://schemas.openxmlformats.org/officeDocument/2006/relationships/hyperlink" Target="https://podminky.urs.cz/item/CS_URS_2022_01/162211311" TargetMode="External" /><Relationship Id="rId9" Type="http://schemas.openxmlformats.org/officeDocument/2006/relationships/hyperlink" Target="https://podminky.urs.cz/item/CS_URS_2022_01/174101101" TargetMode="External" /><Relationship Id="rId10" Type="http://schemas.openxmlformats.org/officeDocument/2006/relationships/hyperlink" Target="https://podminky.urs.cz/item/CS_URS_2022_01/175111101" TargetMode="External" /><Relationship Id="rId11" Type="http://schemas.openxmlformats.org/officeDocument/2006/relationships/hyperlink" Target="https://podminky.urs.cz/item/CS_URS_2022_01/181301111" TargetMode="External" /><Relationship Id="rId12" Type="http://schemas.openxmlformats.org/officeDocument/2006/relationships/hyperlink" Target="https://podminky.urs.cz/item/CS_URS_2022_01/311272141" TargetMode="External" /><Relationship Id="rId13" Type="http://schemas.openxmlformats.org/officeDocument/2006/relationships/hyperlink" Target="https://podminky.urs.cz/item/CS_URS_2022_01/311272211" TargetMode="External" /><Relationship Id="rId14" Type="http://schemas.openxmlformats.org/officeDocument/2006/relationships/hyperlink" Target="https://podminky.urs.cz/item/CS_URS_2022_01/317143445" TargetMode="External" /><Relationship Id="rId15" Type="http://schemas.openxmlformats.org/officeDocument/2006/relationships/hyperlink" Target="https://podminky.urs.cz/item/CS_URS_2022_01/317941121" TargetMode="External" /><Relationship Id="rId16" Type="http://schemas.openxmlformats.org/officeDocument/2006/relationships/hyperlink" Target="https://podminky.urs.cz/item/CS_URS_2022_01/564231111" TargetMode="External" /><Relationship Id="rId17" Type="http://schemas.openxmlformats.org/officeDocument/2006/relationships/hyperlink" Target="https://podminky.urs.cz/item/CS_URS_2022_01/596841120" TargetMode="External" /><Relationship Id="rId18" Type="http://schemas.openxmlformats.org/officeDocument/2006/relationships/hyperlink" Target="https://podminky.urs.cz/item/CS_URS_2022_01/611311141" TargetMode="External" /><Relationship Id="rId19" Type="http://schemas.openxmlformats.org/officeDocument/2006/relationships/hyperlink" Target="https://podminky.urs.cz/item/CS_URS_2022_01/612311141" TargetMode="External" /><Relationship Id="rId20" Type="http://schemas.openxmlformats.org/officeDocument/2006/relationships/hyperlink" Target="https://podminky.urs.cz/item/CS_URS_2022_01/612325302" TargetMode="External" /><Relationship Id="rId21" Type="http://schemas.openxmlformats.org/officeDocument/2006/relationships/hyperlink" Target="https://podminky.urs.cz/item/CS_URS_2022_01/621131121" TargetMode="External" /><Relationship Id="rId22" Type="http://schemas.openxmlformats.org/officeDocument/2006/relationships/hyperlink" Target="https://podminky.urs.cz/item/CS_URS_2022_01/621142001" TargetMode="External" /><Relationship Id="rId23" Type="http://schemas.openxmlformats.org/officeDocument/2006/relationships/hyperlink" Target="https://podminky.urs.cz/item/CS_URS_2022_01/621221031" TargetMode="External" /><Relationship Id="rId24" Type="http://schemas.openxmlformats.org/officeDocument/2006/relationships/hyperlink" Target="https://podminky.urs.cz/item/CS_URS_2022_01/621531022" TargetMode="External" /><Relationship Id="rId25" Type="http://schemas.openxmlformats.org/officeDocument/2006/relationships/hyperlink" Target="https://podminky.urs.cz/item/CS_URS_2022_01/622131121" TargetMode="External" /><Relationship Id="rId26" Type="http://schemas.openxmlformats.org/officeDocument/2006/relationships/hyperlink" Target="https://podminky.urs.cz/item/CS_URS_2022_01/622211011" TargetMode="External" /><Relationship Id="rId27" Type="http://schemas.openxmlformats.org/officeDocument/2006/relationships/hyperlink" Target="https://podminky.urs.cz/item/CS_URS_2022_01/622211021" TargetMode="External" /><Relationship Id="rId28" Type="http://schemas.openxmlformats.org/officeDocument/2006/relationships/hyperlink" Target="https://podminky.urs.cz/item/CS_URS_2022_01/622221011" TargetMode="External" /><Relationship Id="rId29" Type="http://schemas.openxmlformats.org/officeDocument/2006/relationships/hyperlink" Target="https://podminky.urs.cz/item/CS_URS_2022_01/622221031" TargetMode="External" /><Relationship Id="rId30" Type="http://schemas.openxmlformats.org/officeDocument/2006/relationships/hyperlink" Target="https://podminky.urs.cz/item/CS_URS_2022_01/622221041" TargetMode="External" /><Relationship Id="rId31" Type="http://schemas.openxmlformats.org/officeDocument/2006/relationships/hyperlink" Target="https://podminky.urs.cz/item/CS_URS_2022_01/622222001" TargetMode="External" /><Relationship Id="rId32" Type="http://schemas.openxmlformats.org/officeDocument/2006/relationships/hyperlink" Target="https://podminky.urs.cz/item/CS_URS_2022_01/622252001" TargetMode="External" /><Relationship Id="rId33" Type="http://schemas.openxmlformats.org/officeDocument/2006/relationships/hyperlink" Target="https://podminky.urs.cz/item/CS_URS_2022_01/622511112" TargetMode="External" /><Relationship Id="rId34" Type="http://schemas.openxmlformats.org/officeDocument/2006/relationships/hyperlink" Target="https://podminky.urs.cz/item/CS_URS_2022_01/622531022" TargetMode="External" /><Relationship Id="rId35" Type="http://schemas.openxmlformats.org/officeDocument/2006/relationships/hyperlink" Target="https://podminky.urs.cz/item/CS_URS_2022_01/624631211" TargetMode="External" /><Relationship Id="rId36" Type="http://schemas.openxmlformats.org/officeDocument/2006/relationships/hyperlink" Target="https://podminky.urs.cz/item/CS_URS_2022_01/624631414" TargetMode="External" /><Relationship Id="rId37" Type="http://schemas.openxmlformats.org/officeDocument/2006/relationships/hyperlink" Target="https://podminky.urs.cz/item/CS_URS_2022_01/629991011" TargetMode="External" /><Relationship Id="rId38" Type="http://schemas.openxmlformats.org/officeDocument/2006/relationships/hyperlink" Target="https://podminky.urs.cz/item/CS_URS_2022_01/629995101" TargetMode="External" /><Relationship Id="rId39" Type="http://schemas.openxmlformats.org/officeDocument/2006/relationships/hyperlink" Target="https://podminky.urs.cz/item/CS_URS_2022_01/631311214" TargetMode="External" /><Relationship Id="rId40" Type="http://schemas.openxmlformats.org/officeDocument/2006/relationships/hyperlink" Target="https://podminky.urs.cz/item/CS_URS_2022_01/632451231" TargetMode="External" /><Relationship Id="rId41" Type="http://schemas.openxmlformats.org/officeDocument/2006/relationships/hyperlink" Target="https://podminky.urs.cz/item/CS_URS_2022_01/941111112" TargetMode="External" /><Relationship Id="rId42" Type="http://schemas.openxmlformats.org/officeDocument/2006/relationships/hyperlink" Target="https://podminky.urs.cz/item/CS_URS_2022_01/941111212" TargetMode="External" /><Relationship Id="rId43" Type="http://schemas.openxmlformats.org/officeDocument/2006/relationships/hyperlink" Target="https://podminky.urs.cz/item/CS_URS_2022_01/941111812" TargetMode="External" /><Relationship Id="rId44" Type="http://schemas.openxmlformats.org/officeDocument/2006/relationships/hyperlink" Target="https://podminky.urs.cz/item/CS_URS_2022_01/944411112" TargetMode="External" /><Relationship Id="rId45" Type="http://schemas.openxmlformats.org/officeDocument/2006/relationships/hyperlink" Target="https://podminky.urs.cz/item/CS_URS_2022_01/944411212" TargetMode="External" /><Relationship Id="rId46" Type="http://schemas.openxmlformats.org/officeDocument/2006/relationships/hyperlink" Target="https://podminky.urs.cz/item/CS_URS_2022_01/944411812" TargetMode="External" /><Relationship Id="rId47" Type="http://schemas.openxmlformats.org/officeDocument/2006/relationships/hyperlink" Target="https://podminky.urs.cz/item/CS_URS_2022_01/944711112" TargetMode="External" /><Relationship Id="rId48" Type="http://schemas.openxmlformats.org/officeDocument/2006/relationships/hyperlink" Target="https://podminky.urs.cz/item/CS_URS_2022_01/944711212" TargetMode="External" /><Relationship Id="rId49" Type="http://schemas.openxmlformats.org/officeDocument/2006/relationships/hyperlink" Target="https://podminky.urs.cz/item/CS_URS_2022_01/944711812" TargetMode="External" /><Relationship Id="rId50" Type="http://schemas.openxmlformats.org/officeDocument/2006/relationships/hyperlink" Target="https://podminky.urs.cz/item/CS_URS_2022_01/961031411" TargetMode="External" /><Relationship Id="rId51" Type="http://schemas.openxmlformats.org/officeDocument/2006/relationships/hyperlink" Target="https://podminky.urs.cz/item/CS_URS_2022_01/965045112" TargetMode="External" /><Relationship Id="rId52" Type="http://schemas.openxmlformats.org/officeDocument/2006/relationships/hyperlink" Target="https://podminky.urs.cz/item/CS_URS_2022_01/968072456" TargetMode="External" /><Relationship Id="rId53" Type="http://schemas.openxmlformats.org/officeDocument/2006/relationships/hyperlink" Target="https://podminky.urs.cz/item/CS_URS_2022_01/968082022" TargetMode="External" /><Relationship Id="rId54" Type="http://schemas.openxmlformats.org/officeDocument/2006/relationships/hyperlink" Target="https://podminky.urs.cz/item/CS_URS_2022_01/978035117" TargetMode="External" /><Relationship Id="rId55" Type="http://schemas.openxmlformats.org/officeDocument/2006/relationships/hyperlink" Target="https://podminky.urs.cz/item/CS_URS_2022_01/978059641" TargetMode="External" /><Relationship Id="rId56" Type="http://schemas.openxmlformats.org/officeDocument/2006/relationships/hyperlink" Target="https://podminky.urs.cz/item/CS_URS_2022_01/985311311" TargetMode="External" /><Relationship Id="rId57" Type="http://schemas.openxmlformats.org/officeDocument/2006/relationships/hyperlink" Target="https://podminky.urs.cz/item/CS_URS_2022_01/998017004" TargetMode="External" /><Relationship Id="rId58" Type="http://schemas.openxmlformats.org/officeDocument/2006/relationships/hyperlink" Target="https://podminky.urs.cz/item/CS_URS_2022_01/997013158" TargetMode="External" /><Relationship Id="rId59" Type="http://schemas.openxmlformats.org/officeDocument/2006/relationships/hyperlink" Target="https://podminky.urs.cz/item/CS_URS_2022_01/997013501" TargetMode="External" /><Relationship Id="rId60" Type="http://schemas.openxmlformats.org/officeDocument/2006/relationships/hyperlink" Target="https://podminky.urs.cz/item/CS_URS_2022_01/997013509" TargetMode="External" /><Relationship Id="rId61" Type="http://schemas.openxmlformats.org/officeDocument/2006/relationships/hyperlink" Target="https://podminky.urs.cz/item/CS_URS_2022_01/997013871" TargetMode="External" /><Relationship Id="rId62" Type="http://schemas.openxmlformats.org/officeDocument/2006/relationships/hyperlink" Target="https://podminky.urs.cz/item/CS_URS_2022_01/711112001" TargetMode="External" /><Relationship Id="rId63" Type="http://schemas.openxmlformats.org/officeDocument/2006/relationships/hyperlink" Target="https://podminky.urs.cz/item/CS_URS_2022_01/711131811" TargetMode="External" /><Relationship Id="rId64" Type="http://schemas.openxmlformats.org/officeDocument/2006/relationships/hyperlink" Target="https://podminky.urs.cz/item/CS_URS_2022_01/711142559" TargetMode="External" /><Relationship Id="rId65" Type="http://schemas.openxmlformats.org/officeDocument/2006/relationships/hyperlink" Target="https://podminky.urs.cz/item/CS_URS_2022_01/711161112" TargetMode="External" /><Relationship Id="rId66" Type="http://schemas.openxmlformats.org/officeDocument/2006/relationships/hyperlink" Target="https://podminky.urs.cz/item/CS_URS_2022_01/711161383" TargetMode="External" /><Relationship Id="rId67" Type="http://schemas.openxmlformats.org/officeDocument/2006/relationships/hyperlink" Target="https://podminky.urs.cz/item/CS_URS_2022_01/711191101" TargetMode="External" /><Relationship Id="rId68" Type="http://schemas.openxmlformats.org/officeDocument/2006/relationships/hyperlink" Target="https://podminky.urs.cz/item/CS_URS_2022_01/711191201" TargetMode="External" /><Relationship Id="rId69" Type="http://schemas.openxmlformats.org/officeDocument/2006/relationships/hyperlink" Target="https://podminky.urs.cz/item/CS_URS_2022_01/998711103" TargetMode="External" /><Relationship Id="rId70" Type="http://schemas.openxmlformats.org/officeDocument/2006/relationships/hyperlink" Target="https://podminky.urs.cz/item/CS_URS_2022_01/712300843" TargetMode="External" /><Relationship Id="rId71" Type="http://schemas.openxmlformats.org/officeDocument/2006/relationships/hyperlink" Target="https://podminky.urs.cz/item/CS_URS_2022_01/712311101" TargetMode="External" /><Relationship Id="rId72" Type="http://schemas.openxmlformats.org/officeDocument/2006/relationships/hyperlink" Target="https://podminky.urs.cz/item/CS_URS_2022_01/712340833" TargetMode="External" /><Relationship Id="rId73" Type="http://schemas.openxmlformats.org/officeDocument/2006/relationships/hyperlink" Target="https://podminky.urs.cz/item/CS_URS_2021_02/712341559" TargetMode="External" /><Relationship Id="rId74" Type="http://schemas.openxmlformats.org/officeDocument/2006/relationships/hyperlink" Target="https://podminky.urs.cz/item/CS_URS_2022_01/712363564" TargetMode="External" /><Relationship Id="rId75" Type="http://schemas.openxmlformats.org/officeDocument/2006/relationships/hyperlink" Target="https://podminky.urs.cz/item/CS_URS_2022_01/712363565" TargetMode="External" /><Relationship Id="rId76" Type="http://schemas.openxmlformats.org/officeDocument/2006/relationships/hyperlink" Target="https://podminky.urs.cz/item/CS_URS_2022_01/712363566" TargetMode="External" /><Relationship Id="rId77" Type="http://schemas.openxmlformats.org/officeDocument/2006/relationships/hyperlink" Target="https://podminky.urs.cz/item/CS_URS_2022_01/712363803" TargetMode="External" /><Relationship Id="rId78" Type="http://schemas.openxmlformats.org/officeDocument/2006/relationships/hyperlink" Target="https://podminky.urs.cz/item/CS_URS_2022_01/712391172" TargetMode="External" /><Relationship Id="rId79" Type="http://schemas.openxmlformats.org/officeDocument/2006/relationships/hyperlink" Target="https://podminky.urs.cz/item/CS_URS_2022_01/712990812" TargetMode="External" /><Relationship Id="rId80" Type="http://schemas.openxmlformats.org/officeDocument/2006/relationships/hyperlink" Target="https://podminky.urs.cz/item/CS_URS_2022_01/998712104" TargetMode="External" /><Relationship Id="rId81" Type="http://schemas.openxmlformats.org/officeDocument/2006/relationships/hyperlink" Target="https://podminky.urs.cz/item/CS_URS_2022_01/713110811" TargetMode="External" /><Relationship Id="rId82" Type="http://schemas.openxmlformats.org/officeDocument/2006/relationships/hyperlink" Target="https://podminky.urs.cz/item/CS_URS_2022_01/713111128" TargetMode="External" /><Relationship Id="rId83" Type="http://schemas.openxmlformats.org/officeDocument/2006/relationships/hyperlink" Target="https://podminky.urs.cz/item/CS_URS_2022_01/713121111" TargetMode="External" /><Relationship Id="rId84" Type="http://schemas.openxmlformats.org/officeDocument/2006/relationships/hyperlink" Target="https://podminky.urs.cz/item/CS_URS_2022_01/713131143" TargetMode="External" /><Relationship Id="rId85" Type="http://schemas.openxmlformats.org/officeDocument/2006/relationships/hyperlink" Target="https://podminky.urs.cz/item/CS_URS_2022_01/713133221" TargetMode="External" /><Relationship Id="rId86" Type="http://schemas.openxmlformats.org/officeDocument/2006/relationships/hyperlink" Target="https://podminky.urs.cz/item/CS_URS_2022_01/713141153" TargetMode="External" /><Relationship Id="rId87" Type="http://schemas.openxmlformats.org/officeDocument/2006/relationships/hyperlink" Target="https://podminky.urs.cz/item/CS_URS_2022_01/998713104" TargetMode="External" /><Relationship Id="rId88" Type="http://schemas.openxmlformats.org/officeDocument/2006/relationships/hyperlink" Target="https://podminky.urs.cz/item/CS_URS_2022_01/721173706" TargetMode="External" /><Relationship Id="rId89" Type="http://schemas.openxmlformats.org/officeDocument/2006/relationships/hyperlink" Target="https://podminky.urs.cz/item/CS_URS_2022_01/721210822" TargetMode="External" /><Relationship Id="rId90" Type="http://schemas.openxmlformats.org/officeDocument/2006/relationships/hyperlink" Target="https://podminky.urs.cz/item/CS_URS_2022_01/721233212" TargetMode="External" /><Relationship Id="rId91" Type="http://schemas.openxmlformats.org/officeDocument/2006/relationships/hyperlink" Target="https://podminky.urs.cz/item/CS_URS_2022_01/762361127" TargetMode="External" /><Relationship Id="rId92" Type="http://schemas.openxmlformats.org/officeDocument/2006/relationships/hyperlink" Target="https://podminky.urs.cz/item/CS_URS_2022_01/762395000" TargetMode="External" /><Relationship Id="rId93" Type="http://schemas.openxmlformats.org/officeDocument/2006/relationships/hyperlink" Target="https://podminky.urs.cz/item/CS_URS_2022_01/998762104" TargetMode="External" /><Relationship Id="rId94" Type="http://schemas.openxmlformats.org/officeDocument/2006/relationships/hyperlink" Target="https://podminky.urs.cz/item/CS_URS_2022_01/764002841" TargetMode="External" /><Relationship Id="rId95" Type="http://schemas.openxmlformats.org/officeDocument/2006/relationships/hyperlink" Target="https://podminky.urs.cz/item/CS_URS_2022_01/764002851" TargetMode="External" /><Relationship Id="rId96" Type="http://schemas.openxmlformats.org/officeDocument/2006/relationships/hyperlink" Target="https://podminky.urs.cz/item/CS_URS_2022_01/764215603" TargetMode="External" /><Relationship Id="rId97" Type="http://schemas.openxmlformats.org/officeDocument/2006/relationships/hyperlink" Target="https://podminky.urs.cz/item/CS_URS_2022_01/764215605" TargetMode="External" /><Relationship Id="rId98" Type="http://schemas.openxmlformats.org/officeDocument/2006/relationships/hyperlink" Target="https://podminky.urs.cz/item/CS_URS_2022_01/764218604" TargetMode="External" /><Relationship Id="rId99" Type="http://schemas.openxmlformats.org/officeDocument/2006/relationships/hyperlink" Target="https://podminky.urs.cz/item/CS_URS_2022_01/764226444" TargetMode="External" /><Relationship Id="rId100" Type="http://schemas.openxmlformats.org/officeDocument/2006/relationships/hyperlink" Target="https://podminky.urs.cz/item/CS_URS_2022_01/764226445" TargetMode="External" /><Relationship Id="rId101" Type="http://schemas.openxmlformats.org/officeDocument/2006/relationships/hyperlink" Target="https://podminky.urs.cz/item/CS_URS_2022_01/764511601" TargetMode="External" /><Relationship Id="rId102" Type="http://schemas.openxmlformats.org/officeDocument/2006/relationships/hyperlink" Target="https://podminky.urs.cz/item/CS_URS_2022_01/764511612" TargetMode="External" /><Relationship Id="rId103" Type="http://schemas.openxmlformats.org/officeDocument/2006/relationships/hyperlink" Target="https://podminky.urs.cz/item/CS_URS_2022_01/764518621" TargetMode="External" /><Relationship Id="rId104" Type="http://schemas.openxmlformats.org/officeDocument/2006/relationships/hyperlink" Target="https://podminky.urs.cz/item/CS_URS_2022_01/998764104" TargetMode="External" /><Relationship Id="rId105" Type="http://schemas.openxmlformats.org/officeDocument/2006/relationships/hyperlink" Target="https://podminky.urs.cz/item/CS_URS_2022_01/766441821" TargetMode="External" /><Relationship Id="rId106" Type="http://schemas.openxmlformats.org/officeDocument/2006/relationships/hyperlink" Target="https://podminky.urs.cz/item/CS_URS_2022_01/766641131" TargetMode="External" /><Relationship Id="rId107" Type="http://schemas.openxmlformats.org/officeDocument/2006/relationships/hyperlink" Target="https://podminky.urs.cz/item/CS_URS_2022_01/766694111" TargetMode="External" /><Relationship Id="rId108" Type="http://schemas.openxmlformats.org/officeDocument/2006/relationships/hyperlink" Target="https://podminky.urs.cz/item/CS_URS_2022_01/998766104" TargetMode="External" /><Relationship Id="rId109" Type="http://schemas.openxmlformats.org/officeDocument/2006/relationships/hyperlink" Target="https://podminky.urs.cz/item/CS_URS_2022_01/767162113" TargetMode="External" /><Relationship Id="rId110" Type="http://schemas.openxmlformats.org/officeDocument/2006/relationships/hyperlink" Target="https://podminky.urs.cz/item/CS_URS_2022_01/767162114" TargetMode="External" /><Relationship Id="rId111" Type="http://schemas.openxmlformats.org/officeDocument/2006/relationships/hyperlink" Target="https://podminky.urs.cz/item/CS_URS_2022_01/767531111" TargetMode="External" /><Relationship Id="rId112" Type="http://schemas.openxmlformats.org/officeDocument/2006/relationships/hyperlink" Target="https://podminky.urs.cz/item/CS_URS_2022_01/767620112" TargetMode="External" /><Relationship Id="rId113" Type="http://schemas.openxmlformats.org/officeDocument/2006/relationships/hyperlink" Target="https://podminky.urs.cz/item/CS_URS_2022_01/767620114" TargetMode="External" /><Relationship Id="rId114" Type="http://schemas.openxmlformats.org/officeDocument/2006/relationships/hyperlink" Target="https://podminky.urs.cz/item/CS_URS_2022_01/767810122" TargetMode="External" /><Relationship Id="rId115" Type="http://schemas.openxmlformats.org/officeDocument/2006/relationships/hyperlink" Target="https://podminky.urs.cz/item/CS_URS_2022_01/767810811" TargetMode="External" /><Relationship Id="rId116" Type="http://schemas.openxmlformats.org/officeDocument/2006/relationships/hyperlink" Target="https://podminky.urs.cz/item/CS_URS_2022_01/767821113" TargetMode="External" /><Relationship Id="rId117" Type="http://schemas.openxmlformats.org/officeDocument/2006/relationships/hyperlink" Target="https://podminky.urs.cz/item/CS_URS_2022_01/767821812" TargetMode="External" /><Relationship Id="rId118" Type="http://schemas.openxmlformats.org/officeDocument/2006/relationships/hyperlink" Target="https://podminky.urs.cz/item/CS_URS_2022_01/767995111" TargetMode="External" /><Relationship Id="rId119" Type="http://schemas.openxmlformats.org/officeDocument/2006/relationships/hyperlink" Target="https://podminky.urs.cz/item/CS_URS_2022_01/767996801" TargetMode="External" /><Relationship Id="rId120" Type="http://schemas.openxmlformats.org/officeDocument/2006/relationships/hyperlink" Target="https://podminky.urs.cz/item/CS_URS_2022_01/998767104" TargetMode="External" /><Relationship Id="rId121" Type="http://schemas.openxmlformats.org/officeDocument/2006/relationships/hyperlink" Target="https://podminky.urs.cz/item/CS_URS_2022_01/771121011" TargetMode="External" /><Relationship Id="rId122" Type="http://schemas.openxmlformats.org/officeDocument/2006/relationships/hyperlink" Target="https://podminky.urs.cz/item/CS_URS_2022_01/771151021" TargetMode="External" /><Relationship Id="rId123" Type="http://schemas.openxmlformats.org/officeDocument/2006/relationships/hyperlink" Target="https://podminky.urs.cz/item/CS_URS_2022_01/771161023" TargetMode="External" /><Relationship Id="rId124" Type="http://schemas.openxmlformats.org/officeDocument/2006/relationships/hyperlink" Target="https://podminky.urs.cz/item/CS_URS_2022_01/771571810" TargetMode="External" /><Relationship Id="rId125" Type="http://schemas.openxmlformats.org/officeDocument/2006/relationships/hyperlink" Target="https://podminky.urs.cz/item/CS_URS_2022_01/771574264" TargetMode="External" /><Relationship Id="rId126" Type="http://schemas.openxmlformats.org/officeDocument/2006/relationships/hyperlink" Target="https://podminky.urs.cz/item/CS_URS_2022_01/771591112" TargetMode="External" /><Relationship Id="rId127" Type="http://schemas.openxmlformats.org/officeDocument/2006/relationships/hyperlink" Target="https://podminky.urs.cz/item/CS_URS_2022_01/771591241" TargetMode="External" /><Relationship Id="rId128" Type="http://schemas.openxmlformats.org/officeDocument/2006/relationships/hyperlink" Target="https://podminky.urs.cz/item/CS_URS_2022_01/771591242" TargetMode="External" /><Relationship Id="rId129" Type="http://schemas.openxmlformats.org/officeDocument/2006/relationships/hyperlink" Target="https://podminky.urs.cz/item/CS_URS_2022_01/771591264" TargetMode="External" /><Relationship Id="rId130" Type="http://schemas.openxmlformats.org/officeDocument/2006/relationships/hyperlink" Target="https://podminky.urs.cz/item/CS_URS_2022_01/998771103" TargetMode="External" /><Relationship Id="rId131" Type="http://schemas.openxmlformats.org/officeDocument/2006/relationships/hyperlink" Target="https://podminky.urs.cz/item/CS_URS_2022_01/781774113" TargetMode="External" /><Relationship Id="rId132" Type="http://schemas.openxmlformats.org/officeDocument/2006/relationships/hyperlink" Target="https://podminky.urs.cz/item/CS_URS_2022_01/998781104" TargetMode="External" /><Relationship Id="rId133" Type="http://schemas.openxmlformats.org/officeDocument/2006/relationships/hyperlink" Target="https://podminky.urs.cz/item/CS_URS_2022_01/783301303" TargetMode="External" /><Relationship Id="rId134" Type="http://schemas.openxmlformats.org/officeDocument/2006/relationships/hyperlink" Target="https://podminky.urs.cz/item/CS_URS_2022_01/783301311" TargetMode="External" /><Relationship Id="rId135" Type="http://schemas.openxmlformats.org/officeDocument/2006/relationships/hyperlink" Target="https://podminky.urs.cz/item/CS_URS_2022_01/783314201" TargetMode="External" /><Relationship Id="rId136" Type="http://schemas.openxmlformats.org/officeDocument/2006/relationships/hyperlink" Target="https://podminky.urs.cz/item/CS_URS_2022_01/783315103" TargetMode="External" /><Relationship Id="rId137" Type="http://schemas.openxmlformats.org/officeDocument/2006/relationships/hyperlink" Target="https://podminky.urs.cz/item/CS_URS_2022_01/783317101" TargetMode="External" /><Relationship Id="rId138" Type="http://schemas.openxmlformats.org/officeDocument/2006/relationships/hyperlink" Target="https://podminky.urs.cz/item/CS_URS_2022_01/783932171" TargetMode="External" /><Relationship Id="rId139" Type="http://schemas.openxmlformats.org/officeDocument/2006/relationships/hyperlink" Target="https://podminky.urs.cz/item/CS_URS_2022_01/784181001" TargetMode="External" /><Relationship Id="rId140" Type="http://schemas.openxmlformats.org/officeDocument/2006/relationships/hyperlink" Target="https://podminky.urs.cz/item/CS_URS_2022_01/784181101" TargetMode="External" /><Relationship Id="rId141" Type="http://schemas.openxmlformats.org/officeDocument/2006/relationships/hyperlink" Target="https://podminky.urs.cz/item/CS_URS_2022_01/784191003" TargetMode="External" /><Relationship Id="rId142" Type="http://schemas.openxmlformats.org/officeDocument/2006/relationships/hyperlink" Target="https://podminky.urs.cz/item/CS_URS_2022_01/784191007" TargetMode="External" /><Relationship Id="rId143" Type="http://schemas.openxmlformats.org/officeDocument/2006/relationships/hyperlink" Target="https://podminky.urs.cz/item/CS_URS_2022_01/784221001" TargetMode="External" /><Relationship Id="rId144" Type="http://schemas.openxmlformats.org/officeDocument/2006/relationships/hyperlink" Target="https://podminky.urs.cz/item/CS_URS_2022_01/210203403" TargetMode="External" /><Relationship Id="rId145" Type="http://schemas.openxmlformats.org/officeDocument/2006/relationships/hyperlink" Target="https://podminky.urs.cz/item/CS_URS_2021_02/210203403-D" TargetMode="External" /><Relationship Id="rId146" Type="http://schemas.openxmlformats.org/officeDocument/2006/relationships/hyperlink" Target="https://podminky.urs.cz/item/CS_URS_2022_01/210220101-D" TargetMode="External" /><Relationship Id="rId147" Type="http://schemas.openxmlformats.org/officeDocument/2006/relationships/hyperlink" Target="https://podminky.urs.cz/item/CS_URS_2022_01/230050034" TargetMode="External" /><Relationship Id="rId148" Type="http://schemas.openxmlformats.org/officeDocument/2006/relationships/hyperlink" Target="https://podminky.urs.cz/item/CS_URS_2022_01/231081113" TargetMode="External" /><Relationship Id="rId149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741420001" TargetMode="External" /><Relationship Id="rId2" Type="http://schemas.openxmlformats.org/officeDocument/2006/relationships/hyperlink" Target="https://podminky.urs.cz/item/CS_URS_2021_02/741420020" TargetMode="External" /><Relationship Id="rId3" Type="http://schemas.openxmlformats.org/officeDocument/2006/relationships/hyperlink" Target="https://podminky.urs.cz/item/CS_URS_2021_02/741420051" TargetMode="External" /><Relationship Id="rId4" Type="http://schemas.openxmlformats.org/officeDocument/2006/relationships/hyperlink" Target="https://podminky.urs.cz/item/CS_URS_2021_02/741420083" TargetMode="External" /><Relationship Id="rId5" Type="http://schemas.openxmlformats.org/officeDocument/2006/relationships/hyperlink" Target="https://podminky.urs.cz/item/CS_URS_2021_02/741430005" TargetMode="External" /><Relationship Id="rId6" Type="http://schemas.openxmlformats.org/officeDocument/2006/relationships/hyperlink" Target="https://podminky.urs.cz/item/CS_URS_2021_02/998741204" TargetMode="External" /><Relationship Id="rId7" Type="http://schemas.openxmlformats.org/officeDocument/2006/relationships/hyperlink" Target="https://podminky.urs.cz/item/CS_URS_2021_02/580105022" TargetMode="External" /><Relationship Id="rId8" Type="http://schemas.openxmlformats.org/officeDocument/2006/relationships/hyperlink" Target="https://podminky.urs.cz/item/CS_URS_2021_02/580105062" TargetMode="External" /><Relationship Id="rId9" Type="http://schemas.openxmlformats.org/officeDocument/2006/relationships/hyperlink" Target="https://podminky.urs.cz/item/CS_URS_2021_02/580107015" TargetMode="External" /><Relationship Id="rId10" Type="http://schemas.openxmlformats.org/officeDocument/2006/relationships/hyperlink" Target="https://podminky.urs.cz/item/CS_URS_2021_01/094002000" TargetMode="External" /><Relationship Id="rId1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1_02/971042151" TargetMode="External" /><Relationship Id="rId2" Type="http://schemas.openxmlformats.org/officeDocument/2006/relationships/hyperlink" Target="https://podminky.urs.cz/item/CS_URS_2021_02/741410021" TargetMode="External" /><Relationship Id="rId3" Type="http://schemas.openxmlformats.org/officeDocument/2006/relationships/hyperlink" Target="https://podminky.urs.cz/item/CS_URS_2021_02/741410041" TargetMode="External" /><Relationship Id="rId4" Type="http://schemas.openxmlformats.org/officeDocument/2006/relationships/hyperlink" Target="https://podminky.urs.cz/item/CS_URS_2021_02/741410074" TargetMode="External" /><Relationship Id="rId5" Type="http://schemas.openxmlformats.org/officeDocument/2006/relationships/hyperlink" Target="https://podminky.urs.cz/item/CS_URS_2021_02/741440031" TargetMode="External" /><Relationship Id="rId6" Type="http://schemas.openxmlformats.org/officeDocument/2006/relationships/hyperlink" Target="https://podminky.urs.cz/item/CS_URS_2021_02/998741201" TargetMode="External" /><Relationship Id="rId7" Type="http://schemas.openxmlformats.org/officeDocument/2006/relationships/hyperlink" Target="https://podminky.urs.cz/item/CS_URS_2021_02/460161112" TargetMode="External" /><Relationship Id="rId8" Type="http://schemas.openxmlformats.org/officeDocument/2006/relationships/hyperlink" Target="https://podminky.urs.cz/item/CS_URS_2021_02/460431122" TargetMode="External" /><Relationship Id="rId9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181411121" TargetMode="External" /><Relationship Id="rId2" Type="http://schemas.openxmlformats.org/officeDocument/2006/relationships/hyperlink" Target="https://podminky.urs.cz/item/CS_URS_2022_01/184215132" TargetMode="External" /><Relationship Id="rId3" Type="http://schemas.openxmlformats.org/officeDocument/2006/relationships/hyperlink" Target="https://podminky.urs.cz/item/CS_URS_2022_01/184818231" TargetMode="External" /><Relationship Id="rId4" Type="http://schemas.openxmlformats.org/officeDocument/2006/relationships/hyperlink" Target="https://podminky.urs.cz/item/CS_URS_2022_01/185803111" TargetMode="External" /><Relationship Id="rId5" Type="http://schemas.openxmlformats.org/officeDocument/2006/relationships/hyperlink" Target="https://podminky.urs.cz/item/CS_URS_2022_01/185803211" TargetMode="External" /><Relationship Id="rId6" Type="http://schemas.openxmlformats.org/officeDocument/2006/relationships/hyperlink" Target="https://podminky.urs.cz/item/CS_URS_2022_01/185804311" TargetMode="External" /><Relationship Id="rId7" Type="http://schemas.openxmlformats.org/officeDocument/2006/relationships/hyperlink" Target="https://podminky.urs.cz/item/CS_URS_2022_01/185851121" TargetMode="External" /><Relationship Id="rId8" Type="http://schemas.openxmlformats.org/officeDocument/2006/relationships/hyperlink" Target="https://podminky.urs.cz/item/CS_URS_2022_01/185851129" TargetMode="External" /><Relationship Id="rId9" Type="http://schemas.openxmlformats.org/officeDocument/2006/relationships/hyperlink" Target="https://podminky.urs.cz/item/CS_URS_2022_01/998017003" TargetMode="External" /><Relationship Id="rId10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1/011214000" TargetMode="External" /><Relationship Id="rId2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="1" customFormat="1" ht="24.96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="1" customFormat="1" ht="36.96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="1" customFormat="1" ht="18.48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="1" customFormat="1" ht="6.96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="1" customFormat="1" ht="6.96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="1" customFormat="1" ht="18.48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="1" customFormat="1" ht="6.96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="1" customFormat="1" ht="18.48" customHeight="1">
      <c r="B20" s="23"/>
      <c r="C20" s="24"/>
      <c r="D20" s="24"/>
      <c r="E20" s="29" t="s">
        <v>32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="1" customFormat="1" ht="6.96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="1" customFormat="1" ht="12" customHeight="1">
      <c r="B22" s="23"/>
      <c r="C22" s="24"/>
      <c r="D22" s="34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="1" customFormat="1" ht="47.25" customHeight="1">
      <c r="B23" s="23"/>
      <c r="C23" s="24"/>
      <c r="D23" s="24"/>
      <c r="E23" s="38" t="s">
        <v>36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="1" customFormat="1" ht="6.96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="1" customFormat="1" ht="6.96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="2" customFormat="1" ht="25.92" customHeight="1">
      <c r="A26" s="40"/>
      <c r="B26" s="41"/>
      <c r="C26" s="42"/>
      <c r="D26" s="43" t="s">
        <v>37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="2" customFormat="1" ht="6.96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="2" customFormat="1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38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39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40</v>
      </c>
      <c r="AL28" s="47"/>
      <c r="AM28" s="47"/>
      <c r="AN28" s="47"/>
      <c r="AO28" s="47"/>
      <c r="AP28" s="42"/>
      <c r="AQ28" s="42"/>
      <c r="AR28" s="46"/>
      <c r="BE28" s="33"/>
    </row>
    <row r="29" s="3" customFormat="1" ht="14.4" customHeight="1">
      <c r="A29" s="3"/>
      <c r="B29" s="48"/>
      <c r="C29" s="49"/>
      <c r="D29" s="34" t="s">
        <v>41</v>
      </c>
      <c r="E29" s="49"/>
      <c r="F29" s="34" t="s">
        <v>42</v>
      </c>
      <c r="G29" s="49"/>
      <c r="H29" s="49"/>
      <c r="I29" s="49"/>
      <c r="J29" s="49"/>
      <c r="K29" s="49"/>
      <c r="L29" s="50">
        <v>0.20999999999999999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 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 2)</f>
        <v>0</v>
      </c>
      <c r="AL29" s="49"/>
      <c r="AM29" s="49"/>
      <c r="AN29" s="49"/>
      <c r="AO29" s="49"/>
      <c r="AP29" s="49"/>
      <c r="AQ29" s="49"/>
      <c r="AR29" s="52"/>
      <c r="BE29" s="53"/>
    </row>
    <row r="30" s="3" customFormat="1" ht="14.4" customHeight="1">
      <c r="A30" s="3"/>
      <c r="B30" s="48"/>
      <c r="C30" s="49"/>
      <c r="D30" s="49"/>
      <c r="E30" s="49"/>
      <c r="F30" s="34" t="s">
        <v>43</v>
      </c>
      <c r="G30" s="49"/>
      <c r="H30" s="49"/>
      <c r="I30" s="49"/>
      <c r="J30" s="49"/>
      <c r="K30" s="49"/>
      <c r="L30" s="50">
        <v>0.14999999999999999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 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 2)</f>
        <v>0</v>
      </c>
      <c r="AL30" s="49"/>
      <c r="AM30" s="49"/>
      <c r="AN30" s="49"/>
      <c r="AO30" s="49"/>
      <c r="AP30" s="49"/>
      <c r="AQ30" s="49"/>
      <c r="AR30" s="52"/>
      <c r="BE30" s="53"/>
    </row>
    <row r="31" hidden="1" s="3" customFormat="1" ht="14.4" customHeight="1">
      <c r="A31" s="3"/>
      <c r="B31" s="48"/>
      <c r="C31" s="49"/>
      <c r="D31" s="49"/>
      <c r="E31" s="49"/>
      <c r="F31" s="34" t="s">
        <v>44</v>
      </c>
      <c r="G31" s="49"/>
      <c r="H31" s="49"/>
      <c r="I31" s="49"/>
      <c r="J31" s="49"/>
      <c r="K31" s="49"/>
      <c r="L31" s="50">
        <v>0.20999999999999999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 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hidden="1" s="3" customFormat="1" ht="14.4" customHeight="1">
      <c r="A32" s="3"/>
      <c r="B32" s="48"/>
      <c r="C32" s="49"/>
      <c r="D32" s="49"/>
      <c r="E32" s="49"/>
      <c r="F32" s="34" t="s">
        <v>45</v>
      </c>
      <c r="G32" s="49"/>
      <c r="H32" s="49"/>
      <c r="I32" s="49"/>
      <c r="J32" s="49"/>
      <c r="K32" s="49"/>
      <c r="L32" s="50">
        <v>0.14999999999999999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 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hidden="1" s="3" customFormat="1" ht="14.4" customHeight="1">
      <c r="A33" s="3"/>
      <c r="B33" s="48"/>
      <c r="C33" s="49"/>
      <c r="D33" s="49"/>
      <c r="E33" s="49"/>
      <c r="F33" s="34" t="s">
        <v>46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 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="2" customFormat="1" ht="6.96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="2" customFormat="1" ht="25.92" customHeight="1">
      <c r="A35" s="40"/>
      <c r="B35" s="41"/>
      <c r="C35" s="54"/>
      <c r="D35" s="55" t="s">
        <v>47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48</v>
      </c>
      <c r="U35" s="56"/>
      <c r="V35" s="56"/>
      <c r="W35" s="56"/>
      <c r="X35" s="58" t="s">
        <v>49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="2" customFormat="1" ht="6.96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="2" customFormat="1" ht="6.96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="2" customFormat="1" ht="6.96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="2" customFormat="1" ht="24.96" customHeight="1">
      <c r="A42" s="40"/>
      <c r="B42" s="41"/>
      <c r="C42" s="25" t="s">
        <v>50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="2" customFormat="1" ht="6.96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21_b_01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="5" customFormat="1" ht="36.96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Revitalizace bytového domu Jičínská 272, Nový Jičín - DPS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Jičínská 272, Nový Jičín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 "","",AN8)</f>
        <v>16. 3. 2021</v>
      </c>
      <c r="AN47" s="74"/>
      <c r="AO47" s="42"/>
      <c r="AP47" s="42"/>
      <c r="AQ47" s="42"/>
      <c r="AR47" s="46"/>
      <c r="BE47" s="40"/>
    </row>
    <row r="48" s="2" customFormat="1" ht="6.96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 "","",E11)</f>
        <v>Město Nový Jičín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BENEPRO, a.s.</v>
      </c>
      <c r="AN49" s="66"/>
      <c r="AO49" s="66"/>
      <c r="AP49" s="66"/>
      <c r="AQ49" s="42"/>
      <c r="AR49" s="46"/>
      <c r="AS49" s="76" t="s">
        <v>51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 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BENEPRO, a.s.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="2" customFormat="1" ht="29.28" customHeight="1">
      <c r="A52" s="40"/>
      <c r="B52" s="41"/>
      <c r="C52" s="88" t="s">
        <v>52</v>
      </c>
      <c r="D52" s="89"/>
      <c r="E52" s="89"/>
      <c r="F52" s="89"/>
      <c r="G52" s="89"/>
      <c r="H52" s="90"/>
      <c r="I52" s="91" t="s">
        <v>53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54</v>
      </c>
      <c r="AH52" s="89"/>
      <c r="AI52" s="89"/>
      <c r="AJ52" s="89"/>
      <c r="AK52" s="89"/>
      <c r="AL52" s="89"/>
      <c r="AM52" s="89"/>
      <c r="AN52" s="91" t="s">
        <v>55</v>
      </c>
      <c r="AO52" s="89"/>
      <c r="AP52" s="89"/>
      <c r="AQ52" s="93" t="s">
        <v>56</v>
      </c>
      <c r="AR52" s="46"/>
      <c r="AS52" s="94" t="s">
        <v>57</v>
      </c>
      <c r="AT52" s="95" t="s">
        <v>58</v>
      </c>
      <c r="AU52" s="95" t="s">
        <v>59</v>
      </c>
      <c r="AV52" s="95" t="s">
        <v>60</v>
      </c>
      <c r="AW52" s="95" t="s">
        <v>61</v>
      </c>
      <c r="AX52" s="95" t="s">
        <v>62</v>
      </c>
      <c r="AY52" s="95" t="s">
        <v>63</v>
      </c>
      <c r="AZ52" s="95" t="s">
        <v>64</v>
      </c>
      <c r="BA52" s="95" t="s">
        <v>65</v>
      </c>
      <c r="BB52" s="95" t="s">
        <v>66</v>
      </c>
      <c r="BC52" s="95" t="s">
        <v>67</v>
      </c>
      <c r="BD52" s="96" t="s">
        <v>68</v>
      </c>
      <c r="BE52" s="40"/>
    </row>
    <row r="53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="6" customFormat="1" ht="32.4" customHeight="1">
      <c r="A54" s="6"/>
      <c r="B54" s="100"/>
      <c r="C54" s="101" t="s">
        <v>69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ROUND(SUM(AG55:AG60),2)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ROUND(SUM(AS55:AS60),2)</f>
        <v>0</v>
      </c>
      <c r="AT54" s="108">
        <f>ROUND(SUM(AV54:AW54),2)</f>
        <v>0</v>
      </c>
      <c r="AU54" s="109">
        <f>ROUND(SUM(AU55:AU60),5)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ROUND(SUM(AZ55:AZ60),2)</f>
        <v>0</v>
      </c>
      <c r="BA54" s="108">
        <f>ROUND(SUM(BA55:BA60),2)</f>
        <v>0</v>
      </c>
      <c r="BB54" s="108">
        <f>ROUND(SUM(BB55:BB60),2)</f>
        <v>0</v>
      </c>
      <c r="BC54" s="108">
        <f>ROUND(SUM(BC55:BC60),2)</f>
        <v>0</v>
      </c>
      <c r="BD54" s="110">
        <f>ROUND(SUM(BD55:BD60),2)</f>
        <v>0</v>
      </c>
      <c r="BE54" s="6"/>
      <c r="BS54" s="111" t="s">
        <v>70</v>
      </c>
      <c r="BT54" s="111" t="s">
        <v>71</v>
      </c>
      <c r="BU54" s="112" t="s">
        <v>72</v>
      </c>
      <c r="BV54" s="111" t="s">
        <v>73</v>
      </c>
      <c r="BW54" s="111" t="s">
        <v>5</v>
      </c>
      <c r="BX54" s="111" t="s">
        <v>74</v>
      </c>
      <c r="CL54" s="111" t="s">
        <v>19</v>
      </c>
    </row>
    <row r="55" s="7" customFormat="1" ht="24.75" customHeight="1">
      <c r="A55" s="113" t="s">
        <v>75</v>
      </c>
      <c r="B55" s="114"/>
      <c r="C55" s="115"/>
      <c r="D55" s="116" t="s">
        <v>76</v>
      </c>
      <c r="E55" s="116"/>
      <c r="F55" s="116"/>
      <c r="G55" s="116"/>
      <c r="H55" s="116"/>
      <c r="I55" s="117"/>
      <c r="J55" s="116" t="s">
        <v>77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01.01 - Stavební část 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78</v>
      </c>
      <c r="AR55" s="120"/>
      <c r="AS55" s="121">
        <v>0</v>
      </c>
      <c r="AT55" s="122">
        <f>ROUND(SUM(AV55:AW55),2)</f>
        <v>0</v>
      </c>
      <c r="AU55" s="123">
        <f>'SO 01.01 - Stavební část ...'!P104</f>
        <v>0</v>
      </c>
      <c r="AV55" s="122">
        <f>'SO 01.01 - Stavební část ...'!J33</f>
        <v>0</v>
      </c>
      <c r="AW55" s="122">
        <f>'SO 01.01 - Stavební část ...'!J34</f>
        <v>0</v>
      </c>
      <c r="AX55" s="122">
        <f>'SO 01.01 - Stavební část ...'!J35</f>
        <v>0</v>
      </c>
      <c r="AY55" s="122">
        <f>'SO 01.01 - Stavební část ...'!J36</f>
        <v>0</v>
      </c>
      <c r="AZ55" s="122">
        <f>'SO 01.01 - Stavební část ...'!F33</f>
        <v>0</v>
      </c>
      <c r="BA55" s="122">
        <f>'SO 01.01 - Stavební část ...'!F34</f>
        <v>0</v>
      </c>
      <c r="BB55" s="122">
        <f>'SO 01.01 - Stavební část ...'!F35</f>
        <v>0</v>
      </c>
      <c r="BC55" s="122">
        <f>'SO 01.01 - Stavební část ...'!F36</f>
        <v>0</v>
      </c>
      <c r="BD55" s="124">
        <f>'SO 01.01 - Stavební část ...'!F37</f>
        <v>0</v>
      </c>
      <c r="BE55" s="7"/>
      <c r="BT55" s="125" t="s">
        <v>79</v>
      </c>
      <c r="BV55" s="125" t="s">
        <v>73</v>
      </c>
      <c r="BW55" s="125" t="s">
        <v>80</v>
      </c>
      <c r="BX55" s="125" t="s">
        <v>5</v>
      </c>
      <c r="CL55" s="125" t="s">
        <v>19</v>
      </c>
      <c r="CM55" s="125" t="s">
        <v>79</v>
      </c>
    </row>
    <row r="56" s="7" customFormat="1" ht="24.75" customHeight="1">
      <c r="A56" s="113" t="s">
        <v>75</v>
      </c>
      <c r="B56" s="114"/>
      <c r="C56" s="115"/>
      <c r="D56" s="116" t="s">
        <v>81</v>
      </c>
      <c r="E56" s="116"/>
      <c r="F56" s="116"/>
      <c r="G56" s="116"/>
      <c r="H56" s="116"/>
      <c r="I56" s="117"/>
      <c r="J56" s="116" t="s">
        <v>82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01.02 - Hromosvod - zp...'!J30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78</v>
      </c>
      <c r="AR56" s="120"/>
      <c r="AS56" s="121">
        <v>0</v>
      </c>
      <c r="AT56" s="122">
        <f>ROUND(SUM(AV56:AW56),2)</f>
        <v>0</v>
      </c>
      <c r="AU56" s="123">
        <f>'SO 01.02 - Hromosvod - zp...'!P85</f>
        <v>0</v>
      </c>
      <c r="AV56" s="122">
        <f>'SO 01.02 - Hromosvod - zp...'!J33</f>
        <v>0</v>
      </c>
      <c r="AW56" s="122">
        <f>'SO 01.02 - Hromosvod - zp...'!J34</f>
        <v>0</v>
      </c>
      <c r="AX56" s="122">
        <f>'SO 01.02 - Hromosvod - zp...'!J35</f>
        <v>0</v>
      </c>
      <c r="AY56" s="122">
        <f>'SO 01.02 - Hromosvod - zp...'!J36</f>
        <v>0</v>
      </c>
      <c r="AZ56" s="122">
        <f>'SO 01.02 - Hromosvod - zp...'!F33</f>
        <v>0</v>
      </c>
      <c r="BA56" s="122">
        <f>'SO 01.02 - Hromosvod - zp...'!F34</f>
        <v>0</v>
      </c>
      <c r="BB56" s="122">
        <f>'SO 01.02 - Hromosvod - zp...'!F35</f>
        <v>0</v>
      </c>
      <c r="BC56" s="122">
        <f>'SO 01.02 - Hromosvod - zp...'!F36</f>
        <v>0</v>
      </c>
      <c r="BD56" s="124">
        <f>'SO 01.02 - Hromosvod - zp...'!F37</f>
        <v>0</v>
      </c>
      <c r="BE56" s="7"/>
      <c r="BT56" s="125" t="s">
        <v>79</v>
      </c>
      <c r="BV56" s="125" t="s">
        <v>73</v>
      </c>
      <c r="BW56" s="125" t="s">
        <v>83</v>
      </c>
      <c r="BX56" s="125" t="s">
        <v>5</v>
      </c>
      <c r="CL56" s="125" t="s">
        <v>19</v>
      </c>
      <c r="CM56" s="125" t="s">
        <v>79</v>
      </c>
    </row>
    <row r="57" s="7" customFormat="1" ht="24.75" customHeight="1">
      <c r="A57" s="113" t="s">
        <v>75</v>
      </c>
      <c r="B57" s="114"/>
      <c r="C57" s="115"/>
      <c r="D57" s="116" t="s">
        <v>84</v>
      </c>
      <c r="E57" s="116"/>
      <c r="F57" s="116"/>
      <c r="G57" s="116"/>
      <c r="H57" s="116"/>
      <c r="I57" s="117"/>
      <c r="J57" s="116" t="s">
        <v>85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'SO 01.03 - Uzemnění - způ...'!J30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78</v>
      </c>
      <c r="AR57" s="120"/>
      <c r="AS57" s="121">
        <v>0</v>
      </c>
      <c r="AT57" s="122">
        <f>ROUND(SUM(AV57:AW57),2)</f>
        <v>0</v>
      </c>
      <c r="AU57" s="123">
        <f>'SO 01.03 - Uzemnění - způ...'!P85</f>
        <v>0</v>
      </c>
      <c r="AV57" s="122">
        <f>'SO 01.03 - Uzemnění - způ...'!J33</f>
        <v>0</v>
      </c>
      <c r="AW57" s="122">
        <f>'SO 01.03 - Uzemnění - způ...'!J34</f>
        <v>0</v>
      </c>
      <c r="AX57" s="122">
        <f>'SO 01.03 - Uzemnění - způ...'!J35</f>
        <v>0</v>
      </c>
      <c r="AY57" s="122">
        <f>'SO 01.03 - Uzemnění - způ...'!J36</f>
        <v>0</v>
      </c>
      <c r="AZ57" s="122">
        <f>'SO 01.03 - Uzemnění - způ...'!F33</f>
        <v>0</v>
      </c>
      <c r="BA57" s="122">
        <f>'SO 01.03 - Uzemnění - způ...'!F34</f>
        <v>0</v>
      </c>
      <c r="BB57" s="122">
        <f>'SO 01.03 - Uzemnění - způ...'!F35</f>
        <v>0</v>
      </c>
      <c r="BC57" s="122">
        <f>'SO 01.03 - Uzemnění - způ...'!F36</f>
        <v>0</v>
      </c>
      <c r="BD57" s="124">
        <f>'SO 01.03 - Uzemnění - způ...'!F37</f>
        <v>0</v>
      </c>
      <c r="BE57" s="7"/>
      <c r="BT57" s="125" t="s">
        <v>79</v>
      </c>
      <c r="BV57" s="125" t="s">
        <v>73</v>
      </c>
      <c r="BW57" s="125" t="s">
        <v>86</v>
      </c>
      <c r="BX57" s="125" t="s">
        <v>5</v>
      </c>
      <c r="CL57" s="125" t="s">
        <v>19</v>
      </c>
      <c r="CM57" s="125" t="s">
        <v>79</v>
      </c>
    </row>
    <row r="58" s="7" customFormat="1" ht="24.75" customHeight="1">
      <c r="A58" s="113" t="s">
        <v>75</v>
      </c>
      <c r="B58" s="114"/>
      <c r="C58" s="115"/>
      <c r="D58" s="116" t="s">
        <v>87</v>
      </c>
      <c r="E58" s="116"/>
      <c r="F58" s="116"/>
      <c r="G58" s="116"/>
      <c r="H58" s="116"/>
      <c r="I58" s="117"/>
      <c r="J58" s="116" t="s">
        <v>88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'SO 01.04 - Stavební část ...'!J30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78</v>
      </c>
      <c r="AR58" s="120"/>
      <c r="AS58" s="121">
        <v>0</v>
      </c>
      <c r="AT58" s="122">
        <f>ROUND(SUM(AV58:AW58),2)</f>
        <v>0</v>
      </c>
      <c r="AU58" s="123">
        <f>'SO 01.04 - Stavební část ...'!P82</f>
        <v>0</v>
      </c>
      <c r="AV58" s="122">
        <f>'SO 01.04 - Stavební část ...'!J33</f>
        <v>0</v>
      </c>
      <c r="AW58" s="122">
        <f>'SO 01.04 - Stavební část ...'!J34</f>
        <v>0</v>
      </c>
      <c r="AX58" s="122">
        <f>'SO 01.04 - Stavební část ...'!J35</f>
        <v>0</v>
      </c>
      <c r="AY58" s="122">
        <f>'SO 01.04 - Stavební část ...'!J36</f>
        <v>0</v>
      </c>
      <c r="AZ58" s="122">
        <f>'SO 01.04 - Stavební část ...'!F33</f>
        <v>0</v>
      </c>
      <c r="BA58" s="122">
        <f>'SO 01.04 - Stavební část ...'!F34</f>
        <v>0</v>
      </c>
      <c r="BB58" s="122">
        <f>'SO 01.04 - Stavební část ...'!F35</f>
        <v>0</v>
      </c>
      <c r="BC58" s="122">
        <f>'SO 01.04 - Stavební část ...'!F36</f>
        <v>0</v>
      </c>
      <c r="BD58" s="124">
        <f>'SO 01.04 - Stavební část ...'!F37</f>
        <v>0</v>
      </c>
      <c r="BE58" s="7"/>
      <c r="BT58" s="125" t="s">
        <v>79</v>
      </c>
      <c r="BV58" s="125" t="s">
        <v>73</v>
      </c>
      <c r="BW58" s="125" t="s">
        <v>89</v>
      </c>
      <c r="BX58" s="125" t="s">
        <v>5</v>
      </c>
      <c r="CL58" s="125" t="s">
        <v>19</v>
      </c>
      <c r="CM58" s="125" t="s">
        <v>79</v>
      </c>
    </row>
    <row r="59" s="7" customFormat="1" ht="24.75" customHeight="1">
      <c r="A59" s="113" t="s">
        <v>75</v>
      </c>
      <c r="B59" s="114"/>
      <c r="C59" s="115"/>
      <c r="D59" s="116" t="s">
        <v>90</v>
      </c>
      <c r="E59" s="116"/>
      <c r="F59" s="116"/>
      <c r="G59" s="116"/>
      <c r="H59" s="116"/>
      <c r="I59" s="117"/>
      <c r="J59" s="116" t="s">
        <v>91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'VRN 01 - Vedlejší rozpočt...'!J30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78</v>
      </c>
      <c r="AR59" s="120"/>
      <c r="AS59" s="121">
        <v>0</v>
      </c>
      <c r="AT59" s="122">
        <f>ROUND(SUM(AV59:AW59),2)</f>
        <v>0</v>
      </c>
      <c r="AU59" s="123">
        <f>'VRN 01 - Vedlejší rozpočt...'!P93</f>
        <v>0</v>
      </c>
      <c r="AV59" s="122">
        <f>'VRN 01 - Vedlejší rozpočt...'!J33</f>
        <v>0</v>
      </c>
      <c r="AW59" s="122">
        <f>'VRN 01 - Vedlejší rozpočt...'!J34</f>
        <v>0</v>
      </c>
      <c r="AX59" s="122">
        <f>'VRN 01 - Vedlejší rozpočt...'!J35</f>
        <v>0</v>
      </c>
      <c r="AY59" s="122">
        <f>'VRN 01 - Vedlejší rozpočt...'!J36</f>
        <v>0</v>
      </c>
      <c r="AZ59" s="122">
        <f>'VRN 01 - Vedlejší rozpočt...'!F33</f>
        <v>0</v>
      </c>
      <c r="BA59" s="122">
        <f>'VRN 01 - Vedlejší rozpočt...'!F34</f>
        <v>0</v>
      </c>
      <c r="BB59" s="122">
        <f>'VRN 01 - Vedlejší rozpočt...'!F35</f>
        <v>0</v>
      </c>
      <c r="BC59" s="122">
        <f>'VRN 01 - Vedlejší rozpočt...'!F36</f>
        <v>0</v>
      </c>
      <c r="BD59" s="124">
        <f>'VRN 01 - Vedlejší rozpočt...'!F37</f>
        <v>0</v>
      </c>
      <c r="BE59" s="7"/>
      <c r="BT59" s="125" t="s">
        <v>79</v>
      </c>
      <c r="BV59" s="125" t="s">
        <v>73</v>
      </c>
      <c r="BW59" s="125" t="s">
        <v>92</v>
      </c>
      <c r="BX59" s="125" t="s">
        <v>5</v>
      </c>
      <c r="CL59" s="125" t="s">
        <v>19</v>
      </c>
      <c r="CM59" s="125" t="s">
        <v>79</v>
      </c>
    </row>
    <row r="60" s="7" customFormat="1" ht="24.75" customHeight="1">
      <c r="A60" s="113" t="s">
        <v>75</v>
      </c>
      <c r="B60" s="114"/>
      <c r="C60" s="115"/>
      <c r="D60" s="116" t="s">
        <v>93</v>
      </c>
      <c r="E60" s="116"/>
      <c r="F60" s="116"/>
      <c r="G60" s="116"/>
      <c r="H60" s="116"/>
      <c r="I60" s="117"/>
      <c r="J60" s="116" t="s">
        <v>94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8">
        <f>'VRN 02 - Vedlejší rozpočt...'!J30</f>
        <v>0</v>
      </c>
      <c r="AH60" s="117"/>
      <c r="AI60" s="117"/>
      <c r="AJ60" s="117"/>
      <c r="AK60" s="117"/>
      <c r="AL60" s="117"/>
      <c r="AM60" s="117"/>
      <c r="AN60" s="118">
        <f>SUM(AG60,AT60)</f>
        <v>0</v>
      </c>
      <c r="AO60" s="117"/>
      <c r="AP60" s="117"/>
      <c r="AQ60" s="119" t="s">
        <v>78</v>
      </c>
      <c r="AR60" s="120"/>
      <c r="AS60" s="126">
        <v>0</v>
      </c>
      <c r="AT60" s="127">
        <f>ROUND(SUM(AV60:AW60),2)</f>
        <v>0</v>
      </c>
      <c r="AU60" s="128">
        <f>'VRN 02 - Vedlejší rozpočt...'!P84</f>
        <v>0</v>
      </c>
      <c r="AV60" s="127">
        <f>'VRN 02 - Vedlejší rozpočt...'!J33</f>
        <v>0</v>
      </c>
      <c r="AW60" s="127">
        <f>'VRN 02 - Vedlejší rozpočt...'!J34</f>
        <v>0</v>
      </c>
      <c r="AX60" s="127">
        <f>'VRN 02 - Vedlejší rozpočt...'!J35</f>
        <v>0</v>
      </c>
      <c r="AY60" s="127">
        <f>'VRN 02 - Vedlejší rozpočt...'!J36</f>
        <v>0</v>
      </c>
      <c r="AZ60" s="127">
        <f>'VRN 02 - Vedlejší rozpočt...'!F33</f>
        <v>0</v>
      </c>
      <c r="BA60" s="127">
        <f>'VRN 02 - Vedlejší rozpočt...'!F34</f>
        <v>0</v>
      </c>
      <c r="BB60" s="127">
        <f>'VRN 02 - Vedlejší rozpočt...'!F35</f>
        <v>0</v>
      </c>
      <c r="BC60" s="127">
        <f>'VRN 02 - Vedlejší rozpočt...'!F36</f>
        <v>0</v>
      </c>
      <c r="BD60" s="129">
        <f>'VRN 02 - Vedlejší rozpočt...'!F37</f>
        <v>0</v>
      </c>
      <c r="BE60" s="7"/>
      <c r="BT60" s="125" t="s">
        <v>79</v>
      </c>
      <c r="BV60" s="125" t="s">
        <v>73</v>
      </c>
      <c r="BW60" s="125" t="s">
        <v>95</v>
      </c>
      <c r="BX60" s="125" t="s">
        <v>5</v>
      </c>
      <c r="CL60" s="125" t="s">
        <v>19</v>
      </c>
      <c r="CM60" s="125" t="s">
        <v>79</v>
      </c>
    </row>
    <row r="61" s="2" customFormat="1" ht="30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  <row r="62" s="2" customFormat="1" ht="6.96" customHeight="1">
      <c r="A62" s="40"/>
      <c r="B62" s="61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</sheetData>
  <sheetProtection sheet="1" formatColumns="0" formatRows="0" objects="1" scenarios="1" spinCount="100000" saltValue="/hkHwa76eG8yoZ2vQO76D1xWSkr6oiCXvPJVLdvle99VNYilfVEGA1g+W9SmQfrN2nVIMNmOEzRH3wHYPSSMuA==" hashValue="0C4WSmXF8udTnKDcbBrTHIiGOb0EIzJ1w7iEj+K9tBeCcHKz3cnz9kGKQO19DceKIEMsE8fGTmQxDKOtLvqw7Q==" algorithmName="SHA-512" password="CC35"/>
  <mergeCells count="62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 01.01 - Stavební část ...'!C2" display="/"/>
    <hyperlink ref="A56" location="'SO 01.02 - Hromosvod - zp...'!C2" display="/"/>
    <hyperlink ref="A57" location="'SO 01.03 - Uzemnění - způ...'!C2" display="/"/>
    <hyperlink ref="A58" location="'SO 01.04 - Stavební část ...'!C2" display="/"/>
    <hyperlink ref="A59" location="'VRN 01 - Vedlejší rozpočt...'!C2" display="/"/>
    <hyperlink ref="A60" location="'VRN 02 - Vedlejší rozpočt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80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="1" customFormat="1" ht="24.96" customHeight="1">
      <c r="B4" s="22"/>
      <c r="D4" s="132" t="s">
        <v>96</v>
      </c>
      <c r="L4" s="22"/>
      <c r="M4" s="13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34" t="s">
        <v>16</v>
      </c>
      <c r="L6" s="22"/>
    </row>
    <row r="7" s="1" customFormat="1" ht="16.5" customHeight="1">
      <c r="B7" s="22"/>
      <c r="E7" s="135" t="str">
        <f>'Rekapitulace stavby'!K6</f>
        <v>Revitalizace bytového domu Jičínská 272, Nový Jičín - DPS</v>
      </c>
      <c r="F7" s="134"/>
      <c r="G7" s="134"/>
      <c r="H7" s="134"/>
      <c r="L7" s="22"/>
    </row>
    <row r="8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7" t="s">
        <v>98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16. 3. 2021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32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71.25" customHeight="1">
      <c r="A27" s="140"/>
      <c r="B27" s="141"/>
      <c r="C27" s="140"/>
      <c r="D27" s="140"/>
      <c r="E27" s="142" t="s">
        <v>36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ROUND(J104,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ROUND((SUM(BE104:BE1005)),  2)</f>
        <v>0</v>
      </c>
      <c r="G33" s="40"/>
      <c r="H33" s="40"/>
      <c r="I33" s="150">
        <v>0.20999999999999999</v>
      </c>
      <c r="J33" s="149">
        <f>ROUND(((SUM(BE104:BE1005))*I33),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43</v>
      </c>
      <c r="F34" s="149">
        <f>ROUND((SUM(BF104:BF1005)),  2)</f>
        <v>0</v>
      </c>
      <c r="G34" s="40"/>
      <c r="H34" s="40"/>
      <c r="I34" s="150">
        <v>0.14999999999999999</v>
      </c>
      <c r="J34" s="149">
        <f>ROUND(((SUM(BF104:BF1005))*I34),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44</v>
      </c>
      <c r="F35" s="149">
        <f>ROUND((SUM(BG104:BG1005)),  2)</f>
        <v>0</v>
      </c>
      <c r="G35" s="40"/>
      <c r="H35" s="40"/>
      <c r="I35" s="150">
        <v>0.20999999999999999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45</v>
      </c>
      <c r="F36" s="149">
        <f>ROUND((SUM(BH104:BH1005)),  2)</f>
        <v>0</v>
      </c>
      <c r="G36" s="40"/>
      <c r="H36" s="40"/>
      <c r="I36" s="150">
        <v>0.14999999999999999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46</v>
      </c>
      <c r="F37" s="149">
        <f>ROUND((SUM(BI104:BI1005)),  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2" t="str">
        <f>E7</f>
        <v>Revitalizace bytového domu Jičínská 272, Nový Jičín - DPS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01.01 - Stavební část - způsobilé výdaje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Jičínská 272, Nový Jičín</v>
      </c>
      <c r="G52" s="42"/>
      <c r="H52" s="42"/>
      <c r="I52" s="34" t="s">
        <v>23</v>
      </c>
      <c r="J52" s="74" t="str">
        <f>IF(J12="","",J12)</f>
        <v>16. 3. 2021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Nový Jičín</v>
      </c>
      <c r="G54" s="42"/>
      <c r="H54" s="42"/>
      <c r="I54" s="34" t="s">
        <v>31</v>
      </c>
      <c r="J54" s="38" t="str">
        <f>E21</f>
        <v>BENEPRO,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BENEPRO, a.s.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J104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="9" customFormat="1" ht="24.96" customHeight="1">
      <c r="A60" s="9"/>
      <c r="B60" s="167"/>
      <c r="C60" s="168"/>
      <c r="D60" s="169" t="s">
        <v>103</v>
      </c>
      <c r="E60" s="170"/>
      <c r="F60" s="170"/>
      <c r="G60" s="170"/>
      <c r="H60" s="170"/>
      <c r="I60" s="170"/>
      <c r="J60" s="171">
        <f>J105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3"/>
      <c r="C61" s="174"/>
      <c r="D61" s="175" t="s">
        <v>104</v>
      </c>
      <c r="E61" s="176"/>
      <c r="F61" s="176"/>
      <c r="G61" s="176"/>
      <c r="H61" s="176"/>
      <c r="I61" s="176"/>
      <c r="J61" s="177">
        <f>J106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3"/>
      <c r="C62" s="174"/>
      <c r="D62" s="175" t="s">
        <v>105</v>
      </c>
      <c r="E62" s="176"/>
      <c r="F62" s="176"/>
      <c r="G62" s="176"/>
      <c r="H62" s="176"/>
      <c r="I62" s="176"/>
      <c r="J62" s="177">
        <f>J148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3"/>
      <c r="C63" s="174"/>
      <c r="D63" s="175" t="s">
        <v>106</v>
      </c>
      <c r="E63" s="176"/>
      <c r="F63" s="176"/>
      <c r="G63" s="176"/>
      <c r="H63" s="176"/>
      <c r="I63" s="176"/>
      <c r="J63" s="177">
        <f>J169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3"/>
      <c r="C64" s="174"/>
      <c r="D64" s="175" t="s">
        <v>107</v>
      </c>
      <c r="E64" s="176"/>
      <c r="F64" s="176"/>
      <c r="G64" s="176"/>
      <c r="H64" s="176"/>
      <c r="I64" s="176"/>
      <c r="J64" s="177">
        <f>J182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3"/>
      <c r="C65" s="174"/>
      <c r="D65" s="175" t="s">
        <v>108</v>
      </c>
      <c r="E65" s="176"/>
      <c r="F65" s="176"/>
      <c r="G65" s="176"/>
      <c r="H65" s="176"/>
      <c r="I65" s="176"/>
      <c r="J65" s="177">
        <f>J356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3"/>
      <c r="C66" s="174"/>
      <c r="D66" s="175" t="s">
        <v>109</v>
      </c>
      <c r="E66" s="176"/>
      <c r="F66" s="176"/>
      <c r="G66" s="176"/>
      <c r="H66" s="176"/>
      <c r="I66" s="176"/>
      <c r="J66" s="177">
        <f>J415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4.88" customHeight="1">
      <c r="A67" s="10"/>
      <c r="B67" s="173"/>
      <c r="C67" s="174"/>
      <c r="D67" s="175" t="s">
        <v>110</v>
      </c>
      <c r="E67" s="176"/>
      <c r="F67" s="176"/>
      <c r="G67" s="176"/>
      <c r="H67" s="176"/>
      <c r="I67" s="176"/>
      <c r="J67" s="177">
        <f>J418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9" customFormat="1" ht="24.96" customHeight="1">
      <c r="A68" s="9"/>
      <c r="B68" s="167"/>
      <c r="C68" s="168"/>
      <c r="D68" s="169" t="s">
        <v>111</v>
      </c>
      <c r="E68" s="170"/>
      <c r="F68" s="170"/>
      <c r="G68" s="170"/>
      <c r="H68" s="170"/>
      <c r="I68" s="170"/>
      <c r="J68" s="171">
        <f>J429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="10" customFormat="1" ht="19.92" customHeight="1">
      <c r="A69" s="10"/>
      <c r="B69" s="173"/>
      <c r="C69" s="174"/>
      <c r="D69" s="175" t="s">
        <v>112</v>
      </c>
      <c r="E69" s="176"/>
      <c r="F69" s="176"/>
      <c r="G69" s="176"/>
      <c r="H69" s="176"/>
      <c r="I69" s="176"/>
      <c r="J69" s="177">
        <f>J430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73"/>
      <c r="C70" s="174"/>
      <c r="D70" s="175" t="s">
        <v>113</v>
      </c>
      <c r="E70" s="176"/>
      <c r="F70" s="176"/>
      <c r="G70" s="176"/>
      <c r="H70" s="176"/>
      <c r="I70" s="176"/>
      <c r="J70" s="177">
        <f>J481</f>
        <v>0</v>
      </c>
      <c r="K70" s="174"/>
      <c r="L70" s="178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73"/>
      <c r="C71" s="174"/>
      <c r="D71" s="175" t="s">
        <v>114</v>
      </c>
      <c r="E71" s="176"/>
      <c r="F71" s="176"/>
      <c r="G71" s="176"/>
      <c r="H71" s="176"/>
      <c r="I71" s="176"/>
      <c r="J71" s="177">
        <f>J543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73"/>
      <c r="C72" s="174"/>
      <c r="D72" s="175" t="s">
        <v>115</v>
      </c>
      <c r="E72" s="176"/>
      <c r="F72" s="176"/>
      <c r="G72" s="176"/>
      <c r="H72" s="176"/>
      <c r="I72" s="176"/>
      <c r="J72" s="177">
        <f>J607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73"/>
      <c r="C73" s="174"/>
      <c r="D73" s="175" t="s">
        <v>116</v>
      </c>
      <c r="E73" s="176"/>
      <c r="F73" s="176"/>
      <c r="G73" s="176"/>
      <c r="H73" s="176"/>
      <c r="I73" s="176"/>
      <c r="J73" s="177">
        <f>J618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73"/>
      <c r="C74" s="174"/>
      <c r="D74" s="175" t="s">
        <v>117</v>
      </c>
      <c r="E74" s="176"/>
      <c r="F74" s="176"/>
      <c r="G74" s="176"/>
      <c r="H74" s="176"/>
      <c r="I74" s="176"/>
      <c r="J74" s="177">
        <f>J623</f>
        <v>0</v>
      </c>
      <c r="K74" s="174"/>
      <c r="L74" s="178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73"/>
      <c r="C75" s="174"/>
      <c r="D75" s="175" t="s">
        <v>118</v>
      </c>
      <c r="E75" s="176"/>
      <c r="F75" s="176"/>
      <c r="G75" s="176"/>
      <c r="H75" s="176"/>
      <c r="I75" s="176"/>
      <c r="J75" s="177">
        <f>J641</f>
        <v>0</v>
      </c>
      <c r="K75" s="174"/>
      <c r="L75" s="178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4.88" customHeight="1">
      <c r="A76" s="10"/>
      <c r="B76" s="173"/>
      <c r="C76" s="174"/>
      <c r="D76" s="175" t="s">
        <v>119</v>
      </c>
      <c r="E76" s="176"/>
      <c r="F76" s="176"/>
      <c r="G76" s="176"/>
      <c r="H76" s="176"/>
      <c r="I76" s="176"/>
      <c r="J76" s="177">
        <f>J721</f>
        <v>0</v>
      </c>
      <c r="K76" s="174"/>
      <c r="L76" s="178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73"/>
      <c r="C77" s="174"/>
      <c r="D77" s="175" t="s">
        <v>120</v>
      </c>
      <c r="E77" s="176"/>
      <c r="F77" s="176"/>
      <c r="G77" s="176"/>
      <c r="H77" s="176"/>
      <c r="I77" s="176"/>
      <c r="J77" s="177">
        <f>J747</f>
        <v>0</v>
      </c>
      <c r="K77" s="174"/>
      <c r="L77" s="178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73"/>
      <c r="C78" s="174"/>
      <c r="D78" s="175" t="s">
        <v>121</v>
      </c>
      <c r="E78" s="176"/>
      <c r="F78" s="176"/>
      <c r="G78" s="176"/>
      <c r="H78" s="176"/>
      <c r="I78" s="176"/>
      <c r="J78" s="177">
        <f>J843</f>
        <v>0</v>
      </c>
      <c r="K78" s="174"/>
      <c r="L78" s="178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73"/>
      <c r="C79" s="174"/>
      <c r="D79" s="175" t="s">
        <v>122</v>
      </c>
      <c r="E79" s="176"/>
      <c r="F79" s="176"/>
      <c r="G79" s="176"/>
      <c r="H79" s="176"/>
      <c r="I79" s="176"/>
      <c r="J79" s="177">
        <f>J917</f>
        <v>0</v>
      </c>
      <c r="K79" s="174"/>
      <c r="L79" s="178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73"/>
      <c r="C80" s="174"/>
      <c r="D80" s="175" t="s">
        <v>123</v>
      </c>
      <c r="E80" s="176"/>
      <c r="F80" s="176"/>
      <c r="G80" s="176"/>
      <c r="H80" s="176"/>
      <c r="I80" s="176"/>
      <c r="J80" s="177">
        <f>J928</f>
        <v>0</v>
      </c>
      <c r="K80" s="174"/>
      <c r="L80" s="178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73"/>
      <c r="C81" s="174"/>
      <c r="D81" s="175" t="s">
        <v>124</v>
      </c>
      <c r="E81" s="176"/>
      <c r="F81" s="176"/>
      <c r="G81" s="176"/>
      <c r="H81" s="176"/>
      <c r="I81" s="176"/>
      <c r="J81" s="177">
        <f>J954</f>
        <v>0</v>
      </c>
      <c r="K81" s="174"/>
      <c r="L81" s="178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9" customFormat="1" ht="24.96" customHeight="1">
      <c r="A82" s="9"/>
      <c r="B82" s="167"/>
      <c r="C82" s="168"/>
      <c r="D82" s="169" t="s">
        <v>125</v>
      </c>
      <c r="E82" s="170"/>
      <c r="F82" s="170"/>
      <c r="G82" s="170"/>
      <c r="H82" s="170"/>
      <c r="I82" s="170"/>
      <c r="J82" s="171">
        <f>J975</f>
        <v>0</v>
      </c>
      <c r="K82" s="168"/>
      <c r="L82" s="172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</row>
    <row r="83" s="10" customFormat="1" ht="19.92" customHeight="1">
      <c r="A83" s="10"/>
      <c r="B83" s="173"/>
      <c r="C83" s="174"/>
      <c r="D83" s="175" t="s">
        <v>126</v>
      </c>
      <c r="E83" s="176"/>
      <c r="F83" s="176"/>
      <c r="G83" s="176"/>
      <c r="H83" s="176"/>
      <c r="I83" s="176"/>
      <c r="J83" s="177">
        <f>J976</f>
        <v>0</v>
      </c>
      <c r="K83" s="174"/>
      <c r="L83" s="178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10" customFormat="1" ht="19.92" customHeight="1">
      <c r="A84" s="10"/>
      <c r="B84" s="173"/>
      <c r="C84" s="174"/>
      <c r="D84" s="175" t="s">
        <v>127</v>
      </c>
      <c r="E84" s="176"/>
      <c r="F84" s="176"/>
      <c r="G84" s="176"/>
      <c r="H84" s="176"/>
      <c r="I84" s="176"/>
      <c r="J84" s="177">
        <f>J997</f>
        <v>0</v>
      </c>
      <c r="K84" s="174"/>
      <c r="L84" s="178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="2" customFormat="1" ht="21.84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90" s="2" customFormat="1" ht="6.96" customHeight="1">
      <c r="A90" s="40"/>
      <c r="B90" s="63"/>
      <c r="C90" s="64"/>
      <c r="D90" s="64"/>
      <c r="E90" s="64"/>
      <c r="F90" s="64"/>
      <c r="G90" s="64"/>
      <c r="H90" s="64"/>
      <c r="I90" s="64"/>
      <c r="J90" s="64"/>
      <c r="K90" s="64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24.96" customHeight="1">
      <c r="A91" s="40"/>
      <c r="B91" s="41"/>
      <c r="C91" s="25" t="s">
        <v>128</v>
      </c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2" customFormat="1" ht="6.96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3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="2" customFormat="1" ht="12" customHeight="1">
      <c r="A93" s="40"/>
      <c r="B93" s="41"/>
      <c r="C93" s="34" t="s">
        <v>16</v>
      </c>
      <c r="D93" s="42"/>
      <c r="E93" s="42"/>
      <c r="F93" s="42"/>
      <c r="G93" s="42"/>
      <c r="H93" s="42"/>
      <c r="I93" s="42"/>
      <c r="J93" s="42"/>
      <c r="K93" s="42"/>
      <c r="L93" s="13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="2" customFormat="1" ht="16.5" customHeight="1">
      <c r="A94" s="40"/>
      <c r="B94" s="41"/>
      <c r="C94" s="42"/>
      <c r="D94" s="42"/>
      <c r="E94" s="162" t="str">
        <f>E7</f>
        <v>Revitalizace bytového domu Jičínská 272, Nový Jičín - DPS</v>
      </c>
      <c r="F94" s="34"/>
      <c r="G94" s="34"/>
      <c r="H94" s="34"/>
      <c r="I94" s="42"/>
      <c r="J94" s="42"/>
      <c r="K94" s="42"/>
      <c r="L94" s="13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="2" customFormat="1" ht="12" customHeight="1">
      <c r="A95" s="40"/>
      <c r="B95" s="41"/>
      <c r="C95" s="34" t="s">
        <v>97</v>
      </c>
      <c r="D95" s="42"/>
      <c r="E95" s="42"/>
      <c r="F95" s="42"/>
      <c r="G95" s="42"/>
      <c r="H95" s="42"/>
      <c r="I95" s="42"/>
      <c r="J95" s="42"/>
      <c r="K95" s="42"/>
      <c r="L95" s="13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="2" customFormat="1" ht="16.5" customHeight="1">
      <c r="A96" s="40"/>
      <c r="B96" s="41"/>
      <c r="C96" s="42"/>
      <c r="D96" s="42"/>
      <c r="E96" s="71" t="str">
        <f>E9</f>
        <v>SO 01.01 - Stavební část - způsobilé výdaje</v>
      </c>
      <c r="F96" s="42"/>
      <c r="G96" s="42"/>
      <c r="H96" s="42"/>
      <c r="I96" s="42"/>
      <c r="J96" s="42"/>
      <c r="K96" s="42"/>
      <c r="L96" s="13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="2" customFormat="1" ht="6.96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3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="2" customFormat="1" ht="12" customHeight="1">
      <c r="A98" s="40"/>
      <c r="B98" s="41"/>
      <c r="C98" s="34" t="s">
        <v>21</v>
      </c>
      <c r="D98" s="42"/>
      <c r="E98" s="42"/>
      <c r="F98" s="29" t="str">
        <f>F12</f>
        <v>Jičínská 272, Nový Jičín</v>
      </c>
      <c r="G98" s="42"/>
      <c r="H98" s="42"/>
      <c r="I98" s="34" t="s">
        <v>23</v>
      </c>
      <c r="J98" s="74" t="str">
        <f>IF(J12="","",J12)</f>
        <v>16. 3. 2021</v>
      </c>
      <c r="K98" s="42"/>
      <c r="L98" s="13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="2" customFormat="1" ht="6.96" customHeight="1">
      <c r="A99" s="40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136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="2" customFormat="1" ht="15.15" customHeight="1">
      <c r="A100" s="40"/>
      <c r="B100" s="41"/>
      <c r="C100" s="34" t="s">
        <v>25</v>
      </c>
      <c r="D100" s="42"/>
      <c r="E100" s="42"/>
      <c r="F100" s="29" t="str">
        <f>E15</f>
        <v>Město Nový Jičín</v>
      </c>
      <c r="G100" s="42"/>
      <c r="H100" s="42"/>
      <c r="I100" s="34" t="s">
        <v>31</v>
      </c>
      <c r="J100" s="38" t="str">
        <f>E21</f>
        <v>BENEPRO, a.s.</v>
      </c>
      <c r="K100" s="42"/>
      <c r="L100" s="136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="2" customFormat="1" ht="15.15" customHeight="1">
      <c r="A101" s="40"/>
      <c r="B101" s="41"/>
      <c r="C101" s="34" t="s">
        <v>29</v>
      </c>
      <c r="D101" s="42"/>
      <c r="E101" s="42"/>
      <c r="F101" s="29" t="str">
        <f>IF(E18="","",E18)</f>
        <v>Vyplň údaj</v>
      </c>
      <c r="G101" s="42"/>
      <c r="H101" s="42"/>
      <c r="I101" s="34" t="s">
        <v>34</v>
      </c>
      <c r="J101" s="38" t="str">
        <f>E24</f>
        <v>BENEPRO, a.s.</v>
      </c>
      <c r="K101" s="42"/>
      <c r="L101" s="136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</row>
    <row r="102" s="2" customFormat="1" ht="10.32" customHeight="1">
      <c r="A102" s="40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136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="11" customFormat="1" ht="29.28" customHeight="1">
      <c r="A103" s="179"/>
      <c r="B103" s="180"/>
      <c r="C103" s="181" t="s">
        <v>129</v>
      </c>
      <c r="D103" s="182" t="s">
        <v>56</v>
      </c>
      <c r="E103" s="182" t="s">
        <v>52</v>
      </c>
      <c r="F103" s="182" t="s">
        <v>53</v>
      </c>
      <c r="G103" s="182" t="s">
        <v>130</v>
      </c>
      <c r="H103" s="182" t="s">
        <v>131</v>
      </c>
      <c r="I103" s="182" t="s">
        <v>132</v>
      </c>
      <c r="J103" s="182" t="s">
        <v>101</v>
      </c>
      <c r="K103" s="183" t="s">
        <v>133</v>
      </c>
      <c r="L103" s="184"/>
      <c r="M103" s="94" t="s">
        <v>19</v>
      </c>
      <c r="N103" s="95" t="s">
        <v>41</v>
      </c>
      <c r="O103" s="95" t="s">
        <v>134</v>
      </c>
      <c r="P103" s="95" t="s">
        <v>135</v>
      </c>
      <c r="Q103" s="95" t="s">
        <v>136</v>
      </c>
      <c r="R103" s="95" t="s">
        <v>137</v>
      </c>
      <c r="S103" s="95" t="s">
        <v>138</v>
      </c>
      <c r="T103" s="96" t="s">
        <v>139</v>
      </c>
      <c r="U103" s="179"/>
      <c r="V103" s="179"/>
      <c r="W103" s="179"/>
      <c r="X103" s="179"/>
      <c r="Y103" s="179"/>
      <c r="Z103" s="179"/>
      <c r="AA103" s="179"/>
      <c r="AB103" s="179"/>
      <c r="AC103" s="179"/>
      <c r="AD103" s="179"/>
      <c r="AE103" s="179"/>
    </row>
    <row r="104" s="2" customFormat="1" ht="22.8" customHeight="1">
      <c r="A104" s="40"/>
      <c r="B104" s="41"/>
      <c r="C104" s="101" t="s">
        <v>140</v>
      </c>
      <c r="D104" s="42"/>
      <c r="E104" s="42"/>
      <c r="F104" s="42"/>
      <c r="G104" s="42"/>
      <c r="H104" s="42"/>
      <c r="I104" s="42"/>
      <c r="J104" s="185">
        <f>BK104</f>
        <v>0</v>
      </c>
      <c r="K104" s="42"/>
      <c r="L104" s="46"/>
      <c r="M104" s="97"/>
      <c r="N104" s="186"/>
      <c r="O104" s="98"/>
      <c r="P104" s="187">
        <f>P105+P429+P975</f>
        <v>0</v>
      </c>
      <c r="Q104" s="98"/>
      <c r="R104" s="187">
        <f>R105+R429+R975</f>
        <v>155.90928570135498</v>
      </c>
      <c r="S104" s="98"/>
      <c r="T104" s="188">
        <f>T105+T429+T975</f>
        <v>188.37839018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70</v>
      </c>
      <c r="AU104" s="19" t="s">
        <v>102</v>
      </c>
      <c r="BK104" s="189">
        <f>BK105+BK429+BK975</f>
        <v>0</v>
      </c>
    </row>
    <row r="105" s="12" customFormat="1" ht="25.92" customHeight="1">
      <c r="A105" s="12"/>
      <c r="B105" s="190"/>
      <c r="C105" s="191"/>
      <c r="D105" s="192" t="s">
        <v>70</v>
      </c>
      <c r="E105" s="193" t="s">
        <v>141</v>
      </c>
      <c r="F105" s="193" t="s">
        <v>142</v>
      </c>
      <c r="G105" s="191"/>
      <c r="H105" s="191"/>
      <c r="I105" s="194"/>
      <c r="J105" s="195">
        <f>BK105</f>
        <v>0</v>
      </c>
      <c r="K105" s="191"/>
      <c r="L105" s="196"/>
      <c r="M105" s="197"/>
      <c r="N105" s="198"/>
      <c r="O105" s="198"/>
      <c r="P105" s="199">
        <f>P106+P148+P169+P182+P356+P415</f>
        <v>0</v>
      </c>
      <c r="Q105" s="198"/>
      <c r="R105" s="199">
        <f>R106+R148+R169+R182+R356+R415</f>
        <v>106.67944805519997</v>
      </c>
      <c r="S105" s="198"/>
      <c r="T105" s="200">
        <f>T106+T148+T169+T182+T356+T415</f>
        <v>97.870517000000007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1" t="s">
        <v>79</v>
      </c>
      <c r="AT105" s="202" t="s">
        <v>70</v>
      </c>
      <c r="AU105" s="202" t="s">
        <v>71</v>
      </c>
      <c r="AY105" s="201" t="s">
        <v>143</v>
      </c>
      <c r="BK105" s="203">
        <f>BK106+BK148+BK169+BK182+BK356+BK415</f>
        <v>0</v>
      </c>
    </row>
    <row r="106" s="12" customFormat="1" ht="22.8" customHeight="1">
      <c r="A106" s="12"/>
      <c r="B106" s="190"/>
      <c r="C106" s="191"/>
      <c r="D106" s="192" t="s">
        <v>70</v>
      </c>
      <c r="E106" s="204" t="s">
        <v>79</v>
      </c>
      <c r="F106" s="204" t="s">
        <v>144</v>
      </c>
      <c r="G106" s="191"/>
      <c r="H106" s="191"/>
      <c r="I106" s="194"/>
      <c r="J106" s="205">
        <f>BK106</f>
        <v>0</v>
      </c>
      <c r="K106" s="191"/>
      <c r="L106" s="196"/>
      <c r="M106" s="197"/>
      <c r="N106" s="198"/>
      <c r="O106" s="198"/>
      <c r="P106" s="199">
        <f>SUM(P107:P147)</f>
        <v>0</v>
      </c>
      <c r="Q106" s="198"/>
      <c r="R106" s="199">
        <f>SUM(R107:R147)</f>
        <v>0.019154999999999998</v>
      </c>
      <c r="S106" s="198"/>
      <c r="T106" s="200">
        <f>SUM(T107:T147)</f>
        <v>19.092050999999998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1" t="s">
        <v>79</v>
      </c>
      <c r="AT106" s="202" t="s">
        <v>70</v>
      </c>
      <c r="AU106" s="202" t="s">
        <v>79</v>
      </c>
      <c r="AY106" s="201" t="s">
        <v>143</v>
      </c>
      <c r="BK106" s="203">
        <f>SUM(BK107:BK147)</f>
        <v>0</v>
      </c>
    </row>
    <row r="107" s="2" customFormat="1" ht="76.35" customHeight="1">
      <c r="A107" s="40"/>
      <c r="B107" s="41"/>
      <c r="C107" s="206" t="s">
        <v>79</v>
      </c>
      <c r="D107" s="206" t="s">
        <v>145</v>
      </c>
      <c r="E107" s="207" t="s">
        <v>146</v>
      </c>
      <c r="F107" s="208" t="s">
        <v>147</v>
      </c>
      <c r="G107" s="209" t="s">
        <v>148</v>
      </c>
      <c r="H107" s="210">
        <v>32.875</v>
      </c>
      <c r="I107" s="211"/>
      <c r="J107" s="212">
        <f>ROUND(I107*H107,2)</f>
        <v>0</v>
      </c>
      <c r="K107" s="208" t="s">
        <v>149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0.255</v>
      </c>
      <c r="T107" s="216">
        <f>S107*H107</f>
        <v>8.3831249999999997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150</v>
      </c>
      <c r="AT107" s="217" t="s">
        <v>145</v>
      </c>
      <c r="AU107" s="217" t="s">
        <v>151</v>
      </c>
      <c r="AY107" s="19" t="s">
        <v>143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151</v>
      </c>
      <c r="BK107" s="218">
        <f>ROUND(I107*H107,2)</f>
        <v>0</v>
      </c>
      <c r="BL107" s="19" t="s">
        <v>150</v>
      </c>
      <c r="BM107" s="217" t="s">
        <v>152</v>
      </c>
    </row>
    <row r="108" s="2" customFormat="1">
      <c r="A108" s="40"/>
      <c r="B108" s="41"/>
      <c r="C108" s="42"/>
      <c r="D108" s="219" t="s">
        <v>153</v>
      </c>
      <c r="E108" s="42"/>
      <c r="F108" s="220" t="s">
        <v>154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153</v>
      </c>
      <c r="AU108" s="19" t="s">
        <v>151</v>
      </c>
    </row>
    <row r="109" s="13" customFormat="1">
      <c r="A109" s="13"/>
      <c r="B109" s="224"/>
      <c r="C109" s="225"/>
      <c r="D109" s="226" t="s">
        <v>155</v>
      </c>
      <c r="E109" s="227" t="s">
        <v>19</v>
      </c>
      <c r="F109" s="228" t="s">
        <v>156</v>
      </c>
      <c r="G109" s="225"/>
      <c r="H109" s="227" t="s">
        <v>19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155</v>
      </c>
      <c r="AU109" s="234" t="s">
        <v>151</v>
      </c>
      <c r="AV109" s="13" t="s">
        <v>79</v>
      </c>
      <c r="AW109" s="13" t="s">
        <v>33</v>
      </c>
      <c r="AX109" s="13" t="s">
        <v>71</v>
      </c>
      <c r="AY109" s="234" t="s">
        <v>143</v>
      </c>
    </row>
    <row r="110" s="14" customFormat="1">
      <c r="A110" s="14"/>
      <c r="B110" s="235"/>
      <c r="C110" s="236"/>
      <c r="D110" s="226" t="s">
        <v>155</v>
      </c>
      <c r="E110" s="237" t="s">
        <v>19</v>
      </c>
      <c r="F110" s="238" t="s">
        <v>157</v>
      </c>
      <c r="G110" s="236"/>
      <c r="H110" s="239">
        <v>32.875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155</v>
      </c>
      <c r="AU110" s="245" t="s">
        <v>151</v>
      </c>
      <c r="AV110" s="14" t="s">
        <v>151</v>
      </c>
      <c r="AW110" s="14" t="s">
        <v>33</v>
      </c>
      <c r="AX110" s="14" t="s">
        <v>79</v>
      </c>
      <c r="AY110" s="245" t="s">
        <v>143</v>
      </c>
    </row>
    <row r="111" s="2" customFormat="1" ht="55.5" customHeight="1">
      <c r="A111" s="40"/>
      <c r="B111" s="41"/>
      <c r="C111" s="206" t="s">
        <v>151</v>
      </c>
      <c r="D111" s="206" t="s">
        <v>145</v>
      </c>
      <c r="E111" s="207" t="s">
        <v>158</v>
      </c>
      <c r="F111" s="208" t="s">
        <v>159</v>
      </c>
      <c r="G111" s="209" t="s">
        <v>148</v>
      </c>
      <c r="H111" s="210">
        <v>32.875</v>
      </c>
      <c r="I111" s="211"/>
      <c r="J111" s="212">
        <f>ROUND(I111*H111,2)</f>
        <v>0</v>
      </c>
      <c r="K111" s="208" t="s">
        <v>149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0.29999999999999999</v>
      </c>
      <c r="T111" s="216">
        <f>S111*H111</f>
        <v>9.8624999999999989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150</v>
      </c>
      <c r="AT111" s="217" t="s">
        <v>145</v>
      </c>
      <c r="AU111" s="217" t="s">
        <v>151</v>
      </c>
      <c r="AY111" s="19" t="s">
        <v>143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151</v>
      </c>
      <c r="BK111" s="218">
        <f>ROUND(I111*H111,2)</f>
        <v>0</v>
      </c>
      <c r="BL111" s="19" t="s">
        <v>150</v>
      </c>
      <c r="BM111" s="217" t="s">
        <v>160</v>
      </c>
    </row>
    <row r="112" s="2" customFormat="1">
      <c r="A112" s="40"/>
      <c r="B112" s="41"/>
      <c r="C112" s="42"/>
      <c r="D112" s="219" t="s">
        <v>153</v>
      </c>
      <c r="E112" s="42"/>
      <c r="F112" s="220" t="s">
        <v>161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153</v>
      </c>
      <c r="AU112" s="19" t="s">
        <v>151</v>
      </c>
    </row>
    <row r="113" s="13" customFormat="1">
      <c r="A113" s="13"/>
      <c r="B113" s="224"/>
      <c r="C113" s="225"/>
      <c r="D113" s="226" t="s">
        <v>155</v>
      </c>
      <c r="E113" s="227" t="s">
        <v>19</v>
      </c>
      <c r="F113" s="228" t="s">
        <v>156</v>
      </c>
      <c r="G113" s="225"/>
      <c r="H113" s="227" t="s">
        <v>19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155</v>
      </c>
      <c r="AU113" s="234" t="s">
        <v>151</v>
      </c>
      <c r="AV113" s="13" t="s">
        <v>79</v>
      </c>
      <c r="AW113" s="13" t="s">
        <v>33</v>
      </c>
      <c r="AX113" s="13" t="s">
        <v>71</v>
      </c>
      <c r="AY113" s="234" t="s">
        <v>143</v>
      </c>
    </row>
    <row r="114" s="14" customFormat="1">
      <c r="A114" s="14"/>
      <c r="B114" s="235"/>
      <c r="C114" s="236"/>
      <c r="D114" s="226" t="s">
        <v>155</v>
      </c>
      <c r="E114" s="237" t="s">
        <v>19</v>
      </c>
      <c r="F114" s="238" t="s">
        <v>162</v>
      </c>
      <c r="G114" s="236"/>
      <c r="H114" s="239">
        <v>32.875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155</v>
      </c>
      <c r="AU114" s="245" t="s">
        <v>151</v>
      </c>
      <c r="AV114" s="14" t="s">
        <v>151</v>
      </c>
      <c r="AW114" s="14" t="s">
        <v>33</v>
      </c>
      <c r="AX114" s="14" t="s">
        <v>79</v>
      </c>
      <c r="AY114" s="245" t="s">
        <v>143</v>
      </c>
    </row>
    <row r="115" s="2" customFormat="1" ht="55.5" customHeight="1">
      <c r="A115" s="40"/>
      <c r="B115" s="41"/>
      <c r="C115" s="206" t="s">
        <v>163</v>
      </c>
      <c r="D115" s="206" t="s">
        <v>145</v>
      </c>
      <c r="E115" s="207" t="s">
        <v>164</v>
      </c>
      <c r="F115" s="208" t="s">
        <v>165</v>
      </c>
      <c r="G115" s="209" t="s">
        <v>148</v>
      </c>
      <c r="H115" s="210">
        <v>8.6370000000000005</v>
      </c>
      <c r="I115" s="211"/>
      <c r="J115" s="212">
        <f>ROUND(I115*H115,2)</f>
        <v>0</v>
      </c>
      <c r="K115" s="208" t="s">
        <v>149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0.098000000000000004</v>
      </c>
      <c r="T115" s="216">
        <f>S115*H115</f>
        <v>0.84642600000000012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150</v>
      </c>
      <c r="AT115" s="217" t="s">
        <v>145</v>
      </c>
      <c r="AU115" s="217" t="s">
        <v>151</v>
      </c>
      <c r="AY115" s="19" t="s">
        <v>143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151</v>
      </c>
      <c r="BK115" s="218">
        <f>ROUND(I115*H115,2)</f>
        <v>0</v>
      </c>
      <c r="BL115" s="19" t="s">
        <v>150</v>
      </c>
      <c r="BM115" s="217" t="s">
        <v>166</v>
      </c>
    </row>
    <row r="116" s="2" customFormat="1">
      <c r="A116" s="40"/>
      <c r="B116" s="41"/>
      <c r="C116" s="42"/>
      <c r="D116" s="219" t="s">
        <v>153</v>
      </c>
      <c r="E116" s="42"/>
      <c r="F116" s="220" t="s">
        <v>167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153</v>
      </c>
      <c r="AU116" s="19" t="s">
        <v>151</v>
      </c>
    </row>
    <row r="117" s="13" customFormat="1">
      <c r="A117" s="13"/>
      <c r="B117" s="224"/>
      <c r="C117" s="225"/>
      <c r="D117" s="226" t="s">
        <v>155</v>
      </c>
      <c r="E117" s="227" t="s">
        <v>19</v>
      </c>
      <c r="F117" s="228" t="s">
        <v>168</v>
      </c>
      <c r="G117" s="225"/>
      <c r="H117" s="227" t="s">
        <v>19</v>
      </c>
      <c r="I117" s="229"/>
      <c r="J117" s="225"/>
      <c r="K117" s="225"/>
      <c r="L117" s="230"/>
      <c r="M117" s="231"/>
      <c r="N117" s="232"/>
      <c r="O117" s="232"/>
      <c r="P117" s="232"/>
      <c r="Q117" s="232"/>
      <c r="R117" s="232"/>
      <c r="S117" s="232"/>
      <c r="T117" s="23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4" t="s">
        <v>155</v>
      </c>
      <c r="AU117" s="234" t="s">
        <v>151</v>
      </c>
      <c r="AV117" s="13" t="s">
        <v>79</v>
      </c>
      <c r="AW117" s="13" t="s">
        <v>33</v>
      </c>
      <c r="AX117" s="13" t="s">
        <v>71</v>
      </c>
      <c r="AY117" s="234" t="s">
        <v>143</v>
      </c>
    </row>
    <row r="118" s="13" customFormat="1">
      <c r="A118" s="13"/>
      <c r="B118" s="224"/>
      <c r="C118" s="225"/>
      <c r="D118" s="226" t="s">
        <v>155</v>
      </c>
      <c r="E118" s="227" t="s">
        <v>19</v>
      </c>
      <c r="F118" s="228" t="s">
        <v>169</v>
      </c>
      <c r="G118" s="225"/>
      <c r="H118" s="227" t="s">
        <v>19</v>
      </c>
      <c r="I118" s="229"/>
      <c r="J118" s="225"/>
      <c r="K118" s="225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155</v>
      </c>
      <c r="AU118" s="234" t="s">
        <v>151</v>
      </c>
      <c r="AV118" s="13" t="s">
        <v>79</v>
      </c>
      <c r="AW118" s="13" t="s">
        <v>33</v>
      </c>
      <c r="AX118" s="13" t="s">
        <v>71</v>
      </c>
      <c r="AY118" s="234" t="s">
        <v>143</v>
      </c>
    </row>
    <row r="119" s="14" customFormat="1">
      <c r="A119" s="14"/>
      <c r="B119" s="235"/>
      <c r="C119" s="236"/>
      <c r="D119" s="226" t="s">
        <v>155</v>
      </c>
      <c r="E119" s="237" t="s">
        <v>19</v>
      </c>
      <c r="F119" s="238" t="s">
        <v>170</v>
      </c>
      <c r="G119" s="236"/>
      <c r="H119" s="239">
        <v>8.6370000000000005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5" t="s">
        <v>155</v>
      </c>
      <c r="AU119" s="245" t="s">
        <v>151</v>
      </c>
      <c r="AV119" s="14" t="s">
        <v>151</v>
      </c>
      <c r="AW119" s="14" t="s">
        <v>33</v>
      </c>
      <c r="AX119" s="14" t="s">
        <v>71</v>
      </c>
      <c r="AY119" s="245" t="s">
        <v>143</v>
      </c>
    </row>
    <row r="120" s="15" customFormat="1">
      <c r="A120" s="15"/>
      <c r="B120" s="246"/>
      <c r="C120" s="247"/>
      <c r="D120" s="226" t="s">
        <v>155</v>
      </c>
      <c r="E120" s="248" t="s">
        <v>19</v>
      </c>
      <c r="F120" s="249" t="s">
        <v>171</v>
      </c>
      <c r="G120" s="247"/>
      <c r="H120" s="250">
        <v>8.6370000000000005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6" t="s">
        <v>155</v>
      </c>
      <c r="AU120" s="256" t="s">
        <v>151</v>
      </c>
      <c r="AV120" s="15" t="s">
        <v>150</v>
      </c>
      <c r="AW120" s="15" t="s">
        <v>33</v>
      </c>
      <c r="AX120" s="15" t="s">
        <v>79</v>
      </c>
      <c r="AY120" s="256" t="s">
        <v>143</v>
      </c>
    </row>
    <row r="121" s="2" customFormat="1" ht="37.8" customHeight="1">
      <c r="A121" s="40"/>
      <c r="B121" s="41"/>
      <c r="C121" s="206" t="s">
        <v>150</v>
      </c>
      <c r="D121" s="206" t="s">
        <v>145</v>
      </c>
      <c r="E121" s="207" t="s">
        <v>172</v>
      </c>
      <c r="F121" s="208" t="s">
        <v>173</v>
      </c>
      <c r="G121" s="209" t="s">
        <v>174</v>
      </c>
      <c r="H121" s="210">
        <v>125</v>
      </c>
      <c r="I121" s="211"/>
      <c r="J121" s="212">
        <f>ROUND(I121*H121,2)</f>
        <v>0</v>
      </c>
      <c r="K121" s="208" t="s">
        <v>149</v>
      </c>
      <c r="L121" s="46"/>
      <c r="M121" s="213" t="s">
        <v>19</v>
      </c>
      <c r="N121" s="214" t="s">
        <v>43</v>
      </c>
      <c r="O121" s="86"/>
      <c r="P121" s="215">
        <f>O121*H121</f>
        <v>0</v>
      </c>
      <c r="Q121" s="215">
        <v>0.00015323999999999999</v>
      </c>
      <c r="R121" s="215">
        <f>Q121*H121</f>
        <v>0.019154999999999998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150</v>
      </c>
      <c r="AT121" s="217" t="s">
        <v>145</v>
      </c>
      <c r="AU121" s="217" t="s">
        <v>151</v>
      </c>
      <c r="AY121" s="19" t="s">
        <v>143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151</v>
      </c>
      <c r="BK121" s="218">
        <f>ROUND(I121*H121,2)</f>
        <v>0</v>
      </c>
      <c r="BL121" s="19" t="s">
        <v>150</v>
      </c>
      <c r="BM121" s="217" t="s">
        <v>175</v>
      </c>
    </row>
    <row r="122" s="2" customFormat="1">
      <c r="A122" s="40"/>
      <c r="B122" s="41"/>
      <c r="C122" s="42"/>
      <c r="D122" s="219" t="s">
        <v>153</v>
      </c>
      <c r="E122" s="42"/>
      <c r="F122" s="220" t="s">
        <v>176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153</v>
      </c>
      <c r="AU122" s="19" t="s">
        <v>151</v>
      </c>
    </row>
    <row r="123" s="2" customFormat="1" ht="37.8" customHeight="1">
      <c r="A123" s="40"/>
      <c r="B123" s="41"/>
      <c r="C123" s="206" t="s">
        <v>177</v>
      </c>
      <c r="D123" s="206" t="s">
        <v>145</v>
      </c>
      <c r="E123" s="207" t="s">
        <v>178</v>
      </c>
      <c r="F123" s="208" t="s">
        <v>179</v>
      </c>
      <c r="G123" s="209" t="s">
        <v>174</v>
      </c>
      <c r="H123" s="210">
        <v>125</v>
      </c>
      <c r="I123" s="211"/>
      <c r="J123" s="212">
        <f>ROUND(I123*H123,2)</f>
        <v>0</v>
      </c>
      <c r="K123" s="208" t="s">
        <v>149</v>
      </c>
      <c r="L123" s="46"/>
      <c r="M123" s="213" t="s">
        <v>19</v>
      </c>
      <c r="N123" s="214" t="s">
        <v>43</v>
      </c>
      <c r="O123" s="86"/>
      <c r="P123" s="215">
        <f>O123*H123</f>
        <v>0</v>
      </c>
      <c r="Q123" s="215">
        <v>0</v>
      </c>
      <c r="R123" s="215">
        <f>Q123*H123</f>
        <v>0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150</v>
      </c>
      <c r="AT123" s="217" t="s">
        <v>145</v>
      </c>
      <c r="AU123" s="217" t="s">
        <v>151</v>
      </c>
      <c r="AY123" s="19" t="s">
        <v>143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151</v>
      </c>
      <c r="BK123" s="218">
        <f>ROUND(I123*H123,2)</f>
        <v>0</v>
      </c>
      <c r="BL123" s="19" t="s">
        <v>150</v>
      </c>
      <c r="BM123" s="217" t="s">
        <v>180</v>
      </c>
    </row>
    <row r="124" s="2" customFormat="1">
      <c r="A124" s="40"/>
      <c r="B124" s="41"/>
      <c r="C124" s="42"/>
      <c r="D124" s="219" t="s">
        <v>153</v>
      </c>
      <c r="E124" s="42"/>
      <c r="F124" s="220" t="s">
        <v>181</v>
      </c>
      <c r="G124" s="42"/>
      <c r="H124" s="42"/>
      <c r="I124" s="221"/>
      <c r="J124" s="42"/>
      <c r="K124" s="42"/>
      <c r="L124" s="46"/>
      <c r="M124" s="222"/>
      <c r="N124" s="223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153</v>
      </c>
      <c r="AU124" s="19" t="s">
        <v>151</v>
      </c>
    </row>
    <row r="125" s="2" customFormat="1" ht="24.15" customHeight="1">
      <c r="A125" s="40"/>
      <c r="B125" s="41"/>
      <c r="C125" s="206" t="s">
        <v>182</v>
      </c>
      <c r="D125" s="206" t="s">
        <v>145</v>
      </c>
      <c r="E125" s="207" t="s">
        <v>183</v>
      </c>
      <c r="F125" s="208" t="s">
        <v>184</v>
      </c>
      <c r="G125" s="209" t="s">
        <v>148</v>
      </c>
      <c r="H125" s="210">
        <v>142.12000000000001</v>
      </c>
      <c r="I125" s="211"/>
      <c r="J125" s="212">
        <f>ROUND(I125*H125,2)</f>
        <v>0</v>
      </c>
      <c r="K125" s="208" t="s">
        <v>149</v>
      </c>
      <c r="L125" s="46"/>
      <c r="M125" s="213" t="s">
        <v>19</v>
      </c>
      <c r="N125" s="214" t="s">
        <v>43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150</v>
      </c>
      <c r="AT125" s="217" t="s">
        <v>145</v>
      </c>
      <c r="AU125" s="217" t="s">
        <v>151</v>
      </c>
      <c r="AY125" s="19" t="s">
        <v>143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151</v>
      </c>
      <c r="BK125" s="218">
        <f>ROUND(I125*H125,2)</f>
        <v>0</v>
      </c>
      <c r="BL125" s="19" t="s">
        <v>150</v>
      </c>
      <c r="BM125" s="217" t="s">
        <v>185</v>
      </c>
    </row>
    <row r="126" s="2" customFormat="1">
      <c r="A126" s="40"/>
      <c r="B126" s="41"/>
      <c r="C126" s="42"/>
      <c r="D126" s="219" t="s">
        <v>153</v>
      </c>
      <c r="E126" s="42"/>
      <c r="F126" s="220" t="s">
        <v>186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153</v>
      </c>
      <c r="AU126" s="19" t="s">
        <v>151</v>
      </c>
    </row>
    <row r="127" s="14" customFormat="1">
      <c r="A127" s="14"/>
      <c r="B127" s="235"/>
      <c r="C127" s="236"/>
      <c r="D127" s="226" t="s">
        <v>155</v>
      </c>
      <c r="E127" s="237" t="s">
        <v>19</v>
      </c>
      <c r="F127" s="238" t="s">
        <v>187</v>
      </c>
      <c r="G127" s="236"/>
      <c r="H127" s="239">
        <v>142.12000000000001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5" t="s">
        <v>155</v>
      </c>
      <c r="AU127" s="245" t="s">
        <v>151</v>
      </c>
      <c r="AV127" s="14" t="s">
        <v>151</v>
      </c>
      <c r="AW127" s="14" t="s">
        <v>33</v>
      </c>
      <c r="AX127" s="14" t="s">
        <v>79</v>
      </c>
      <c r="AY127" s="245" t="s">
        <v>143</v>
      </c>
    </row>
    <row r="128" s="2" customFormat="1" ht="44.25" customHeight="1">
      <c r="A128" s="40"/>
      <c r="B128" s="41"/>
      <c r="C128" s="206" t="s">
        <v>188</v>
      </c>
      <c r="D128" s="206" t="s">
        <v>145</v>
      </c>
      <c r="E128" s="207" t="s">
        <v>189</v>
      </c>
      <c r="F128" s="208" t="s">
        <v>190</v>
      </c>
      <c r="G128" s="209" t="s">
        <v>191</v>
      </c>
      <c r="H128" s="210">
        <v>176.55799999999999</v>
      </c>
      <c r="I128" s="211"/>
      <c r="J128" s="212">
        <f>ROUND(I128*H128,2)</f>
        <v>0</v>
      </c>
      <c r="K128" s="208" t="s">
        <v>149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150</v>
      </c>
      <c r="AT128" s="217" t="s">
        <v>145</v>
      </c>
      <c r="AU128" s="217" t="s">
        <v>151</v>
      </c>
      <c r="AY128" s="19" t="s">
        <v>143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151</v>
      </c>
      <c r="BK128" s="218">
        <f>ROUND(I128*H128,2)</f>
        <v>0</v>
      </c>
      <c r="BL128" s="19" t="s">
        <v>150</v>
      </c>
      <c r="BM128" s="217" t="s">
        <v>192</v>
      </c>
    </row>
    <row r="129" s="2" customFormat="1">
      <c r="A129" s="40"/>
      <c r="B129" s="41"/>
      <c r="C129" s="42"/>
      <c r="D129" s="219" t="s">
        <v>153</v>
      </c>
      <c r="E129" s="42"/>
      <c r="F129" s="220" t="s">
        <v>193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153</v>
      </c>
      <c r="AU129" s="19" t="s">
        <v>151</v>
      </c>
    </row>
    <row r="130" s="13" customFormat="1">
      <c r="A130" s="13"/>
      <c r="B130" s="224"/>
      <c r="C130" s="225"/>
      <c r="D130" s="226" t="s">
        <v>155</v>
      </c>
      <c r="E130" s="227" t="s">
        <v>19</v>
      </c>
      <c r="F130" s="228" t="s">
        <v>194</v>
      </c>
      <c r="G130" s="225"/>
      <c r="H130" s="227" t="s">
        <v>19</v>
      </c>
      <c r="I130" s="229"/>
      <c r="J130" s="225"/>
      <c r="K130" s="225"/>
      <c r="L130" s="230"/>
      <c r="M130" s="231"/>
      <c r="N130" s="232"/>
      <c r="O130" s="232"/>
      <c r="P130" s="232"/>
      <c r="Q130" s="232"/>
      <c r="R130" s="232"/>
      <c r="S130" s="232"/>
      <c r="T130" s="23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4" t="s">
        <v>155</v>
      </c>
      <c r="AU130" s="234" t="s">
        <v>151</v>
      </c>
      <c r="AV130" s="13" t="s">
        <v>79</v>
      </c>
      <c r="AW130" s="13" t="s">
        <v>33</v>
      </c>
      <c r="AX130" s="13" t="s">
        <v>71</v>
      </c>
      <c r="AY130" s="234" t="s">
        <v>143</v>
      </c>
    </row>
    <row r="131" s="14" customFormat="1">
      <c r="A131" s="14"/>
      <c r="B131" s="235"/>
      <c r="C131" s="236"/>
      <c r="D131" s="226" t="s">
        <v>155</v>
      </c>
      <c r="E131" s="237" t="s">
        <v>19</v>
      </c>
      <c r="F131" s="238" t="s">
        <v>195</v>
      </c>
      <c r="G131" s="236"/>
      <c r="H131" s="239">
        <v>176.55799999999999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5" t="s">
        <v>155</v>
      </c>
      <c r="AU131" s="245" t="s">
        <v>151</v>
      </c>
      <c r="AV131" s="14" t="s">
        <v>151</v>
      </c>
      <c r="AW131" s="14" t="s">
        <v>33</v>
      </c>
      <c r="AX131" s="14" t="s">
        <v>79</v>
      </c>
      <c r="AY131" s="245" t="s">
        <v>143</v>
      </c>
    </row>
    <row r="132" s="2" customFormat="1" ht="55.5" customHeight="1">
      <c r="A132" s="40"/>
      <c r="B132" s="41"/>
      <c r="C132" s="206" t="s">
        <v>196</v>
      </c>
      <c r="D132" s="206" t="s">
        <v>145</v>
      </c>
      <c r="E132" s="207" t="s">
        <v>197</v>
      </c>
      <c r="F132" s="208" t="s">
        <v>198</v>
      </c>
      <c r="G132" s="209" t="s">
        <v>191</v>
      </c>
      <c r="H132" s="210">
        <v>176.55799999999999</v>
      </c>
      <c r="I132" s="211"/>
      <c r="J132" s="212">
        <f>ROUND(I132*H132,2)</f>
        <v>0</v>
      </c>
      <c r="K132" s="208" t="s">
        <v>149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150</v>
      </c>
      <c r="AT132" s="217" t="s">
        <v>145</v>
      </c>
      <c r="AU132" s="217" t="s">
        <v>151</v>
      </c>
      <c r="AY132" s="19" t="s">
        <v>143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151</v>
      </c>
      <c r="BK132" s="218">
        <f>ROUND(I132*H132,2)</f>
        <v>0</v>
      </c>
      <c r="BL132" s="19" t="s">
        <v>150</v>
      </c>
      <c r="BM132" s="217" t="s">
        <v>199</v>
      </c>
    </row>
    <row r="133" s="2" customFormat="1">
      <c r="A133" s="40"/>
      <c r="B133" s="41"/>
      <c r="C133" s="42"/>
      <c r="D133" s="219" t="s">
        <v>153</v>
      </c>
      <c r="E133" s="42"/>
      <c r="F133" s="220" t="s">
        <v>200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153</v>
      </c>
      <c r="AU133" s="19" t="s">
        <v>151</v>
      </c>
    </row>
    <row r="134" s="2" customFormat="1" ht="44.25" customHeight="1">
      <c r="A134" s="40"/>
      <c r="B134" s="41"/>
      <c r="C134" s="206" t="s">
        <v>201</v>
      </c>
      <c r="D134" s="206" t="s">
        <v>145</v>
      </c>
      <c r="E134" s="207" t="s">
        <v>202</v>
      </c>
      <c r="F134" s="208" t="s">
        <v>203</v>
      </c>
      <c r="G134" s="209" t="s">
        <v>191</v>
      </c>
      <c r="H134" s="210">
        <v>176.55799999999999</v>
      </c>
      <c r="I134" s="211"/>
      <c r="J134" s="212">
        <f>ROUND(I134*H134,2)</f>
        <v>0</v>
      </c>
      <c r="K134" s="208" t="s">
        <v>149</v>
      </c>
      <c r="L134" s="46"/>
      <c r="M134" s="213" t="s">
        <v>19</v>
      </c>
      <c r="N134" s="214" t="s">
        <v>43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150</v>
      </c>
      <c r="AT134" s="217" t="s">
        <v>145</v>
      </c>
      <c r="AU134" s="217" t="s">
        <v>151</v>
      </c>
      <c r="AY134" s="19" t="s">
        <v>143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151</v>
      </c>
      <c r="BK134" s="218">
        <f>ROUND(I134*H134,2)</f>
        <v>0</v>
      </c>
      <c r="BL134" s="19" t="s">
        <v>150</v>
      </c>
      <c r="BM134" s="217" t="s">
        <v>204</v>
      </c>
    </row>
    <row r="135" s="2" customFormat="1">
      <c r="A135" s="40"/>
      <c r="B135" s="41"/>
      <c r="C135" s="42"/>
      <c r="D135" s="219" t="s">
        <v>153</v>
      </c>
      <c r="E135" s="42"/>
      <c r="F135" s="220" t="s">
        <v>205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153</v>
      </c>
      <c r="AU135" s="19" t="s">
        <v>151</v>
      </c>
    </row>
    <row r="136" s="13" customFormat="1">
      <c r="A136" s="13"/>
      <c r="B136" s="224"/>
      <c r="C136" s="225"/>
      <c r="D136" s="226" t="s">
        <v>155</v>
      </c>
      <c r="E136" s="227" t="s">
        <v>19</v>
      </c>
      <c r="F136" s="228" t="s">
        <v>206</v>
      </c>
      <c r="G136" s="225"/>
      <c r="H136" s="227" t="s">
        <v>19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155</v>
      </c>
      <c r="AU136" s="234" t="s">
        <v>151</v>
      </c>
      <c r="AV136" s="13" t="s">
        <v>79</v>
      </c>
      <c r="AW136" s="13" t="s">
        <v>33</v>
      </c>
      <c r="AX136" s="13" t="s">
        <v>71</v>
      </c>
      <c r="AY136" s="234" t="s">
        <v>143</v>
      </c>
    </row>
    <row r="137" s="14" customFormat="1">
      <c r="A137" s="14"/>
      <c r="B137" s="235"/>
      <c r="C137" s="236"/>
      <c r="D137" s="226" t="s">
        <v>155</v>
      </c>
      <c r="E137" s="237" t="s">
        <v>19</v>
      </c>
      <c r="F137" s="238" t="s">
        <v>207</v>
      </c>
      <c r="G137" s="236"/>
      <c r="H137" s="239">
        <v>176.55799999999999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5" t="s">
        <v>155</v>
      </c>
      <c r="AU137" s="245" t="s">
        <v>151</v>
      </c>
      <c r="AV137" s="14" t="s">
        <v>151</v>
      </c>
      <c r="AW137" s="14" t="s">
        <v>33</v>
      </c>
      <c r="AX137" s="14" t="s">
        <v>79</v>
      </c>
      <c r="AY137" s="245" t="s">
        <v>143</v>
      </c>
    </row>
    <row r="138" s="2" customFormat="1" ht="66.75" customHeight="1">
      <c r="A138" s="40"/>
      <c r="B138" s="41"/>
      <c r="C138" s="206" t="s">
        <v>208</v>
      </c>
      <c r="D138" s="206" t="s">
        <v>145</v>
      </c>
      <c r="E138" s="207" t="s">
        <v>209</v>
      </c>
      <c r="F138" s="208" t="s">
        <v>210</v>
      </c>
      <c r="G138" s="209" t="s">
        <v>191</v>
      </c>
      <c r="H138" s="210">
        <v>10</v>
      </c>
      <c r="I138" s="211"/>
      <c r="J138" s="212">
        <f>ROUND(I138*H138,2)</f>
        <v>0</v>
      </c>
      <c r="K138" s="208" t="s">
        <v>149</v>
      </c>
      <c r="L138" s="46"/>
      <c r="M138" s="213" t="s">
        <v>19</v>
      </c>
      <c r="N138" s="214" t="s">
        <v>43</v>
      </c>
      <c r="O138" s="86"/>
      <c r="P138" s="215">
        <f>O138*H138</f>
        <v>0</v>
      </c>
      <c r="Q138" s="215">
        <v>0</v>
      </c>
      <c r="R138" s="215">
        <f>Q138*H138</f>
        <v>0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150</v>
      </c>
      <c r="AT138" s="217" t="s">
        <v>145</v>
      </c>
      <c r="AU138" s="217" t="s">
        <v>151</v>
      </c>
      <c r="AY138" s="19" t="s">
        <v>143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151</v>
      </c>
      <c r="BK138" s="218">
        <f>ROUND(I138*H138,2)</f>
        <v>0</v>
      </c>
      <c r="BL138" s="19" t="s">
        <v>150</v>
      </c>
      <c r="BM138" s="217" t="s">
        <v>211</v>
      </c>
    </row>
    <row r="139" s="2" customFormat="1">
      <c r="A139" s="40"/>
      <c r="B139" s="41"/>
      <c r="C139" s="42"/>
      <c r="D139" s="219" t="s">
        <v>153</v>
      </c>
      <c r="E139" s="42"/>
      <c r="F139" s="220" t="s">
        <v>212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153</v>
      </c>
      <c r="AU139" s="19" t="s">
        <v>151</v>
      </c>
    </row>
    <row r="140" s="2" customFormat="1">
      <c r="A140" s="40"/>
      <c r="B140" s="41"/>
      <c r="C140" s="42"/>
      <c r="D140" s="226" t="s">
        <v>213</v>
      </c>
      <c r="E140" s="42"/>
      <c r="F140" s="257" t="s">
        <v>214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213</v>
      </c>
      <c r="AU140" s="19" t="s">
        <v>151</v>
      </c>
    </row>
    <row r="141" s="13" customFormat="1">
      <c r="A141" s="13"/>
      <c r="B141" s="224"/>
      <c r="C141" s="225"/>
      <c r="D141" s="226" t="s">
        <v>155</v>
      </c>
      <c r="E141" s="227" t="s">
        <v>19</v>
      </c>
      <c r="F141" s="228" t="s">
        <v>215</v>
      </c>
      <c r="G141" s="225"/>
      <c r="H141" s="227" t="s">
        <v>19</v>
      </c>
      <c r="I141" s="229"/>
      <c r="J141" s="225"/>
      <c r="K141" s="225"/>
      <c r="L141" s="230"/>
      <c r="M141" s="231"/>
      <c r="N141" s="232"/>
      <c r="O141" s="232"/>
      <c r="P141" s="232"/>
      <c r="Q141" s="232"/>
      <c r="R141" s="232"/>
      <c r="S141" s="232"/>
      <c r="T141" s="23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4" t="s">
        <v>155</v>
      </c>
      <c r="AU141" s="234" t="s">
        <v>151</v>
      </c>
      <c r="AV141" s="13" t="s">
        <v>79</v>
      </c>
      <c r="AW141" s="13" t="s">
        <v>33</v>
      </c>
      <c r="AX141" s="13" t="s">
        <v>71</v>
      </c>
      <c r="AY141" s="234" t="s">
        <v>143</v>
      </c>
    </row>
    <row r="142" s="14" customFormat="1">
      <c r="A142" s="14"/>
      <c r="B142" s="235"/>
      <c r="C142" s="236"/>
      <c r="D142" s="226" t="s">
        <v>155</v>
      </c>
      <c r="E142" s="237" t="s">
        <v>19</v>
      </c>
      <c r="F142" s="238" t="s">
        <v>208</v>
      </c>
      <c r="G142" s="236"/>
      <c r="H142" s="239">
        <v>10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5" t="s">
        <v>155</v>
      </c>
      <c r="AU142" s="245" t="s">
        <v>151</v>
      </c>
      <c r="AV142" s="14" t="s">
        <v>151</v>
      </c>
      <c r="AW142" s="14" t="s">
        <v>33</v>
      </c>
      <c r="AX142" s="14" t="s">
        <v>79</v>
      </c>
      <c r="AY142" s="245" t="s">
        <v>143</v>
      </c>
    </row>
    <row r="143" s="2" customFormat="1" ht="16.5" customHeight="1">
      <c r="A143" s="40"/>
      <c r="B143" s="41"/>
      <c r="C143" s="258" t="s">
        <v>216</v>
      </c>
      <c r="D143" s="258" t="s">
        <v>217</v>
      </c>
      <c r="E143" s="259" t="s">
        <v>218</v>
      </c>
      <c r="F143" s="260" t="s">
        <v>219</v>
      </c>
      <c r="G143" s="261" t="s">
        <v>220</v>
      </c>
      <c r="H143" s="262">
        <v>19.5</v>
      </c>
      <c r="I143" s="263"/>
      <c r="J143" s="264">
        <f>ROUND(I143*H143,2)</f>
        <v>0</v>
      </c>
      <c r="K143" s="260" t="s">
        <v>149</v>
      </c>
      <c r="L143" s="265"/>
      <c r="M143" s="266" t="s">
        <v>19</v>
      </c>
      <c r="N143" s="267" t="s">
        <v>43</v>
      </c>
      <c r="O143" s="86"/>
      <c r="P143" s="215">
        <f>O143*H143</f>
        <v>0</v>
      </c>
      <c r="Q143" s="215">
        <v>0</v>
      </c>
      <c r="R143" s="215">
        <f>Q143*H143</f>
        <v>0</v>
      </c>
      <c r="S143" s="215">
        <v>0</v>
      </c>
      <c r="T143" s="216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196</v>
      </c>
      <c r="AT143" s="217" t="s">
        <v>217</v>
      </c>
      <c r="AU143" s="217" t="s">
        <v>151</v>
      </c>
      <c r="AY143" s="19" t="s">
        <v>143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151</v>
      </c>
      <c r="BK143" s="218">
        <f>ROUND(I143*H143,2)</f>
        <v>0</v>
      </c>
      <c r="BL143" s="19" t="s">
        <v>150</v>
      </c>
      <c r="BM143" s="217" t="s">
        <v>221</v>
      </c>
    </row>
    <row r="144" s="2" customFormat="1">
      <c r="A144" s="40"/>
      <c r="B144" s="41"/>
      <c r="C144" s="42"/>
      <c r="D144" s="226" t="s">
        <v>213</v>
      </c>
      <c r="E144" s="42"/>
      <c r="F144" s="257" t="s">
        <v>222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213</v>
      </c>
      <c r="AU144" s="19" t="s">
        <v>151</v>
      </c>
    </row>
    <row r="145" s="14" customFormat="1">
      <c r="A145" s="14"/>
      <c r="B145" s="235"/>
      <c r="C145" s="236"/>
      <c r="D145" s="226" t="s">
        <v>155</v>
      </c>
      <c r="E145" s="237" t="s">
        <v>19</v>
      </c>
      <c r="F145" s="238" t="s">
        <v>223</v>
      </c>
      <c r="G145" s="236"/>
      <c r="H145" s="239">
        <v>19.5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5" t="s">
        <v>155</v>
      </c>
      <c r="AU145" s="245" t="s">
        <v>151</v>
      </c>
      <c r="AV145" s="14" t="s">
        <v>151</v>
      </c>
      <c r="AW145" s="14" t="s">
        <v>33</v>
      </c>
      <c r="AX145" s="14" t="s">
        <v>79</v>
      </c>
      <c r="AY145" s="245" t="s">
        <v>143</v>
      </c>
    </row>
    <row r="146" s="2" customFormat="1" ht="37.8" customHeight="1">
      <c r="A146" s="40"/>
      <c r="B146" s="41"/>
      <c r="C146" s="206" t="s">
        <v>224</v>
      </c>
      <c r="D146" s="206" t="s">
        <v>145</v>
      </c>
      <c r="E146" s="207" t="s">
        <v>225</v>
      </c>
      <c r="F146" s="208" t="s">
        <v>226</v>
      </c>
      <c r="G146" s="209" t="s">
        <v>148</v>
      </c>
      <c r="H146" s="210">
        <v>134.49000000000001</v>
      </c>
      <c r="I146" s="211"/>
      <c r="J146" s="212">
        <f>ROUND(I146*H146,2)</f>
        <v>0</v>
      </c>
      <c r="K146" s="208" t="s">
        <v>149</v>
      </c>
      <c r="L146" s="46"/>
      <c r="M146" s="213" t="s">
        <v>19</v>
      </c>
      <c r="N146" s="214" t="s">
        <v>43</v>
      </c>
      <c r="O146" s="86"/>
      <c r="P146" s="215">
        <f>O146*H146</f>
        <v>0</v>
      </c>
      <c r="Q146" s="215">
        <v>0</v>
      </c>
      <c r="R146" s="215">
        <f>Q146*H146</f>
        <v>0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150</v>
      </c>
      <c r="AT146" s="217" t="s">
        <v>145</v>
      </c>
      <c r="AU146" s="217" t="s">
        <v>151</v>
      </c>
      <c r="AY146" s="19" t="s">
        <v>143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151</v>
      </c>
      <c r="BK146" s="218">
        <f>ROUND(I146*H146,2)</f>
        <v>0</v>
      </c>
      <c r="BL146" s="19" t="s">
        <v>150</v>
      </c>
      <c r="BM146" s="217" t="s">
        <v>227</v>
      </c>
    </row>
    <row r="147" s="2" customFormat="1">
      <c r="A147" s="40"/>
      <c r="B147" s="41"/>
      <c r="C147" s="42"/>
      <c r="D147" s="219" t="s">
        <v>153</v>
      </c>
      <c r="E147" s="42"/>
      <c r="F147" s="220" t="s">
        <v>228</v>
      </c>
      <c r="G147" s="42"/>
      <c r="H147" s="42"/>
      <c r="I147" s="221"/>
      <c r="J147" s="42"/>
      <c r="K147" s="42"/>
      <c r="L147" s="46"/>
      <c r="M147" s="222"/>
      <c r="N147" s="223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153</v>
      </c>
      <c r="AU147" s="19" t="s">
        <v>151</v>
      </c>
    </row>
    <row r="148" s="12" customFormat="1" ht="22.8" customHeight="1">
      <c r="A148" s="12"/>
      <c r="B148" s="190"/>
      <c r="C148" s="191"/>
      <c r="D148" s="192" t="s">
        <v>70</v>
      </c>
      <c r="E148" s="204" t="s">
        <v>163</v>
      </c>
      <c r="F148" s="204" t="s">
        <v>229</v>
      </c>
      <c r="G148" s="191"/>
      <c r="H148" s="191"/>
      <c r="I148" s="194"/>
      <c r="J148" s="205">
        <f>BK148</f>
        <v>0</v>
      </c>
      <c r="K148" s="191"/>
      <c r="L148" s="196"/>
      <c r="M148" s="197"/>
      <c r="N148" s="198"/>
      <c r="O148" s="198"/>
      <c r="P148" s="199">
        <f>SUM(P149:P168)</f>
        <v>0</v>
      </c>
      <c r="Q148" s="198"/>
      <c r="R148" s="199">
        <f>SUM(R149:R168)</f>
        <v>3.8821425199999999</v>
      </c>
      <c r="S148" s="198"/>
      <c r="T148" s="200">
        <f>SUM(T149:T168)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1" t="s">
        <v>79</v>
      </c>
      <c r="AT148" s="202" t="s">
        <v>70</v>
      </c>
      <c r="AU148" s="202" t="s">
        <v>79</v>
      </c>
      <c r="AY148" s="201" t="s">
        <v>143</v>
      </c>
      <c r="BK148" s="203">
        <f>SUM(BK149:BK168)</f>
        <v>0</v>
      </c>
    </row>
    <row r="149" s="2" customFormat="1" ht="49.05" customHeight="1">
      <c r="A149" s="40"/>
      <c r="B149" s="41"/>
      <c r="C149" s="206" t="s">
        <v>230</v>
      </c>
      <c r="D149" s="206" t="s">
        <v>145</v>
      </c>
      <c r="E149" s="207" t="s">
        <v>231</v>
      </c>
      <c r="F149" s="208" t="s">
        <v>232</v>
      </c>
      <c r="G149" s="209" t="s">
        <v>148</v>
      </c>
      <c r="H149" s="210">
        <v>14.772</v>
      </c>
      <c r="I149" s="211"/>
      <c r="J149" s="212">
        <f>ROUND(I149*H149,2)</f>
        <v>0</v>
      </c>
      <c r="K149" s="208" t="s">
        <v>149</v>
      </c>
      <c r="L149" s="46"/>
      <c r="M149" s="213" t="s">
        <v>19</v>
      </c>
      <c r="N149" s="214" t="s">
        <v>43</v>
      </c>
      <c r="O149" s="86"/>
      <c r="P149" s="215">
        <f>O149*H149</f>
        <v>0</v>
      </c>
      <c r="Q149" s="215">
        <v>0.17255999999999999</v>
      </c>
      <c r="R149" s="215">
        <f>Q149*H149</f>
        <v>2.54905632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150</v>
      </c>
      <c r="AT149" s="217" t="s">
        <v>145</v>
      </c>
      <c r="AU149" s="217" t="s">
        <v>151</v>
      </c>
      <c r="AY149" s="19" t="s">
        <v>143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151</v>
      </c>
      <c r="BK149" s="218">
        <f>ROUND(I149*H149,2)</f>
        <v>0</v>
      </c>
      <c r="BL149" s="19" t="s">
        <v>150</v>
      </c>
      <c r="BM149" s="217" t="s">
        <v>233</v>
      </c>
    </row>
    <row r="150" s="2" customFormat="1">
      <c r="A150" s="40"/>
      <c r="B150" s="41"/>
      <c r="C150" s="42"/>
      <c r="D150" s="219" t="s">
        <v>153</v>
      </c>
      <c r="E150" s="42"/>
      <c r="F150" s="220" t="s">
        <v>234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153</v>
      </c>
      <c r="AU150" s="19" t="s">
        <v>151</v>
      </c>
    </row>
    <row r="151" s="13" customFormat="1">
      <c r="A151" s="13"/>
      <c r="B151" s="224"/>
      <c r="C151" s="225"/>
      <c r="D151" s="226" t="s">
        <v>155</v>
      </c>
      <c r="E151" s="227" t="s">
        <v>19</v>
      </c>
      <c r="F151" s="228" t="s">
        <v>235</v>
      </c>
      <c r="G151" s="225"/>
      <c r="H151" s="227" t="s">
        <v>19</v>
      </c>
      <c r="I151" s="229"/>
      <c r="J151" s="225"/>
      <c r="K151" s="225"/>
      <c r="L151" s="230"/>
      <c r="M151" s="231"/>
      <c r="N151" s="232"/>
      <c r="O151" s="232"/>
      <c r="P151" s="232"/>
      <c r="Q151" s="232"/>
      <c r="R151" s="232"/>
      <c r="S151" s="232"/>
      <c r="T151" s="23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4" t="s">
        <v>155</v>
      </c>
      <c r="AU151" s="234" t="s">
        <v>151</v>
      </c>
      <c r="AV151" s="13" t="s">
        <v>79</v>
      </c>
      <c r="AW151" s="13" t="s">
        <v>33</v>
      </c>
      <c r="AX151" s="13" t="s">
        <v>71</v>
      </c>
      <c r="AY151" s="234" t="s">
        <v>143</v>
      </c>
    </row>
    <row r="152" s="14" customFormat="1">
      <c r="A152" s="14"/>
      <c r="B152" s="235"/>
      <c r="C152" s="236"/>
      <c r="D152" s="226" t="s">
        <v>155</v>
      </c>
      <c r="E152" s="237" t="s">
        <v>19</v>
      </c>
      <c r="F152" s="238" t="s">
        <v>236</v>
      </c>
      <c r="G152" s="236"/>
      <c r="H152" s="239">
        <v>9.7599999999999998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5" t="s">
        <v>155</v>
      </c>
      <c r="AU152" s="245" t="s">
        <v>151</v>
      </c>
      <c r="AV152" s="14" t="s">
        <v>151</v>
      </c>
      <c r="AW152" s="14" t="s">
        <v>33</v>
      </c>
      <c r="AX152" s="14" t="s">
        <v>71</v>
      </c>
      <c r="AY152" s="245" t="s">
        <v>143</v>
      </c>
    </row>
    <row r="153" s="14" customFormat="1">
      <c r="A153" s="14"/>
      <c r="B153" s="235"/>
      <c r="C153" s="236"/>
      <c r="D153" s="226" t="s">
        <v>155</v>
      </c>
      <c r="E153" s="237" t="s">
        <v>19</v>
      </c>
      <c r="F153" s="238" t="s">
        <v>237</v>
      </c>
      <c r="G153" s="236"/>
      <c r="H153" s="239">
        <v>10.752000000000001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5" t="s">
        <v>155</v>
      </c>
      <c r="AU153" s="245" t="s">
        <v>151</v>
      </c>
      <c r="AV153" s="14" t="s">
        <v>151</v>
      </c>
      <c r="AW153" s="14" t="s">
        <v>33</v>
      </c>
      <c r="AX153" s="14" t="s">
        <v>71</v>
      </c>
      <c r="AY153" s="245" t="s">
        <v>143</v>
      </c>
    </row>
    <row r="154" s="13" customFormat="1">
      <c r="A154" s="13"/>
      <c r="B154" s="224"/>
      <c r="C154" s="225"/>
      <c r="D154" s="226" t="s">
        <v>155</v>
      </c>
      <c r="E154" s="227" t="s">
        <v>19</v>
      </c>
      <c r="F154" s="228" t="s">
        <v>238</v>
      </c>
      <c r="G154" s="225"/>
      <c r="H154" s="227" t="s">
        <v>19</v>
      </c>
      <c r="I154" s="229"/>
      <c r="J154" s="225"/>
      <c r="K154" s="225"/>
      <c r="L154" s="230"/>
      <c r="M154" s="231"/>
      <c r="N154" s="232"/>
      <c r="O154" s="232"/>
      <c r="P154" s="232"/>
      <c r="Q154" s="232"/>
      <c r="R154" s="232"/>
      <c r="S154" s="232"/>
      <c r="T154" s="23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4" t="s">
        <v>155</v>
      </c>
      <c r="AU154" s="234" t="s">
        <v>151</v>
      </c>
      <c r="AV154" s="13" t="s">
        <v>79</v>
      </c>
      <c r="AW154" s="13" t="s">
        <v>33</v>
      </c>
      <c r="AX154" s="13" t="s">
        <v>71</v>
      </c>
      <c r="AY154" s="234" t="s">
        <v>143</v>
      </c>
    </row>
    <row r="155" s="14" customFormat="1">
      <c r="A155" s="14"/>
      <c r="B155" s="235"/>
      <c r="C155" s="236"/>
      <c r="D155" s="226" t="s">
        <v>155</v>
      </c>
      <c r="E155" s="237" t="s">
        <v>19</v>
      </c>
      <c r="F155" s="238" t="s">
        <v>239</v>
      </c>
      <c r="G155" s="236"/>
      <c r="H155" s="239">
        <v>-3.4849999999999999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5" t="s">
        <v>155</v>
      </c>
      <c r="AU155" s="245" t="s">
        <v>151</v>
      </c>
      <c r="AV155" s="14" t="s">
        <v>151</v>
      </c>
      <c r="AW155" s="14" t="s">
        <v>33</v>
      </c>
      <c r="AX155" s="14" t="s">
        <v>71</v>
      </c>
      <c r="AY155" s="245" t="s">
        <v>143</v>
      </c>
    </row>
    <row r="156" s="14" customFormat="1">
      <c r="A156" s="14"/>
      <c r="B156" s="235"/>
      <c r="C156" s="236"/>
      <c r="D156" s="226" t="s">
        <v>155</v>
      </c>
      <c r="E156" s="237" t="s">
        <v>19</v>
      </c>
      <c r="F156" s="238" t="s">
        <v>240</v>
      </c>
      <c r="G156" s="236"/>
      <c r="H156" s="239">
        <v>-2.2549999999999999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5" t="s">
        <v>155</v>
      </c>
      <c r="AU156" s="245" t="s">
        <v>151</v>
      </c>
      <c r="AV156" s="14" t="s">
        <v>151</v>
      </c>
      <c r="AW156" s="14" t="s">
        <v>33</v>
      </c>
      <c r="AX156" s="14" t="s">
        <v>71</v>
      </c>
      <c r="AY156" s="245" t="s">
        <v>143</v>
      </c>
    </row>
    <row r="157" s="15" customFormat="1">
      <c r="A157" s="15"/>
      <c r="B157" s="246"/>
      <c r="C157" s="247"/>
      <c r="D157" s="226" t="s">
        <v>155</v>
      </c>
      <c r="E157" s="248" t="s">
        <v>19</v>
      </c>
      <c r="F157" s="249" t="s">
        <v>171</v>
      </c>
      <c r="G157" s="247"/>
      <c r="H157" s="250">
        <v>14.772</v>
      </c>
      <c r="I157" s="251"/>
      <c r="J157" s="247"/>
      <c r="K157" s="247"/>
      <c r="L157" s="252"/>
      <c r="M157" s="253"/>
      <c r="N157" s="254"/>
      <c r="O157" s="254"/>
      <c r="P157" s="254"/>
      <c r="Q157" s="254"/>
      <c r="R157" s="254"/>
      <c r="S157" s="254"/>
      <c r="T157" s="25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6" t="s">
        <v>155</v>
      </c>
      <c r="AU157" s="256" t="s">
        <v>151</v>
      </c>
      <c r="AV157" s="15" t="s">
        <v>150</v>
      </c>
      <c r="AW157" s="15" t="s">
        <v>33</v>
      </c>
      <c r="AX157" s="15" t="s">
        <v>79</v>
      </c>
      <c r="AY157" s="256" t="s">
        <v>143</v>
      </c>
    </row>
    <row r="158" s="2" customFormat="1" ht="37.8" customHeight="1">
      <c r="A158" s="40"/>
      <c r="B158" s="41"/>
      <c r="C158" s="206" t="s">
        <v>241</v>
      </c>
      <c r="D158" s="206" t="s">
        <v>145</v>
      </c>
      <c r="E158" s="207" t="s">
        <v>242</v>
      </c>
      <c r="F158" s="208" t="s">
        <v>243</v>
      </c>
      <c r="G158" s="209" t="s">
        <v>148</v>
      </c>
      <c r="H158" s="210">
        <v>7</v>
      </c>
      <c r="I158" s="211"/>
      <c r="J158" s="212">
        <f>ROUND(I158*H158,2)</f>
        <v>0</v>
      </c>
      <c r="K158" s="208" t="s">
        <v>149</v>
      </c>
      <c r="L158" s="46"/>
      <c r="M158" s="213" t="s">
        <v>19</v>
      </c>
      <c r="N158" s="214" t="s">
        <v>43</v>
      </c>
      <c r="O158" s="86"/>
      <c r="P158" s="215">
        <f>O158*H158</f>
        <v>0</v>
      </c>
      <c r="Q158" s="215">
        <v>0.16930999999999999</v>
      </c>
      <c r="R158" s="215">
        <f>Q158*H158</f>
        <v>1.1851699999999998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150</v>
      </c>
      <c r="AT158" s="217" t="s">
        <v>145</v>
      </c>
      <c r="AU158" s="217" t="s">
        <v>151</v>
      </c>
      <c r="AY158" s="19" t="s">
        <v>143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151</v>
      </c>
      <c r="BK158" s="218">
        <f>ROUND(I158*H158,2)</f>
        <v>0</v>
      </c>
      <c r="BL158" s="19" t="s">
        <v>150</v>
      </c>
      <c r="BM158" s="217" t="s">
        <v>244</v>
      </c>
    </row>
    <row r="159" s="2" customFormat="1">
      <c r="A159" s="40"/>
      <c r="B159" s="41"/>
      <c r="C159" s="42"/>
      <c r="D159" s="219" t="s">
        <v>153</v>
      </c>
      <c r="E159" s="42"/>
      <c r="F159" s="220" t="s">
        <v>245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153</v>
      </c>
      <c r="AU159" s="19" t="s">
        <v>151</v>
      </c>
    </row>
    <row r="160" s="13" customFormat="1">
      <c r="A160" s="13"/>
      <c r="B160" s="224"/>
      <c r="C160" s="225"/>
      <c r="D160" s="226" t="s">
        <v>155</v>
      </c>
      <c r="E160" s="227" t="s">
        <v>19</v>
      </c>
      <c r="F160" s="228" t="s">
        <v>246</v>
      </c>
      <c r="G160" s="225"/>
      <c r="H160" s="227" t="s">
        <v>19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155</v>
      </c>
      <c r="AU160" s="234" t="s">
        <v>151</v>
      </c>
      <c r="AV160" s="13" t="s">
        <v>79</v>
      </c>
      <c r="AW160" s="13" t="s">
        <v>33</v>
      </c>
      <c r="AX160" s="13" t="s">
        <v>71</v>
      </c>
      <c r="AY160" s="234" t="s">
        <v>143</v>
      </c>
    </row>
    <row r="161" s="14" customFormat="1">
      <c r="A161" s="14"/>
      <c r="B161" s="235"/>
      <c r="C161" s="236"/>
      <c r="D161" s="226" t="s">
        <v>155</v>
      </c>
      <c r="E161" s="237" t="s">
        <v>19</v>
      </c>
      <c r="F161" s="238" t="s">
        <v>247</v>
      </c>
      <c r="G161" s="236"/>
      <c r="H161" s="239">
        <v>7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5" t="s">
        <v>155</v>
      </c>
      <c r="AU161" s="245" t="s">
        <v>151</v>
      </c>
      <c r="AV161" s="14" t="s">
        <v>151</v>
      </c>
      <c r="AW161" s="14" t="s">
        <v>33</v>
      </c>
      <c r="AX161" s="14" t="s">
        <v>79</v>
      </c>
      <c r="AY161" s="245" t="s">
        <v>143</v>
      </c>
    </row>
    <row r="162" s="2" customFormat="1" ht="37.8" customHeight="1">
      <c r="A162" s="40"/>
      <c r="B162" s="41"/>
      <c r="C162" s="206" t="s">
        <v>8</v>
      </c>
      <c r="D162" s="206" t="s">
        <v>145</v>
      </c>
      <c r="E162" s="207" t="s">
        <v>248</v>
      </c>
      <c r="F162" s="208" t="s">
        <v>249</v>
      </c>
      <c r="G162" s="209" t="s">
        <v>250</v>
      </c>
      <c r="H162" s="210">
        <v>1</v>
      </c>
      <c r="I162" s="211"/>
      <c r="J162" s="212">
        <f>ROUND(I162*H162,2)</f>
        <v>0</v>
      </c>
      <c r="K162" s="208" t="s">
        <v>149</v>
      </c>
      <c r="L162" s="46"/>
      <c r="M162" s="213" t="s">
        <v>19</v>
      </c>
      <c r="N162" s="214" t="s">
        <v>43</v>
      </c>
      <c r="O162" s="86"/>
      <c r="P162" s="215">
        <f>O162*H162</f>
        <v>0</v>
      </c>
      <c r="Q162" s="215">
        <v>0.11733</v>
      </c>
      <c r="R162" s="215">
        <f>Q162*H162</f>
        <v>0.11733</v>
      </c>
      <c r="S162" s="215">
        <v>0</v>
      </c>
      <c r="T162" s="216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7" t="s">
        <v>150</v>
      </c>
      <c r="AT162" s="217" t="s">
        <v>145</v>
      </c>
      <c r="AU162" s="217" t="s">
        <v>151</v>
      </c>
      <c r="AY162" s="19" t="s">
        <v>143</v>
      </c>
      <c r="BE162" s="218">
        <f>IF(N162="základní",J162,0)</f>
        <v>0</v>
      </c>
      <c r="BF162" s="218">
        <f>IF(N162="snížená",J162,0)</f>
        <v>0</v>
      </c>
      <c r="BG162" s="218">
        <f>IF(N162="zákl. přenesená",J162,0)</f>
        <v>0</v>
      </c>
      <c r="BH162" s="218">
        <f>IF(N162="sníž. přenesená",J162,0)</f>
        <v>0</v>
      </c>
      <c r="BI162" s="218">
        <f>IF(N162="nulová",J162,0)</f>
        <v>0</v>
      </c>
      <c r="BJ162" s="19" t="s">
        <v>151</v>
      </c>
      <c r="BK162" s="218">
        <f>ROUND(I162*H162,2)</f>
        <v>0</v>
      </c>
      <c r="BL162" s="19" t="s">
        <v>150</v>
      </c>
      <c r="BM162" s="217" t="s">
        <v>251</v>
      </c>
    </row>
    <row r="163" s="2" customFormat="1">
      <c r="A163" s="40"/>
      <c r="B163" s="41"/>
      <c r="C163" s="42"/>
      <c r="D163" s="219" t="s">
        <v>153</v>
      </c>
      <c r="E163" s="42"/>
      <c r="F163" s="220" t="s">
        <v>252</v>
      </c>
      <c r="G163" s="42"/>
      <c r="H163" s="42"/>
      <c r="I163" s="221"/>
      <c r="J163" s="42"/>
      <c r="K163" s="42"/>
      <c r="L163" s="46"/>
      <c r="M163" s="222"/>
      <c r="N163" s="223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153</v>
      </c>
      <c r="AU163" s="19" t="s">
        <v>151</v>
      </c>
    </row>
    <row r="164" s="2" customFormat="1" ht="37.8" customHeight="1">
      <c r="A164" s="40"/>
      <c r="B164" s="41"/>
      <c r="C164" s="206" t="s">
        <v>253</v>
      </c>
      <c r="D164" s="206" t="s">
        <v>145</v>
      </c>
      <c r="E164" s="207" t="s">
        <v>254</v>
      </c>
      <c r="F164" s="208" t="s">
        <v>255</v>
      </c>
      <c r="G164" s="209" t="s">
        <v>220</v>
      </c>
      <c r="H164" s="210">
        <v>0.029999999999999999</v>
      </c>
      <c r="I164" s="211"/>
      <c r="J164" s="212">
        <f>ROUND(I164*H164,2)</f>
        <v>0</v>
      </c>
      <c r="K164" s="208" t="s">
        <v>149</v>
      </c>
      <c r="L164" s="46"/>
      <c r="M164" s="213" t="s">
        <v>19</v>
      </c>
      <c r="N164" s="214" t="s">
        <v>43</v>
      </c>
      <c r="O164" s="86"/>
      <c r="P164" s="215">
        <f>O164*H164</f>
        <v>0</v>
      </c>
      <c r="Q164" s="215">
        <v>0.019539999999999998</v>
      </c>
      <c r="R164" s="215">
        <f>Q164*H164</f>
        <v>0.00058619999999999994</v>
      </c>
      <c r="S164" s="215">
        <v>0</v>
      </c>
      <c r="T164" s="216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17" t="s">
        <v>150</v>
      </c>
      <c r="AT164" s="217" t="s">
        <v>145</v>
      </c>
      <c r="AU164" s="217" t="s">
        <v>151</v>
      </c>
      <c r="AY164" s="19" t="s">
        <v>143</v>
      </c>
      <c r="BE164" s="218">
        <f>IF(N164="základní",J164,0)</f>
        <v>0</v>
      </c>
      <c r="BF164" s="218">
        <f>IF(N164="snížená",J164,0)</f>
        <v>0</v>
      </c>
      <c r="BG164" s="218">
        <f>IF(N164="zákl. přenesená",J164,0)</f>
        <v>0</v>
      </c>
      <c r="BH164" s="218">
        <f>IF(N164="sníž. přenesená",J164,0)</f>
        <v>0</v>
      </c>
      <c r="BI164" s="218">
        <f>IF(N164="nulová",J164,0)</f>
        <v>0</v>
      </c>
      <c r="BJ164" s="19" t="s">
        <v>151</v>
      </c>
      <c r="BK164" s="218">
        <f>ROUND(I164*H164,2)</f>
        <v>0</v>
      </c>
      <c r="BL164" s="19" t="s">
        <v>150</v>
      </c>
      <c r="BM164" s="217" t="s">
        <v>256</v>
      </c>
    </row>
    <row r="165" s="2" customFormat="1">
      <c r="A165" s="40"/>
      <c r="B165" s="41"/>
      <c r="C165" s="42"/>
      <c r="D165" s="219" t="s">
        <v>153</v>
      </c>
      <c r="E165" s="42"/>
      <c r="F165" s="220" t="s">
        <v>257</v>
      </c>
      <c r="G165" s="42"/>
      <c r="H165" s="42"/>
      <c r="I165" s="221"/>
      <c r="J165" s="42"/>
      <c r="K165" s="42"/>
      <c r="L165" s="46"/>
      <c r="M165" s="222"/>
      <c r="N165" s="223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153</v>
      </c>
      <c r="AU165" s="19" t="s">
        <v>151</v>
      </c>
    </row>
    <row r="166" s="2" customFormat="1" ht="21.75" customHeight="1">
      <c r="A166" s="40"/>
      <c r="B166" s="41"/>
      <c r="C166" s="258" t="s">
        <v>258</v>
      </c>
      <c r="D166" s="258" t="s">
        <v>217</v>
      </c>
      <c r="E166" s="259" t="s">
        <v>259</v>
      </c>
      <c r="F166" s="260" t="s">
        <v>260</v>
      </c>
      <c r="G166" s="261" t="s">
        <v>220</v>
      </c>
      <c r="H166" s="262">
        <v>0.029999999999999999</v>
      </c>
      <c r="I166" s="263"/>
      <c r="J166" s="264">
        <f>ROUND(I166*H166,2)</f>
        <v>0</v>
      </c>
      <c r="K166" s="260" t="s">
        <v>149</v>
      </c>
      <c r="L166" s="265"/>
      <c r="M166" s="266" t="s">
        <v>19</v>
      </c>
      <c r="N166" s="267" t="s">
        <v>43</v>
      </c>
      <c r="O166" s="86"/>
      <c r="P166" s="215">
        <f>O166*H166</f>
        <v>0</v>
      </c>
      <c r="Q166" s="215">
        <v>1</v>
      </c>
      <c r="R166" s="215">
        <f>Q166*H166</f>
        <v>0.029999999999999999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196</v>
      </c>
      <c r="AT166" s="217" t="s">
        <v>217</v>
      </c>
      <c r="AU166" s="217" t="s">
        <v>151</v>
      </c>
      <c r="AY166" s="19" t="s">
        <v>143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151</v>
      </c>
      <c r="BK166" s="218">
        <f>ROUND(I166*H166,2)</f>
        <v>0</v>
      </c>
      <c r="BL166" s="19" t="s">
        <v>150</v>
      </c>
      <c r="BM166" s="217" t="s">
        <v>261</v>
      </c>
    </row>
    <row r="167" s="13" customFormat="1">
      <c r="A167" s="13"/>
      <c r="B167" s="224"/>
      <c r="C167" s="225"/>
      <c r="D167" s="226" t="s">
        <v>155</v>
      </c>
      <c r="E167" s="227" t="s">
        <v>19</v>
      </c>
      <c r="F167" s="228" t="s">
        <v>262</v>
      </c>
      <c r="G167" s="225"/>
      <c r="H167" s="227" t="s">
        <v>19</v>
      </c>
      <c r="I167" s="229"/>
      <c r="J167" s="225"/>
      <c r="K167" s="225"/>
      <c r="L167" s="230"/>
      <c r="M167" s="231"/>
      <c r="N167" s="232"/>
      <c r="O167" s="232"/>
      <c r="P167" s="232"/>
      <c r="Q167" s="232"/>
      <c r="R167" s="232"/>
      <c r="S167" s="232"/>
      <c r="T167" s="23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4" t="s">
        <v>155</v>
      </c>
      <c r="AU167" s="234" t="s">
        <v>151</v>
      </c>
      <c r="AV167" s="13" t="s">
        <v>79</v>
      </c>
      <c r="AW167" s="13" t="s">
        <v>33</v>
      </c>
      <c r="AX167" s="13" t="s">
        <v>71</v>
      </c>
      <c r="AY167" s="234" t="s">
        <v>143</v>
      </c>
    </row>
    <row r="168" s="14" customFormat="1">
      <c r="A168" s="14"/>
      <c r="B168" s="235"/>
      <c r="C168" s="236"/>
      <c r="D168" s="226" t="s">
        <v>155</v>
      </c>
      <c r="E168" s="237" t="s">
        <v>19</v>
      </c>
      <c r="F168" s="238" t="s">
        <v>263</v>
      </c>
      <c r="G168" s="236"/>
      <c r="H168" s="239">
        <v>0.029999999999999999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5" t="s">
        <v>155</v>
      </c>
      <c r="AU168" s="245" t="s">
        <v>151</v>
      </c>
      <c r="AV168" s="14" t="s">
        <v>151</v>
      </c>
      <c r="AW168" s="14" t="s">
        <v>33</v>
      </c>
      <c r="AX168" s="14" t="s">
        <v>79</v>
      </c>
      <c r="AY168" s="245" t="s">
        <v>143</v>
      </c>
    </row>
    <row r="169" s="12" customFormat="1" ht="22.8" customHeight="1">
      <c r="A169" s="12"/>
      <c r="B169" s="190"/>
      <c r="C169" s="191"/>
      <c r="D169" s="192" t="s">
        <v>70</v>
      </c>
      <c r="E169" s="204" t="s">
        <v>177</v>
      </c>
      <c r="F169" s="204" t="s">
        <v>264</v>
      </c>
      <c r="G169" s="191"/>
      <c r="H169" s="191"/>
      <c r="I169" s="194"/>
      <c r="J169" s="205">
        <f>BK169</f>
        <v>0</v>
      </c>
      <c r="K169" s="191"/>
      <c r="L169" s="196"/>
      <c r="M169" s="197"/>
      <c r="N169" s="198"/>
      <c r="O169" s="198"/>
      <c r="P169" s="199">
        <f>SUM(P170:P181)</f>
        <v>0</v>
      </c>
      <c r="Q169" s="198"/>
      <c r="R169" s="199">
        <f>SUM(R170:R181)</f>
        <v>5.1778694999999999</v>
      </c>
      <c r="S169" s="198"/>
      <c r="T169" s="200">
        <f>SUM(T170:T181)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1" t="s">
        <v>79</v>
      </c>
      <c r="AT169" s="202" t="s">
        <v>70</v>
      </c>
      <c r="AU169" s="202" t="s">
        <v>79</v>
      </c>
      <c r="AY169" s="201" t="s">
        <v>143</v>
      </c>
      <c r="BK169" s="203">
        <f>SUM(BK170:BK181)</f>
        <v>0</v>
      </c>
    </row>
    <row r="170" s="2" customFormat="1" ht="37.8" customHeight="1">
      <c r="A170" s="40"/>
      <c r="B170" s="41"/>
      <c r="C170" s="206" t="s">
        <v>265</v>
      </c>
      <c r="D170" s="206" t="s">
        <v>145</v>
      </c>
      <c r="E170" s="207" t="s">
        <v>266</v>
      </c>
      <c r="F170" s="208" t="s">
        <v>267</v>
      </c>
      <c r="G170" s="209" t="s">
        <v>148</v>
      </c>
      <c r="H170" s="210">
        <v>32.875</v>
      </c>
      <c r="I170" s="211"/>
      <c r="J170" s="212">
        <f>ROUND(I170*H170,2)</f>
        <v>0</v>
      </c>
      <c r="K170" s="208" t="s">
        <v>149</v>
      </c>
      <c r="L170" s="46"/>
      <c r="M170" s="213" t="s">
        <v>19</v>
      </c>
      <c r="N170" s="214" t="s">
        <v>43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150</v>
      </c>
      <c r="AT170" s="217" t="s">
        <v>145</v>
      </c>
      <c r="AU170" s="217" t="s">
        <v>151</v>
      </c>
      <c r="AY170" s="19" t="s">
        <v>143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151</v>
      </c>
      <c r="BK170" s="218">
        <f>ROUND(I170*H170,2)</f>
        <v>0</v>
      </c>
      <c r="BL170" s="19" t="s">
        <v>150</v>
      </c>
      <c r="BM170" s="217" t="s">
        <v>268</v>
      </c>
    </row>
    <row r="171" s="2" customFormat="1">
      <c r="A171" s="40"/>
      <c r="B171" s="41"/>
      <c r="C171" s="42"/>
      <c r="D171" s="219" t="s">
        <v>153</v>
      </c>
      <c r="E171" s="42"/>
      <c r="F171" s="220" t="s">
        <v>269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153</v>
      </c>
      <c r="AU171" s="19" t="s">
        <v>151</v>
      </c>
    </row>
    <row r="172" s="13" customFormat="1">
      <c r="A172" s="13"/>
      <c r="B172" s="224"/>
      <c r="C172" s="225"/>
      <c r="D172" s="226" t="s">
        <v>155</v>
      </c>
      <c r="E172" s="227" t="s">
        <v>19</v>
      </c>
      <c r="F172" s="228" t="s">
        <v>270</v>
      </c>
      <c r="G172" s="225"/>
      <c r="H172" s="227" t="s">
        <v>19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155</v>
      </c>
      <c r="AU172" s="234" t="s">
        <v>151</v>
      </c>
      <c r="AV172" s="13" t="s">
        <v>79</v>
      </c>
      <c r="AW172" s="13" t="s">
        <v>33</v>
      </c>
      <c r="AX172" s="13" t="s">
        <v>71</v>
      </c>
      <c r="AY172" s="234" t="s">
        <v>143</v>
      </c>
    </row>
    <row r="173" s="14" customFormat="1">
      <c r="A173" s="14"/>
      <c r="B173" s="235"/>
      <c r="C173" s="236"/>
      <c r="D173" s="226" t="s">
        <v>155</v>
      </c>
      <c r="E173" s="237" t="s">
        <v>19</v>
      </c>
      <c r="F173" s="238" t="s">
        <v>157</v>
      </c>
      <c r="G173" s="236"/>
      <c r="H173" s="239">
        <v>32.875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5" t="s">
        <v>155</v>
      </c>
      <c r="AU173" s="245" t="s">
        <v>151</v>
      </c>
      <c r="AV173" s="14" t="s">
        <v>151</v>
      </c>
      <c r="AW173" s="14" t="s">
        <v>33</v>
      </c>
      <c r="AX173" s="14" t="s">
        <v>79</v>
      </c>
      <c r="AY173" s="245" t="s">
        <v>143</v>
      </c>
    </row>
    <row r="174" s="2" customFormat="1" ht="66.75" customHeight="1">
      <c r="A174" s="40"/>
      <c r="B174" s="41"/>
      <c r="C174" s="206" t="s">
        <v>271</v>
      </c>
      <c r="D174" s="206" t="s">
        <v>145</v>
      </c>
      <c r="E174" s="207" t="s">
        <v>272</v>
      </c>
      <c r="F174" s="208" t="s">
        <v>273</v>
      </c>
      <c r="G174" s="209" t="s">
        <v>148</v>
      </c>
      <c r="H174" s="210">
        <v>32.875</v>
      </c>
      <c r="I174" s="211"/>
      <c r="J174" s="212">
        <f>ROUND(I174*H174,2)</f>
        <v>0</v>
      </c>
      <c r="K174" s="208" t="s">
        <v>149</v>
      </c>
      <c r="L174" s="46"/>
      <c r="M174" s="213" t="s">
        <v>19</v>
      </c>
      <c r="N174" s="214" t="s">
        <v>43</v>
      </c>
      <c r="O174" s="86"/>
      <c r="P174" s="215">
        <f>O174*H174</f>
        <v>0</v>
      </c>
      <c r="Q174" s="215">
        <v>0.14610000000000001</v>
      </c>
      <c r="R174" s="215">
        <f>Q174*H174</f>
        <v>4.8030375000000003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150</v>
      </c>
      <c r="AT174" s="217" t="s">
        <v>145</v>
      </c>
      <c r="AU174" s="217" t="s">
        <v>151</v>
      </c>
      <c r="AY174" s="19" t="s">
        <v>143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151</v>
      </c>
      <c r="BK174" s="218">
        <f>ROUND(I174*H174,2)</f>
        <v>0</v>
      </c>
      <c r="BL174" s="19" t="s">
        <v>150</v>
      </c>
      <c r="BM174" s="217" t="s">
        <v>274</v>
      </c>
    </row>
    <row r="175" s="2" customFormat="1">
      <c r="A175" s="40"/>
      <c r="B175" s="41"/>
      <c r="C175" s="42"/>
      <c r="D175" s="219" t="s">
        <v>153</v>
      </c>
      <c r="E175" s="42"/>
      <c r="F175" s="220" t="s">
        <v>275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153</v>
      </c>
      <c r="AU175" s="19" t="s">
        <v>151</v>
      </c>
    </row>
    <row r="176" s="13" customFormat="1">
      <c r="A176" s="13"/>
      <c r="B176" s="224"/>
      <c r="C176" s="225"/>
      <c r="D176" s="226" t="s">
        <v>155</v>
      </c>
      <c r="E176" s="227" t="s">
        <v>19</v>
      </c>
      <c r="F176" s="228" t="s">
        <v>276</v>
      </c>
      <c r="G176" s="225"/>
      <c r="H176" s="227" t="s">
        <v>19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155</v>
      </c>
      <c r="AU176" s="234" t="s">
        <v>151</v>
      </c>
      <c r="AV176" s="13" t="s">
        <v>79</v>
      </c>
      <c r="AW176" s="13" t="s">
        <v>33</v>
      </c>
      <c r="AX176" s="13" t="s">
        <v>71</v>
      </c>
      <c r="AY176" s="234" t="s">
        <v>143</v>
      </c>
    </row>
    <row r="177" s="14" customFormat="1">
      <c r="A177" s="14"/>
      <c r="B177" s="235"/>
      <c r="C177" s="236"/>
      <c r="D177" s="226" t="s">
        <v>155</v>
      </c>
      <c r="E177" s="237" t="s">
        <v>19</v>
      </c>
      <c r="F177" s="238" t="s">
        <v>157</v>
      </c>
      <c r="G177" s="236"/>
      <c r="H177" s="239">
        <v>32.875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5" t="s">
        <v>155</v>
      </c>
      <c r="AU177" s="245" t="s">
        <v>151</v>
      </c>
      <c r="AV177" s="14" t="s">
        <v>151</v>
      </c>
      <c r="AW177" s="14" t="s">
        <v>33</v>
      </c>
      <c r="AX177" s="14" t="s">
        <v>79</v>
      </c>
      <c r="AY177" s="245" t="s">
        <v>143</v>
      </c>
    </row>
    <row r="178" s="2" customFormat="1" ht="24.15" customHeight="1">
      <c r="A178" s="40"/>
      <c r="B178" s="41"/>
      <c r="C178" s="258" t="s">
        <v>277</v>
      </c>
      <c r="D178" s="258" t="s">
        <v>217</v>
      </c>
      <c r="E178" s="259" t="s">
        <v>278</v>
      </c>
      <c r="F178" s="260" t="s">
        <v>279</v>
      </c>
      <c r="G178" s="261" t="s">
        <v>148</v>
      </c>
      <c r="H178" s="262">
        <v>3.2879999999999998</v>
      </c>
      <c r="I178" s="263"/>
      <c r="J178" s="264">
        <f>ROUND(I178*H178,2)</f>
        <v>0</v>
      </c>
      <c r="K178" s="260" t="s">
        <v>149</v>
      </c>
      <c r="L178" s="265"/>
      <c r="M178" s="266" t="s">
        <v>19</v>
      </c>
      <c r="N178" s="267" t="s">
        <v>43</v>
      </c>
      <c r="O178" s="86"/>
      <c r="P178" s="215">
        <f>O178*H178</f>
        <v>0</v>
      </c>
      <c r="Q178" s="215">
        <v>0.114</v>
      </c>
      <c r="R178" s="215">
        <f>Q178*H178</f>
        <v>0.374832</v>
      </c>
      <c r="S178" s="215">
        <v>0</v>
      </c>
      <c r="T178" s="216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17" t="s">
        <v>196</v>
      </c>
      <c r="AT178" s="217" t="s">
        <v>217</v>
      </c>
      <c r="AU178" s="217" t="s">
        <v>151</v>
      </c>
      <c r="AY178" s="19" t="s">
        <v>143</v>
      </c>
      <c r="BE178" s="218">
        <f>IF(N178="základní",J178,0)</f>
        <v>0</v>
      </c>
      <c r="BF178" s="218">
        <f>IF(N178="snížená",J178,0)</f>
        <v>0</v>
      </c>
      <c r="BG178" s="218">
        <f>IF(N178="zákl. přenesená",J178,0)</f>
        <v>0</v>
      </c>
      <c r="BH178" s="218">
        <f>IF(N178="sníž. přenesená",J178,0)</f>
        <v>0</v>
      </c>
      <c r="BI178" s="218">
        <f>IF(N178="nulová",J178,0)</f>
        <v>0</v>
      </c>
      <c r="BJ178" s="19" t="s">
        <v>151</v>
      </c>
      <c r="BK178" s="218">
        <f>ROUND(I178*H178,2)</f>
        <v>0</v>
      </c>
      <c r="BL178" s="19" t="s">
        <v>150</v>
      </c>
      <c r="BM178" s="217" t="s">
        <v>280</v>
      </c>
    </row>
    <row r="179" s="13" customFormat="1">
      <c r="A179" s="13"/>
      <c r="B179" s="224"/>
      <c r="C179" s="225"/>
      <c r="D179" s="226" t="s">
        <v>155</v>
      </c>
      <c r="E179" s="227" t="s">
        <v>19</v>
      </c>
      <c r="F179" s="228" t="s">
        <v>276</v>
      </c>
      <c r="G179" s="225"/>
      <c r="H179" s="227" t="s">
        <v>19</v>
      </c>
      <c r="I179" s="229"/>
      <c r="J179" s="225"/>
      <c r="K179" s="225"/>
      <c r="L179" s="230"/>
      <c r="M179" s="231"/>
      <c r="N179" s="232"/>
      <c r="O179" s="232"/>
      <c r="P179" s="232"/>
      <c r="Q179" s="232"/>
      <c r="R179" s="232"/>
      <c r="S179" s="232"/>
      <c r="T179" s="23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4" t="s">
        <v>155</v>
      </c>
      <c r="AU179" s="234" t="s">
        <v>151</v>
      </c>
      <c r="AV179" s="13" t="s">
        <v>79</v>
      </c>
      <c r="AW179" s="13" t="s">
        <v>33</v>
      </c>
      <c r="AX179" s="13" t="s">
        <v>71</v>
      </c>
      <c r="AY179" s="234" t="s">
        <v>143</v>
      </c>
    </row>
    <row r="180" s="14" customFormat="1">
      <c r="A180" s="14"/>
      <c r="B180" s="235"/>
      <c r="C180" s="236"/>
      <c r="D180" s="226" t="s">
        <v>155</v>
      </c>
      <c r="E180" s="237" t="s">
        <v>19</v>
      </c>
      <c r="F180" s="238" t="s">
        <v>157</v>
      </c>
      <c r="G180" s="236"/>
      <c r="H180" s="239">
        <v>32.875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5" t="s">
        <v>155</v>
      </c>
      <c r="AU180" s="245" t="s">
        <v>151</v>
      </c>
      <c r="AV180" s="14" t="s">
        <v>151</v>
      </c>
      <c r="AW180" s="14" t="s">
        <v>33</v>
      </c>
      <c r="AX180" s="14" t="s">
        <v>79</v>
      </c>
      <c r="AY180" s="245" t="s">
        <v>143</v>
      </c>
    </row>
    <row r="181" s="14" customFormat="1">
      <c r="A181" s="14"/>
      <c r="B181" s="235"/>
      <c r="C181" s="236"/>
      <c r="D181" s="226" t="s">
        <v>155</v>
      </c>
      <c r="E181" s="236"/>
      <c r="F181" s="238" t="s">
        <v>281</v>
      </c>
      <c r="G181" s="236"/>
      <c r="H181" s="239">
        <v>3.2879999999999998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5" t="s">
        <v>155</v>
      </c>
      <c r="AU181" s="245" t="s">
        <v>151</v>
      </c>
      <c r="AV181" s="14" t="s">
        <v>151</v>
      </c>
      <c r="AW181" s="14" t="s">
        <v>4</v>
      </c>
      <c r="AX181" s="14" t="s">
        <v>79</v>
      </c>
      <c r="AY181" s="245" t="s">
        <v>143</v>
      </c>
    </row>
    <row r="182" s="12" customFormat="1" ht="22.8" customHeight="1">
      <c r="A182" s="12"/>
      <c r="B182" s="190"/>
      <c r="C182" s="191"/>
      <c r="D182" s="192" t="s">
        <v>70</v>
      </c>
      <c r="E182" s="204" t="s">
        <v>182</v>
      </c>
      <c r="F182" s="204" t="s">
        <v>282</v>
      </c>
      <c r="G182" s="191"/>
      <c r="H182" s="191"/>
      <c r="I182" s="194"/>
      <c r="J182" s="205">
        <f>BK182</f>
        <v>0</v>
      </c>
      <c r="K182" s="191"/>
      <c r="L182" s="196"/>
      <c r="M182" s="197"/>
      <c r="N182" s="198"/>
      <c r="O182" s="198"/>
      <c r="P182" s="199">
        <f>SUM(P183:P355)</f>
        <v>0</v>
      </c>
      <c r="Q182" s="198"/>
      <c r="R182" s="199">
        <f>SUM(R183:R355)</f>
        <v>95.112547955199972</v>
      </c>
      <c r="S182" s="198"/>
      <c r="T182" s="200">
        <f>SUM(T183:T355)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01" t="s">
        <v>79</v>
      </c>
      <c r="AT182" s="202" t="s">
        <v>70</v>
      </c>
      <c r="AU182" s="202" t="s">
        <v>79</v>
      </c>
      <c r="AY182" s="201" t="s">
        <v>143</v>
      </c>
      <c r="BK182" s="203">
        <f>SUM(BK183:BK355)</f>
        <v>0</v>
      </c>
    </row>
    <row r="183" s="2" customFormat="1" ht="49.05" customHeight="1">
      <c r="A183" s="40"/>
      <c r="B183" s="41"/>
      <c r="C183" s="206" t="s">
        <v>7</v>
      </c>
      <c r="D183" s="206" t="s">
        <v>145</v>
      </c>
      <c r="E183" s="207" t="s">
        <v>283</v>
      </c>
      <c r="F183" s="208" t="s">
        <v>284</v>
      </c>
      <c r="G183" s="209" t="s">
        <v>148</v>
      </c>
      <c r="H183" s="210">
        <v>303.81999999999999</v>
      </c>
      <c r="I183" s="211"/>
      <c r="J183" s="212">
        <f>ROUND(I183*H183,2)</f>
        <v>0</v>
      </c>
      <c r="K183" s="208" t="s">
        <v>149</v>
      </c>
      <c r="L183" s="46"/>
      <c r="M183" s="213" t="s">
        <v>19</v>
      </c>
      <c r="N183" s="214" t="s">
        <v>43</v>
      </c>
      <c r="O183" s="86"/>
      <c r="P183" s="215">
        <f>O183*H183</f>
        <v>0</v>
      </c>
      <c r="Q183" s="215">
        <v>0.017330000000000002</v>
      </c>
      <c r="R183" s="215">
        <f>Q183*H183</f>
        <v>5.2652006</v>
      </c>
      <c r="S183" s="215">
        <v>0</v>
      </c>
      <c r="T183" s="216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17" t="s">
        <v>150</v>
      </c>
      <c r="AT183" s="217" t="s">
        <v>145</v>
      </c>
      <c r="AU183" s="217" t="s">
        <v>151</v>
      </c>
      <c r="AY183" s="19" t="s">
        <v>143</v>
      </c>
      <c r="BE183" s="218">
        <f>IF(N183="základní",J183,0)</f>
        <v>0</v>
      </c>
      <c r="BF183" s="218">
        <f>IF(N183="snížená",J183,0)</f>
        <v>0</v>
      </c>
      <c r="BG183" s="218">
        <f>IF(N183="zákl. přenesená",J183,0)</f>
        <v>0</v>
      </c>
      <c r="BH183" s="218">
        <f>IF(N183="sníž. přenesená",J183,0)</f>
        <v>0</v>
      </c>
      <c r="BI183" s="218">
        <f>IF(N183="nulová",J183,0)</f>
        <v>0</v>
      </c>
      <c r="BJ183" s="19" t="s">
        <v>151</v>
      </c>
      <c r="BK183" s="218">
        <f>ROUND(I183*H183,2)</f>
        <v>0</v>
      </c>
      <c r="BL183" s="19" t="s">
        <v>150</v>
      </c>
      <c r="BM183" s="217" t="s">
        <v>285</v>
      </c>
    </row>
    <row r="184" s="2" customFormat="1">
      <c r="A184" s="40"/>
      <c r="B184" s="41"/>
      <c r="C184" s="42"/>
      <c r="D184" s="219" t="s">
        <v>153</v>
      </c>
      <c r="E184" s="42"/>
      <c r="F184" s="220" t="s">
        <v>286</v>
      </c>
      <c r="G184" s="42"/>
      <c r="H184" s="42"/>
      <c r="I184" s="221"/>
      <c r="J184" s="42"/>
      <c r="K184" s="42"/>
      <c r="L184" s="46"/>
      <c r="M184" s="222"/>
      <c r="N184" s="223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153</v>
      </c>
      <c r="AU184" s="19" t="s">
        <v>151</v>
      </c>
    </row>
    <row r="185" s="13" customFormat="1">
      <c r="A185" s="13"/>
      <c r="B185" s="224"/>
      <c r="C185" s="225"/>
      <c r="D185" s="226" t="s">
        <v>155</v>
      </c>
      <c r="E185" s="227" t="s">
        <v>19</v>
      </c>
      <c r="F185" s="228" t="s">
        <v>287</v>
      </c>
      <c r="G185" s="225"/>
      <c r="H185" s="227" t="s">
        <v>19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155</v>
      </c>
      <c r="AU185" s="234" t="s">
        <v>151</v>
      </c>
      <c r="AV185" s="13" t="s">
        <v>79</v>
      </c>
      <c r="AW185" s="13" t="s">
        <v>33</v>
      </c>
      <c r="AX185" s="13" t="s">
        <v>71</v>
      </c>
      <c r="AY185" s="234" t="s">
        <v>143</v>
      </c>
    </row>
    <row r="186" s="14" customFormat="1">
      <c r="A186" s="14"/>
      <c r="B186" s="235"/>
      <c r="C186" s="236"/>
      <c r="D186" s="226" t="s">
        <v>155</v>
      </c>
      <c r="E186" s="237" t="s">
        <v>19</v>
      </c>
      <c r="F186" s="238" t="s">
        <v>288</v>
      </c>
      <c r="G186" s="236"/>
      <c r="H186" s="239">
        <v>303.81999999999999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45" t="s">
        <v>155</v>
      </c>
      <c r="AU186" s="245" t="s">
        <v>151</v>
      </c>
      <c r="AV186" s="14" t="s">
        <v>151</v>
      </c>
      <c r="AW186" s="14" t="s">
        <v>33</v>
      </c>
      <c r="AX186" s="14" t="s">
        <v>79</v>
      </c>
      <c r="AY186" s="245" t="s">
        <v>143</v>
      </c>
    </row>
    <row r="187" s="2" customFormat="1" ht="44.25" customHeight="1">
      <c r="A187" s="40"/>
      <c r="B187" s="41"/>
      <c r="C187" s="206" t="s">
        <v>289</v>
      </c>
      <c r="D187" s="206" t="s">
        <v>145</v>
      </c>
      <c r="E187" s="207" t="s">
        <v>290</v>
      </c>
      <c r="F187" s="208" t="s">
        <v>291</v>
      </c>
      <c r="G187" s="209" t="s">
        <v>148</v>
      </c>
      <c r="H187" s="210">
        <v>43.543999999999997</v>
      </c>
      <c r="I187" s="211"/>
      <c r="J187" s="212">
        <f>ROUND(I187*H187,2)</f>
        <v>0</v>
      </c>
      <c r="K187" s="208" t="s">
        <v>149</v>
      </c>
      <c r="L187" s="46"/>
      <c r="M187" s="213" t="s">
        <v>19</v>
      </c>
      <c r="N187" s="214" t="s">
        <v>43</v>
      </c>
      <c r="O187" s="86"/>
      <c r="P187" s="215">
        <f>O187*H187</f>
        <v>0</v>
      </c>
      <c r="Q187" s="215">
        <v>0.017330000000000002</v>
      </c>
      <c r="R187" s="215">
        <f>Q187*H187</f>
        <v>0.75461752000000004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150</v>
      </c>
      <c r="AT187" s="217" t="s">
        <v>145</v>
      </c>
      <c r="AU187" s="217" t="s">
        <v>151</v>
      </c>
      <c r="AY187" s="19" t="s">
        <v>143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151</v>
      </c>
      <c r="BK187" s="218">
        <f>ROUND(I187*H187,2)</f>
        <v>0</v>
      </c>
      <c r="BL187" s="19" t="s">
        <v>150</v>
      </c>
      <c r="BM187" s="217" t="s">
        <v>292</v>
      </c>
    </row>
    <row r="188" s="2" customFormat="1">
      <c r="A188" s="40"/>
      <c r="B188" s="41"/>
      <c r="C188" s="42"/>
      <c r="D188" s="219" t="s">
        <v>153</v>
      </c>
      <c r="E188" s="42"/>
      <c r="F188" s="220" t="s">
        <v>293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153</v>
      </c>
      <c r="AU188" s="19" t="s">
        <v>151</v>
      </c>
    </row>
    <row r="189" s="14" customFormat="1">
      <c r="A189" s="14"/>
      <c r="B189" s="235"/>
      <c r="C189" s="236"/>
      <c r="D189" s="226" t="s">
        <v>155</v>
      </c>
      <c r="E189" s="237" t="s">
        <v>19</v>
      </c>
      <c r="F189" s="238" t="s">
        <v>294</v>
      </c>
      <c r="G189" s="236"/>
      <c r="H189" s="239">
        <v>29.544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5" t="s">
        <v>155</v>
      </c>
      <c r="AU189" s="245" t="s">
        <v>151</v>
      </c>
      <c r="AV189" s="14" t="s">
        <v>151</v>
      </c>
      <c r="AW189" s="14" t="s">
        <v>33</v>
      </c>
      <c r="AX189" s="14" t="s">
        <v>71</v>
      </c>
      <c r="AY189" s="245" t="s">
        <v>143</v>
      </c>
    </row>
    <row r="190" s="14" customFormat="1">
      <c r="A190" s="14"/>
      <c r="B190" s="235"/>
      <c r="C190" s="236"/>
      <c r="D190" s="226" t="s">
        <v>155</v>
      </c>
      <c r="E190" s="237" t="s">
        <v>19</v>
      </c>
      <c r="F190" s="238" t="s">
        <v>295</v>
      </c>
      <c r="G190" s="236"/>
      <c r="H190" s="239">
        <v>14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5" t="s">
        <v>155</v>
      </c>
      <c r="AU190" s="245" t="s">
        <v>151</v>
      </c>
      <c r="AV190" s="14" t="s">
        <v>151</v>
      </c>
      <c r="AW190" s="14" t="s">
        <v>33</v>
      </c>
      <c r="AX190" s="14" t="s">
        <v>71</v>
      </c>
      <c r="AY190" s="245" t="s">
        <v>143</v>
      </c>
    </row>
    <row r="191" s="15" customFormat="1">
      <c r="A191" s="15"/>
      <c r="B191" s="246"/>
      <c r="C191" s="247"/>
      <c r="D191" s="226" t="s">
        <v>155</v>
      </c>
      <c r="E191" s="248" t="s">
        <v>19</v>
      </c>
      <c r="F191" s="249" t="s">
        <v>171</v>
      </c>
      <c r="G191" s="247"/>
      <c r="H191" s="250">
        <v>43.543999999999997</v>
      </c>
      <c r="I191" s="251"/>
      <c r="J191" s="247"/>
      <c r="K191" s="247"/>
      <c r="L191" s="252"/>
      <c r="M191" s="253"/>
      <c r="N191" s="254"/>
      <c r="O191" s="254"/>
      <c r="P191" s="254"/>
      <c r="Q191" s="254"/>
      <c r="R191" s="254"/>
      <c r="S191" s="254"/>
      <c r="T191" s="25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6" t="s">
        <v>155</v>
      </c>
      <c r="AU191" s="256" t="s">
        <v>151</v>
      </c>
      <c r="AV191" s="15" t="s">
        <v>150</v>
      </c>
      <c r="AW191" s="15" t="s">
        <v>33</v>
      </c>
      <c r="AX191" s="15" t="s">
        <v>79</v>
      </c>
      <c r="AY191" s="256" t="s">
        <v>143</v>
      </c>
    </row>
    <row r="192" s="2" customFormat="1" ht="24.15" customHeight="1">
      <c r="A192" s="40"/>
      <c r="B192" s="41"/>
      <c r="C192" s="206" t="s">
        <v>296</v>
      </c>
      <c r="D192" s="206" t="s">
        <v>145</v>
      </c>
      <c r="E192" s="207" t="s">
        <v>297</v>
      </c>
      <c r="F192" s="208" t="s">
        <v>298</v>
      </c>
      <c r="G192" s="209" t="s">
        <v>148</v>
      </c>
      <c r="H192" s="210">
        <v>61.880000000000003</v>
      </c>
      <c r="I192" s="211"/>
      <c r="J192" s="212">
        <f>ROUND(I192*H192,2)</f>
        <v>0</v>
      </c>
      <c r="K192" s="208" t="s">
        <v>149</v>
      </c>
      <c r="L192" s="46"/>
      <c r="M192" s="213" t="s">
        <v>19</v>
      </c>
      <c r="N192" s="214" t="s">
        <v>43</v>
      </c>
      <c r="O192" s="86"/>
      <c r="P192" s="215">
        <f>O192*H192</f>
        <v>0</v>
      </c>
      <c r="Q192" s="215">
        <v>0.033579999999999999</v>
      </c>
      <c r="R192" s="215">
        <f>Q192*H192</f>
        <v>2.0779304000000001</v>
      </c>
      <c r="S192" s="215">
        <v>0</v>
      </c>
      <c r="T192" s="216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17" t="s">
        <v>150</v>
      </c>
      <c r="AT192" s="217" t="s">
        <v>145</v>
      </c>
      <c r="AU192" s="217" t="s">
        <v>151</v>
      </c>
      <c r="AY192" s="19" t="s">
        <v>143</v>
      </c>
      <c r="BE192" s="218">
        <f>IF(N192="základní",J192,0)</f>
        <v>0</v>
      </c>
      <c r="BF192" s="218">
        <f>IF(N192="snížená",J192,0)</f>
        <v>0</v>
      </c>
      <c r="BG192" s="218">
        <f>IF(N192="zákl. přenesená",J192,0)</f>
        <v>0</v>
      </c>
      <c r="BH192" s="218">
        <f>IF(N192="sníž. přenesená",J192,0)</f>
        <v>0</v>
      </c>
      <c r="BI192" s="218">
        <f>IF(N192="nulová",J192,0)</f>
        <v>0</v>
      </c>
      <c r="BJ192" s="19" t="s">
        <v>151</v>
      </c>
      <c r="BK192" s="218">
        <f>ROUND(I192*H192,2)</f>
        <v>0</v>
      </c>
      <c r="BL192" s="19" t="s">
        <v>150</v>
      </c>
      <c r="BM192" s="217" t="s">
        <v>299</v>
      </c>
    </row>
    <row r="193" s="2" customFormat="1">
      <c r="A193" s="40"/>
      <c r="B193" s="41"/>
      <c r="C193" s="42"/>
      <c r="D193" s="219" t="s">
        <v>153</v>
      </c>
      <c r="E193" s="42"/>
      <c r="F193" s="220" t="s">
        <v>300</v>
      </c>
      <c r="G193" s="42"/>
      <c r="H193" s="42"/>
      <c r="I193" s="221"/>
      <c r="J193" s="42"/>
      <c r="K193" s="42"/>
      <c r="L193" s="46"/>
      <c r="M193" s="222"/>
      <c r="N193" s="223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153</v>
      </c>
      <c r="AU193" s="19" t="s">
        <v>151</v>
      </c>
    </row>
    <row r="194" s="13" customFormat="1">
      <c r="A194" s="13"/>
      <c r="B194" s="224"/>
      <c r="C194" s="225"/>
      <c r="D194" s="226" t="s">
        <v>155</v>
      </c>
      <c r="E194" s="227" t="s">
        <v>19</v>
      </c>
      <c r="F194" s="228" t="s">
        <v>301</v>
      </c>
      <c r="G194" s="225"/>
      <c r="H194" s="227" t="s">
        <v>19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155</v>
      </c>
      <c r="AU194" s="234" t="s">
        <v>151</v>
      </c>
      <c r="AV194" s="13" t="s">
        <v>79</v>
      </c>
      <c r="AW194" s="13" t="s">
        <v>33</v>
      </c>
      <c r="AX194" s="13" t="s">
        <v>71</v>
      </c>
      <c r="AY194" s="234" t="s">
        <v>143</v>
      </c>
    </row>
    <row r="195" s="14" customFormat="1">
      <c r="A195" s="14"/>
      <c r="B195" s="235"/>
      <c r="C195" s="236"/>
      <c r="D195" s="226" t="s">
        <v>155</v>
      </c>
      <c r="E195" s="237" t="s">
        <v>19</v>
      </c>
      <c r="F195" s="238" t="s">
        <v>302</v>
      </c>
      <c r="G195" s="236"/>
      <c r="H195" s="239">
        <v>61.880000000000003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5" t="s">
        <v>155</v>
      </c>
      <c r="AU195" s="245" t="s">
        <v>151</v>
      </c>
      <c r="AV195" s="14" t="s">
        <v>151</v>
      </c>
      <c r="AW195" s="14" t="s">
        <v>33</v>
      </c>
      <c r="AX195" s="14" t="s">
        <v>79</v>
      </c>
      <c r="AY195" s="245" t="s">
        <v>143</v>
      </c>
    </row>
    <row r="196" s="2" customFormat="1" ht="24.15" customHeight="1">
      <c r="A196" s="40"/>
      <c r="B196" s="41"/>
      <c r="C196" s="206" t="s">
        <v>303</v>
      </c>
      <c r="D196" s="206" t="s">
        <v>145</v>
      </c>
      <c r="E196" s="207" t="s">
        <v>304</v>
      </c>
      <c r="F196" s="208" t="s">
        <v>305</v>
      </c>
      <c r="G196" s="209" t="s">
        <v>148</v>
      </c>
      <c r="H196" s="210">
        <v>787.77599999999995</v>
      </c>
      <c r="I196" s="211"/>
      <c r="J196" s="212">
        <f>ROUND(I196*H196,2)</f>
        <v>0</v>
      </c>
      <c r="K196" s="208" t="s">
        <v>149</v>
      </c>
      <c r="L196" s="46"/>
      <c r="M196" s="213" t="s">
        <v>19</v>
      </c>
      <c r="N196" s="214" t="s">
        <v>43</v>
      </c>
      <c r="O196" s="86"/>
      <c r="P196" s="215">
        <f>O196*H196</f>
        <v>0</v>
      </c>
      <c r="Q196" s="215">
        <v>0.00025999999999999998</v>
      </c>
      <c r="R196" s="215">
        <f>Q196*H196</f>
        <v>0.20482175999999996</v>
      </c>
      <c r="S196" s="215">
        <v>0</v>
      </c>
      <c r="T196" s="216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7" t="s">
        <v>150</v>
      </c>
      <c r="AT196" s="217" t="s">
        <v>145</v>
      </c>
      <c r="AU196" s="217" t="s">
        <v>151</v>
      </c>
      <c r="AY196" s="19" t="s">
        <v>143</v>
      </c>
      <c r="BE196" s="218">
        <f>IF(N196="základní",J196,0)</f>
        <v>0</v>
      </c>
      <c r="BF196" s="218">
        <f>IF(N196="snížená",J196,0)</f>
        <v>0</v>
      </c>
      <c r="BG196" s="218">
        <f>IF(N196="zákl. přenesená",J196,0)</f>
        <v>0</v>
      </c>
      <c r="BH196" s="218">
        <f>IF(N196="sníž. přenesená",J196,0)</f>
        <v>0</v>
      </c>
      <c r="BI196" s="218">
        <f>IF(N196="nulová",J196,0)</f>
        <v>0</v>
      </c>
      <c r="BJ196" s="19" t="s">
        <v>151</v>
      </c>
      <c r="BK196" s="218">
        <f>ROUND(I196*H196,2)</f>
        <v>0</v>
      </c>
      <c r="BL196" s="19" t="s">
        <v>150</v>
      </c>
      <c r="BM196" s="217" t="s">
        <v>306</v>
      </c>
    </row>
    <row r="197" s="2" customFormat="1">
      <c r="A197" s="40"/>
      <c r="B197" s="41"/>
      <c r="C197" s="42"/>
      <c r="D197" s="219" t="s">
        <v>153</v>
      </c>
      <c r="E197" s="42"/>
      <c r="F197" s="220" t="s">
        <v>307</v>
      </c>
      <c r="G197" s="42"/>
      <c r="H197" s="42"/>
      <c r="I197" s="221"/>
      <c r="J197" s="42"/>
      <c r="K197" s="42"/>
      <c r="L197" s="46"/>
      <c r="M197" s="222"/>
      <c r="N197" s="223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153</v>
      </c>
      <c r="AU197" s="19" t="s">
        <v>151</v>
      </c>
    </row>
    <row r="198" s="13" customFormat="1">
      <c r="A198" s="13"/>
      <c r="B198" s="224"/>
      <c r="C198" s="225"/>
      <c r="D198" s="226" t="s">
        <v>155</v>
      </c>
      <c r="E198" s="227" t="s">
        <v>19</v>
      </c>
      <c r="F198" s="228" t="s">
        <v>308</v>
      </c>
      <c r="G198" s="225"/>
      <c r="H198" s="227" t="s">
        <v>19</v>
      </c>
      <c r="I198" s="229"/>
      <c r="J198" s="225"/>
      <c r="K198" s="225"/>
      <c r="L198" s="230"/>
      <c r="M198" s="231"/>
      <c r="N198" s="232"/>
      <c r="O198" s="232"/>
      <c r="P198" s="232"/>
      <c r="Q198" s="232"/>
      <c r="R198" s="232"/>
      <c r="S198" s="232"/>
      <c r="T198" s="23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4" t="s">
        <v>155</v>
      </c>
      <c r="AU198" s="234" t="s">
        <v>151</v>
      </c>
      <c r="AV198" s="13" t="s">
        <v>79</v>
      </c>
      <c r="AW198" s="13" t="s">
        <v>33</v>
      </c>
      <c r="AX198" s="13" t="s">
        <v>71</v>
      </c>
      <c r="AY198" s="234" t="s">
        <v>143</v>
      </c>
    </row>
    <row r="199" s="14" customFormat="1">
      <c r="A199" s="14"/>
      <c r="B199" s="235"/>
      <c r="C199" s="236"/>
      <c r="D199" s="226" t="s">
        <v>155</v>
      </c>
      <c r="E199" s="237" t="s">
        <v>19</v>
      </c>
      <c r="F199" s="238" t="s">
        <v>309</v>
      </c>
      <c r="G199" s="236"/>
      <c r="H199" s="239">
        <v>607.63999999999999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5" t="s">
        <v>155</v>
      </c>
      <c r="AU199" s="245" t="s">
        <v>151</v>
      </c>
      <c r="AV199" s="14" t="s">
        <v>151</v>
      </c>
      <c r="AW199" s="14" t="s">
        <v>33</v>
      </c>
      <c r="AX199" s="14" t="s">
        <v>71</v>
      </c>
      <c r="AY199" s="245" t="s">
        <v>143</v>
      </c>
    </row>
    <row r="200" s="13" customFormat="1">
      <c r="A200" s="13"/>
      <c r="B200" s="224"/>
      <c r="C200" s="225"/>
      <c r="D200" s="226" t="s">
        <v>155</v>
      </c>
      <c r="E200" s="227" t="s">
        <v>19</v>
      </c>
      <c r="F200" s="228" t="s">
        <v>310</v>
      </c>
      <c r="G200" s="225"/>
      <c r="H200" s="227" t="s">
        <v>19</v>
      </c>
      <c r="I200" s="229"/>
      <c r="J200" s="225"/>
      <c r="K200" s="225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155</v>
      </c>
      <c r="AU200" s="234" t="s">
        <v>151</v>
      </c>
      <c r="AV200" s="13" t="s">
        <v>79</v>
      </c>
      <c r="AW200" s="13" t="s">
        <v>33</v>
      </c>
      <c r="AX200" s="13" t="s">
        <v>71</v>
      </c>
      <c r="AY200" s="234" t="s">
        <v>143</v>
      </c>
    </row>
    <row r="201" s="14" customFormat="1">
      <c r="A201" s="14"/>
      <c r="B201" s="235"/>
      <c r="C201" s="236"/>
      <c r="D201" s="226" t="s">
        <v>155</v>
      </c>
      <c r="E201" s="237" t="s">
        <v>19</v>
      </c>
      <c r="F201" s="238" t="s">
        <v>311</v>
      </c>
      <c r="G201" s="236"/>
      <c r="H201" s="239">
        <v>180.136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5" t="s">
        <v>155</v>
      </c>
      <c r="AU201" s="245" t="s">
        <v>151</v>
      </c>
      <c r="AV201" s="14" t="s">
        <v>151</v>
      </c>
      <c r="AW201" s="14" t="s">
        <v>33</v>
      </c>
      <c r="AX201" s="14" t="s">
        <v>71</v>
      </c>
      <c r="AY201" s="245" t="s">
        <v>143</v>
      </c>
    </row>
    <row r="202" s="15" customFormat="1">
      <c r="A202" s="15"/>
      <c r="B202" s="246"/>
      <c r="C202" s="247"/>
      <c r="D202" s="226" t="s">
        <v>155</v>
      </c>
      <c r="E202" s="248" t="s">
        <v>19</v>
      </c>
      <c r="F202" s="249" t="s">
        <v>171</v>
      </c>
      <c r="G202" s="247"/>
      <c r="H202" s="250">
        <v>787.77599999999995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6" t="s">
        <v>155</v>
      </c>
      <c r="AU202" s="256" t="s">
        <v>151</v>
      </c>
      <c r="AV202" s="15" t="s">
        <v>150</v>
      </c>
      <c r="AW202" s="15" t="s">
        <v>33</v>
      </c>
      <c r="AX202" s="15" t="s">
        <v>79</v>
      </c>
      <c r="AY202" s="256" t="s">
        <v>143</v>
      </c>
    </row>
    <row r="203" s="2" customFormat="1" ht="37.8" customHeight="1">
      <c r="A203" s="40"/>
      <c r="B203" s="41"/>
      <c r="C203" s="206" t="s">
        <v>312</v>
      </c>
      <c r="D203" s="206" t="s">
        <v>145</v>
      </c>
      <c r="E203" s="207" t="s">
        <v>313</v>
      </c>
      <c r="F203" s="208" t="s">
        <v>314</v>
      </c>
      <c r="G203" s="209" t="s">
        <v>148</v>
      </c>
      <c r="H203" s="210">
        <v>303.81999999999999</v>
      </c>
      <c r="I203" s="211"/>
      <c r="J203" s="212">
        <f>ROUND(I203*H203,2)</f>
        <v>0</v>
      </c>
      <c r="K203" s="208" t="s">
        <v>149</v>
      </c>
      <c r="L203" s="46"/>
      <c r="M203" s="213" t="s">
        <v>19</v>
      </c>
      <c r="N203" s="214" t="s">
        <v>43</v>
      </c>
      <c r="O203" s="86"/>
      <c r="P203" s="215">
        <f>O203*H203</f>
        <v>0</v>
      </c>
      <c r="Q203" s="215">
        <v>0.0043800000000000002</v>
      </c>
      <c r="R203" s="215">
        <f>Q203*H203</f>
        <v>1.3307316</v>
      </c>
      <c r="S203" s="215">
        <v>0</v>
      </c>
      <c r="T203" s="216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17" t="s">
        <v>150</v>
      </c>
      <c r="AT203" s="217" t="s">
        <v>145</v>
      </c>
      <c r="AU203" s="217" t="s">
        <v>151</v>
      </c>
      <c r="AY203" s="19" t="s">
        <v>143</v>
      </c>
      <c r="BE203" s="218">
        <f>IF(N203="základní",J203,0)</f>
        <v>0</v>
      </c>
      <c r="BF203" s="218">
        <f>IF(N203="snížená",J203,0)</f>
        <v>0</v>
      </c>
      <c r="BG203" s="218">
        <f>IF(N203="zákl. přenesená",J203,0)</f>
        <v>0</v>
      </c>
      <c r="BH203" s="218">
        <f>IF(N203="sníž. přenesená",J203,0)</f>
        <v>0</v>
      </c>
      <c r="BI203" s="218">
        <f>IF(N203="nulová",J203,0)</f>
        <v>0</v>
      </c>
      <c r="BJ203" s="19" t="s">
        <v>151</v>
      </c>
      <c r="BK203" s="218">
        <f>ROUND(I203*H203,2)</f>
        <v>0</v>
      </c>
      <c r="BL203" s="19" t="s">
        <v>150</v>
      </c>
      <c r="BM203" s="217" t="s">
        <v>315</v>
      </c>
    </row>
    <row r="204" s="2" customFormat="1">
      <c r="A204" s="40"/>
      <c r="B204" s="41"/>
      <c r="C204" s="42"/>
      <c r="D204" s="219" t="s">
        <v>153</v>
      </c>
      <c r="E204" s="42"/>
      <c r="F204" s="220" t="s">
        <v>316</v>
      </c>
      <c r="G204" s="42"/>
      <c r="H204" s="42"/>
      <c r="I204" s="221"/>
      <c r="J204" s="42"/>
      <c r="K204" s="42"/>
      <c r="L204" s="46"/>
      <c r="M204" s="222"/>
      <c r="N204" s="223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153</v>
      </c>
      <c r="AU204" s="19" t="s">
        <v>151</v>
      </c>
    </row>
    <row r="205" s="13" customFormat="1">
      <c r="A205" s="13"/>
      <c r="B205" s="224"/>
      <c r="C205" s="225"/>
      <c r="D205" s="226" t="s">
        <v>155</v>
      </c>
      <c r="E205" s="227" t="s">
        <v>19</v>
      </c>
      <c r="F205" s="228" t="s">
        <v>287</v>
      </c>
      <c r="G205" s="225"/>
      <c r="H205" s="227" t="s">
        <v>19</v>
      </c>
      <c r="I205" s="229"/>
      <c r="J205" s="225"/>
      <c r="K205" s="225"/>
      <c r="L205" s="230"/>
      <c r="M205" s="231"/>
      <c r="N205" s="232"/>
      <c r="O205" s="232"/>
      <c r="P205" s="232"/>
      <c r="Q205" s="232"/>
      <c r="R205" s="232"/>
      <c r="S205" s="232"/>
      <c r="T205" s="23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4" t="s">
        <v>155</v>
      </c>
      <c r="AU205" s="234" t="s">
        <v>151</v>
      </c>
      <c r="AV205" s="13" t="s">
        <v>79</v>
      </c>
      <c r="AW205" s="13" t="s">
        <v>33</v>
      </c>
      <c r="AX205" s="13" t="s">
        <v>71</v>
      </c>
      <c r="AY205" s="234" t="s">
        <v>143</v>
      </c>
    </row>
    <row r="206" s="14" customFormat="1">
      <c r="A206" s="14"/>
      <c r="B206" s="235"/>
      <c r="C206" s="236"/>
      <c r="D206" s="226" t="s">
        <v>155</v>
      </c>
      <c r="E206" s="237" t="s">
        <v>19</v>
      </c>
      <c r="F206" s="238" t="s">
        <v>288</v>
      </c>
      <c r="G206" s="236"/>
      <c r="H206" s="239">
        <v>303.81999999999999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45" t="s">
        <v>155</v>
      </c>
      <c r="AU206" s="245" t="s">
        <v>151</v>
      </c>
      <c r="AV206" s="14" t="s">
        <v>151</v>
      </c>
      <c r="AW206" s="14" t="s">
        <v>33</v>
      </c>
      <c r="AX206" s="14" t="s">
        <v>79</v>
      </c>
      <c r="AY206" s="245" t="s">
        <v>143</v>
      </c>
    </row>
    <row r="207" s="2" customFormat="1" ht="78" customHeight="1">
      <c r="A207" s="40"/>
      <c r="B207" s="41"/>
      <c r="C207" s="206" t="s">
        <v>317</v>
      </c>
      <c r="D207" s="206" t="s">
        <v>145</v>
      </c>
      <c r="E207" s="207" t="s">
        <v>318</v>
      </c>
      <c r="F207" s="208" t="s">
        <v>319</v>
      </c>
      <c r="G207" s="209" t="s">
        <v>148</v>
      </c>
      <c r="H207" s="210">
        <v>180.136</v>
      </c>
      <c r="I207" s="211"/>
      <c r="J207" s="212">
        <f>ROUND(I207*H207,2)</f>
        <v>0</v>
      </c>
      <c r="K207" s="208" t="s">
        <v>149</v>
      </c>
      <c r="L207" s="46"/>
      <c r="M207" s="213" t="s">
        <v>19</v>
      </c>
      <c r="N207" s="214" t="s">
        <v>43</v>
      </c>
      <c r="O207" s="86"/>
      <c r="P207" s="215">
        <f>O207*H207</f>
        <v>0</v>
      </c>
      <c r="Q207" s="215">
        <v>0.0117</v>
      </c>
      <c r="R207" s="215">
        <f>Q207*H207</f>
        <v>2.1075911999999999</v>
      </c>
      <c r="S207" s="215">
        <v>0</v>
      </c>
      <c r="T207" s="216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17" t="s">
        <v>150</v>
      </c>
      <c r="AT207" s="217" t="s">
        <v>145</v>
      </c>
      <c r="AU207" s="217" t="s">
        <v>151</v>
      </c>
      <c r="AY207" s="19" t="s">
        <v>143</v>
      </c>
      <c r="BE207" s="218">
        <f>IF(N207="základní",J207,0)</f>
        <v>0</v>
      </c>
      <c r="BF207" s="218">
        <f>IF(N207="snížená",J207,0)</f>
        <v>0</v>
      </c>
      <c r="BG207" s="218">
        <f>IF(N207="zákl. přenesená",J207,0)</f>
        <v>0</v>
      </c>
      <c r="BH207" s="218">
        <f>IF(N207="sníž. přenesená",J207,0)</f>
        <v>0</v>
      </c>
      <c r="BI207" s="218">
        <f>IF(N207="nulová",J207,0)</f>
        <v>0</v>
      </c>
      <c r="BJ207" s="19" t="s">
        <v>151</v>
      </c>
      <c r="BK207" s="218">
        <f>ROUND(I207*H207,2)</f>
        <v>0</v>
      </c>
      <c r="BL207" s="19" t="s">
        <v>150</v>
      </c>
      <c r="BM207" s="217" t="s">
        <v>320</v>
      </c>
    </row>
    <row r="208" s="2" customFormat="1">
      <c r="A208" s="40"/>
      <c r="B208" s="41"/>
      <c r="C208" s="42"/>
      <c r="D208" s="219" t="s">
        <v>153</v>
      </c>
      <c r="E208" s="42"/>
      <c r="F208" s="220" t="s">
        <v>321</v>
      </c>
      <c r="G208" s="42"/>
      <c r="H208" s="42"/>
      <c r="I208" s="221"/>
      <c r="J208" s="42"/>
      <c r="K208" s="42"/>
      <c r="L208" s="46"/>
      <c r="M208" s="222"/>
      <c r="N208" s="223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153</v>
      </c>
      <c r="AU208" s="19" t="s">
        <v>151</v>
      </c>
    </row>
    <row r="209" s="2" customFormat="1">
      <c r="A209" s="40"/>
      <c r="B209" s="41"/>
      <c r="C209" s="42"/>
      <c r="D209" s="226" t="s">
        <v>213</v>
      </c>
      <c r="E209" s="42"/>
      <c r="F209" s="257" t="s">
        <v>322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213</v>
      </c>
      <c r="AU209" s="19" t="s">
        <v>151</v>
      </c>
    </row>
    <row r="210" s="13" customFormat="1">
      <c r="A210" s="13"/>
      <c r="B210" s="224"/>
      <c r="C210" s="225"/>
      <c r="D210" s="226" t="s">
        <v>155</v>
      </c>
      <c r="E210" s="227" t="s">
        <v>19</v>
      </c>
      <c r="F210" s="228" t="s">
        <v>323</v>
      </c>
      <c r="G210" s="225"/>
      <c r="H210" s="227" t="s">
        <v>19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4" t="s">
        <v>155</v>
      </c>
      <c r="AU210" s="234" t="s">
        <v>151</v>
      </c>
      <c r="AV210" s="13" t="s">
        <v>79</v>
      </c>
      <c r="AW210" s="13" t="s">
        <v>33</v>
      </c>
      <c r="AX210" s="13" t="s">
        <v>71</v>
      </c>
      <c r="AY210" s="234" t="s">
        <v>143</v>
      </c>
    </row>
    <row r="211" s="14" customFormat="1">
      <c r="A211" s="14"/>
      <c r="B211" s="235"/>
      <c r="C211" s="236"/>
      <c r="D211" s="226" t="s">
        <v>155</v>
      </c>
      <c r="E211" s="237" t="s">
        <v>19</v>
      </c>
      <c r="F211" s="238" t="s">
        <v>324</v>
      </c>
      <c r="G211" s="236"/>
      <c r="H211" s="239">
        <v>123.52200000000001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5" t="s">
        <v>155</v>
      </c>
      <c r="AU211" s="245" t="s">
        <v>151</v>
      </c>
      <c r="AV211" s="14" t="s">
        <v>151</v>
      </c>
      <c r="AW211" s="14" t="s">
        <v>33</v>
      </c>
      <c r="AX211" s="14" t="s">
        <v>71</v>
      </c>
      <c r="AY211" s="245" t="s">
        <v>143</v>
      </c>
    </row>
    <row r="212" s="14" customFormat="1">
      <c r="A212" s="14"/>
      <c r="B212" s="235"/>
      <c r="C212" s="236"/>
      <c r="D212" s="226" t="s">
        <v>155</v>
      </c>
      <c r="E212" s="237" t="s">
        <v>19</v>
      </c>
      <c r="F212" s="238" t="s">
        <v>325</v>
      </c>
      <c r="G212" s="236"/>
      <c r="H212" s="239">
        <v>56.613999999999997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5" t="s">
        <v>155</v>
      </c>
      <c r="AU212" s="245" t="s">
        <v>151</v>
      </c>
      <c r="AV212" s="14" t="s">
        <v>151</v>
      </c>
      <c r="AW212" s="14" t="s">
        <v>33</v>
      </c>
      <c r="AX212" s="14" t="s">
        <v>71</v>
      </c>
      <c r="AY212" s="245" t="s">
        <v>143</v>
      </c>
    </row>
    <row r="213" s="15" customFormat="1">
      <c r="A213" s="15"/>
      <c r="B213" s="246"/>
      <c r="C213" s="247"/>
      <c r="D213" s="226" t="s">
        <v>155</v>
      </c>
      <c r="E213" s="248" t="s">
        <v>19</v>
      </c>
      <c r="F213" s="249" t="s">
        <v>171</v>
      </c>
      <c r="G213" s="247"/>
      <c r="H213" s="250">
        <v>180.136</v>
      </c>
      <c r="I213" s="251"/>
      <c r="J213" s="247"/>
      <c r="K213" s="247"/>
      <c r="L213" s="252"/>
      <c r="M213" s="253"/>
      <c r="N213" s="254"/>
      <c r="O213" s="254"/>
      <c r="P213" s="254"/>
      <c r="Q213" s="254"/>
      <c r="R213" s="254"/>
      <c r="S213" s="254"/>
      <c r="T213" s="25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6" t="s">
        <v>155</v>
      </c>
      <c r="AU213" s="256" t="s">
        <v>151</v>
      </c>
      <c r="AV213" s="15" t="s">
        <v>150</v>
      </c>
      <c r="AW213" s="15" t="s">
        <v>33</v>
      </c>
      <c r="AX213" s="15" t="s">
        <v>79</v>
      </c>
      <c r="AY213" s="256" t="s">
        <v>143</v>
      </c>
    </row>
    <row r="214" s="2" customFormat="1" ht="24.15" customHeight="1">
      <c r="A214" s="40"/>
      <c r="B214" s="41"/>
      <c r="C214" s="258" t="s">
        <v>326</v>
      </c>
      <c r="D214" s="258" t="s">
        <v>217</v>
      </c>
      <c r="E214" s="259" t="s">
        <v>327</v>
      </c>
      <c r="F214" s="260" t="s">
        <v>328</v>
      </c>
      <c r="G214" s="261" t="s">
        <v>148</v>
      </c>
      <c r="H214" s="262">
        <v>183.739</v>
      </c>
      <c r="I214" s="263"/>
      <c r="J214" s="264">
        <f>ROUND(I214*H214,2)</f>
        <v>0</v>
      </c>
      <c r="K214" s="260" t="s">
        <v>149</v>
      </c>
      <c r="L214" s="265"/>
      <c r="M214" s="266" t="s">
        <v>19</v>
      </c>
      <c r="N214" s="267" t="s">
        <v>43</v>
      </c>
      <c r="O214" s="86"/>
      <c r="P214" s="215">
        <f>O214*H214</f>
        <v>0</v>
      </c>
      <c r="Q214" s="215">
        <v>0.017999999999999999</v>
      </c>
      <c r="R214" s="215">
        <f>Q214*H214</f>
        <v>3.307302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196</v>
      </c>
      <c r="AT214" s="217" t="s">
        <v>217</v>
      </c>
      <c r="AU214" s="217" t="s">
        <v>151</v>
      </c>
      <c r="AY214" s="19" t="s">
        <v>143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151</v>
      </c>
      <c r="BK214" s="218">
        <f>ROUND(I214*H214,2)</f>
        <v>0</v>
      </c>
      <c r="BL214" s="19" t="s">
        <v>150</v>
      </c>
      <c r="BM214" s="217" t="s">
        <v>329</v>
      </c>
    </row>
    <row r="215" s="14" customFormat="1">
      <c r="A215" s="14"/>
      <c r="B215" s="235"/>
      <c r="C215" s="236"/>
      <c r="D215" s="226" t="s">
        <v>155</v>
      </c>
      <c r="E215" s="236"/>
      <c r="F215" s="238" t="s">
        <v>330</v>
      </c>
      <c r="G215" s="236"/>
      <c r="H215" s="239">
        <v>183.739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155</v>
      </c>
      <c r="AU215" s="245" t="s">
        <v>151</v>
      </c>
      <c r="AV215" s="14" t="s">
        <v>151</v>
      </c>
      <c r="AW215" s="14" t="s">
        <v>4</v>
      </c>
      <c r="AX215" s="14" t="s">
        <v>79</v>
      </c>
      <c r="AY215" s="245" t="s">
        <v>143</v>
      </c>
    </row>
    <row r="216" s="2" customFormat="1" ht="37.8" customHeight="1">
      <c r="A216" s="40"/>
      <c r="B216" s="41"/>
      <c r="C216" s="206" t="s">
        <v>331</v>
      </c>
      <c r="D216" s="206" t="s">
        <v>145</v>
      </c>
      <c r="E216" s="207" t="s">
        <v>332</v>
      </c>
      <c r="F216" s="208" t="s">
        <v>333</v>
      </c>
      <c r="G216" s="209" t="s">
        <v>148</v>
      </c>
      <c r="H216" s="210">
        <v>180.136</v>
      </c>
      <c r="I216" s="211"/>
      <c r="J216" s="212">
        <f>ROUND(I216*H216,2)</f>
        <v>0</v>
      </c>
      <c r="K216" s="208" t="s">
        <v>149</v>
      </c>
      <c r="L216" s="46"/>
      <c r="M216" s="213" t="s">
        <v>19</v>
      </c>
      <c r="N216" s="214" t="s">
        <v>43</v>
      </c>
      <c r="O216" s="86"/>
      <c r="P216" s="215">
        <f>O216*H216</f>
        <v>0</v>
      </c>
      <c r="Q216" s="215">
        <v>0.0033600000000000001</v>
      </c>
      <c r="R216" s="215">
        <f>Q216*H216</f>
        <v>0.60525696000000007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150</v>
      </c>
      <c r="AT216" s="217" t="s">
        <v>145</v>
      </c>
      <c r="AU216" s="217" t="s">
        <v>151</v>
      </c>
      <c r="AY216" s="19" t="s">
        <v>143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151</v>
      </c>
      <c r="BK216" s="218">
        <f>ROUND(I216*H216,2)</f>
        <v>0</v>
      </c>
      <c r="BL216" s="19" t="s">
        <v>150</v>
      </c>
      <c r="BM216" s="217" t="s">
        <v>334</v>
      </c>
    </row>
    <row r="217" s="2" customFormat="1">
      <c r="A217" s="40"/>
      <c r="B217" s="41"/>
      <c r="C217" s="42"/>
      <c r="D217" s="219" t="s">
        <v>153</v>
      </c>
      <c r="E217" s="42"/>
      <c r="F217" s="220" t="s">
        <v>335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153</v>
      </c>
      <c r="AU217" s="19" t="s">
        <v>151</v>
      </c>
    </row>
    <row r="218" s="13" customFormat="1">
      <c r="A218" s="13"/>
      <c r="B218" s="224"/>
      <c r="C218" s="225"/>
      <c r="D218" s="226" t="s">
        <v>155</v>
      </c>
      <c r="E218" s="227" t="s">
        <v>19</v>
      </c>
      <c r="F218" s="228" t="s">
        <v>310</v>
      </c>
      <c r="G218" s="225"/>
      <c r="H218" s="227" t="s">
        <v>19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155</v>
      </c>
      <c r="AU218" s="234" t="s">
        <v>151</v>
      </c>
      <c r="AV218" s="13" t="s">
        <v>79</v>
      </c>
      <c r="AW218" s="13" t="s">
        <v>33</v>
      </c>
      <c r="AX218" s="13" t="s">
        <v>71</v>
      </c>
      <c r="AY218" s="234" t="s">
        <v>143</v>
      </c>
    </row>
    <row r="219" s="14" customFormat="1">
      <c r="A219" s="14"/>
      <c r="B219" s="235"/>
      <c r="C219" s="236"/>
      <c r="D219" s="226" t="s">
        <v>155</v>
      </c>
      <c r="E219" s="237" t="s">
        <v>19</v>
      </c>
      <c r="F219" s="238" t="s">
        <v>311</v>
      </c>
      <c r="G219" s="236"/>
      <c r="H219" s="239">
        <v>180.136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5" t="s">
        <v>155</v>
      </c>
      <c r="AU219" s="245" t="s">
        <v>151</v>
      </c>
      <c r="AV219" s="14" t="s">
        <v>151</v>
      </c>
      <c r="AW219" s="14" t="s">
        <v>33</v>
      </c>
      <c r="AX219" s="14" t="s">
        <v>79</v>
      </c>
      <c r="AY219" s="245" t="s">
        <v>143</v>
      </c>
    </row>
    <row r="220" s="2" customFormat="1" ht="24.15" customHeight="1">
      <c r="A220" s="40"/>
      <c r="B220" s="41"/>
      <c r="C220" s="206" t="s">
        <v>336</v>
      </c>
      <c r="D220" s="206" t="s">
        <v>145</v>
      </c>
      <c r="E220" s="207" t="s">
        <v>337</v>
      </c>
      <c r="F220" s="208" t="s">
        <v>338</v>
      </c>
      <c r="G220" s="209" t="s">
        <v>148</v>
      </c>
      <c r="H220" s="210">
        <v>2138.1849999999999</v>
      </c>
      <c r="I220" s="211"/>
      <c r="J220" s="212">
        <f>ROUND(I220*H220,2)</f>
        <v>0</v>
      </c>
      <c r="K220" s="208" t="s">
        <v>149</v>
      </c>
      <c r="L220" s="46"/>
      <c r="M220" s="213" t="s">
        <v>19</v>
      </c>
      <c r="N220" s="214" t="s">
        <v>43</v>
      </c>
      <c r="O220" s="86"/>
      <c r="P220" s="215">
        <f>O220*H220</f>
        <v>0</v>
      </c>
      <c r="Q220" s="215">
        <v>0.00025999999999999998</v>
      </c>
      <c r="R220" s="215">
        <f>Q220*H220</f>
        <v>0.55592809999999993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150</v>
      </c>
      <c r="AT220" s="217" t="s">
        <v>145</v>
      </c>
      <c r="AU220" s="217" t="s">
        <v>151</v>
      </c>
      <c r="AY220" s="19" t="s">
        <v>143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151</v>
      </c>
      <c r="BK220" s="218">
        <f>ROUND(I220*H220,2)</f>
        <v>0</v>
      </c>
      <c r="BL220" s="19" t="s">
        <v>150</v>
      </c>
      <c r="BM220" s="217" t="s">
        <v>339</v>
      </c>
    </row>
    <row r="221" s="2" customFormat="1">
      <c r="A221" s="40"/>
      <c r="B221" s="41"/>
      <c r="C221" s="42"/>
      <c r="D221" s="219" t="s">
        <v>153</v>
      </c>
      <c r="E221" s="42"/>
      <c r="F221" s="220" t="s">
        <v>340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153</v>
      </c>
      <c r="AU221" s="19" t="s">
        <v>151</v>
      </c>
    </row>
    <row r="222" s="13" customFormat="1">
      <c r="A222" s="13"/>
      <c r="B222" s="224"/>
      <c r="C222" s="225"/>
      <c r="D222" s="226" t="s">
        <v>155</v>
      </c>
      <c r="E222" s="227" t="s">
        <v>19</v>
      </c>
      <c r="F222" s="228" t="s">
        <v>341</v>
      </c>
      <c r="G222" s="225"/>
      <c r="H222" s="227" t="s">
        <v>19</v>
      </c>
      <c r="I222" s="229"/>
      <c r="J222" s="225"/>
      <c r="K222" s="225"/>
      <c r="L222" s="230"/>
      <c r="M222" s="231"/>
      <c r="N222" s="232"/>
      <c r="O222" s="232"/>
      <c r="P222" s="232"/>
      <c r="Q222" s="232"/>
      <c r="R222" s="232"/>
      <c r="S222" s="232"/>
      <c r="T222" s="23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4" t="s">
        <v>155</v>
      </c>
      <c r="AU222" s="234" t="s">
        <v>151</v>
      </c>
      <c r="AV222" s="13" t="s">
        <v>79</v>
      </c>
      <c r="AW222" s="13" t="s">
        <v>33</v>
      </c>
      <c r="AX222" s="13" t="s">
        <v>71</v>
      </c>
      <c r="AY222" s="234" t="s">
        <v>143</v>
      </c>
    </row>
    <row r="223" s="14" customFormat="1">
      <c r="A223" s="14"/>
      <c r="B223" s="235"/>
      <c r="C223" s="236"/>
      <c r="D223" s="226" t="s">
        <v>155</v>
      </c>
      <c r="E223" s="237" t="s">
        <v>19</v>
      </c>
      <c r="F223" s="238" t="s">
        <v>342</v>
      </c>
      <c r="G223" s="236"/>
      <c r="H223" s="239">
        <v>94.164000000000001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5" t="s">
        <v>155</v>
      </c>
      <c r="AU223" s="245" t="s">
        <v>151</v>
      </c>
      <c r="AV223" s="14" t="s">
        <v>151</v>
      </c>
      <c r="AW223" s="14" t="s">
        <v>33</v>
      </c>
      <c r="AX223" s="14" t="s">
        <v>71</v>
      </c>
      <c r="AY223" s="245" t="s">
        <v>143</v>
      </c>
    </row>
    <row r="224" s="13" customFormat="1">
      <c r="A224" s="13"/>
      <c r="B224" s="224"/>
      <c r="C224" s="225"/>
      <c r="D224" s="226" t="s">
        <v>155</v>
      </c>
      <c r="E224" s="227" t="s">
        <v>19</v>
      </c>
      <c r="F224" s="228" t="s">
        <v>343</v>
      </c>
      <c r="G224" s="225"/>
      <c r="H224" s="227" t="s">
        <v>19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4" t="s">
        <v>155</v>
      </c>
      <c r="AU224" s="234" t="s">
        <v>151</v>
      </c>
      <c r="AV224" s="13" t="s">
        <v>79</v>
      </c>
      <c r="AW224" s="13" t="s">
        <v>33</v>
      </c>
      <c r="AX224" s="13" t="s">
        <v>71</v>
      </c>
      <c r="AY224" s="234" t="s">
        <v>143</v>
      </c>
    </row>
    <row r="225" s="14" customFormat="1">
      <c r="A225" s="14"/>
      <c r="B225" s="235"/>
      <c r="C225" s="236"/>
      <c r="D225" s="226" t="s">
        <v>155</v>
      </c>
      <c r="E225" s="237" t="s">
        <v>19</v>
      </c>
      <c r="F225" s="238" t="s">
        <v>344</v>
      </c>
      <c r="G225" s="236"/>
      <c r="H225" s="239">
        <v>2037.461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5" t="s">
        <v>155</v>
      </c>
      <c r="AU225" s="245" t="s">
        <v>151</v>
      </c>
      <c r="AV225" s="14" t="s">
        <v>151</v>
      </c>
      <c r="AW225" s="14" t="s">
        <v>33</v>
      </c>
      <c r="AX225" s="14" t="s">
        <v>71</v>
      </c>
      <c r="AY225" s="245" t="s">
        <v>143</v>
      </c>
    </row>
    <row r="226" s="13" customFormat="1">
      <c r="A226" s="13"/>
      <c r="B226" s="224"/>
      <c r="C226" s="225"/>
      <c r="D226" s="226" t="s">
        <v>155</v>
      </c>
      <c r="E226" s="227" t="s">
        <v>19</v>
      </c>
      <c r="F226" s="228" t="s">
        <v>345</v>
      </c>
      <c r="G226" s="225"/>
      <c r="H226" s="227" t="s">
        <v>19</v>
      </c>
      <c r="I226" s="229"/>
      <c r="J226" s="225"/>
      <c r="K226" s="225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155</v>
      </c>
      <c r="AU226" s="234" t="s">
        <v>151</v>
      </c>
      <c r="AV226" s="13" t="s">
        <v>79</v>
      </c>
      <c r="AW226" s="13" t="s">
        <v>33</v>
      </c>
      <c r="AX226" s="13" t="s">
        <v>71</v>
      </c>
      <c r="AY226" s="234" t="s">
        <v>143</v>
      </c>
    </row>
    <row r="227" s="14" customFormat="1">
      <c r="A227" s="14"/>
      <c r="B227" s="235"/>
      <c r="C227" s="236"/>
      <c r="D227" s="226" t="s">
        <v>155</v>
      </c>
      <c r="E227" s="237" t="s">
        <v>19</v>
      </c>
      <c r="F227" s="238" t="s">
        <v>346</v>
      </c>
      <c r="G227" s="236"/>
      <c r="H227" s="239">
        <v>6.5599999999999996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5" t="s">
        <v>155</v>
      </c>
      <c r="AU227" s="245" t="s">
        <v>151</v>
      </c>
      <c r="AV227" s="14" t="s">
        <v>151</v>
      </c>
      <c r="AW227" s="14" t="s">
        <v>33</v>
      </c>
      <c r="AX227" s="14" t="s">
        <v>71</v>
      </c>
      <c r="AY227" s="245" t="s">
        <v>143</v>
      </c>
    </row>
    <row r="228" s="15" customFormat="1">
      <c r="A228" s="15"/>
      <c r="B228" s="246"/>
      <c r="C228" s="247"/>
      <c r="D228" s="226" t="s">
        <v>155</v>
      </c>
      <c r="E228" s="248" t="s">
        <v>19</v>
      </c>
      <c r="F228" s="249" t="s">
        <v>171</v>
      </c>
      <c r="G228" s="247"/>
      <c r="H228" s="250">
        <v>2138.1849999999999</v>
      </c>
      <c r="I228" s="251"/>
      <c r="J228" s="247"/>
      <c r="K228" s="247"/>
      <c r="L228" s="252"/>
      <c r="M228" s="253"/>
      <c r="N228" s="254"/>
      <c r="O228" s="254"/>
      <c r="P228" s="254"/>
      <c r="Q228" s="254"/>
      <c r="R228" s="254"/>
      <c r="S228" s="254"/>
      <c r="T228" s="25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56" t="s">
        <v>155</v>
      </c>
      <c r="AU228" s="256" t="s">
        <v>151</v>
      </c>
      <c r="AV228" s="15" t="s">
        <v>150</v>
      </c>
      <c r="AW228" s="15" t="s">
        <v>33</v>
      </c>
      <c r="AX228" s="15" t="s">
        <v>79</v>
      </c>
      <c r="AY228" s="256" t="s">
        <v>143</v>
      </c>
    </row>
    <row r="229" s="2" customFormat="1" ht="66.75" customHeight="1">
      <c r="A229" s="40"/>
      <c r="B229" s="41"/>
      <c r="C229" s="206" t="s">
        <v>347</v>
      </c>
      <c r="D229" s="206" t="s">
        <v>145</v>
      </c>
      <c r="E229" s="207" t="s">
        <v>348</v>
      </c>
      <c r="F229" s="208" t="s">
        <v>349</v>
      </c>
      <c r="G229" s="209" t="s">
        <v>148</v>
      </c>
      <c r="H229" s="210">
        <v>229.45400000000001</v>
      </c>
      <c r="I229" s="211"/>
      <c r="J229" s="212">
        <f>ROUND(I229*H229,2)</f>
        <v>0</v>
      </c>
      <c r="K229" s="208" t="s">
        <v>149</v>
      </c>
      <c r="L229" s="46"/>
      <c r="M229" s="213" t="s">
        <v>19</v>
      </c>
      <c r="N229" s="214" t="s">
        <v>43</v>
      </c>
      <c r="O229" s="86"/>
      <c r="P229" s="215">
        <f>O229*H229</f>
        <v>0</v>
      </c>
      <c r="Q229" s="215">
        <v>0.0083499999999999998</v>
      </c>
      <c r="R229" s="215">
        <f>Q229*H229</f>
        <v>1.9159409000000001</v>
      </c>
      <c r="S229" s="215">
        <v>0</v>
      </c>
      <c r="T229" s="216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17" t="s">
        <v>150</v>
      </c>
      <c r="AT229" s="217" t="s">
        <v>145</v>
      </c>
      <c r="AU229" s="217" t="s">
        <v>151</v>
      </c>
      <c r="AY229" s="19" t="s">
        <v>143</v>
      </c>
      <c r="BE229" s="218">
        <f>IF(N229="základní",J229,0)</f>
        <v>0</v>
      </c>
      <c r="BF229" s="218">
        <f>IF(N229="snížená",J229,0)</f>
        <v>0</v>
      </c>
      <c r="BG229" s="218">
        <f>IF(N229="zákl. přenesená",J229,0)</f>
        <v>0</v>
      </c>
      <c r="BH229" s="218">
        <f>IF(N229="sníž. přenesená",J229,0)</f>
        <v>0</v>
      </c>
      <c r="BI229" s="218">
        <f>IF(N229="nulová",J229,0)</f>
        <v>0</v>
      </c>
      <c r="BJ229" s="19" t="s">
        <v>151</v>
      </c>
      <c r="BK229" s="218">
        <f>ROUND(I229*H229,2)</f>
        <v>0</v>
      </c>
      <c r="BL229" s="19" t="s">
        <v>150</v>
      </c>
      <c r="BM229" s="217" t="s">
        <v>350</v>
      </c>
    </row>
    <row r="230" s="2" customFormat="1">
      <c r="A230" s="40"/>
      <c r="B230" s="41"/>
      <c r="C230" s="42"/>
      <c r="D230" s="219" t="s">
        <v>153</v>
      </c>
      <c r="E230" s="42"/>
      <c r="F230" s="220" t="s">
        <v>351</v>
      </c>
      <c r="G230" s="42"/>
      <c r="H230" s="42"/>
      <c r="I230" s="221"/>
      <c r="J230" s="42"/>
      <c r="K230" s="42"/>
      <c r="L230" s="46"/>
      <c r="M230" s="222"/>
      <c r="N230" s="223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153</v>
      </c>
      <c r="AU230" s="19" t="s">
        <v>151</v>
      </c>
    </row>
    <row r="231" s="2" customFormat="1">
      <c r="A231" s="40"/>
      <c r="B231" s="41"/>
      <c r="C231" s="42"/>
      <c r="D231" s="226" t="s">
        <v>213</v>
      </c>
      <c r="E231" s="42"/>
      <c r="F231" s="257" t="s">
        <v>322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213</v>
      </c>
      <c r="AU231" s="19" t="s">
        <v>151</v>
      </c>
    </row>
    <row r="232" s="13" customFormat="1">
      <c r="A232" s="13"/>
      <c r="B232" s="224"/>
      <c r="C232" s="225"/>
      <c r="D232" s="226" t="s">
        <v>155</v>
      </c>
      <c r="E232" s="227" t="s">
        <v>19</v>
      </c>
      <c r="F232" s="228" t="s">
        <v>352</v>
      </c>
      <c r="G232" s="225"/>
      <c r="H232" s="227" t="s">
        <v>19</v>
      </c>
      <c r="I232" s="229"/>
      <c r="J232" s="225"/>
      <c r="K232" s="225"/>
      <c r="L232" s="230"/>
      <c r="M232" s="231"/>
      <c r="N232" s="232"/>
      <c r="O232" s="232"/>
      <c r="P232" s="232"/>
      <c r="Q232" s="232"/>
      <c r="R232" s="232"/>
      <c r="S232" s="232"/>
      <c r="T232" s="23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34" t="s">
        <v>155</v>
      </c>
      <c r="AU232" s="234" t="s">
        <v>151</v>
      </c>
      <c r="AV232" s="13" t="s">
        <v>79</v>
      </c>
      <c r="AW232" s="13" t="s">
        <v>33</v>
      </c>
      <c r="AX232" s="13" t="s">
        <v>71</v>
      </c>
      <c r="AY232" s="234" t="s">
        <v>143</v>
      </c>
    </row>
    <row r="233" s="14" customFormat="1">
      <c r="A233" s="14"/>
      <c r="B233" s="235"/>
      <c r="C233" s="236"/>
      <c r="D233" s="226" t="s">
        <v>155</v>
      </c>
      <c r="E233" s="237" t="s">
        <v>19</v>
      </c>
      <c r="F233" s="238" t="s">
        <v>353</v>
      </c>
      <c r="G233" s="236"/>
      <c r="H233" s="239">
        <v>40.893999999999998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5" t="s">
        <v>155</v>
      </c>
      <c r="AU233" s="245" t="s">
        <v>151</v>
      </c>
      <c r="AV233" s="14" t="s">
        <v>151</v>
      </c>
      <c r="AW233" s="14" t="s">
        <v>33</v>
      </c>
      <c r="AX233" s="14" t="s">
        <v>71</v>
      </c>
      <c r="AY233" s="245" t="s">
        <v>143</v>
      </c>
    </row>
    <row r="234" s="13" customFormat="1">
      <c r="A234" s="13"/>
      <c r="B234" s="224"/>
      <c r="C234" s="225"/>
      <c r="D234" s="226" t="s">
        <v>155</v>
      </c>
      <c r="E234" s="227" t="s">
        <v>19</v>
      </c>
      <c r="F234" s="228" t="s">
        <v>354</v>
      </c>
      <c r="G234" s="225"/>
      <c r="H234" s="227" t="s">
        <v>19</v>
      </c>
      <c r="I234" s="229"/>
      <c r="J234" s="225"/>
      <c r="K234" s="225"/>
      <c r="L234" s="230"/>
      <c r="M234" s="231"/>
      <c r="N234" s="232"/>
      <c r="O234" s="232"/>
      <c r="P234" s="232"/>
      <c r="Q234" s="232"/>
      <c r="R234" s="232"/>
      <c r="S234" s="232"/>
      <c r="T234" s="23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4" t="s">
        <v>155</v>
      </c>
      <c r="AU234" s="234" t="s">
        <v>151</v>
      </c>
      <c r="AV234" s="13" t="s">
        <v>79</v>
      </c>
      <c r="AW234" s="13" t="s">
        <v>33</v>
      </c>
      <c r="AX234" s="13" t="s">
        <v>71</v>
      </c>
      <c r="AY234" s="234" t="s">
        <v>143</v>
      </c>
    </row>
    <row r="235" s="14" customFormat="1">
      <c r="A235" s="14"/>
      <c r="B235" s="235"/>
      <c r="C235" s="236"/>
      <c r="D235" s="226" t="s">
        <v>155</v>
      </c>
      <c r="E235" s="237" t="s">
        <v>19</v>
      </c>
      <c r="F235" s="238" t="s">
        <v>355</v>
      </c>
      <c r="G235" s="236"/>
      <c r="H235" s="239">
        <v>7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5" t="s">
        <v>155</v>
      </c>
      <c r="AU235" s="245" t="s">
        <v>151</v>
      </c>
      <c r="AV235" s="14" t="s">
        <v>151</v>
      </c>
      <c r="AW235" s="14" t="s">
        <v>33</v>
      </c>
      <c r="AX235" s="14" t="s">
        <v>71</v>
      </c>
      <c r="AY235" s="245" t="s">
        <v>143</v>
      </c>
    </row>
    <row r="236" s="13" customFormat="1">
      <c r="A236" s="13"/>
      <c r="B236" s="224"/>
      <c r="C236" s="225"/>
      <c r="D236" s="226" t="s">
        <v>155</v>
      </c>
      <c r="E236" s="227" t="s">
        <v>19</v>
      </c>
      <c r="F236" s="228" t="s">
        <v>345</v>
      </c>
      <c r="G236" s="225"/>
      <c r="H236" s="227" t="s">
        <v>19</v>
      </c>
      <c r="I236" s="229"/>
      <c r="J236" s="225"/>
      <c r="K236" s="225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155</v>
      </c>
      <c r="AU236" s="234" t="s">
        <v>151</v>
      </c>
      <c r="AV236" s="13" t="s">
        <v>79</v>
      </c>
      <c r="AW236" s="13" t="s">
        <v>33</v>
      </c>
      <c r="AX236" s="13" t="s">
        <v>71</v>
      </c>
      <c r="AY236" s="234" t="s">
        <v>143</v>
      </c>
    </row>
    <row r="237" s="14" customFormat="1">
      <c r="A237" s="14"/>
      <c r="B237" s="235"/>
      <c r="C237" s="236"/>
      <c r="D237" s="226" t="s">
        <v>155</v>
      </c>
      <c r="E237" s="237" t="s">
        <v>19</v>
      </c>
      <c r="F237" s="238" t="s">
        <v>346</v>
      </c>
      <c r="G237" s="236"/>
      <c r="H237" s="239">
        <v>6.5599999999999996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5" t="s">
        <v>155</v>
      </c>
      <c r="AU237" s="245" t="s">
        <v>151</v>
      </c>
      <c r="AV237" s="14" t="s">
        <v>151</v>
      </c>
      <c r="AW237" s="14" t="s">
        <v>33</v>
      </c>
      <c r="AX237" s="14" t="s">
        <v>71</v>
      </c>
      <c r="AY237" s="245" t="s">
        <v>143</v>
      </c>
    </row>
    <row r="238" s="13" customFormat="1">
      <c r="A238" s="13"/>
      <c r="B238" s="224"/>
      <c r="C238" s="225"/>
      <c r="D238" s="226" t="s">
        <v>155</v>
      </c>
      <c r="E238" s="227" t="s">
        <v>19</v>
      </c>
      <c r="F238" s="228" t="s">
        <v>356</v>
      </c>
      <c r="G238" s="225"/>
      <c r="H238" s="227" t="s">
        <v>19</v>
      </c>
      <c r="I238" s="229"/>
      <c r="J238" s="225"/>
      <c r="K238" s="225"/>
      <c r="L238" s="230"/>
      <c r="M238" s="231"/>
      <c r="N238" s="232"/>
      <c r="O238" s="232"/>
      <c r="P238" s="232"/>
      <c r="Q238" s="232"/>
      <c r="R238" s="232"/>
      <c r="S238" s="232"/>
      <c r="T238" s="23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4" t="s">
        <v>155</v>
      </c>
      <c r="AU238" s="234" t="s">
        <v>151</v>
      </c>
      <c r="AV238" s="13" t="s">
        <v>79</v>
      </c>
      <c r="AW238" s="13" t="s">
        <v>33</v>
      </c>
      <c r="AX238" s="13" t="s">
        <v>71</v>
      </c>
      <c r="AY238" s="234" t="s">
        <v>143</v>
      </c>
    </row>
    <row r="239" s="14" customFormat="1">
      <c r="A239" s="14"/>
      <c r="B239" s="235"/>
      <c r="C239" s="236"/>
      <c r="D239" s="226" t="s">
        <v>155</v>
      </c>
      <c r="E239" s="237" t="s">
        <v>19</v>
      </c>
      <c r="F239" s="238" t="s">
        <v>357</v>
      </c>
      <c r="G239" s="236"/>
      <c r="H239" s="239">
        <v>175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5" t="s">
        <v>155</v>
      </c>
      <c r="AU239" s="245" t="s">
        <v>151</v>
      </c>
      <c r="AV239" s="14" t="s">
        <v>151</v>
      </c>
      <c r="AW239" s="14" t="s">
        <v>33</v>
      </c>
      <c r="AX239" s="14" t="s">
        <v>71</v>
      </c>
      <c r="AY239" s="245" t="s">
        <v>143</v>
      </c>
    </row>
    <row r="240" s="15" customFormat="1">
      <c r="A240" s="15"/>
      <c r="B240" s="246"/>
      <c r="C240" s="247"/>
      <c r="D240" s="226" t="s">
        <v>155</v>
      </c>
      <c r="E240" s="248" t="s">
        <v>19</v>
      </c>
      <c r="F240" s="249" t="s">
        <v>171</v>
      </c>
      <c r="G240" s="247"/>
      <c r="H240" s="250">
        <v>229.45400000000001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56" t="s">
        <v>155</v>
      </c>
      <c r="AU240" s="256" t="s">
        <v>151</v>
      </c>
      <c r="AV240" s="15" t="s">
        <v>150</v>
      </c>
      <c r="AW240" s="15" t="s">
        <v>33</v>
      </c>
      <c r="AX240" s="15" t="s">
        <v>79</v>
      </c>
      <c r="AY240" s="256" t="s">
        <v>143</v>
      </c>
    </row>
    <row r="241" s="2" customFormat="1" ht="24.15" customHeight="1">
      <c r="A241" s="40"/>
      <c r="B241" s="41"/>
      <c r="C241" s="258" t="s">
        <v>358</v>
      </c>
      <c r="D241" s="258" t="s">
        <v>217</v>
      </c>
      <c r="E241" s="259" t="s">
        <v>359</v>
      </c>
      <c r="F241" s="260" t="s">
        <v>360</v>
      </c>
      <c r="G241" s="261" t="s">
        <v>148</v>
      </c>
      <c r="H241" s="262">
        <v>192.33099999999999</v>
      </c>
      <c r="I241" s="263"/>
      <c r="J241" s="264">
        <f>ROUND(I241*H241,2)</f>
        <v>0</v>
      </c>
      <c r="K241" s="260" t="s">
        <v>149</v>
      </c>
      <c r="L241" s="265"/>
      <c r="M241" s="266" t="s">
        <v>19</v>
      </c>
      <c r="N241" s="267" t="s">
        <v>43</v>
      </c>
      <c r="O241" s="86"/>
      <c r="P241" s="215">
        <f>O241*H241</f>
        <v>0</v>
      </c>
      <c r="Q241" s="215">
        <v>0.0023999999999999998</v>
      </c>
      <c r="R241" s="215">
        <f>Q241*H241</f>
        <v>0.46159439999999996</v>
      </c>
      <c r="S241" s="215">
        <v>0</v>
      </c>
      <c r="T241" s="216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17" t="s">
        <v>196</v>
      </c>
      <c r="AT241" s="217" t="s">
        <v>217</v>
      </c>
      <c r="AU241" s="217" t="s">
        <v>151</v>
      </c>
      <c r="AY241" s="19" t="s">
        <v>143</v>
      </c>
      <c r="BE241" s="218">
        <f>IF(N241="základní",J241,0)</f>
        <v>0</v>
      </c>
      <c r="BF241" s="218">
        <f>IF(N241="snížená",J241,0)</f>
        <v>0</v>
      </c>
      <c r="BG241" s="218">
        <f>IF(N241="zákl. přenesená",J241,0)</f>
        <v>0</v>
      </c>
      <c r="BH241" s="218">
        <f>IF(N241="sníž. přenesená",J241,0)</f>
        <v>0</v>
      </c>
      <c r="BI241" s="218">
        <f>IF(N241="nulová",J241,0)</f>
        <v>0</v>
      </c>
      <c r="BJ241" s="19" t="s">
        <v>151</v>
      </c>
      <c r="BK241" s="218">
        <f>ROUND(I241*H241,2)</f>
        <v>0</v>
      </c>
      <c r="BL241" s="19" t="s">
        <v>150</v>
      </c>
      <c r="BM241" s="217" t="s">
        <v>361</v>
      </c>
    </row>
    <row r="242" s="13" customFormat="1">
      <c r="A242" s="13"/>
      <c r="B242" s="224"/>
      <c r="C242" s="225"/>
      <c r="D242" s="226" t="s">
        <v>155</v>
      </c>
      <c r="E242" s="227" t="s">
        <v>19</v>
      </c>
      <c r="F242" s="228" t="s">
        <v>354</v>
      </c>
      <c r="G242" s="225"/>
      <c r="H242" s="227" t="s">
        <v>19</v>
      </c>
      <c r="I242" s="229"/>
      <c r="J242" s="225"/>
      <c r="K242" s="225"/>
      <c r="L242" s="230"/>
      <c r="M242" s="231"/>
      <c r="N242" s="232"/>
      <c r="O242" s="232"/>
      <c r="P242" s="232"/>
      <c r="Q242" s="232"/>
      <c r="R242" s="232"/>
      <c r="S242" s="232"/>
      <c r="T242" s="23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4" t="s">
        <v>155</v>
      </c>
      <c r="AU242" s="234" t="s">
        <v>151</v>
      </c>
      <c r="AV242" s="13" t="s">
        <v>79</v>
      </c>
      <c r="AW242" s="13" t="s">
        <v>33</v>
      </c>
      <c r="AX242" s="13" t="s">
        <v>71</v>
      </c>
      <c r="AY242" s="234" t="s">
        <v>143</v>
      </c>
    </row>
    <row r="243" s="14" customFormat="1">
      <c r="A243" s="14"/>
      <c r="B243" s="235"/>
      <c r="C243" s="236"/>
      <c r="D243" s="226" t="s">
        <v>155</v>
      </c>
      <c r="E243" s="237" t="s">
        <v>19</v>
      </c>
      <c r="F243" s="238" t="s">
        <v>355</v>
      </c>
      <c r="G243" s="236"/>
      <c r="H243" s="239">
        <v>7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5" t="s">
        <v>155</v>
      </c>
      <c r="AU243" s="245" t="s">
        <v>151</v>
      </c>
      <c r="AV243" s="14" t="s">
        <v>151</v>
      </c>
      <c r="AW243" s="14" t="s">
        <v>33</v>
      </c>
      <c r="AX243" s="14" t="s">
        <v>71</v>
      </c>
      <c r="AY243" s="245" t="s">
        <v>143</v>
      </c>
    </row>
    <row r="244" s="13" customFormat="1">
      <c r="A244" s="13"/>
      <c r="B244" s="224"/>
      <c r="C244" s="225"/>
      <c r="D244" s="226" t="s">
        <v>155</v>
      </c>
      <c r="E244" s="227" t="s">
        <v>19</v>
      </c>
      <c r="F244" s="228" t="s">
        <v>345</v>
      </c>
      <c r="G244" s="225"/>
      <c r="H244" s="227" t="s">
        <v>19</v>
      </c>
      <c r="I244" s="229"/>
      <c r="J244" s="225"/>
      <c r="K244" s="225"/>
      <c r="L244" s="230"/>
      <c r="M244" s="231"/>
      <c r="N244" s="232"/>
      <c r="O244" s="232"/>
      <c r="P244" s="232"/>
      <c r="Q244" s="232"/>
      <c r="R244" s="232"/>
      <c r="S244" s="232"/>
      <c r="T244" s="23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4" t="s">
        <v>155</v>
      </c>
      <c r="AU244" s="234" t="s">
        <v>151</v>
      </c>
      <c r="AV244" s="13" t="s">
        <v>79</v>
      </c>
      <c r="AW244" s="13" t="s">
        <v>33</v>
      </c>
      <c r="AX244" s="13" t="s">
        <v>71</v>
      </c>
      <c r="AY244" s="234" t="s">
        <v>143</v>
      </c>
    </row>
    <row r="245" s="14" customFormat="1">
      <c r="A245" s="14"/>
      <c r="B245" s="235"/>
      <c r="C245" s="236"/>
      <c r="D245" s="226" t="s">
        <v>155</v>
      </c>
      <c r="E245" s="237" t="s">
        <v>19</v>
      </c>
      <c r="F245" s="238" t="s">
        <v>346</v>
      </c>
      <c r="G245" s="236"/>
      <c r="H245" s="239">
        <v>6.5599999999999996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5" t="s">
        <v>155</v>
      </c>
      <c r="AU245" s="245" t="s">
        <v>151</v>
      </c>
      <c r="AV245" s="14" t="s">
        <v>151</v>
      </c>
      <c r="AW245" s="14" t="s">
        <v>33</v>
      </c>
      <c r="AX245" s="14" t="s">
        <v>71</v>
      </c>
      <c r="AY245" s="245" t="s">
        <v>143</v>
      </c>
    </row>
    <row r="246" s="13" customFormat="1">
      <c r="A246" s="13"/>
      <c r="B246" s="224"/>
      <c r="C246" s="225"/>
      <c r="D246" s="226" t="s">
        <v>155</v>
      </c>
      <c r="E246" s="227" t="s">
        <v>19</v>
      </c>
      <c r="F246" s="228" t="s">
        <v>356</v>
      </c>
      <c r="G246" s="225"/>
      <c r="H246" s="227" t="s">
        <v>19</v>
      </c>
      <c r="I246" s="229"/>
      <c r="J246" s="225"/>
      <c r="K246" s="225"/>
      <c r="L246" s="230"/>
      <c r="M246" s="231"/>
      <c r="N246" s="232"/>
      <c r="O246" s="232"/>
      <c r="P246" s="232"/>
      <c r="Q246" s="232"/>
      <c r="R246" s="232"/>
      <c r="S246" s="232"/>
      <c r="T246" s="23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4" t="s">
        <v>155</v>
      </c>
      <c r="AU246" s="234" t="s">
        <v>151</v>
      </c>
      <c r="AV246" s="13" t="s">
        <v>79</v>
      </c>
      <c r="AW246" s="13" t="s">
        <v>33</v>
      </c>
      <c r="AX246" s="13" t="s">
        <v>71</v>
      </c>
      <c r="AY246" s="234" t="s">
        <v>143</v>
      </c>
    </row>
    <row r="247" s="14" customFormat="1">
      <c r="A247" s="14"/>
      <c r="B247" s="235"/>
      <c r="C247" s="236"/>
      <c r="D247" s="226" t="s">
        <v>155</v>
      </c>
      <c r="E247" s="237" t="s">
        <v>19</v>
      </c>
      <c r="F247" s="238" t="s">
        <v>357</v>
      </c>
      <c r="G247" s="236"/>
      <c r="H247" s="239">
        <v>175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5" t="s">
        <v>155</v>
      </c>
      <c r="AU247" s="245" t="s">
        <v>151</v>
      </c>
      <c r="AV247" s="14" t="s">
        <v>151</v>
      </c>
      <c r="AW247" s="14" t="s">
        <v>33</v>
      </c>
      <c r="AX247" s="14" t="s">
        <v>71</v>
      </c>
      <c r="AY247" s="245" t="s">
        <v>143</v>
      </c>
    </row>
    <row r="248" s="15" customFormat="1">
      <c r="A248" s="15"/>
      <c r="B248" s="246"/>
      <c r="C248" s="247"/>
      <c r="D248" s="226" t="s">
        <v>155</v>
      </c>
      <c r="E248" s="248" t="s">
        <v>19</v>
      </c>
      <c r="F248" s="249" t="s">
        <v>171</v>
      </c>
      <c r="G248" s="247"/>
      <c r="H248" s="250">
        <v>188.56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6" t="s">
        <v>155</v>
      </c>
      <c r="AU248" s="256" t="s">
        <v>151</v>
      </c>
      <c r="AV248" s="15" t="s">
        <v>150</v>
      </c>
      <c r="AW248" s="15" t="s">
        <v>33</v>
      </c>
      <c r="AX248" s="15" t="s">
        <v>79</v>
      </c>
      <c r="AY248" s="256" t="s">
        <v>143</v>
      </c>
    </row>
    <row r="249" s="14" customFormat="1">
      <c r="A249" s="14"/>
      <c r="B249" s="235"/>
      <c r="C249" s="236"/>
      <c r="D249" s="226" t="s">
        <v>155</v>
      </c>
      <c r="E249" s="236"/>
      <c r="F249" s="238" t="s">
        <v>362</v>
      </c>
      <c r="G249" s="236"/>
      <c r="H249" s="239">
        <v>192.33099999999999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5" t="s">
        <v>155</v>
      </c>
      <c r="AU249" s="245" t="s">
        <v>151</v>
      </c>
      <c r="AV249" s="14" t="s">
        <v>151</v>
      </c>
      <c r="AW249" s="14" t="s">
        <v>4</v>
      </c>
      <c r="AX249" s="14" t="s">
        <v>79</v>
      </c>
      <c r="AY249" s="245" t="s">
        <v>143</v>
      </c>
    </row>
    <row r="250" s="2" customFormat="1" ht="24.15" customHeight="1">
      <c r="A250" s="40"/>
      <c r="B250" s="41"/>
      <c r="C250" s="258" t="s">
        <v>363</v>
      </c>
      <c r="D250" s="258" t="s">
        <v>217</v>
      </c>
      <c r="E250" s="259" t="s">
        <v>364</v>
      </c>
      <c r="F250" s="260" t="s">
        <v>365</v>
      </c>
      <c r="G250" s="261" t="s">
        <v>148</v>
      </c>
      <c r="H250" s="262">
        <v>41.712000000000003</v>
      </c>
      <c r="I250" s="263"/>
      <c r="J250" s="264">
        <f>ROUND(I250*H250,2)</f>
        <v>0</v>
      </c>
      <c r="K250" s="260" t="s">
        <v>149</v>
      </c>
      <c r="L250" s="265"/>
      <c r="M250" s="266" t="s">
        <v>19</v>
      </c>
      <c r="N250" s="267" t="s">
        <v>43</v>
      </c>
      <c r="O250" s="86"/>
      <c r="P250" s="215">
        <f>O250*H250</f>
        <v>0</v>
      </c>
      <c r="Q250" s="215">
        <v>0.0018</v>
      </c>
      <c r="R250" s="215">
        <f>Q250*H250</f>
        <v>0.075081599999999998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196</v>
      </c>
      <c r="AT250" s="217" t="s">
        <v>217</v>
      </c>
      <c r="AU250" s="217" t="s">
        <v>151</v>
      </c>
      <c r="AY250" s="19" t="s">
        <v>143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151</v>
      </c>
      <c r="BK250" s="218">
        <f>ROUND(I250*H250,2)</f>
        <v>0</v>
      </c>
      <c r="BL250" s="19" t="s">
        <v>150</v>
      </c>
      <c r="BM250" s="217" t="s">
        <v>366</v>
      </c>
    </row>
    <row r="251" s="13" customFormat="1">
      <c r="A251" s="13"/>
      <c r="B251" s="224"/>
      <c r="C251" s="225"/>
      <c r="D251" s="226" t="s">
        <v>155</v>
      </c>
      <c r="E251" s="227" t="s">
        <v>19</v>
      </c>
      <c r="F251" s="228" t="s">
        <v>352</v>
      </c>
      <c r="G251" s="225"/>
      <c r="H251" s="227" t="s">
        <v>19</v>
      </c>
      <c r="I251" s="229"/>
      <c r="J251" s="225"/>
      <c r="K251" s="225"/>
      <c r="L251" s="230"/>
      <c r="M251" s="231"/>
      <c r="N251" s="232"/>
      <c r="O251" s="232"/>
      <c r="P251" s="232"/>
      <c r="Q251" s="232"/>
      <c r="R251" s="232"/>
      <c r="S251" s="232"/>
      <c r="T251" s="23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34" t="s">
        <v>155</v>
      </c>
      <c r="AU251" s="234" t="s">
        <v>151</v>
      </c>
      <c r="AV251" s="13" t="s">
        <v>79</v>
      </c>
      <c r="AW251" s="13" t="s">
        <v>33</v>
      </c>
      <c r="AX251" s="13" t="s">
        <v>71</v>
      </c>
      <c r="AY251" s="234" t="s">
        <v>143</v>
      </c>
    </row>
    <row r="252" s="14" customFormat="1">
      <c r="A252" s="14"/>
      <c r="B252" s="235"/>
      <c r="C252" s="236"/>
      <c r="D252" s="226" t="s">
        <v>155</v>
      </c>
      <c r="E252" s="237" t="s">
        <v>19</v>
      </c>
      <c r="F252" s="238" t="s">
        <v>353</v>
      </c>
      <c r="G252" s="236"/>
      <c r="H252" s="239">
        <v>40.893999999999998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45" t="s">
        <v>155</v>
      </c>
      <c r="AU252" s="245" t="s">
        <v>151</v>
      </c>
      <c r="AV252" s="14" t="s">
        <v>151</v>
      </c>
      <c r="AW252" s="14" t="s">
        <v>33</v>
      </c>
      <c r="AX252" s="14" t="s">
        <v>79</v>
      </c>
      <c r="AY252" s="245" t="s">
        <v>143</v>
      </c>
    </row>
    <row r="253" s="14" customFormat="1">
      <c r="A253" s="14"/>
      <c r="B253" s="235"/>
      <c r="C253" s="236"/>
      <c r="D253" s="226" t="s">
        <v>155</v>
      </c>
      <c r="E253" s="236"/>
      <c r="F253" s="238" t="s">
        <v>367</v>
      </c>
      <c r="G253" s="236"/>
      <c r="H253" s="239">
        <v>41.712000000000003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5" t="s">
        <v>155</v>
      </c>
      <c r="AU253" s="245" t="s">
        <v>151</v>
      </c>
      <c r="AV253" s="14" t="s">
        <v>151</v>
      </c>
      <c r="AW253" s="14" t="s">
        <v>4</v>
      </c>
      <c r="AX253" s="14" t="s">
        <v>79</v>
      </c>
      <c r="AY253" s="245" t="s">
        <v>143</v>
      </c>
    </row>
    <row r="254" s="2" customFormat="1" ht="66.75" customHeight="1">
      <c r="A254" s="40"/>
      <c r="B254" s="41"/>
      <c r="C254" s="206" t="s">
        <v>368</v>
      </c>
      <c r="D254" s="206" t="s">
        <v>145</v>
      </c>
      <c r="E254" s="207" t="s">
        <v>369</v>
      </c>
      <c r="F254" s="208" t="s">
        <v>370</v>
      </c>
      <c r="G254" s="209" t="s">
        <v>148</v>
      </c>
      <c r="H254" s="210">
        <v>196.17500000000001</v>
      </c>
      <c r="I254" s="211"/>
      <c r="J254" s="212">
        <f>ROUND(I254*H254,2)</f>
        <v>0</v>
      </c>
      <c r="K254" s="208" t="s">
        <v>149</v>
      </c>
      <c r="L254" s="46"/>
      <c r="M254" s="213" t="s">
        <v>19</v>
      </c>
      <c r="N254" s="214" t="s">
        <v>43</v>
      </c>
      <c r="O254" s="86"/>
      <c r="P254" s="215">
        <f>O254*H254</f>
        <v>0</v>
      </c>
      <c r="Q254" s="215">
        <v>0.00851616</v>
      </c>
      <c r="R254" s="215">
        <f>Q254*H254</f>
        <v>1.6706576880000001</v>
      </c>
      <c r="S254" s="215">
        <v>0</v>
      </c>
      <c r="T254" s="216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17" t="s">
        <v>150</v>
      </c>
      <c r="AT254" s="217" t="s">
        <v>145</v>
      </c>
      <c r="AU254" s="217" t="s">
        <v>151</v>
      </c>
      <c r="AY254" s="19" t="s">
        <v>143</v>
      </c>
      <c r="BE254" s="218">
        <f>IF(N254="základní",J254,0)</f>
        <v>0</v>
      </c>
      <c r="BF254" s="218">
        <f>IF(N254="snížená",J254,0)</f>
        <v>0</v>
      </c>
      <c r="BG254" s="218">
        <f>IF(N254="zákl. přenesená",J254,0)</f>
        <v>0</v>
      </c>
      <c r="BH254" s="218">
        <f>IF(N254="sníž. přenesená",J254,0)</f>
        <v>0</v>
      </c>
      <c r="BI254" s="218">
        <f>IF(N254="nulová",J254,0)</f>
        <v>0</v>
      </c>
      <c r="BJ254" s="19" t="s">
        <v>151</v>
      </c>
      <c r="BK254" s="218">
        <f>ROUND(I254*H254,2)</f>
        <v>0</v>
      </c>
      <c r="BL254" s="19" t="s">
        <v>150</v>
      </c>
      <c r="BM254" s="217" t="s">
        <v>371</v>
      </c>
    </row>
    <row r="255" s="2" customFormat="1">
      <c r="A255" s="40"/>
      <c r="B255" s="41"/>
      <c r="C255" s="42"/>
      <c r="D255" s="219" t="s">
        <v>153</v>
      </c>
      <c r="E255" s="42"/>
      <c r="F255" s="220" t="s">
        <v>372</v>
      </c>
      <c r="G255" s="42"/>
      <c r="H255" s="42"/>
      <c r="I255" s="221"/>
      <c r="J255" s="42"/>
      <c r="K255" s="42"/>
      <c r="L255" s="46"/>
      <c r="M255" s="222"/>
      <c r="N255" s="223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153</v>
      </c>
      <c r="AU255" s="19" t="s">
        <v>151</v>
      </c>
    </row>
    <row r="256" s="2" customFormat="1">
      <c r="A256" s="40"/>
      <c r="B256" s="41"/>
      <c r="C256" s="42"/>
      <c r="D256" s="226" t="s">
        <v>213</v>
      </c>
      <c r="E256" s="42"/>
      <c r="F256" s="257" t="s">
        <v>322</v>
      </c>
      <c r="G256" s="42"/>
      <c r="H256" s="42"/>
      <c r="I256" s="221"/>
      <c r="J256" s="42"/>
      <c r="K256" s="42"/>
      <c r="L256" s="46"/>
      <c r="M256" s="222"/>
      <c r="N256" s="22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213</v>
      </c>
      <c r="AU256" s="19" t="s">
        <v>151</v>
      </c>
    </row>
    <row r="257" s="13" customFormat="1">
      <c r="A257" s="13"/>
      <c r="B257" s="224"/>
      <c r="C257" s="225"/>
      <c r="D257" s="226" t="s">
        <v>155</v>
      </c>
      <c r="E257" s="227" t="s">
        <v>19</v>
      </c>
      <c r="F257" s="228" t="s">
        <v>373</v>
      </c>
      <c r="G257" s="225"/>
      <c r="H257" s="227" t="s">
        <v>19</v>
      </c>
      <c r="I257" s="229"/>
      <c r="J257" s="225"/>
      <c r="K257" s="225"/>
      <c r="L257" s="230"/>
      <c r="M257" s="231"/>
      <c r="N257" s="232"/>
      <c r="O257" s="232"/>
      <c r="P257" s="232"/>
      <c r="Q257" s="232"/>
      <c r="R257" s="232"/>
      <c r="S257" s="232"/>
      <c r="T257" s="23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4" t="s">
        <v>155</v>
      </c>
      <c r="AU257" s="234" t="s">
        <v>151</v>
      </c>
      <c r="AV257" s="13" t="s">
        <v>79</v>
      </c>
      <c r="AW257" s="13" t="s">
        <v>33</v>
      </c>
      <c r="AX257" s="13" t="s">
        <v>71</v>
      </c>
      <c r="AY257" s="234" t="s">
        <v>143</v>
      </c>
    </row>
    <row r="258" s="14" customFormat="1">
      <c r="A258" s="14"/>
      <c r="B258" s="235"/>
      <c r="C258" s="236"/>
      <c r="D258" s="226" t="s">
        <v>155</v>
      </c>
      <c r="E258" s="237" t="s">
        <v>19</v>
      </c>
      <c r="F258" s="238" t="s">
        <v>374</v>
      </c>
      <c r="G258" s="236"/>
      <c r="H258" s="239">
        <v>196.17500000000001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5" t="s">
        <v>155</v>
      </c>
      <c r="AU258" s="245" t="s">
        <v>151</v>
      </c>
      <c r="AV258" s="14" t="s">
        <v>151</v>
      </c>
      <c r="AW258" s="14" t="s">
        <v>33</v>
      </c>
      <c r="AX258" s="14" t="s">
        <v>79</v>
      </c>
      <c r="AY258" s="245" t="s">
        <v>143</v>
      </c>
    </row>
    <row r="259" s="2" customFormat="1" ht="24.15" customHeight="1">
      <c r="A259" s="40"/>
      <c r="B259" s="41"/>
      <c r="C259" s="258" t="s">
        <v>375</v>
      </c>
      <c r="D259" s="258" t="s">
        <v>217</v>
      </c>
      <c r="E259" s="259" t="s">
        <v>376</v>
      </c>
      <c r="F259" s="260" t="s">
        <v>377</v>
      </c>
      <c r="G259" s="261" t="s">
        <v>148</v>
      </c>
      <c r="H259" s="262">
        <v>205.98400000000001</v>
      </c>
      <c r="I259" s="263"/>
      <c r="J259" s="264">
        <f>ROUND(I259*H259,2)</f>
        <v>0</v>
      </c>
      <c r="K259" s="260" t="s">
        <v>149</v>
      </c>
      <c r="L259" s="265"/>
      <c r="M259" s="266" t="s">
        <v>19</v>
      </c>
      <c r="N259" s="267" t="s">
        <v>43</v>
      </c>
      <c r="O259" s="86"/>
      <c r="P259" s="215">
        <f>O259*H259</f>
        <v>0</v>
      </c>
      <c r="Q259" s="215">
        <v>0.0030000000000000001</v>
      </c>
      <c r="R259" s="215">
        <f>Q259*H259</f>
        <v>0.61795200000000006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196</v>
      </c>
      <c r="AT259" s="217" t="s">
        <v>217</v>
      </c>
      <c r="AU259" s="217" t="s">
        <v>151</v>
      </c>
      <c r="AY259" s="19" t="s">
        <v>143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151</v>
      </c>
      <c r="BK259" s="218">
        <f>ROUND(I259*H259,2)</f>
        <v>0</v>
      </c>
      <c r="BL259" s="19" t="s">
        <v>150</v>
      </c>
      <c r="BM259" s="217" t="s">
        <v>378</v>
      </c>
    </row>
    <row r="260" s="14" customFormat="1">
      <c r="A260" s="14"/>
      <c r="B260" s="235"/>
      <c r="C260" s="236"/>
      <c r="D260" s="226" t="s">
        <v>155</v>
      </c>
      <c r="E260" s="236"/>
      <c r="F260" s="238" t="s">
        <v>379</v>
      </c>
      <c r="G260" s="236"/>
      <c r="H260" s="239">
        <v>205.98400000000001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5" t="s">
        <v>155</v>
      </c>
      <c r="AU260" s="245" t="s">
        <v>151</v>
      </c>
      <c r="AV260" s="14" t="s">
        <v>151</v>
      </c>
      <c r="AW260" s="14" t="s">
        <v>4</v>
      </c>
      <c r="AX260" s="14" t="s">
        <v>79</v>
      </c>
      <c r="AY260" s="245" t="s">
        <v>143</v>
      </c>
    </row>
    <row r="261" s="2" customFormat="1" ht="78" customHeight="1">
      <c r="A261" s="40"/>
      <c r="B261" s="41"/>
      <c r="C261" s="206" t="s">
        <v>380</v>
      </c>
      <c r="D261" s="206" t="s">
        <v>145</v>
      </c>
      <c r="E261" s="207" t="s">
        <v>381</v>
      </c>
      <c r="F261" s="208" t="s">
        <v>382</v>
      </c>
      <c r="G261" s="209" t="s">
        <v>148</v>
      </c>
      <c r="H261" s="210">
        <v>384.44</v>
      </c>
      <c r="I261" s="211"/>
      <c r="J261" s="212">
        <f>ROUND(I261*H261,2)</f>
        <v>0</v>
      </c>
      <c r="K261" s="208" t="s">
        <v>149</v>
      </c>
      <c r="L261" s="46"/>
      <c r="M261" s="213" t="s">
        <v>19</v>
      </c>
      <c r="N261" s="214" t="s">
        <v>43</v>
      </c>
      <c r="O261" s="86"/>
      <c r="P261" s="215">
        <f>O261*H261</f>
        <v>0</v>
      </c>
      <c r="Q261" s="215">
        <v>0.011350000000000001</v>
      </c>
      <c r="R261" s="215">
        <f>Q261*H261</f>
        <v>4.3633940000000004</v>
      </c>
      <c r="S261" s="215">
        <v>0</v>
      </c>
      <c r="T261" s="216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17" t="s">
        <v>150</v>
      </c>
      <c r="AT261" s="217" t="s">
        <v>145</v>
      </c>
      <c r="AU261" s="217" t="s">
        <v>151</v>
      </c>
      <c r="AY261" s="19" t="s">
        <v>143</v>
      </c>
      <c r="BE261" s="218">
        <f>IF(N261="základní",J261,0)</f>
        <v>0</v>
      </c>
      <c r="BF261" s="218">
        <f>IF(N261="snížená",J261,0)</f>
        <v>0</v>
      </c>
      <c r="BG261" s="218">
        <f>IF(N261="zákl. přenesená",J261,0)</f>
        <v>0</v>
      </c>
      <c r="BH261" s="218">
        <f>IF(N261="sníž. přenesená",J261,0)</f>
        <v>0</v>
      </c>
      <c r="BI261" s="218">
        <f>IF(N261="nulová",J261,0)</f>
        <v>0</v>
      </c>
      <c r="BJ261" s="19" t="s">
        <v>151</v>
      </c>
      <c r="BK261" s="218">
        <f>ROUND(I261*H261,2)</f>
        <v>0</v>
      </c>
      <c r="BL261" s="19" t="s">
        <v>150</v>
      </c>
      <c r="BM261" s="217" t="s">
        <v>383</v>
      </c>
    </row>
    <row r="262" s="2" customFormat="1">
      <c r="A262" s="40"/>
      <c r="B262" s="41"/>
      <c r="C262" s="42"/>
      <c r="D262" s="219" t="s">
        <v>153</v>
      </c>
      <c r="E262" s="42"/>
      <c r="F262" s="220" t="s">
        <v>384</v>
      </c>
      <c r="G262" s="42"/>
      <c r="H262" s="42"/>
      <c r="I262" s="221"/>
      <c r="J262" s="42"/>
      <c r="K262" s="42"/>
      <c r="L262" s="46"/>
      <c r="M262" s="222"/>
      <c r="N262" s="223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153</v>
      </c>
      <c r="AU262" s="19" t="s">
        <v>151</v>
      </c>
    </row>
    <row r="263" s="2" customFormat="1">
      <c r="A263" s="40"/>
      <c r="B263" s="41"/>
      <c r="C263" s="42"/>
      <c r="D263" s="226" t="s">
        <v>213</v>
      </c>
      <c r="E263" s="42"/>
      <c r="F263" s="257" t="s">
        <v>322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213</v>
      </c>
      <c r="AU263" s="19" t="s">
        <v>151</v>
      </c>
    </row>
    <row r="264" s="13" customFormat="1">
      <c r="A264" s="13"/>
      <c r="B264" s="224"/>
      <c r="C264" s="225"/>
      <c r="D264" s="226" t="s">
        <v>155</v>
      </c>
      <c r="E264" s="227" t="s">
        <v>19</v>
      </c>
      <c r="F264" s="228" t="s">
        <v>385</v>
      </c>
      <c r="G264" s="225"/>
      <c r="H264" s="227" t="s">
        <v>19</v>
      </c>
      <c r="I264" s="229"/>
      <c r="J264" s="225"/>
      <c r="K264" s="225"/>
      <c r="L264" s="230"/>
      <c r="M264" s="231"/>
      <c r="N264" s="232"/>
      <c r="O264" s="232"/>
      <c r="P264" s="232"/>
      <c r="Q264" s="232"/>
      <c r="R264" s="232"/>
      <c r="S264" s="232"/>
      <c r="T264" s="23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4" t="s">
        <v>155</v>
      </c>
      <c r="AU264" s="234" t="s">
        <v>151</v>
      </c>
      <c r="AV264" s="13" t="s">
        <v>79</v>
      </c>
      <c r="AW264" s="13" t="s">
        <v>33</v>
      </c>
      <c r="AX264" s="13" t="s">
        <v>71</v>
      </c>
      <c r="AY264" s="234" t="s">
        <v>143</v>
      </c>
    </row>
    <row r="265" s="13" customFormat="1">
      <c r="A265" s="13"/>
      <c r="B265" s="224"/>
      <c r="C265" s="225"/>
      <c r="D265" s="226" t="s">
        <v>155</v>
      </c>
      <c r="E265" s="227" t="s">
        <v>19</v>
      </c>
      <c r="F265" s="228" t="s">
        <v>386</v>
      </c>
      <c r="G265" s="225"/>
      <c r="H265" s="227" t="s">
        <v>19</v>
      </c>
      <c r="I265" s="229"/>
      <c r="J265" s="225"/>
      <c r="K265" s="225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155</v>
      </c>
      <c r="AU265" s="234" t="s">
        <v>151</v>
      </c>
      <c r="AV265" s="13" t="s">
        <v>79</v>
      </c>
      <c r="AW265" s="13" t="s">
        <v>33</v>
      </c>
      <c r="AX265" s="13" t="s">
        <v>71</v>
      </c>
      <c r="AY265" s="234" t="s">
        <v>143</v>
      </c>
    </row>
    <row r="266" s="14" customFormat="1">
      <c r="A266" s="14"/>
      <c r="B266" s="235"/>
      <c r="C266" s="236"/>
      <c r="D266" s="226" t="s">
        <v>155</v>
      </c>
      <c r="E266" s="237" t="s">
        <v>19</v>
      </c>
      <c r="F266" s="238" t="s">
        <v>387</v>
      </c>
      <c r="G266" s="236"/>
      <c r="H266" s="239">
        <v>384.44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5" t="s">
        <v>155</v>
      </c>
      <c r="AU266" s="245" t="s">
        <v>151</v>
      </c>
      <c r="AV266" s="14" t="s">
        <v>151</v>
      </c>
      <c r="AW266" s="14" t="s">
        <v>33</v>
      </c>
      <c r="AX266" s="14" t="s">
        <v>79</v>
      </c>
      <c r="AY266" s="245" t="s">
        <v>143</v>
      </c>
    </row>
    <row r="267" s="2" customFormat="1" ht="24.15" customHeight="1">
      <c r="A267" s="40"/>
      <c r="B267" s="41"/>
      <c r="C267" s="258" t="s">
        <v>388</v>
      </c>
      <c r="D267" s="258" t="s">
        <v>217</v>
      </c>
      <c r="E267" s="259" t="s">
        <v>389</v>
      </c>
      <c r="F267" s="260" t="s">
        <v>390</v>
      </c>
      <c r="G267" s="261" t="s">
        <v>148</v>
      </c>
      <c r="H267" s="262">
        <v>196.06399999999999</v>
      </c>
      <c r="I267" s="263"/>
      <c r="J267" s="264">
        <f>ROUND(I267*H267,2)</f>
        <v>0</v>
      </c>
      <c r="K267" s="260" t="s">
        <v>149</v>
      </c>
      <c r="L267" s="265"/>
      <c r="M267" s="266" t="s">
        <v>19</v>
      </c>
      <c r="N267" s="267" t="s">
        <v>43</v>
      </c>
      <c r="O267" s="86"/>
      <c r="P267" s="215">
        <f>O267*H267</f>
        <v>0</v>
      </c>
      <c r="Q267" s="215">
        <v>0.012999999999999999</v>
      </c>
      <c r="R267" s="215">
        <f>Q267*H267</f>
        <v>2.548832</v>
      </c>
      <c r="S267" s="215">
        <v>0</v>
      </c>
      <c r="T267" s="216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17" t="s">
        <v>196</v>
      </c>
      <c r="AT267" s="217" t="s">
        <v>217</v>
      </c>
      <c r="AU267" s="217" t="s">
        <v>151</v>
      </c>
      <c r="AY267" s="19" t="s">
        <v>143</v>
      </c>
      <c r="BE267" s="218">
        <f>IF(N267="základní",J267,0)</f>
        <v>0</v>
      </c>
      <c r="BF267" s="218">
        <f>IF(N267="snížená",J267,0)</f>
        <v>0</v>
      </c>
      <c r="BG267" s="218">
        <f>IF(N267="zákl. přenesená",J267,0)</f>
        <v>0</v>
      </c>
      <c r="BH267" s="218">
        <f>IF(N267="sníž. přenesená",J267,0)</f>
        <v>0</v>
      </c>
      <c r="BI267" s="218">
        <f>IF(N267="nulová",J267,0)</f>
        <v>0</v>
      </c>
      <c r="BJ267" s="19" t="s">
        <v>151</v>
      </c>
      <c r="BK267" s="218">
        <f>ROUND(I267*H267,2)</f>
        <v>0</v>
      </c>
      <c r="BL267" s="19" t="s">
        <v>150</v>
      </c>
      <c r="BM267" s="217" t="s">
        <v>391</v>
      </c>
    </row>
    <row r="268" s="13" customFormat="1">
      <c r="A268" s="13"/>
      <c r="B268" s="224"/>
      <c r="C268" s="225"/>
      <c r="D268" s="226" t="s">
        <v>155</v>
      </c>
      <c r="E268" s="227" t="s">
        <v>19</v>
      </c>
      <c r="F268" s="228" t="s">
        <v>385</v>
      </c>
      <c r="G268" s="225"/>
      <c r="H268" s="227" t="s">
        <v>19</v>
      </c>
      <c r="I268" s="229"/>
      <c r="J268" s="225"/>
      <c r="K268" s="225"/>
      <c r="L268" s="230"/>
      <c r="M268" s="231"/>
      <c r="N268" s="232"/>
      <c r="O268" s="232"/>
      <c r="P268" s="232"/>
      <c r="Q268" s="232"/>
      <c r="R268" s="232"/>
      <c r="S268" s="232"/>
      <c r="T268" s="23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4" t="s">
        <v>155</v>
      </c>
      <c r="AU268" s="234" t="s">
        <v>151</v>
      </c>
      <c r="AV268" s="13" t="s">
        <v>79</v>
      </c>
      <c r="AW268" s="13" t="s">
        <v>33</v>
      </c>
      <c r="AX268" s="13" t="s">
        <v>71</v>
      </c>
      <c r="AY268" s="234" t="s">
        <v>143</v>
      </c>
    </row>
    <row r="269" s="13" customFormat="1">
      <c r="A269" s="13"/>
      <c r="B269" s="224"/>
      <c r="C269" s="225"/>
      <c r="D269" s="226" t="s">
        <v>155</v>
      </c>
      <c r="E269" s="227" t="s">
        <v>19</v>
      </c>
      <c r="F269" s="228" t="s">
        <v>386</v>
      </c>
      <c r="G269" s="225"/>
      <c r="H269" s="227" t="s">
        <v>19</v>
      </c>
      <c r="I269" s="229"/>
      <c r="J269" s="225"/>
      <c r="K269" s="225"/>
      <c r="L269" s="230"/>
      <c r="M269" s="231"/>
      <c r="N269" s="232"/>
      <c r="O269" s="232"/>
      <c r="P269" s="232"/>
      <c r="Q269" s="232"/>
      <c r="R269" s="232"/>
      <c r="S269" s="232"/>
      <c r="T269" s="23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4" t="s">
        <v>155</v>
      </c>
      <c r="AU269" s="234" t="s">
        <v>151</v>
      </c>
      <c r="AV269" s="13" t="s">
        <v>79</v>
      </c>
      <c r="AW269" s="13" t="s">
        <v>33</v>
      </c>
      <c r="AX269" s="13" t="s">
        <v>71</v>
      </c>
      <c r="AY269" s="234" t="s">
        <v>143</v>
      </c>
    </row>
    <row r="270" s="14" customFormat="1">
      <c r="A270" s="14"/>
      <c r="B270" s="235"/>
      <c r="C270" s="236"/>
      <c r="D270" s="226" t="s">
        <v>155</v>
      </c>
      <c r="E270" s="237" t="s">
        <v>19</v>
      </c>
      <c r="F270" s="238" t="s">
        <v>392</v>
      </c>
      <c r="G270" s="236"/>
      <c r="H270" s="239">
        <v>192.22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5" t="s">
        <v>155</v>
      </c>
      <c r="AU270" s="245" t="s">
        <v>151</v>
      </c>
      <c r="AV270" s="14" t="s">
        <v>151</v>
      </c>
      <c r="AW270" s="14" t="s">
        <v>33</v>
      </c>
      <c r="AX270" s="14" t="s">
        <v>79</v>
      </c>
      <c r="AY270" s="245" t="s">
        <v>143</v>
      </c>
    </row>
    <row r="271" s="14" customFormat="1">
      <c r="A271" s="14"/>
      <c r="B271" s="235"/>
      <c r="C271" s="236"/>
      <c r="D271" s="226" t="s">
        <v>155</v>
      </c>
      <c r="E271" s="236"/>
      <c r="F271" s="238" t="s">
        <v>393</v>
      </c>
      <c r="G271" s="236"/>
      <c r="H271" s="239">
        <v>196.06399999999999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5" t="s">
        <v>155</v>
      </c>
      <c r="AU271" s="245" t="s">
        <v>151</v>
      </c>
      <c r="AV271" s="14" t="s">
        <v>151</v>
      </c>
      <c r="AW271" s="14" t="s">
        <v>4</v>
      </c>
      <c r="AX271" s="14" t="s">
        <v>79</v>
      </c>
      <c r="AY271" s="245" t="s">
        <v>143</v>
      </c>
    </row>
    <row r="272" s="2" customFormat="1" ht="24.15" customHeight="1">
      <c r="A272" s="40"/>
      <c r="B272" s="41"/>
      <c r="C272" s="258" t="s">
        <v>394</v>
      </c>
      <c r="D272" s="258" t="s">
        <v>217</v>
      </c>
      <c r="E272" s="259" t="s">
        <v>395</v>
      </c>
      <c r="F272" s="260" t="s">
        <v>396</v>
      </c>
      <c r="G272" s="261" t="s">
        <v>148</v>
      </c>
      <c r="H272" s="262">
        <v>196.06399999999999</v>
      </c>
      <c r="I272" s="263"/>
      <c r="J272" s="264">
        <f>ROUND(I272*H272,2)</f>
        <v>0</v>
      </c>
      <c r="K272" s="260" t="s">
        <v>149</v>
      </c>
      <c r="L272" s="265"/>
      <c r="M272" s="266" t="s">
        <v>19</v>
      </c>
      <c r="N272" s="267" t="s">
        <v>43</v>
      </c>
      <c r="O272" s="86"/>
      <c r="P272" s="215">
        <f>O272*H272</f>
        <v>0</v>
      </c>
      <c r="Q272" s="215">
        <v>0.0011999999999999999</v>
      </c>
      <c r="R272" s="215">
        <f>Q272*H272</f>
        <v>0.23527679999999998</v>
      </c>
      <c r="S272" s="215">
        <v>0</v>
      </c>
      <c r="T272" s="216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17" t="s">
        <v>196</v>
      </c>
      <c r="AT272" s="217" t="s">
        <v>217</v>
      </c>
      <c r="AU272" s="217" t="s">
        <v>151</v>
      </c>
      <c r="AY272" s="19" t="s">
        <v>143</v>
      </c>
      <c r="BE272" s="218">
        <f>IF(N272="základní",J272,0)</f>
        <v>0</v>
      </c>
      <c r="BF272" s="218">
        <f>IF(N272="snížená",J272,0)</f>
        <v>0</v>
      </c>
      <c r="BG272" s="218">
        <f>IF(N272="zákl. přenesená",J272,0)</f>
        <v>0</v>
      </c>
      <c r="BH272" s="218">
        <f>IF(N272="sníž. přenesená",J272,0)</f>
        <v>0</v>
      </c>
      <c r="BI272" s="218">
        <f>IF(N272="nulová",J272,0)</f>
        <v>0</v>
      </c>
      <c r="BJ272" s="19" t="s">
        <v>151</v>
      </c>
      <c r="BK272" s="218">
        <f>ROUND(I272*H272,2)</f>
        <v>0</v>
      </c>
      <c r="BL272" s="19" t="s">
        <v>150</v>
      </c>
      <c r="BM272" s="217" t="s">
        <v>397</v>
      </c>
    </row>
    <row r="273" s="13" customFormat="1">
      <c r="A273" s="13"/>
      <c r="B273" s="224"/>
      <c r="C273" s="225"/>
      <c r="D273" s="226" t="s">
        <v>155</v>
      </c>
      <c r="E273" s="227" t="s">
        <v>19</v>
      </c>
      <c r="F273" s="228" t="s">
        <v>385</v>
      </c>
      <c r="G273" s="225"/>
      <c r="H273" s="227" t="s">
        <v>19</v>
      </c>
      <c r="I273" s="229"/>
      <c r="J273" s="225"/>
      <c r="K273" s="225"/>
      <c r="L273" s="230"/>
      <c r="M273" s="231"/>
      <c r="N273" s="232"/>
      <c r="O273" s="232"/>
      <c r="P273" s="232"/>
      <c r="Q273" s="232"/>
      <c r="R273" s="232"/>
      <c r="S273" s="232"/>
      <c r="T273" s="23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4" t="s">
        <v>155</v>
      </c>
      <c r="AU273" s="234" t="s">
        <v>151</v>
      </c>
      <c r="AV273" s="13" t="s">
        <v>79</v>
      </c>
      <c r="AW273" s="13" t="s">
        <v>33</v>
      </c>
      <c r="AX273" s="13" t="s">
        <v>71</v>
      </c>
      <c r="AY273" s="234" t="s">
        <v>143</v>
      </c>
    </row>
    <row r="274" s="13" customFormat="1">
      <c r="A274" s="13"/>
      <c r="B274" s="224"/>
      <c r="C274" s="225"/>
      <c r="D274" s="226" t="s">
        <v>155</v>
      </c>
      <c r="E274" s="227" t="s">
        <v>19</v>
      </c>
      <c r="F274" s="228" t="s">
        <v>386</v>
      </c>
      <c r="G274" s="225"/>
      <c r="H274" s="227" t="s">
        <v>19</v>
      </c>
      <c r="I274" s="229"/>
      <c r="J274" s="225"/>
      <c r="K274" s="225"/>
      <c r="L274" s="230"/>
      <c r="M274" s="231"/>
      <c r="N274" s="232"/>
      <c r="O274" s="232"/>
      <c r="P274" s="232"/>
      <c r="Q274" s="232"/>
      <c r="R274" s="232"/>
      <c r="S274" s="232"/>
      <c r="T274" s="23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4" t="s">
        <v>155</v>
      </c>
      <c r="AU274" s="234" t="s">
        <v>151</v>
      </c>
      <c r="AV274" s="13" t="s">
        <v>79</v>
      </c>
      <c r="AW274" s="13" t="s">
        <v>33</v>
      </c>
      <c r="AX274" s="13" t="s">
        <v>71</v>
      </c>
      <c r="AY274" s="234" t="s">
        <v>143</v>
      </c>
    </row>
    <row r="275" s="14" customFormat="1">
      <c r="A275" s="14"/>
      <c r="B275" s="235"/>
      <c r="C275" s="236"/>
      <c r="D275" s="226" t="s">
        <v>155</v>
      </c>
      <c r="E275" s="237" t="s">
        <v>19</v>
      </c>
      <c r="F275" s="238" t="s">
        <v>392</v>
      </c>
      <c r="G275" s="236"/>
      <c r="H275" s="239">
        <v>192.22</v>
      </c>
      <c r="I275" s="240"/>
      <c r="J275" s="236"/>
      <c r="K275" s="236"/>
      <c r="L275" s="241"/>
      <c r="M275" s="242"/>
      <c r="N275" s="243"/>
      <c r="O275" s="243"/>
      <c r="P275" s="243"/>
      <c r="Q275" s="243"/>
      <c r="R275" s="243"/>
      <c r="S275" s="243"/>
      <c r="T275" s="24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5" t="s">
        <v>155</v>
      </c>
      <c r="AU275" s="245" t="s">
        <v>151</v>
      </c>
      <c r="AV275" s="14" t="s">
        <v>151</v>
      </c>
      <c r="AW275" s="14" t="s">
        <v>33</v>
      </c>
      <c r="AX275" s="14" t="s">
        <v>79</v>
      </c>
      <c r="AY275" s="245" t="s">
        <v>143</v>
      </c>
    </row>
    <row r="276" s="14" customFormat="1">
      <c r="A276" s="14"/>
      <c r="B276" s="235"/>
      <c r="C276" s="236"/>
      <c r="D276" s="226" t="s">
        <v>155</v>
      </c>
      <c r="E276" s="236"/>
      <c r="F276" s="238" t="s">
        <v>393</v>
      </c>
      <c r="G276" s="236"/>
      <c r="H276" s="239">
        <v>196.06399999999999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5" t="s">
        <v>155</v>
      </c>
      <c r="AU276" s="245" t="s">
        <v>151</v>
      </c>
      <c r="AV276" s="14" t="s">
        <v>151</v>
      </c>
      <c r="AW276" s="14" t="s">
        <v>4</v>
      </c>
      <c r="AX276" s="14" t="s">
        <v>79</v>
      </c>
      <c r="AY276" s="245" t="s">
        <v>143</v>
      </c>
    </row>
    <row r="277" s="2" customFormat="1" ht="78" customHeight="1">
      <c r="A277" s="40"/>
      <c r="B277" s="41"/>
      <c r="C277" s="206" t="s">
        <v>398</v>
      </c>
      <c r="D277" s="206" t="s">
        <v>145</v>
      </c>
      <c r="E277" s="207" t="s">
        <v>399</v>
      </c>
      <c r="F277" s="208" t="s">
        <v>400</v>
      </c>
      <c r="G277" s="209" t="s">
        <v>148</v>
      </c>
      <c r="H277" s="210">
        <v>1431.5699999999999</v>
      </c>
      <c r="I277" s="211"/>
      <c r="J277" s="212">
        <f>ROUND(I277*H277,2)</f>
        <v>0</v>
      </c>
      <c r="K277" s="208" t="s">
        <v>149</v>
      </c>
      <c r="L277" s="46"/>
      <c r="M277" s="213" t="s">
        <v>19</v>
      </c>
      <c r="N277" s="214" t="s">
        <v>43</v>
      </c>
      <c r="O277" s="86"/>
      <c r="P277" s="215">
        <f>O277*H277</f>
        <v>0</v>
      </c>
      <c r="Q277" s="215">
        <v>0.0095969599999999999</v>
      </c>
      <c r="R277" s="215">
        <f>Q277*H277</f>
        <v>13.738720027199999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150</v>
      </c>
      <c r="AT277" s="217" t="s">
        <v>145</v>
      </c>
      <c r="AU277" s="217" t="s">
        <v>151</v>
      </c>
      <c r="AY277" s="19" t="s">
        <v>143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151</v>
      </c>
      <c r="BK277" s="218">
        <f>ROUND(I277*H277,2)</f>
        <v>0</v>
      </c>
      <c r="BL277" s="19" t="s">
        <v>150</v>
      </c>
      <c r="BM277" s="217" t="s">
        <v>401</v>
      </c>
    </row>
    <row r="278" s="2" customFormat="1">
      <c r="A278" s="40"/>
      <c r="B278" s="41"/>
      <c r="C278" s="42"/>
      <c r="D278" s="219" t="s">
        <v>153</v>
      </c>
      <c r="E278" s="42"/>
      <c r="F278" s="220" t="s">
        <v>402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153</v>
      </c>
      <c r="AU278" s="19" t="s">
        <v>151</v>
      </c>
    </row>
    <row r="279" s="2" customFormat="1">
      <c r="A279" s="40"/>
      <c r="B279" s="41"/>
      <c r="C279" s="42"/>
      <c r="D279" s="226" t="s">
        <v>213</v>
      </c>
      <c r="E279" s="42"/>
      <c r="F279" s="257" t="s">
        <v>322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213</v>
      </c>
      <c r="AU279" s="19" t="s">
        <v>151</v>
      </c>
    </row>
    <row r="280" s="13" customFormat="1">
      <c r="A280" s="13"/>
      <c r="B280" s="224"/>
      <c r="C280" s="225"/>
      <c r="D280" s="226" t="s">
        <v>155</v>
      </c>
      <c r="E280" s="227" t="s">
        <v>19</v>
      </c>
      <c r="F280" s="228" t="s">
        <v>403</v>
      </c>
      <c r="G280" s="225"/>
      <c r="H280" s="227" t="s">
        <v>19</v>
      </c>
      <c r="I280" s="229"/>
      <c r="J280" s="225"/>
      <c r="K280" s="225"/>
      <c r="L280" s="230"/>
      <c r="M280" s="231"/>
      <c r="N280" s="232"/>
      <c r="O280" s="232"/>
      <c r="P280" s="232"/>
      <c r="Q280" s="232"/>
      <c r="R280" s="232"/>
      <c r="S280" s="232"/>
      <c r="T280" s="23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4" t="s">
        <v>155</v>
      </c>
      <c r="AU280" s="234" t="s">
        <v>151</v>
      </c>
      <c r="AV280" s="13" t="s">
        <v>79</v>
      </c>
      <c r="AW280" s="13" t="s">
        <v>33</v>
      </c>
      <c r="AX280" s="13" t="s">
        <v>71</v>
      </c>
      <c r="AY280" s="234" t="s">
        <v>143</v>
      </c>
    </row>
    <row r="281" s="14" customFormat="1">
      <c r="A281" s="14"/>
      <c r="B281" s="235"/>
      <c r="C281" s="236"/>
      <c r="D281" s="226" t="s">
        <v>155</v>
      </c>
      <c r="E281" s="237" t="s">
        <v>19</v>
      </c>
      <c r="F281" s="238" t="s">
        <v>404</v>
      </c>
      <c r="G281" s="236"/>
      <c r="H281" s="239">
        <v>156.94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5" t="s">
        <v>155</v>
      </c>
      <c r="AU281" s="245" t="s">
        <v>151</v>
      </c>
      <c r="AV281" s="14" t="s">
        <v>151</v>
      </c>
      <c r="AW281" s="14" t="s">
        <v>33</v>
      </c>
      <c r="AX281" s="14" t="s">
        <v>71</v>
      </c>
      <c r="AY281" s="245" t="s">
        <v>143</v>
      </c>
    </row>
    <row r="282" s="13" customFormat="1">
      <c r="A282" s="13"/>
      <c r="B282" s="224"/>
      <c r="C282" s="225"/>
      <c r="D282" s="226" t="s">
        <v>155</v>
      </c>
      <c r="E282" s="227" t="s">
        <v>19</v>
      </c>
      <c r="F282" s="228" t="s">
        <v>405</v>
      </c>
      <c r="G282" s="225"/>
      <c r="H282" s="227" t="s">
        <v>19</v>
      </c>
      <c r="I282" s="229"/>
      <c r="J282" s="225"/>
      <c r="K282" s="225"/>
      <c r="L282" s="230"/>
      <c r="M282" s="231"/>
      <c r="N282" s="232"/>
      <c r="O282" s="232"/>
      <c r="P282" s="232"/>
      <c r="Q282" s="232"/>
      <c r="R282" s="232"/>
      <c r="S282" s="232"/>
      <c r="T282" s="23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4" t="s">
        <v>155</v>
      </c>
      <c r="AU282" s="234" t="s">
        <v>151</v>
      </c>
      <c r="AV282" s="13" t="s">
        <v>79</v>
      </c>
      <c r="AW282" s="13" t="s">
        <v>33</v>
      </c>
      <c r="AX282" s="13" t="s">
        <v>71</v>
      </c>
      <c r="AY282" s="234" t="s">
        <v>143</v>
      </c>
    </row>
    <row r="283" s="14" customFormat="1">
      <c r="A283" s="14"/>
      <c r="B283" s="235"/>
      <c r="C283" s="236"/>
      <c r="D283" s="226" t="s">
        <v>155</v>
      </c>
      <c r="E283" s="237" t="s">
        <v>19</v>
      </c>
      <c r="F283" s="238" t="s">
        <v>406</v>
      </c>
      <c r="G283" s="236"/>
      <c r="H283" s="239">
        <v>1632.163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5" t="s">
        <v>155</v>
      </c>
      <c r="AU283" s="245" t="s">
        <v>151</v>
      </c>
      <c r="AV283" s="14" t="s">
        <v>151</v>
      </c>
      <c r="AW283" s="14" t="s">
        <v>33</v>
      </c>
      <c r="AX283" s="14" t="s">
        <v>71</v>
      </c>
      <c r="AY283" s="245" t="s">
        <v>143</v>
      </c>
    </row>
    <row r="284" s="13" customFormat="1">
      <c r="A284" s="13"/>
      <c r="B284" s="224"/>
      <c r="C284" s="225"/>
      <c r="D284" s="226" t="s">
        <v>155</v>
      </c>
      <c r="E284" s="227" t="s">
        <v>19</v>
      </c>
      <c r="F284" s="228" t="s">
        <v>407</v>
      </c>
      <c r="G284" s="225"/>
      <c r="H284" s="227" t="s">
        <v>19</v>
      </c>
      <c r="I284" s="229"/>
      <c r="J284" s="225"/>
      <c r="K284" s="225"/>
      <c r="L284" s="230"/>
      <c r="M284" s="231"/>
      <c r="N284" s="232"/>
      <c r="O284" s="232"/>
      <c r="P284" s="232"/>
      <c r="Q284" s="232"/>
      <c r="R284" s="232"/>
      <c r="S284" s="232"/>
      <c r="T284" s="23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4" t="s">
        <v>155</v>
      </c>
      <c r="AU284" s="234" t="s">
        <v>151</v>
      </c>
      <c r="AV284" s="13" t="s">
        <v>79</v>
      </c>
      <c r="AW284" s="13" t="s">
        <v>33</v>
      </c>
      <c r="AX284" s="13" t="s">
        <v>71</v>
      </c>
      <c r="AY284" s="234" t="s">
        <v>143</v>
      </c>
    </row>
    <row r="285" s="14" customFormat="1">
      <c r="A285" s="14"/>
      <c r="B285" s="235"/>
      <c r="C285" s="236"/>
      <c r="D285" s="226" t="s">
        <v>155</v>
      </c>
      <c r="E285" s="237" t="s">
        <v>19</v>
      </c>
      <c r="F285" s="238" t="s">
        <v>408</v>
      </c>
      <c r="G285" s="236"/>
      <c r="H285" s="239">
        <v>12.544000000000001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5" t="s">
        <v>155</v>
      </c>
      <c r="AU285" s="245" t="s">
        <v>151</v>
      </c>
      <c r="AV285" s="14" t="s">
        <v>151</v>
      </c>
      <c r="AW285" s="14" t="s">
        <v>33</v>
      </c>
      <c r="AX285" s="14" t="s">
        <v>71</v>
      </c>
      <c r="AY285" s="245" t="s">
        <v>143</v>
      </c>
    </row>
    <row r="286" s="13" customFormat="1">
      <c r="A286" s="13"/>
      <c r="B286" s="224"/>
      <c r="C286" s="225"/>
      <c r="D286" s="226" t="s">
        <v>155</v>
      </c>
      <c r="E286" s="227" t="s">
        <v>19</v>
      </c>
      <c r="F286" s="228" t="s">
        <v>409</v>
      </c>
      <c r="G286" s="225"/>
      <c r="H286" s="227" t="s">
        <v>19</v>
      </c>
      <c r="I286" s="229"/>
      <c r="J286" s="225"/>
      <c r="K286" s="225"/>
      <c r="L286" s="230"/>
      <c r="M286" s="231"/>
      <c r="N286" s="232"/>
      <c r="O286" s="232"/>
      <c r="P286" s="232"/>
      <c r="Q286" s="232"/>
      <c r="R286" s="232"/>
      <c r="S286" s="232"/>
      <c r="T286" s="23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4" t="s">
        <v>155</v>
      </c>
      <c r="AU286" s="234" t="s">
        <v>151</v>
      </c>
      <c r="AV286" s="13" t="s">
        <v>79</v>
      </c>
      <c r="AW286" s="13" t="s">
        <v>33</v>
      </c>
      <c r="AX286" s="13" t="s">
        <v>71</v>
      </c>
      <c r="AY286" s="234" t="s">
        <v>143</v>
      </c>
    </row>
    <row r="287" s="14" customFormat="1">
      <c r="A287" s="14"/>
      <c r="B287" s="235"/>
      <c r="C287" s="236"/>
      <c r="D287" s="226" t="s">
        <v>155</v>
      </c>
      <c r="E287" s="237" t="s">
        <v>19</v>
      </c>
      <c r="F287" s="238" t="s">
        <v>410</v>
      </c>
      <c r="G287" s="236"/>
      <c r="H287" s="239">
        <v>53.256</v>
      </c>
      <c r="I287" s="240"/>
      <c r="J287" s="236"/>
      <c r="K287" s="236"/>
      <c r="L287" s="241"/>
      <c r="M287" s="242"/>
      <c r="N287" s="243"/>
      <c r="O287" s="243"/>
      <c r="P287" s="243"/>
      <c r="Q287" s="243"/>
      <c r="R287" s="243"/>
      <c r="S287" s="243"/>
      <c r="T287" s="24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5" t="s">
        <v>155</v>
      </c>
      <c r="AU287" s="245" t="s">
        <v>151</v>
      </c>
      <c r="AV287" s="14" t="s">
        <v>151</v>
      </c>
      <c r="AW287" s="14" t="s">
        <v>33</v>
      </c>
      <c r="AX287" s="14" t="s">
        <v>71</v>
      </c>
      <c r="AY287" s="245" t="s">
        <v>143</v>
      </c>
    </row>
    <row r="288" s="13" customFormat="1">
      <c r="A288" s="13"/>
      <c r="B288" s="224"/>
      <c r="C288" s="225"/>
      <c r="D288" s="226" t="s">
        <v>155</v>
      </c>
      <c r="E288" s="227" t="s">
        <v>19</v>
      </c>
      <c r="F288" s="228" t="s">
        <v>411</v>
      </c>
      <c r="G288" s="225"/>
      <c r="H288" s="227" t="s">
        <v>19</v>
      </c>
      <c r="I288" s="229"/>
      <c r="J288" s="225"/>
      <c r="K288" s="225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155</v>
      </c>
      <c r="AU288" s="234" t="s">
        <v>151</v>
      </c>
      <c r="AV288" s="13" t="s">
        <v>79</v>
      </c>
      <c r="AW288" s="13" t="s">
        <v>33</v>
      </c>
      <c r="AX288" s="13" t="s">
        <v>71</v>
      </c>
      <c r="AY288" s="234" t="s">
        <v>143</v>
      </c>
    </row>
    <row r="289" s="14" customFormat="1">
      <c r="A289" s="14"/>
      <c r="B289" s="235"/>
      <c r="C289" s="236"/>
      <c r="D289" s="226" t="s">
        <v>155</v>
      </c>
      <c r="E289" s="237" t="s">
        <v>19</v>
      </c>
      <c r="F289" s="238" t="s">
        <v>412</v>
      </c>
      <c r="G289" s="236"/>
      <c r="H289" s="239">
        <v>-438.10500000000002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5" t="s">
        <v>155</v>
      </c>
      <c r="AU289" s="245" t="s">
        <v>151</v>
      </c>
      <c r="AV289" s="14" t="s">
        <v>151</v>
      </c>
      <c r="AW289" s="14" t="s">
        <v>33</v>
      </c>
      <c r="AX289" s="14" t="s">
        <v>71</v>
      </c>
      <c r="AY289" s="245" t="s">
        <v>143</v>
      </c>
    </row>
    <row r="290" s="16" customFormat="1">
      <c r="A290" s="16"/>
      <c r="B290" s="268"/>
      <c r="C290" s="269"/>
      <c r="D290" s="226" t="s">
        <v>155</v>
      </c>
      <c r="E290" s="270" t="s">
        <v>19</v>
      </c>
      <c r="F290" s="271" t="s">
        <v>413</v>
      </c>
      <c r="G290" s="269"/>
      <c r="H290" s="272">
        <v>1416.798</v>
      </c>
      <c r="I290" s="273"/>
      <c r="J290" s="269"/>
      <c r="K290" s="269"/>
      <c r="L290" s="274"/>
      <c r="M290" s="275"/>
      <c r="N290" s="276"/>
      <c r="O290" s="276"/>
      <c r="P290" s="276"/>
      <c r="Q290" s="276"/>
      <c r="R290" s="276"/>
      <c r="S290" s="276"/>
      <c r="T290" s="277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T290" s="278" t="s">
        <v>155</v>
      </c>
      <c r="AU290" s="278" t="s">
        <v>151</v>
      </c>
      <c r="AV290" s="16" t="s">
        <v>163</v>
      </c>
      <c r="AW290" s="16" t="s">
        <v>33</v>
      </c>
      <c r="AX290" s="16" t="s">
        <v>71</v>
      </c>
      <c r="AY290" s="278" t="s">
        <v>143</v>
      </c>
    </row>
    <row r="291" s="13" customFormat="1">
      <c r="A291" s="13"/>
      <c r="B291" s="224"/>
      <c r="C291" s="225"/>
      <c r="D291" s="226" t="s">
        <v>155</v>
      </c>
      <c r="E291" s="227" t="s">
        <v>19</v>
      </c>
      <c r="F291" s="228" t="s">
        <v>235</v>
      </c>
      <c r="G291" s="225"/>
      <c r="H291" s="227" t="s">
        <v>19</v>
      </c>
      <c r="I291" s="229"/>
      <c r="J291" s="225"/>
      <c r="K291" s="225"/>
      <c r="L291" s="230"/>
      <c r="M291" s="231"/>
      <c r="N291" s="232"/>
      <c r="O291" s="232"/>
      <c r="P291" s="232"/>
      <c r="Q291" s="232"/>
      <c r="R291" s="232"/>
      <c r="S291" s="232"/>
      <c r="T291" s="23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4" t="s">
        <v>155</v>
      </c>
      <c r="AU291" s="234" t="s">
        <v>151</v>
      </c>
      <c r="AV291" s="13" t="s">
        <v>79</v>
      </c>
      <c r="AW291" s="13" t="s">
        <v>33</v>
      </c>
      <c r="AX291" s="13" t="s">
        <v>71</v>
      </c>
      <c r="AY291" s="234" t="s">
        <v>143</v>
      </c>
    </row>
    <row r="292" s="14" customFormat="1">
      <c r="A292" s="14"/>
      <c r="B292" s="235"/>
      <c r="C292" s="236"/>
      <c r="D292" s="226" t="s">
        <v>155</v>
      </c>
      <c r="E292" s="237" t="s">
        <v>19</v>
      </c>
      <c r="F292" s="238" t="s">
        <v>236</v>
      </c>
      <c r="G292" s="236"/>
      <c r="H292" s="239">
        <v>9.7599999999999998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5" t="s">
        <v>155</v>
      </c>
      <c r="AU292" s="245" t="s">
        <v>151</v>
      </c>
      <c r="AV292" s="14" t="s">
        <v>151</v>
      </c>
      <c r="AW292" s="14" t="s">
        <v>33</v>
      </c>
      <c r="AX292" s="14" t="s">
        <v>71</v>
      </c>
      <c r="AY292" s="245" t="s">
        <v>143</v>
      </c>
    </row>
    <row r="293" s="14" customFormat="1">
      <c r="A293" s="14"/>
      <c r="B293" s="235"/>
      <c r="C293" s="236"/>
      <c r="D293" s="226" t="s">
        <v>155</v>
      </c>
      <c r="E293" s="237" t="s">
        <v>19</v>
      </c>
      <c r="F293" s="238" t="s">
        <v>237</v>
      </c>
      <c r="G293" s="236"/>
      <c r="H293" s="239">
        <v>10.752000000000001</v>
      </c>
      <c r="I293" s="240"/>
      <c r="J293" s="236"/>
      <c r="K293" s="236"/>
      <c r="L293" s="241"/>
      <c r="M293" s="242"/>
      <c r="N293" s="243"/>
      <c r="O293" s="243"/>
      <c r="P293" s="243"/>
      <c r="Q293" s="243"/>
      <c r="R293" s="243"/>
      <c r="S293" s="243"/>
      <c r="T293" s="24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5" t="s">
        <v>155</v>
      </c>
      <c r="AU293" s="245" t="s">
        <v>151</v>
      </c>
      <c r="AV293" s="14" t="s">
        <v>151</v>
      </c>
      <c r="AW293" s="14" t="s">
        <v>33</v>
      </c>
      <c r="AX293" s="14" t="s">
        <v>71</v>
      </c>
      <c r="AY293" s="245" t="s">
        <v>143</v>
      </c>
    </row>
    <row r="294" s="13" customFormat="1">
      <c r="A294" s="13"/>
      <c r="B294" s="224"/>
      <c r="C294" s="225"/>
      <c r="D294" s="226" t="s">
        <v>155</v>
      </c>
      <c r="E294" s="227" t="s">
        <v>19</v>
      </c>
      <c r="F294" s="228" t="s">
        <v>238</v>
      </c>
      <c r="G294" s="225"/>
      <c r="H294" s="227" t="s">
        <v>19</v>
      </c>
      <c r="I294" s="229"/>
      <c r="J294" s="225"/>
      <c r="K294" s="225"/>
      <c r="L294" s="230"/>
      <c r="M294" s="231"/>
      <c r="N294" s="232"/>
      <c r="O294" s="232"/>
      <c r="P294" s="232"/>
      <c r="Q294" s="232"/>
      <c r="R294" s="232"/>
      <c r="S294" s="232"/>
      <c r="T294" s="23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4" t="s">
        <v>155</v>
      </c>
      <c r="AU294" s="234" t="s">
        <v>151</v>
      </c>
      <c r="AV294" s="13" t="s">
        <v>79</v>
      </c>
      <c r="AW294" s="13" t="s">
        <v>33</v>
      </c>
      <c r="AX294" s="13" t="s">
        <v>71</v>
      </c>
      <c r="AY294" s="234" t="s">
        <v>143</v>
      </c>
    </row>
    <row r="295" s="14" customFormat="1">
      <c r="A295" s="14"/>
      <c r="B295" s="235"/>
      <c r="C295" s="236"/>
      <c r="D295" s="226" t="s">
        <v>155</v>
      </c>
      <c r="E295" s="237" t="s">
        <v>19</v>
      </c>
      <c r="F295" s="238" t="s">
        <v>239</v>
      </c>
      <c r="G295" s="236"/>
      <c r="H295" s="239">
        <v>-3.4849999999999999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5" t="s">
        <v>155</v>
      </c>
      <c r="AU295" s="245" t="s">
        <v>151</v>
      </c>
      <c r="AV295" s="14" t="s">
        <v>151</v>
      </c>
      <c r="AW295" s="14" t="s">
        <v>33</v>
      </c>
      <c r="AX295" s="14" t="s">
        <v>71</v>
      </c>
      <c r="AY295" s="245" t="s">
        <v>143</v>
      </c>
    </row>
    <row r="296" s="14" customFormat="1">
      <c r="A296" s="14"/>
      <c r="B296" s="235"/>
      <c r="C296" s="236"/>
      <c r="D296" s="226" t="s">
        <v>155</v>
      </c>
      <c r="E296" s="237" t="s">
        <v>19</v>
      </c>
      <c r="F296" s="238" t="s">
        <v>240</v>
      </c>
      <c r="G296" s="236"/>
      <c r="H296" s="239">
        <v>-2.2549999999999999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45" t="s">
        <v>155</v>
      </c>
      <c r="AU296" s="245" t="s">
        <v>151</v>
      </c>
      <c r="AV296" s="14" t="s">
        <v>151</v>
      </c>
      <c r="AW296" s="14" t="s">
        <v>33</v>
      </c>
      <c r="AX296" s="14" t="s">
        <v>71</v>
      </c>
      <c r="AY296" s="245" t="s">
        <v>143</v>
      </c>
    </row>
    <row r="297" s="16" customFormat="1">
      <c r="A297" s="16"/>
      <c r="B297" s="268"/>
      <c r="C297" s="269"/>
      <c r="D297" s="226" t="s">
        <v>155</v>
      </c>
      <c r="E297" s="270" t="s">
        <v>19</v>
      </c>
      <c r="F297" s="271" t="s">
        <v>413</v>
      </c>
      <c r="G297" s="269"/>
      <c r="H297" s="272">
        <v>14.772</v>
      </c>
      <c r="I297" s="273"/>
      <c r="J297" s="269"/>
      <c r="K297" s="269"/>
      <c r="L297" s="274"/>
      <c r="M297" s="275"/>
      <c r="N297" s="276"/>
      <c r="O297" s="276"/>
      <c r="P297" s="276"/>
      <c r="Q297" s="276"/>
      <c r="R297" s="276"/>
      <c r="S297" s="276"/>
      <c r="T297" s="277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T297" s="278" t="s">
        <v>155</v>
      </c>
      <c r="AU297" s="278" t="s">
        <v>151</v>
      </c>
      <c r="AV297" s="16" t="s">
        <v>163</v>
      </c>
      <c r="AW297" s="16" t="s">
        <v>33</v>
      </c>
      <c r="AX297" s="16" t="s">
        <v>71</v>
      </c>
      <c r="AY297" s="278" t="s">
        <v>143</v>
      </c>
    </row>
    <row r="298" s="15" customFormat="1">
      <c r="A298" s="15"/>
      <c r="B298" s="246"/>
      <c r="C298" s="247"/>
      <c r="D298" s="226" t="s">
        <v>155</v>
      </c>
      <c r="E298" s="248" t="s">
        <v>19</v>
      </c>
      <c r="F298" s="249" t="s">
        <v>171</v>
      </c>
      <c r="G298" s="247"/>
      <c r="H298" s="250">
        <v>1431.5699999999999</v>
      </c>
      <c r="I298" s="251"/>
      <c r="J298" s="247"/>
      <c r="K298" s="247"/>
      <c r="L298" s="252"/>
      <c r="M298" s="253"/>
      <c r="N298" s="254"/>
      <c r="O298" s="254"/>
      <c r="P298" s="254"/>
      <c r="Q298" s="254"/>
      <c r="R298" s="254"/>
      <c r="S298" s="254"/>
      <c r="T298" s="25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6" t="s">
        <v>155</v>
      </c>
      <c r="AU298" s="256" t="s">
        <v>151</v>
      </c>
      <c r="AV298" s="15" t="s">
        <v>150</v>
      </c>
      <c r="AW298" s="15" t="s">
        <v>33</v>
      </c>
      <c r="AX298" s="15" t="s">
        <v>79</v>
      </c>
      <c r="AY298" s="256" t="s">
        <v>143</v>
      </c>
    </row>
    <row r="299" s="2" customFormat="1" ht="24.15" customHeight="1">
      <c r="A299" s="40"/>
      <c r="B299" s="41"/>
      <c r="C299" s="258" t="s">
        <v>414</v>
      </c>
      <c r="D299" s="258" t="s">
        <v>217</v>
      </c>
      <c r="E299" s="259" t="s">
        <v>327</v>
      </c>
      <c r="F299" s="260" t="s">
        <v>328</v>
      </c>
      <c r="G299" s="261" t="s">
        <v>148</v>
      </c>
      <c r="H299" s="262">
        <v>1503.1489999999999</v>
      </c>
      <c r="I299" s="263"/>
      <c r="J299" s="264">
        <f>ROUND(I299*H299,2)</f>
        <v>0</v>
      </c>
      <c r="K299" s="260" t="s">
        <v>149</v>
      </c>
      <c r="L299" s="265"/>
      <c r="M299" s="266" t="s">
        <v>19</v>
      </c>
      <c r="N299" s="267" t="s">
        <v>43</v>
      </c>
      <c r="O299" s="86"/>
      <c r="P299" s="215">
        <f>O299*H299</f>
        <v>0</v>
      </c>
      <c r="Q299" s="215">
        <v>0.017999999999999999</v>
      </c>
      <c r="R299" s="215">
        <f>Q299*H299</f>
        <v>27.056681999999995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196</v>
      </c>
      <c r="AT299" s="217" t="s">
        <v>217</v>
      </c>
      <c r="AU299" s="217" t="s">
        <v>151</v>
      </c>
      <c r="AY299" s="19" t="s">
        <v>143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151</v>
      </c>
      <c r="BK299" s="218">
        <f>ROUND(I299*H299,2)</f>
        <v>0</v>
      </c>
      <c r="BL299" s="19" t="s">
        <v>150</v>
      </c>
      <c r="BM299" s="217" t="s">
        <v>415</v>
      </c>
    </row>
    <row r="300" s="14" customFormat="1">
      <c r="A300" s="14"/>
      <c r="B300" s="235"/>
      <c r="C300" s="236"/>
      <c r="D300" s="226" t="s">
        <v>155</v>
      </c>
      <c r="E300" s="236"/>
      <c r="F300" s="238" t="s">
        <v>416</v>
      </c>
      <c r="G300" s="236"/>
      <c r="H300" s="239">
        <v>1503.1489999999999</v>
      </c>
      <c r="I300" s="240"/>
      <c r="J300" s="236"/>
      <c r="K300" s="236"/>
      <c r="L300" s="241"/>
      <c r="M300" s="242"/>
      <c r="N300" s="243"/>
      <c r="O300" s="243"/>
      <c r="P300" s="243"/>
      <c r="Q300" s="243"/>
      <c r="R300" s="243"/>
      <c r="S300" s="243"/>
      <c r="T300" s="24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5" t="s">
        <v>155</v>
      </c>
      <c r="AU300" s="245" t="s">
        <v>151</v>
      </c>
      <c r="AV300" s="14" t="s">
        <v>151</v>
      </c>
      <c r="AW300" s="14" t="s">
        <v>4</v>
      </c>
      <c r="AX300" s="14" t="s">
        <v>79</v>
      </c>
      <c r="AY300" s="245" t="s">
        <v>143</v>
      </c>
    </row>
    <row r="301" s="2" customFormat="1" ht="78" customHeight="1">
      <c r="A301" s="40"/>
      <c r="B301" s="41"/>
      <c r="C301" s="206" t="s">
        <v>417</v>
      </c>
      <c r="D301" s="206" t="s">
        <v>145</v>
      </c>
      <c r="E301" s="207" t="s">
        <v>418</v>
      </c>
      <c r="F301" s="208" t="s">
        <v>419</v>
      </c>
      <c r="G301" s="209" t="s">
        <v>148</v>
      </c>
      <c r="H301" s="210">
        <v>39.234999999999999</v>
      </c>
      <c r="I301" s="211"/>
      <c r="J301" s="212">
        <f>ROUND(I301*H301,2)</f>
        <v>0</v>
      </c>
      <c r="K301" s="208" t="s">
        <v>149</v>
      </c>
      <c r="L301" s="46"/>
      <c r="M301" s="213" t="s">
        <v>19</v>
      </c>
      <c r="N301" s="214" t="s">
        <v>43</v>
      </c>
      <c r="O301" s="86"/>
      <c r="P301" s="215">
        <f>O301*H301</f>
        <v>0</v>
      </c>
      <c r="Q301" s="215">
        <v>0.011679999999999999</v>
      </c>
      <c r="R301" s="215">
        <f>Q301*H301</f>
        <v>0.45826479999999997</v>
      </c>
      <c r="S301" s="215">
        <v>0</v>
      </c>
      <c r="T301" s="216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17" t="s">
        <v>150</v>
      </c>
      <c r="AT301" s="217" t="s">
        <v>145</v>
      </c>
      <c r="AU301" s="217" t="s">
        <v>151</v>
      </c>
      <c r="AY301" s="19" t="s">
        <v>143</v>
      </c>
      <c r="BE301" s="218">
        <f>IF(N301="základní",J301,0)</f>
        <v>0</v>
      </c>
      <c r="BF301" s="218">
        <f>IF(N301="snížená",J301,0)</f>
        <v>0</v>
      </c>
      <c r="BG301" s="218">
        <f>IF(N301="zákl. přenesená",J301,0)</f>
        <v>0</v>
      </c>
      <c r="BH301" s="218">
        <f>IF(N301="sníž. přenesená",J301,0)</f>
        <v>0</v>
      </c>
      <c r="BI301" s="218">
        <f>IF(N301="nulová",J301,0)</f>
        <v>0</v>
      </c>
      <c r="BJ301" s="19" t="s">
        <v>151</v>
      </c>
      <c r="BK301" s="218">
        <f>ROUND(I301*H301,2)</f>
        <v>0</v>
      </c>
      <c r="BL301" s="19" t="s">
        <v>150</v>
      </c>
      <c r="BM301" s="217" t="s">
        <v>420</v>
      </c>
    </row>
    <row r="302" s="2" customFormat="1">
      <c r="A302" s="40"/>
      <c r="B302" s="41"/>
      <c r="C302" s="42"/>
      <c r="D302" s="219" t="s">
        <v>153</v>
      </c>
      <c r="E302" s="42"/>
      <c r="F302" s="220" t="s">
        <v>421</v>
      </c>
      <c r="G302" s="42"/>
      <c r="H302" s="42"/>
      <c r="I302" s="221"/>
      <c r="J302" s="42"/>
      <c r="K302" s="42"/>
      <c r="L302" s="46"/>
      <c r="M302" s="222"/>
      <c r="N302" s="223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153</v>
      </c>
      <c r="AU302" s="19" t="s">
        <v>151</v>
      </c>
    </row>
    <row r="303" s="2" customFormat="1">
      <c r="A303" s="40"/>
      <c r="B303" s="41"/>
      <c r="C303" s="42"/>
      <c r="D303" s="226" t="s">
        <v>213</v>
      </c>
      <c r="E303" s="42"/>
      <c r="F303" s="257" t="s">
        <v>322</v>
      </c>
      <c r="G303" s="42"/>
      <c r="H303" s="42"/>
      <c r="I303" s="221"/>
      <c r="J303" s="42"/>
      <c r="K303" s="42"/>
      <c r="L303" s="46"/>
      <c r="M303" s="222"/>
      <c r="N303" s="223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213</v>
      </c>
      <c r="AU303" s="19" t="s">
        <v>151</v>
      </c>
    </row>
    <row r="304" s="13" customFormat="1">
      <c r="A304" s="13"/>
      <c r="B304" s="224"/>
      <c r="C304" s="225"/>
      <c r="D304" s="226" t="s">
        <v>155</v>
      </c>
      <c r="E304" s="227" t="s">
        <v>19</v>
      </c>
      <c r="F304" s="228" t="s">
        <v>422</v>
      </c>
      <c r="G304" s="225"/>
      <c r="H304" s="227" t="s">
        <v>19</v>
      </c>
      <c r="I304" s="229"/>
      <c r="J304" s="225"/>
      <c r="K304" s="225"/>
      <c r="L304" s="230"/>
      <c r="M304" s="231"/>
      <c r="N304" s="232"/>
      <c r="O304" s="232"/>
      <c r="P304" s="232"/>
      <c r="Q304" s="232"/>
      <c r="R304" s="232"/>
      <c r="S304" s="232"/>
      <c r="T304" s="23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4" t="s">
        <v>155</v>
      </c>
      <c r="AU304" s="234" t="s">
        <v>151</v>
      </c>
      <c r="AV304" s="13" t="s">
        <v>79</v>
      </c>
      <c r="AW304" s="13" t="s">
        <v>33</v>
      </c>
      <c r="AX304" s="13" t="s">
        <v>71</v>
      </c>
      <c r="AY304" s="234" t="s">
        <v>143</v>
      </c>
    </row>
    <row r="305" s="14" customFormat="1">
      <c r="A305" s="14"/>
      <c r="B305" s="235"/>
      <c r="C305" s="236"/>
      <c r="D305" s="226" t="s">
        <v>155</v>
      </c>
      <c r="E305" s="237" t="s">
        <v>19</v>
      </c>
      <c r="F305" s="238" t="s">
        <v>423</v>
      </c>
      <c r="G305" s="236"/>
      <c r="H305" s="239">
        <v>39.234999999999999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5" t="s">
        <v>155</v>
      </c>
      <c r="AU305" s="245" t="s">
        <v>151</v>
      </c>
      <c r="AV305" s="14" t="s">
        <v>151</v>
      </c>
      <c r="AW305" s="14" t="s">
        <v>33</v>
      </c>
      <c r="AX305" s="14" t="s">
        <v>79</v>
      </c>
      <c r="AY305" s="245" t="s">
        <v>143</v>
      </c>
    </row>
    <row r="306" s="2" customFormat="1" ht="24.15" customHeight="1">
      <c r="A306" s="40"/>
      <c r="B306" s="41"/>
      <c r="C306" s="258" t="s">
        <v>424</v>
      </c>
      <c r="D306" s="258" t="s">
        <v>217</v>
      </c>
      <c r="E306" s="259" t="s">
        <v>425</v>
      </c>
      <c r="F306" s="260" t="s">
        <v>426</v>
      </c>
      <c r="G306" s="261" t="s">
        <v>148</v>
      </c>
      <c r="H306" s="262">
        <v>43.158999999999999</v>
      </c>
      <c r="I306" s="263"/>
      <c r="J306" s="264">
        <f>ROUND(I306*H306,2)</f>
        <v>0</v>
      </c>
      <c r="K306" s="260" t="s">
        <v>149</v>
      </c>
      <c r="L306" s="265"/>
      <c r="M306" s="266" t="s">
        <v>19</v>
      </c>
      <c r="N306" s="267" t="s">
        <v>43</v>
      </c>
      <c r="O306" s="86"/>
      <c r="P306" s="215">
        <f>O306*H306</f>
        <v>0</v>
      </c>
      <c r="Q306" s="215">
        <v>0.021000000000000001</v>
      </c>
      <c r="R306" s="215">
        <f>Q306*H306</f>
        <v>0.90633900000000001</v>
      </c>
      <c r="S306" s="215">
        <v>0</v>
      </c>
      <c r="T306" s="216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17" t="s">
        <v>196</v>
      </c>
      <c r="AT306" s="217" t="s">
        <v>217</v>
      </c>
      <c r="AU306" s="217" t="s">
        <v>151</v>
      </c>
      <c r="AY306" s="19" t="s">
        <v>143</v>
      </c>
      <c r="BE306" s="218">
        <f>IF(N306="základní",J306,0)</f>
        <v>0</v>
      </c>
      <c r="BF306" s="218">
        <f>IF(N306="snížená",J306,0)</f>
        <v>0</v>
      </c>
      <c r="BG306" s="218">
        <f>IF(N306="zákl. přenesená",J306,0)</f>
        <v>0</v>
      </c>
      <c r="BH306" s="218">
        <f>IF(N306="sníž. přenesená",J306,0)</f>
        <v>0</v>
      </c>
      <c r="BI306" s="218">
        <f>IF(N306="nulová",J306,0)</f>
        <v>0</v>
      </c>
      <c r="BJ306" s="19" t="s">
        <v>151</v>
      </c>
      <c r="BK306" s="218">
        <f>ROUND(I306*H306,2)</f>
        <v>0</v>
      </c>
      <c r="BL306" s="19" t="s">
        <v>150</v>
      </c>
      <c r="BM306" s="217" t="s">
        <v>427</v>
      </c>
    </row>
    <row r="307" s="14" customFormat="1">
      <c r="A307" s="14"/>
      <c r="B307" s="235"/>
      <c r="C307" s="236"/>
      <c r="D307" s="226" t="s">
        <v>155</v>
      </c>
      <c r="E307" s="236"/>
      <c r="F307" s="238" t="s">
        <v>428</v>
      </c>
      <c r="G307" s="236"/>
      <c r="H307" s="239">
        <v>43.158999999999999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5" t="s">
        <v>155</v>
      </c>
      <c r="AU307" s="245" t="s">
        <v>151</v>
      </c>
      <c r="AV307" s="14" t="s">
        <v>151</v>
      </c>
      <c r="AW307" s="14" t="s">
        <v>4</v>
      </c>
      <c r="AX307" s="14" t="s">
        <v>79</v>
      </c>
      <c r="AY307" s="245" t="s">
        <v>143</v>
      </c>
    </row>
    <row r="308" s="2" customFormat="1" ht="62.7" customHeight="1">
      <c r="A308" s="40"/>
      <c r="B308" s="41"/>
      <c r="C308" s="206" t="s">
        <v>429</v>
      </c>
      <c r="D308" s="206" t="s">
        <v>145</v>
      </c>
      <c r="E308" s="207" t="s">
        <v>430</v>
      </c>
      <c r="F308" s="208" t="s">
        <v>431</v>
      </c>
      <c r="G308" s="209" t="s">
        <v>174</v>
      </c>
      <c r="H308" s="210">
        <v>1173.0999999999999</v>
      </c>
      <c r="I308" s="211"/>
      <c r="J308" s="212">
        <f>ROUND(I308*H308,2)</f>
        <v>0</v>
      </c>
      <c r="K308" s="208" t="s">
        <v>149</v>
      </c>
      <c r="L308" s="46"/>
      <c r="M308" s="213" t="s">
        <v>19</v>
      </c>
      <c r="N308" s="214" t="s">
        <v>43</v>
      </c>
      <c r="O308" s="86"/>
      <c r="P308" s="215">
        <f>O308*H308</f>
        <v>0</v>
      </c>
      <c r="Q308" s="215">
        <v>0.0017600000000000001</v>
      </c>
      <c r="R308" s="215">
        <f>Q308*H308</f>
        <v>2.0646559999999998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150</v>
      </c>
      <c r="AT308" s="217" t="s">
        <v>145</v>
      </c>
      <c r="AU308" s="217" t="s">
        <v>151</v>
      </c>
      <c r="AY308" s="19" t="s">
        <v>143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151</v>
      </c>
      <c r="BK308" s="218">
        <f>ROUND(I308*H308,2)</f>
        <v>0</v>
      </c>
      <c r="BL308" s="19" t="s">
        <v>150</v>
      </c>
      <c r="BM308" s="217" t="s">
        <v>432</v>
      </c>
    </row>
    <row r="309" s="2" customFormat="1">
      <c r="A309" s="40"/>
      <c r="B309" s="41"/>
      <c r="C309" s="42"/>
      <c r="D309" s="219" t="s">
        <v>153</v>
      </c>
      <c r="E309" s="42"/>
      <c r="F309" s="220" t="s">
        <v>433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153</v>
      </c>
      <c r="AU309" s="19" t="s">
        <v>151</v>
      </c>
    </row>
    <row r="310" s="2" customFormat="1">
      <c r="A310" s="40"/>
      <c r="B310" s="41"/>
      <c r="C310" s="42"/>
      <c r="D310" s="226" t="s">
        <v>213</v>
      </c>
      <c r="E310" s="42"/>
      <c r="F310" s="257" t="s">
        <v>322</v>
      </c>
      <c r="G310" s="42"/>
      <c r="H310" s="42"/>
      <c r="I310" s="221"/>
      <c r="J310" s="42"/>
      <c r="K310" s="42"/>
      <c r="L310" s="46"/>
      <c r="M310" s="222"/>
      <c r="N310" s="223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213</v>
      </c>
      <c r="AU310" s="19" t="s">
        <v>151</v>
      </c>
    </row>
    <row r="311" s="13" customFormat="1">
      <c r="A311" s="13"/>
      <c r="B311" s="224"/>
      <c r="C311" s="225"/>
      <c r="D311" s="226" t="s">
        <v>155</v>
      </c>
      <c r="E311" s="227" t="s">
        <v>19</v>
      </c>
      <c r="F311" s="228" t="s">
        <v>434</v>
      </c>
      <c r="G311" s="225"/>
      <c r="H311" s="227" t="s">
        <v>19</v>
      </c>
      <c r="I311" s="229"/>
      <c r="J311" s="225"/>
      <c r="K311" s="225"/>
      <c r="L311" s="230"/>
      <c r="M311" s="231"/>
      <c r="N311" s="232"/>
      <c r="O311" s="232"/>
      <c r="P311" s="232"/>
      <c r="Q311" s="232"/>
      <c r="R311" s="232"/>
      <c r="S311" s="232"/>
      <c r="T311" s="23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4" t="s">
        <v>155</v>
      </c>
      <c r="AU311" s="234" t="s">
        <v>151</v>
      </c>
      <c r="AV311" s="13" t="s">
        <v>79</v>
      </c>
      <c r="AW311" s="13" t="s">
        <v>33</v>
      </c>
      <c r="AX311" s="13" t="s">
        <v>71</v>
      </c>
      <c r="AY311" s="234" t="s">
        <v>143</v>
      </c>
    </row>
    <row r="312" s="14" customFormat="1">
      <c r="A312" s="14"/>
      <c r="B312" s="235"/>
      <c r="C312" s="236"/>
      <c r="D312" s="226" t="s">
        <v>155</v>
      </c>
      <c r="E312" s="237" t="s">
        <v>19</v>
      </c>
      <c r="F312" s="238" t="s">
        <v>435</v>
      </c>
      <c r="G312" s="236"/>
      <c r="H312" s="239">
        <v>1173.0999999999999</v>
      </c>
      <c r="I312" s="240"/>
      <c r="J312" s="236"/>
      <c r="K312" s="236"/>
      <c r="L312" s="241"/>
      <c r="M312" s="242"/>
      <c r="N312" s="243"/>
      <c r="O312" s="243"/>
      <c r="P312" s="243"/>
      <c r="Q312" s="243"/>
      <c r="R312" s="243"/>
      <c r="S312" s="243"/>
      <c r="T312" s="24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5" t="s">
        <v>155</v>
      </c>
      <c r="AU312" s="245" t="s">
        <v>151</v>
      </c>
      <c r="AV312" s="14" t="s">
        <v>151</v>
      </c>
      <c r="AW312" s="14" t="s">
        <v>33</v>
      </c>
      <c r="AX312" s="14" t="s">
        <v>79</v>
      </c>
      <c r="AY312" s="245" t="s">
        <v>143</v>
      </c>
    </row>
    <row r="313" s="2" customFormat="1" ht="24.15" customHeight="1">
      <c r="A313" s="40"/>
      <c r="B313" s="41"/>
      <c r="C313" s="258" t="s">
        <v>436</v>
      </c>
      <c r="D313" s="258" t="s">
        <v>217</v>
      </c>
      <c r="E313" s="259" t="s">
        <v>437</v>
      </c>
      <c r="F313" s="260" t="s">
        <v>438</v>
      </c>
      <c r="G313" s="261" t="s">
        <v>148</v>
      </c>
      <c r="H313" s="262">
        <v>193.56200000000001</v>
      </c>
      <c r="I313" s="263"/>
      <c r="J313" s="264">
        <f>ROUND(I313*H313,2)</f>
        <v>0</v>
      </c>
      <c r="K313" s="260" t="s">
        <v>439</v>
      </c>
      <c r="L313" s="265"/>
      <c r="M313" s="266" t="s">
        <v>19</v>
      </c>
      <c r="N313" s="267" t="s">
        <v>43</v>
      </c>
      <c r="O313" s="86"/>
      <c r="P313" s="215">
        <f>O313*H313</f>
        <v>0</v>
      </c>
      <c r="Q313" s="215">
        <v>0.0060000000000000001</v>
      </c>
      <c r="R313" s="215">
        <f>Q313*H313</f>
        <v>1.1613720000000001</v>
      </c>
      <c r="S313" s="215">
        <v>0</v>
      </c>
      <c r="T313" s="216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17" t="s">
        <v>196</v>
      </c>
      <c r="AT313" s="217" t="s">
        <v>217</v>
      </c>
      <c r="AU313" s="217" t="s">
        <v>151</v>
      </c>
      <c r="AY313" s="19" t="s">
        <v>143</v>
      </c>
      <c r="BE313" s="218">
        <f>IF(N313="základní",J313,0)</f>
        <v>0</v>
      </c>
      <c r="BF313" s="218">
        <f>IF(N313="snížená",J313,0)</f>
        <v>0</v>
      </c>
      <c r="BG313" s="218">
        <f>IF(N313="zákl. přenesená",J313,0)</f>
        <v>0</v>
      </c>
      <c r="BH313" s="218">
        <f>IF(N313="sníž. přenesená",J313,0)</f>
        <v>0</v>
      </c>
      <c r="BI313" s="218">
        <f>IF(N313="nulová",J313,0)</f>
        <v>0</v>
      </c>
      <c r="BJ313" s="19" t="s">
        <v>151</v>
      </c>
      <c r="BK313" s="218">
        <f>ROUND(I313*H313,2)</f>
        <v>0</v>
      </c>
      <c r="BL313" s="19" t="s">
        <v>150</v>
      </c>
      <c r="BM313" s="217" t="s">
        <v>440</v>
      </c>
    </row>
    <row r="314" s="14" customFormat="1">
      <c r="A314" s="14"/>
      <c r="B314" s="235"/>
      <c r="C314" s="236"/>
      <c r="D314" s="226" t="s">
        <v>155</v>
      </c>
      <c r="E314" s="237" t="s">
        <v>19</v>
      </c>
      <c r="F314" s="238" t="s">
        <v>441</v>
      </c>
      <c r="G314" s="236"/>
      <c r="H314" s="239">
        <v>175.965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45" t="s">
        <v>155</v>
      </c>
      <c r="AU314" s="245" t="s">
        <v>151</v>
      </c>
      <c r="AV314" s="14" t="s">
        <v>151</v>
      </c>
      <c r="AW314" s="14" t="s">
        <v>33</v>
      </c>
      <c r="AX314" s="14" t="s">
        <v>79</v>
      </c>
      <c r="AY314" s="245" t="s">
        <v>143</v>
      </c>
    </row>
    <row r="315" s="14" customFormat="1">
      <c r="A315" s="14"/>
      <c r="B315" s="235"/>
      <c r="C315" s="236"/>
      <c r="D315" s="226" t="s">
        <v>155</v>
      </c>
      <c r="E315" s="236"/>
      <c r="F315" s="238" t="s">
        <v>442</v>
      </c>
      <c r="G315" s="236"/>
      <c r="H315" s="239">
        <v>193.56200000000001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45" t="s">
        <v>155</v>
      </c>
      <c r="AU315" s="245" t="s">
        <v>151</v>
      </c>
      <c r="AV315" s="14" t="s">
        <v>151</v>
      </c>
      <c r="AW315" s="14" t="s">
        <v>4</v>
      </c>
      <c r="AX315" s="14" t="s">
        <v>79</v>
      </c>
      <c r="AY315" s="245" t="s">
        <v>143</v>
      </c>
    </row>
    <row r="316" s="2" customFormat="1" ht="24.15" customHeight="1">
      <c r="A316" s="40"/>
      <c r="B316" s="41"/>
      <c r="C316" s="206" t="s">
        <v>443</v>
      </c>
      <c r="D316" s="206" t="s">
        <v>145</v>
      </c>
      <c r="E316" s="207" t="s">
        <v>444</v>
      </c>
      <c r="F316" s="208" t="s">
        <v>445</v>
      </c>
      <c r="G316" s="209" t="s">
        <v>174</v>
      </c>
      <c r="H316" s="210">
        <v>78.469999999999999</v>
      </c>
      <c r="I316" s="211"/>
      <c r="J316" s="212">
        <f>ROUND(I316*H316,2)</f>
        <v>0</v>
      </c>
      <c r="K316" s="208" t="s">
        <v>149</v>
      </c>
      <c r="L316" s="46"/>
      <c r="M316" s="213" t="s">
        <v>19</v>
      </c>
      <c r="N316" s="214" t="s">
        <v>43</v>
      </c>
      <c r="O316" s="86"/>
      <c r="P316" s="215">
        <f>O316*H316</f>
        <v>0</v>
      </c>
      <c r="Q316" s="215">
        <v>3.0000000000000001E-05</v>
      </c>
      <c r="R316" s="215">
        <f>Q316*H316</f>
        <v>0.0023541</v>
      </c>
      <c r="S316" s="215">
        <v>0</v>
      </c>
      <c r="T316" s="216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17" t="s">
        <v>150</v>
      </c>
      <c r="AT316" s="217" t="s">
        <v>145</v>
      </c>
      <c r="AU316" s="217" t="s">
        <v>151</v>
      </c>
      <c r="AY316" s="19" t="s">
        <v>143</v>
      </c>
      <c r="BE316" s="218">
        <f>IF(N316="základní",J316,0)</f>
        <v>0</v>
      </c>
      <c r="BF316" s="218">
        <f>IF(N316="snížená",J316,0)</f>
        <v>0</v>
      </c>
      <c r="BG316" s="218">
        <f>IF(N316="zákl. přenesená",J316,0)</f>
        <v>0</v>
      </c>
      <c r="BH316" s="218">
        <f>IF(N316="sníž. přenesená",J316,0)</f>
        <v>0</v>
      </c>
      <c r="BI316" s="218">
        <f>IF(N316="nulová",J316,0)</f>
        <v>0</v>
      </c>
      <c r="BJ316" s="19" t="s">
        <v>151</v>
      </c>
      <c r="BK316" s="218">
        <f>ROUND(I316*H316,2)</f>
        <v>0</v>
      </c>
      <c r="BL316" s="19" t="s">
        <v>150</v>
      </c>
      <c r="BM316" s="217" t="s">
        <v>446</v>
      </c>
    </row>
    <row r="317" s="2" customFormat="1">
      <c r="A317" s="40"/>
      <c r="B317" s="41"/>
      <c r="C317" s="42"/>
      <c r="D317" s="219" t="s">
        <v>153</v>
      </c>
      <c r="E317" s="42"/>
      <c r="F317" s="220" t="s">
        <v>447</v>
      </c>
      <c r="G317" s="42"/>
      <c r="H317" s="42"/>
      <c r="I317" s="221"/>
      <c r="J317" s="42"/>
      <c r="K317" s="42"/>
      <c r="L317" s="46"/>
      <c r="M317" s="222"/>
      <c r="N317" s="223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153</v>
      </c>
      <c r="AU317" s="19" t="s">
        <v>151</v>
      </c>
    </row>
    <row r="318" s="14" customFormat="1">
      <c r="A318" s="14"/>
      <c r="B318" s="235"/>
      <c r="C318" s="236"/>
      <c r="D318" s="226" t="s">
        <v>155</v>
      </c>
      <c r="E318" s="237" t="s">
        <v>19</v>
      </c>
      <c r="F318" s="238" t="s">
        <v>448</v>
      </c>
      <c r="G318" s="236"/>
      <c r="H318" s="239">
        <v>78.469999999999999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5" t="s">
        <v>155</v>
      </c>
      <c r="AU318" s="245" t="s">
        <v>151</v>
      </c>
      <c r="AV318" s="14" t="s">
        <v>151</v>
      </c>
      <c r="AW318" s="14" t="s">
        <v>33</v>
      </c>
      <c r="AX318" s="14" t="s">
        <v>79</v>
      </c>
      <c r="AY318" s="245" t="s">
        <v>143</v>
      </c>
    </row>
    <row r="319" s="2" customFormat="1" ht="24.15" customHeight="1">
      <c r="A319" s="40"/>
      <c r="B319" s="41"/>
      <c r="C319" s="258" t="s">
        <v>449</v>
      </c>
      <c r="D319" s="258" t="s">
        <v>217</v>
      </c>
      <c r="E319" s="259" t="s">
        <v>450</v>
      </c>
      <c r="F319" s="260" t="s">
        <v>451</v>
      </c>
      <c r="G319" s="261" t="s">
        <v>174</v>
      </c>
      <c r="H319" s="262">
        <v>82.394000000000005</v>
      </c>
      <c r="I319" s="263"/>
      <c r="J319" s="264">
        <f>ROUND(I319*H319,2)</f>
        <v>0</v>
      </c>
      <c r="K319" s="260" t="s">
        <v>149</v>
      </c>
      <c r="L319" s="265"/>
      <c r="M319" s="266" t="s">
        <v>19</v>
      </c>
      <c r="N319" s="267" t="s">
        <v>43</v>
      </c>
      <c r="O319" s="86"/>
      <c r="P319" s="215">
        <f>O319*H319</f>
        <v>0</v>
      </c>
      <c r="Q319" s="215">
        <v>0.00072000000000000005</v>
      </c>
      <c r="R319" s="215">
        <f>Q319*H319</f>
        <v>0.059323680000000011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196</v>
      </c>
      <c r="AT319" s="217" t="s">
        <v>217</v>
      </c>
      <c r="AU319" s="217" t="s">
        <v>151</v>
      </c>
      <c r="AY319" s="19" t="s">
        <v>143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151</v>
      </c>
      <c r="BK319" s="218">
        <f>ROUND(I319*H319,2)</f>
        <v>0</v>
      </c>
      <c r="BL319" s="19" t="s">
        <v>150</v>
      </c>
      <c r="BM319" s="217" t="s">
        <v>452</v>
      </c>
    </row>
    <row r="320" s="14" customFormat="1">
      <c r="A320" s="14"/>
      <c r="B320" s="235"/>
      <c r="C320" s="236"/>
      <c r="D320" s="226" t="s">
        <v>155</v>
      </c>
      <c r="E320" s="236"/>
      <c r="F320" s="238" t="s">
        <v>453</v>
      </c>
      <c r="G320" s="236"/>
      <c r="H320" s="239">
        <v>82.394000000000005</v>
      </c>
      <c r="I320" s="240"/>
      <c r="J320" s="236"/>
      <c r="K320" s="236"/>
      <c r="L320" s="241"/>
      <c r="M320" s="242"/>
      <c r="N320" s="243"/>
      <c r="O320" s="243"/>
      <c r="P320" s="243"/>
      <c r="Q320" s="243"/>
      <c r="R320" s="243"/>
      <c r="S320" s="243"/>
      <c r="T320" s="24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5" t="s">
        <v>155</v>
      </c>
      <c r="AU320" s="245" t="s">
        <v>151</v>
      </c>
      <c r="AV320" s="14" t="s">
        <v>151</v>
      </c>
      <c r="AW320" s="14" t="s">
        <v>4</v>
      </c>
      <c r="AX320" s="14" t="s">
        <v>79</v>
      </c>
      <c r="AY320" s="245" t="s">
        <v>143</v>
      </c>
    </row>
    <row r="321" s="2" customFormat="1" ht="37.8" customHeight="1">
      <c r="A321" s="40"/>
      <c r="B321" s="41"/>
      <c r="C321" s="206" t="s">
        <v>454</v>
      </c>
      <c r="D321" s="206" t="s">
        <v>145</v>
      </c>
      <c r="E321" s="207" t="s">
        <v>455</v>
      </c>
      <c r="F321" s="208" t="s">
        <v>456</v>
      </c>
      <c r="G321" s="209" t="s">
        <v>148</v>
      </c>
      <c r="H321" s="210">
        <v>94.164000000000001</v>
      </c>
      <c r="I321" s="211"/>
      <c r="J321" s="212">
        <f>ROUND(I321*H321,2)</f>
        <v>0</v>
      </c>
      <c r="K321" s="208" t="s">
        <v>149</v>
      </c>
      <c r="L321" s="46"/>
      <c r="M321" s="213" t="s">
        <v>19</v>
      </c>
      <c r="N321" s="214" t="s">
        <v>43</v>
      </c>
      <c r="O321" s="86"/>
      <c r="P321" s="215">
        <f>O321*H321</f>
        <v>0</v>
      </c>
      <c r="Q321" s="215">
        <v>0.0057000000000000002</v>
      </c>
      <c r="R321" s="215">
        <f>Q321*H321</f>
        <v>0.53673480000000007</v>
      </c>
      <c r="S321" s="215">
        <v>0</v>
      </c>
      <c r="T321" s="216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17" t="s">
        <v>150</v>
      </c>
      <c r="AT321" s="217" t="s">
        <v>145</v>
      </c>
      <c r="AU321" s="217" t="s">
        <v>151</v>
      </c>
      <c r="AY321" s="19" t="s">
        <v>143</v>
      </c>
      <c r="BE321" s="218">
        <f>IF(N321="základní",J321,0)</f>
        <v>0</v>
      </c>
      <c r="BF321" s="218">
        <f>IF(N321="snížená",J321,0)</f>
        <v>0</v>
      </c>
      <c r="BG321" s="218">
        <f>IF(N321="zákl. přenesená",J321,0)</f>
        <v>0</v>
      </c>
      <c r="BH321" s="218">
        <f>IF(N321="sníž. přenesená",J321,0)</f>
        <v>0</v>
      </c>
      <c r="BI321" s="218">
        <f>IF(N321="nulová",J321,0)</f>
        <v>0</v>
      </c>
      <c r="BJ321" s="19" t="s">
        <v>151</v>
      </c>
      <c r="BK321" s="218">
        <f>ROUND(I321*H321,2)</f>
        <v>0</v>
      </c>
      <c r="BL321" s="19" t="s">
        <v>150</v>
      </c>
      <c r="BM321" s="217" t="s">
        <v>457</v>
      </c>
    </row>
    <row r="322" s="2" customFormat="1">
      <c r="A322" s="40"/>
      <c r="B322" s="41"/>
      <c r="C322" s="42"/>
      <c r="D322" s="219" t="s">
        <v>153</v>
      </c>
      <c r="E322" s="42"/>
      <c r="F322" s="220" t="s">
        <v>458</v>
      </c>
      <c r="G322" s="42"/>
      <c r="H322" s="42"/>
      <c r="I322" s="221"/>
      <c r="J322" s="42"/>
      <c r="K322" s="42"/>
      <c r="L322" s="46"/>
      <c r="M322" s="222"/>
      <c r="N322" s="223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153</v>
      </c>
      <c r="AU322" s="19" t="s">
        <v>151</v>
      </c>
    </row>
    <row r="323" s="13" customFormat="1">
      <c r="A323" s="13"/>
      <c r="B323" s="224"/>
      <c r="C323" s="225"/>
      <c r="D323" s="226" t="s">
        <v>155</v>
      </c>
      <c r="E323" s="227" t="s">
        <v>19</v>
      </c>
      <c r="F323" s="228" t="s">
        <v>341</v>
      </c>
      <c r="G323" s="225"/>
      <c r="H323" s="227" t="s">
        <v>19</v>
      </c>
      <c r="I323" s="229"/>
      <c r="J323" s="225"/>
      <c r="K323" s="225"/>
      <c r="L323" s="230"/>
      <c r="M323" s="231"/>
      <c r="N323" s="232"/>
      <c r="O323" s="232"/>
      <c r="P323" s="232"/>
      <c r="Q323" s="232"/>
      <c r="R323" s="232"/>
      <c r="S323" s="232"/>
      <c r="T323" s="23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4" t="s">
        <v>155</v>
      </c>
      <c r="AU323" s="234" t="s">
        <v>151</v>
      </c>
      <c r="AV323" s="13" t="s">
        <v>79</v>
      </c>
      <c r="AW323" s="13" t="s">
        <v>33</v>
      </c>
      <c r="AX323" s="13" t="s">
        <v>71</v>
      </c>
      <c r="AY323" s="234" t="s">
        <v>143</v>
      </c>
    </row>
    <row r="324" s="14" customFormat="1">
      <c r="A324" s="14"/>
      <c r="B324" s="235"/>
      <c r="C324" s="236"/>
      <c r="D324" s="226" t="s">
        <v>155</v>
      </c>
      <c r="E324" s="237" t="s">
        <v>19</v>
      </c>
      <c r="F324" s="238" t="s">
        <v>342</v>
      </c>
      <c r="G324" s="236"/>
      <c r="H324" s="239">
        <v>94.164000000000001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5" t="s">
        <v>155</v>
      </c>
      <c r="AU324" s="245" t="s">
        <v>151</v>
      </c>
      <c r="AV324" s="14" t="s">
        <v>151</v>
      </c>
      <c r="AW324" s="14" t="s">
        <v>33</v>
      </c>
      <c r="AX324" s="14" t="s">
        <v>79</v>
      </c>
      <c r="AY324" s="245" t="s">
        <v>143</v>
      </c>
    </row>
    <row r="325" s="2" customFormat="1" ht="37.8" customHeight="1">
      <c r="A325" s="40"/>
      <c r="B325" s="41"/>
      <c r="C325" s="206" t="s">
        <v>459</v>
      </c>
      <c r="D325" s="206" t="s">
        <v>145</v>
      </c>
      <c r="E325" s="207" t="s">
        <v>460</v>
      </c>
      <c r="F325" s="208" t="s">
        <v>461</v>
      </c>
      <c r="G325" s="209" t="s">
        <v>148</v>
      </c>
      <c r="H325" s="210">
        <v>2037.461</v>
      </c>
      <c r="I325" s="211"/>
      <c r="J325" s="212">
        <f>ROUND(I325*H325,2)</f>
        <v>0</v>
      </c>
      <c r="K325" s="208" t="s">
        <v>149</v>
      </c>
      <c r="L325" s="46"/>
      <c r="M325" s="213" t="s">
        <v>19</v>
      </c>
      <c r="N325" s="214" t="s">
        <v>43</v>
      </c>
      <c r="O325" s="86"/>
      <c r="P325" s="215">
        <f>O325*H325</f>
        <v>0</v>
      </c>
      <c r="Q325" s="215">
        <v>0.0033</v>
      </c>
      <c r="R325" s="215">
        <f>Q325*H325</f>
        <v>6.7236212999999996</v>
      </c>
      <c r="S325" s="215">
        <v>0</v>
      </c>
      <c r="T325" s="216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17" t="s">
        <v>150</v>
      </c>
      <c r="AT325" s="217" t="s">
        <v>145</v>
      </c>
      <c r="AU325" s="217" t="s">
        <v>151</v>
      </c>
      <c r="AY325" s="19" t="s">
        <v>143</v>
      </c>
      <c r="BE325" s="218">
        <f>IF(N325="základní",J325,0)</f>
        <v>0</v>
      </c>
      <c r="BF325" s="218">
        <f>IF(N325="snížená",J325,0)</f>
        <v>0</v>
      </c>
      <c r="BG325" s="218">
        <f>IF(N325="zákl. přenesená",J325,0)</f>
        <v>0</v>
      </c>
      <c r="BH325" s="218">
        <f>IF(N325="sníž. přenesená",J325,0)</f>
        <v>0</v>
      </c>
      <c r="BI325" s="218">
        <f>IF(N325="nulová",J325,0)</f>
        <v>0</v>
      </c>
      <c r="BJ325" s="19" t="s">
        <v>151</v>
      </c>
      <c r="BK325" s="218">
        <f>ROUND(I325*H325,2)</f>
        <v>0</v>
      </c>
      <c r="BL325" s="19" t="s">
        <v>150</v>
      </c>
      <c r="BM325" s="217" t="s">
        <v>462</v>
      </c>
    </row>
    <row r="326" s="2" customFormat="1">
      <c r="A326" s="40"/>
      <c r="B326" s="41"/>
      <c r="C326" s="42"/>
      <c r="D326" s="219" t="s">
        <v>153</v>
      </c>
      <c r="E326" s="42"/>
      <c r="F326" s="220" t="s">
        <v>463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153</v>
      </c>
      <c r="AU326" s="19" t="s">
        <v>151</v>
      </c>
    </row>
    <row r="327" s="13" customFormat="1">
      <c r="A327" s="13"/>
      <c r="B327" s="224"/>
      <c r="C327" s="225"/>
      <c r="D327" s="226" t="s">
        <v>155</v>
      </c>
      <c r="E327" s="227" t="s">
        <v>19</v>
      </c>
      <c r="F327" s="228" t="s">
        <v>343</v>
      </c>
      <c r="G327" s="225"/>
      <c r="H327" s="227" t="s">
        <v>19</v>
      </c>
      <c r="I327" s="229"/>
      <c r="J327" s="225"/>
      <c r="K327" s="225"/>
      <c r="L327" s="230"/>
      <c r="M327" s="231"/>
      <c r="N327" s="232"/>
      <c r="O327" s="232"/>
      <c r="P327" s="232"/>
      <c r="Q327" s="232"/>
      <c r="R327" s="232"/>
      <c r="S327" s="232"/>
      <c r="T327" s="23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4" t="s">
        <v>155</v>
      </c>
      <c r="AU327" s="234" t="s">
        <v>151</v>
      </c>
      <c r="AV327" s="13" t="s">
        <v>79</v>
      </c>
      <c r="AW327" s="13" t="s">
        <v>33</v>
      </c>
      <c r="AX327" s="13" t="s">
        <v>71</v>
      </c>
      <c r="AY327" s="234" t="s">
        <v>143</v>
      </c>
    </row>
    <row r="328" s="14" customFormat="1">
      <c r="A328" s="14"/>
      <c r="B328" s="235"/>
      <c r="C328" s="236"/>
      <c r="D328" s="226" t="s">
        <v>155</v>
      </c>
      <c r="E328" s="237" t="s">
        <v>19</v>
      </c>
      <c r="F328" s="238" t="s">
        <v>344</v>
      </c>
      <c r="G328" s="236"/>
      <c r="H328" s="239">
        <v>2037.461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5" t="s">
        <v>155</v>
      </c>
      <c r="AU328" s="245" t="s">
        <v>151</v>
      </c>
      <c r="AV328" s="14" t="s">
        <v>151</v>
      </c>
      <c r="AW328" s="14" t="s">
        <v>33</v>
      </c>
      <c r="AX328" s="14" t="s">
        <v>79</v>
      </c>
      <c r="AY328" s="245" t="s">
        <v>143</v>
      </c>
    </row>
    <row r="329" s="2" customFormat="1" ht="49.05" customHeight="1">
      <c r="A329" s="40"/>
      <c r="B329" s="41"/>
      <c r="C329" s="206" t="s">
        <v>464</v>
      </c>
      <c r="D329" s="206" t="s">
        <v>145</v>
      </c>
      <c r="E329" s="207" t="s">
        <v>465</v>
      </c>
      <c r="F329" s="208" t="s">
        <v>466</v>
      </c>
      <c r="G329" s="209" t="s">
        <v>174</v>
      </c>
      <c r="H329" s="210">
        <v>1319.8499999999999</v>
      </c>
      <c r="I329" s="211"/>
      <c r="J329" s="212">
        <f>ROUND(I329*H329,2)</f>
        <v>0</v>
      </c>
      <c r="K329" s="208" t="s">
        <v>149</v>
      </c>
      <c r="L329" s="46"/>
      <c r="M329" s="213" t="s">
        <v>19</v>
      </c>
      <c r="N329" s="214" t="s">
        <v>43</v>
      </c>
      <c r="O329" s="86"/>
      <c r="P329" s="215">
        <f>O329*H329</f>
        <v>0</v>
      </c>
      <c r="Q329" s="215">
        <v>0.00023000000000000001</v>
      </c>
      <c r="R329" s="215">
        <f>Q329*H329</f>
        <v>0.30356549999999999</v>
      </c>
      <c r="S329" s="215">
        <v>0</v>
      </c>
      <c r="T329" s="21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7" t="s">
        <v>150</v>
      </c>
      <c r="AT329" s="217" t="s">
        <v>145</v>
      </c>
      <c r="AU329" s="217" t="s">
        <v>151</v>
      </c>
      <c r="AY329" s="19" t="s">
        <v>143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151</v>
      </c>
      <c r="BK329" s="218">
        <f>ROUND(I329*H329,2)</f>
        <v>0</v>
      </c>
      <c r="BL329" s="19" t="s">
        <v>150</v>
      </c>
      <c r="BM329" s="217" t="s">
        <v>467</v>
      </c>
    </row>
    <row r="330" s="2" customFormat="1">
      <c r="A330" s="40"/>
      <c r="B330" s="41"/>
      <c r="C330" s="42"/>
      <c r="D330" s="219" t="s">
        <v>153</v>
      </c>
      <c r="E330" s="42"/>
      <c r="F330" s="220" t="s">
        <v>468</v>
      </c>
      <c r="G330" s="42"/>
      <c r="H330" s="42"/>
      <c r="I330" s="221"/>
      <c r="J330" s="42"/>
      <c r="K330" s="42"/>
      <c r="L330" s="46"/>
      <c r="M330" s="222"/>
      <c r="N330" s="223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153</v>
      </c>
      <c r="AU330" s="19" t="s">
        <v>151</v>
      </c>
    </row>
    <row r="331" s="14" customFormat="1">
      <c r="A331" s="14"/>
      <c r="B331" s="235"/>
      <c r="C331" s="236"/>
      <c r="D331" s="226" t="s">
        <v>155</v>
      </c>
      <c r="E331" s="237" t="s">
        <v>19</v>
      </c>
      <c r="F331" s="238" t="s">
        <v>469</v>
      </c>
      <c r="G331" s="236"/>
      <c r="H331" s="239">
        <v>576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5" t="s">
        <v>155</v>
      </c>
      <c r="AU331" s="245" t="s">
        <v>151</v>
      </c>
      <c r="AV331" s="14" t="s">
        <v>151</v>
      </c>
      <c r="AW331" s="14" t="s">
        <v>33</v>
      </c>
      <c r="AX331" s="14" t="s">
        <v>71</v>
      </c>
      <c r="AY331" s="245" t="s">
        <v>143</v>
      </c>
    </row>
    <row r="332" s="14" customFormat="1">
      <c r="A332" s="14"/>
      <c r="B332" s="235"/>
      <c r="C332" s="236"/>
      <c r="D332" s="226" t="s">
        <v>155</v>
      </c>
      <c r="E332" s="237" t="s">
        <v>19</v>
      </c>
      <c r="F332" s="238" t="s">
        <v>470</v>
      </c>
      <c r="G332" s="236"/>
      <c r="H332" s="239">
        <v>743.85000000000002</v>
      </c>
      <c r="I332" s="240"/>
      <c r="J332" s="236"/>
      <c r="K332" s="236"/>
      <c r="L332" s="241"/>
      <c r="M332" s="242"/>
      <c r="N332" s="243"/>
      <c r="O332" s="243"/>
      <c r="P332" s="243"/>
      <c r="Q332" s="243"/>
      <c r="R332" s="243"/>
      <c r="S332" s="243"/>
      <c r="T332" s="24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5" t="s">
        <v>155</v>
      </c>
      <c r="AU332" s="245" t="s">
        <v>151</v>
      </c>
      <c r="AV332" s="14" t="s">
        <v>151</v>
      </c>
      <c r="AW332" s="14" t="s">
        <v>33</v>
      </c>
      <c r="AX332" s="14" t="s">
        <v>71</v>
      </c>
      <c r="AY332" s="245" t="s">
        <v>143</v>
      </c>
    </row>
    <row r="333" s="15" customFormat="1">
      <c r="A333" s="15"/>
      <c r="B333" s="246"/>
      <c r="C333" s="247"/>
      <c r="D333" s="226" t="s">
        <v>155</v>
      </c>
      <c r="E333" s="248" t="s">
        <v>19</v>
      </c>
      <c r="F333" s="249" t="s">
        <v>171</v>
      </c>
      <c r="G333" s="247"/>
      <c r="H333" s="250">
        <v>1319.8499999999999</v>
      </c>
      <c r="I333" s="251"/>
      <c r="J333" s="247"/>
      <c r="K333" s="247"/>
      <c r="L333" s="252"/>
      <c r="M333" s="253"/>
      <c r="N333" s="254"/>
      <c r="O333" s="254"/>
      <c r="P333" s="254"/>
      <c r="Q333" s="254"/>
      <c r="R333" s="254"/>
      <c r="S333" s="254"/>
      <c r="T333" s="25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56" t="s">
        <v>155</v>
      </c>
      <c r="AU333" s="256" t="s">
        <v>151</v>
      </c>
      <c r="AV333" s="15" t="s">
        <v>150</v>
      </c>
      <c r="AW333" s="15" t="s">
        <v>33</v>
      </c>
      <c r="AX333" s="15" t="s">
        <v>79</v>
      </c>
      <c r="AY333" s="256" t="s">
        <v>143</v>
      </c>
    </row>
    <row r="334" s="2" customFormat="1" ht="49.05" customHeight="1">
      <c r="A334" s="40"/>
      <c r="B334" s="41"/>
      <c r="C334" s="206" t="s">
        <v>471</v>
      </c>
      <c r="D334" s="206" t="s">
        <v>145</v>
      </c>
      <c r="E334" s="207" t="s">
        <v>472</v>
      </c>
      <c r="F334" s="208" t="s">
        <v>473</v>
      </c>
      <c r="G334" s="209" t="s">
        <v>174</v>
      </c>
      <c r="H334" s="210">
        <v>1173.0999999999999</v>
      </c>
      <c r="I334" s="211"/>
      <c r="J334" s="212">
        <f>ROUND(I334*H334,2)</f>
        <v>0</v>
      </c>
      <c r="K334" s="208" t="s">
        <v>149</v>
      </c>
      <c r="L334" s="46"/>
      <c r="M334" s="213" t="s">
        <v>19</v>
      </c>
      <c r="N334" s="214" t="s">
        <v>43</v>
      </c>
      <c r="O334" s="86"/>
      <c r="P334" s="215">
        <f>O334*H334</f>
        <v>0</v>
      </c>
      <c r="Q334" s="215">
        <v>0.0020799999999999998</v>
      </c>
      <c r="R334" s="215">
        <f>Q334*H334</f>
        <v>2.4400479999999996</v>
      </c>
      <c r="S334" s="215">
        <v>0</v>
      </c>
      <c r="T334" s="216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17" t="s">
        <v>150</v>
      </c>
      <c r="AT334" s="217" t="s">
        <v>145</v>
      </c>
      <c r="AU334" s="217" t="s">
        <v>151</v>
      </c>
      <c r="AY334" s="19" t="s">
        <v>143</v>
      </c>
      <c r="BE334" s="218">
        <f>IF(N334="základní",J334,0)</f>
        <v>0</v>
      </c>
      <c r="BF334" s="218">
        <f>IF(N334="snížená",J334,0)</f>
        <v>0</v>
      </c>
      <c r="BG334" s="218">
        <f>IF(N334="zákl. přenesená",J334,0)</f>
        <v>0</v>
      </c>
      <c r="BH334" s="218">
        <f>IF(N334="sníž. přenesená",J334,0)</f>
        <v>0</v>
      </c>
      <c r="BI334" s="218">
        <f>IF(N334="nulová",J334,0)</f>
        <v>0</v>
      </c>
      <c r="BJ334" s="19" t="s">
        <v>151</v>
      </c>
      <c r="BK334" s="218">
        <f>ROUND(I334*H334,2)</f>
        <v>0</v>
      </c>
      <c r="BL334" s="19" t="s">
        <v>150</v>
      </c>
      <c r="BM334" s="217" t="s">
        <v>474</v>
      </c>
    </row>
    <row r="335" s="2" customFormat="1">
      <c r="A335" s="40"/>
      <c r="B335" s="41"/>
      <c r="C335" s="42"/>
      <c r="D335" s="219" t="s">
        <v>153</v>
      </c>
      <c r="E335" s="42"/>
      <c r="F335" s="220" t="s">
        <v>475</v>
      </c>
      <c r="G335" s="42"/>
      <c r="H335" s="42"/>
      <c r="I335" s="221"/>
      <c r="J335" s="42"/>
      <c r="K335" s="42"/>
      <c r="L335" s="46"/>
      <c r="M335" s="222"/>
      <c r="N335" s="223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153</v>
      </c>
      <c r="AU335" s="19" t="s">
        <v>151</v>
      </c>
    </row>
    <row r="336" s="13" customFormat="1">
      <c r="A336" s="13"/>
      <c r="B336" s="224"/>
      <c r="C336" s="225"/>
      <c r="D336" s="226" t="s">
        <v>155</v>
      </c>
      <c r="E336" s="227" t="s">
        <v>19</v>
      </c>
      <c r="F336" s="228" t="s">
        <v>476</v>
      </c>
      <c r="G336" s="225"/>
      <c r="H336" s="227" t="s">
        <v>19</v>
      </c>
      <c r="I336" s="229"/>
      <c r="J336" s="225"/>
      <c r="K336" s="225"/>
      <c r="L336" s="230"/>
      <c r="M336" s="231"/>
      <c r="N336" s="232"/>
      <c r="O336" s="232"/>
      <c r="P336" s="232"/>
      <c r="Q336" s="232"/>
      <c r="R336" s="232"/>
      <c r="S336" s="232"/>
      <c r="T336" s="23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34" t="s">
        <v>155</v>
      </c>
      <c r="AU336" s="234" t="s">
        <v>151</v>
      </c>
      <c r="AV336" s="13" t="s">
        <v>79</v>
      </c>
      <c r="AW336" s="13" t="s">
        <v>33</v>
      </c>
      <c r="AX336" s="13" t="s">
        <v>71</v>
      </c>
      <c r="AY336" s="234" t="s">
        <v>143</v>
      </c>
    </row>
    <row r="337" s="14" customFormat="1">
      <c r="A337" s="14"/>
      <c r="B337" s="235"/>
      <c r="C337" s="236"/>
      <c r="D337" s="226" t="s">
        <v>155</v>
      </c>
      <c r="E337" s="237" t="s">
        <v>19</v>
      </c>
      <c r="F337" s="238" t="s">
        <v>435</v>
      </c>
      <c r="G337" s="236"/>
      <c r="H337" s="239">
        <v>1173.0999999999999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45" t="s">
        <v>155</v>
      </c>
      <c r="AU337" s="245" t="s">
        <v>151</v>
      </c>
      <c r="AV337" s="14" t="s">
        <v>151</v>
      </c>
      <c r="AW337" s="14" t="s">
        <v>33</v>
      </c>
      <c r="AX337" s="14" t="s">
        <v>79</v>
      </c>
      <c r="AY337" s="245" t="s">
        <v>143</v>
      </c>
    </row>
    <row r="338" s="2" customFormat="1" ht="37.8" customHeight="1">
      <c r="A338" s="40"/>
      <c r="B338" s="41"/>
      <c r="C338" s="206" t="s">
        <v>477</v>
      </c>
      <c r="D338" s="206" t="s">
        <v>145</v>
      </c>
      <c r="E338" s="207" t="s">
        <v>478</v>
      </c>
      <c r="F338" s="208" t="s">
        <v>479</v>
      </c>
      <c r="G338" s="209" t="s">
        <v>148</v>
      </c>
      <c r="H338" s="210">
        <v>438.10500000000002</v>
      </c>
      <c r="I338" s="211"/>
      <c r="J338" s="212">
        <f>ROUND(I338*H338,2)</f>
        <v>0</v>
      </c>
      <c r="K338" s="208" t="s">
        <v>149</v>
      </c>
      <c r="L338" s="46"/>
      <c r="M338" s="213" t="s">
        <v>19</v>
      </c>
      <c r="N338" s="214" t="s">
        <v>43</v>
      </c>
      <c r="O338" s="86"/>
      <c r="P338" s="215">
        <f>O338*H338</f>
        <v>0</v>
      </c>
      <c r="Q338" s="215">
        <v>0</v>
      </c>
      <c r="R338" s="215">
        <f>Q338*H338</f>
        <v>0</v>
      </c>
      <c r="S338" s="215">
        <v>0</v>
      </c>
      <c r="T338" s="216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17" t="s">
        <v>150</v>
      </c>
      <c r="AT338" s="217" t="s">
        <v>145</v>
      </c>
      <c r="AU338" s="217" t="s">
        <v>151</v>
      </c>
      <c r="AY338" s="19" t="s">
        <v>143</v>
      </c>
      <c r="BE338" s="218">
        <f>IF(N338="základní",J338,0)</f>
        <v>0</v>
      </c>
      <c r="BF338" s="218">
        <f>IF(N338="snížená",J338,0)</f>
        <v>0</v>
      </c>
      <c r="BG338" s="218">
        <f>IF(N338="zákl. přenesená",J338,0)</f>
        <v>0</v>
      </c>
      <c r="BH338" s="218">
        <f>IF(N338="sníž. přenesená",J338,0)</f>
        <v>0</v>
      </c>
      <c r="BI338" s="218">
        <f>IF(N338="nulová",J338,0)</f>
        <v>0</v>
      </c>
      <c r="BJ338" s="19" t="s">
        <v>151</v>
      </c>
      <c r="BK338" s="218">
        <f>ROUND(I338*H338,2)</f>
        <v>0</v>
      </c>
      <c r="BL338" s="19" t="s">
        <v>150</v>
      </c>
      <c r="BM338" s="217" t="s">
        <v>480</v>
      </c>
    </row>
    <row r="339" s="2" customFormat="1">
      <c r="A339" s="40"/>
      <c r="B339" s="41"/>
      <c r="C339" s="42"/>
      <c r="D339" s="219" t="s">
        <v>153</v>
      </c>
      <c r="E339" s="42"/>
      <c r="F339" s="220" t="s">
        <v>481</v>
      </c>
      <c r="G339" s="42"/>
      <c r="H339" s="42"/>
      <c r="I339" s="221"/>
      <c r="J339" s="42"/>
      <c r="K339" s="42"/>
      <c r="L339" s="46"/>
      <c r="M339" s="222"/>
      <c r="N339" s="223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153</v>
      </c>
      <c r="AU339" s="19" t="s">
        <v>151</v>
      </c>
    </row>
    <row r="340" s="2" customFormat="1">
      <c r="A340" s="40"/>
      <c r="B340" s="41"/>
      <c r="C340" s="42"/>
      <c r="D340" s="226" t="s">
        <v>213</v>
      </c>
      <c r="E340" s="42"/>
      <c r="F340" s="257" t="s">
        <v>482</v>
      </c>
      <c r="G340" s="42"/>
      <c r="H340" s="42"/>
      <c r="I340" s="221"/>
      <c r="J340" s="42"/>
      <c r="K340" s="42"/>
      <c r="L340" s="46"/>
      <c r="M340" s="222"/>
      <c r="N340" s="223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213</v>
      </c>
      <c r="AU340" s="19" t="s">
        <v>151</v>
      </c>
    </row>
    <row r="341" s="13" customFormat="1">
      <c r="A341" s="13"/>
      <c r="B341" s="224"/>
      <c r="C341" s="225"/>
      <c r="D341" s="226" t="s">
        <v>155</v>
      </c>
      <c r="E341" s="227" t="s">
        <v>19</v>
      </c>
      <c r="F341" s="228" t="s">
        <v>483</v>
      </c>
      <c r="G341" s="225"/>
      <c r="H341" s="227" t="s">
        <v>19</v>
      </c>
      <c r="I341" s="229"/>
      <c r="J341" s="225"/>
      <c r="K341" s="225"/>
      <c r="L341" s="230"/>
      <c r="M341" s="231"/>
      <c r="N341" s="232"/>
      <c r="O341" s="232"/>
      <c r="P341" s="232"/>
      <c r="Q341" s="232"/>
      <c r="R341" s="232"/>
      <c r="S341" s="232"/>
      <c r="T341" s="23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4" t="s">
        <v>155</v>
      </c>
      <c r="AU341" s="234" t="s">
        <v>151</v>
      </c>
      <c r="AV341" s="13" t="s">
        <v>79</v>
      </c>
      <c r="AW341" s="13" t="s">
        <v>33</v>
      </c>
      <c r="AX341" s="13" t="s">
        <v>71</v>
      </c>
      <c r="AY341" s="234" t="s">
        <v>143</v>
      </c>
    </row>
    <row r="342" s="14" customFormat="1">
      <c r="A342" s="14"/>
      <c r="B342" s="235"/>
      <c r="C342" s="236"/>
      <c r="D342" s="226" t="s">
        <v>155</v>
      </c>
      <c r="E342" s="237" t="s">
        <v>19</v>
      </c>
      <c r="F342" s="238" t="s">
        <v>484</v>
      </c>
      <c r="G342" s="236"/>
      <c r="H342" s="239">
        <v>438.10500000000002</v>
      </c>
      <c r="I342" s="240"/>
      <c r="J342" s="236"/>
      <c r="K342" s="236"/>
      <c r="L342" s="241"/>
      <c r="M342" s="242"/>
      <c r="N342" s="243"/>
      <c r="O342" s="243"/>
      <c r="P342" s="243"/>
      <c r="Q342" s="243"/>
      <c r="R342" s="243"/>
      <c r="S342" s="243"/>
      <c r="T342" s="24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5" t="s">
        <v>155</v>
      </c>
      <c r="AU342" s="245" t="s">
        <v>151</v>
      </c>
      <c r="AV342" s="14" t="s">
        <v>151</v>
      </c>
      <c r="AW342" s="14" t="s">
        <v>33</v>
      </c>
      <c r="AX342" s="14" t="s">
        <v>79</v>
      </c>
      <c r="AY342" s="245" t="s">
        <v>143</v>
      </c>
    </row>
    <row r="343" s="2" customFormat="1" ht="16.5" customHeight="1">
      <c r="A343" s="40"/>
      <c r="B343" s="41"/>
      <c r="C343" s="206" t="s">
        <v>485</v>
      </c>
      <c r="D343" s="206" t="s">
        <v>145</v>
      </c>
      <c r="E343" s="207" t="s">
        <v>486</v>
      </c>
      <c r="F343" s="208" t="s">
        <v>487</v>
      </c>
      <c r="G343" s="209" t="s">
        <v>148</v>
      </c>
      <c r="H343" s="210">
        <v>2037.461</v>
      </c>
      <c r="I343" s="211"/>
      <c r="J343" s="212">
        <f>ROUND(I343*H343,2)</f>
        <v>0</v>
      </c>
      <c r="K343" s="208" t="s">
        <v>149</v>
      </c>
      <c r="L343" s="46"/>
      <c r="M343" s="213" t="s">
        <v>19</v>
      </c>
      <c r="N343" s="214" t="s">
        <v>43</v>
      </c>
      <c r="O343" s="86"/>
      <c r="P343" s="215">
        <f>O343*H343</f>
        <v>0</v>
      </c>
      <c r="Q343" s="215">
        <v>0</v>
      </c>
      <c r="R343" s="215">
        <f>Q343*H343</f>
        <v>0</v>
      </c>
      <c r="S343" s="215">
        <v>0</v>
      </c>
      <c r="T343" s="21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7" t="s">
        <v>150</v>
      </c>
      <c r="AT343" s="217" t="s">
        <v>145</v>
      </c>
      <c r="AU343" s="217" t="s">
        <v>151</v>
      </c>
      <c r="AY343" s="19" t="s">
        <v>143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151</v>
      </c>
      <c r="BK343" s="218">
        <f>ROUND(I343*H343,2)</f>
        <v>0</v>
      </c>
      <c r="BL343" s="19" t="s">
        <v>150</v>
      </c>
      <c r="BM343" s="217" t="s">
        <v>488</v>
      </c>
    </row>
    <row r="344" s="2" customFormat="1">
      <c r="A344" s="40"/>
      <c r="B344" s="41"/>
      <c r="C344" s="42"/>
      <c r="D344" s="219" t="s">
        <v>153</v>
      </c>
      <c r="E344" s="42"/>
      <c r="F344" s="220" t="s">
        <v>489</v>
      </c>
      <c r="G344" s="42"/>
      <c r="H344" s="42"/>
      <c r="I344" s="221"/>
      <c r="J344" s="42"/>
      <c r="K344" s="42"/>
      <c r="L344" s="46"/>
      <c r="M344" s="222"/>
      <c r="N344" s="223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153</v>
      </c>
      <c r="AU344" s="19" t="s">
        <v>151</v>
      </c>
    </row>
    <row r="345" s="2" customFormat="1">
      <c r="A345" s="40"/>
      <c r="B345" s="41"/>
      <c r="C345" s="42"/>
      <c r="D345" s="226" t="s">
        <v>213</v>
      </c>
      <c r="E345" s="42"/>
      <c r="F345" s="257" t="s">
        <v>490</v>
      </c>
      <c r="G345" s="42"/>
      <c r="H345" s="42"/>
      <c r="I345" s="221"/>
      <c r="J345" s="42"/>
      <c r="K345" s="42"/>
      <c r="L345" s="46"/>
      <c r="M345" s="222"/>
      <c r="N345" s="223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213</v>
      </c>
      <c r="AU345" s="19" t="s">
        <v>151</v>
      </c>
    </row>
    <row r="346" s="2" customFormat="1" ht="33" customHeight="1">
      <c r="A346" s="40"/>
      <c r="B346" s="41"/>
      <c r="C346" s="206" t="s">
        <v>491</v>
      </c>
      <c r="D346" s="206" t="s">
        <v>145</v>
      </c>
      <c r="E346" s="207" t="s">
        <v>492</v>
      </c>
      <c r="F346" s="208" t="s">
        <v>493</v>
      </c>
      <c r="G346" s="209" t="s">
        <v>191</v>
      </c>
      <c r="H346" s="210">
        <v>3.706</v>
      </c>
      <c r="I346" s="211"/>
      <c r="J346" s="212">
        <f>ROUND(I346*H346,2)</f>
        <v>0</v>
      </c>
      <c r="K346" s="208" t="s">
        <v>149</v>
      </c>
      <c r="L346" s="46"/>
      <c r="M346" s="213" t="s">
        <v>19</v>
      </c>
      <c r="N346" s="214" t="s">
        <v>43</v>
      </c>
      <c r="O346" s="86"/>
      <c r="P346" s="215">
        <f>O346*H346</f>
        <v>0</v>
      </c>
      <c r="Q346" s="215">
        <v>2.5018699999999998</v>
      </c>
      <c r="R346" s="215">
        <f>Q346*H346</f>
        <v>9.2719302199999998</v>
      </c>
      <c r="S346" s="215">
        <v>0</v>
      </c>
      <c r="T346" s="216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17" t="s">
        <v>150</v>
      </c>
      <c r="AT346" s="217" t="s">
        <v>145</v>
      </c>
      <c r="AU346" s="217" t="s">
        <v>151</v>
      </c>
      <c r="AY346" s="19" t="s">
        <v>143</v>
      </c>
      <c r="BE346" s="218">
        <f>IF(N346="základní",J346,0)</f>
        <v>0</v>
      </c>
      <c r="BF346" s="218">
        <f>IF(N346="snížená",J346,0)</f>
        <v>0</v>
      </c>
      <c r="BG346" s="218">
        <f>IF(N346="zákl. přenesená",J346,0)</f>
        <v>0</v>
      </c>
      <c r="BH346" s="218">
        <f>IF(N346="sníž. přenesená",J346,0)</f>
        <v>0</v>
      </c>
      <c r="BI346" s="218">
        <f>IF(N346="nulová",J346,0)</f>
        <v>0</v>
      </c>
      <c r="BJ346" s="19" t="s">
        <v>151</v>
      </c>
      <c r="BK346" s="218">
        <f>ROUND(I346*H346,2)</f>
        <v>0</v>
      </c>
      <c r="BL346" s="19" t="s">
        <v>150</v>
      </c>
      <c r="BM346" s="217" t="s">
        <v>494</v>
      </c>
    </row>
    <row r="347" s="2" customFormat="1">
      <c r="A347" s="40"/>
      <c r="B347" s="41"/>
      <c r="C347" s="42"/>
      <c r="D347" s="219" t="s">
        <v>153</v>
      </c>
      <c r="E347" s="42"/>
      <c r="F347" s="220" t="s">
        <v>495</v>
      </c>
      <c r="G347" s="42"/>
      <c r="H347" s="42"/>
      <c r="I347" s="221"/>
      <c r="J347" s="42"/>
      <c r="K347" s="42"/>
      <c r="L347" s="46"/>
      <c r="M347" s="222"/>
      <c r="N347" s="223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153</v>
      </c>
      <c r="AU347" s="19" t="s">
        <v>151</v>
      </c>
    </row>
    <row r="348" s="13" customFormat="1">
      <c r="A348" s="13"/>
      <c r="B348" s="224"/>
      <c r="C348" s="225"/>
      <c r="D348" s="226" t="s">
        <v>155</v>
      </c>
      <c r="E348" s="227" t="s">
        <v>19</v>
      </c>
      <c r="F348" s="228" t="s">
        <v>496</v>
      </c>
      <c r="G348" s="225"/>
      <c r="H348" s="227" t="s">
        <v>19</v>
      </c>
      <c r="I348" s="229"/>
      <c r="J348" s="225"/>
      <c r="K348" s="225"/>
      <c r="L348" s="230"/>
      <c r="M348" s="231"/>
      <c r="N348" s="232"/>
      <c r="O348" s="232"/>
      <c r="P348" s="232"/>
      <c r="Q348" s="232"/>
      <c r="R348" s="232"/>
      <c r="S348" s="232"/>
      <c r="T348" s="23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34" t="s">
        <v>155</v>
      </c>
      <c r="AU348" s="234" t="s">
        <v>151</v>
      </c>
      <c r="AV348" s="13" t="s">
        <v>79</v>
      </c>
      <c r="AW348" s="13" t="s">
        <v>33</v>
      </c>
      <c r="AX348" s="13" t="s">
        <v>71</v>
      </c>
      <c r="AY348" s="234" t="s">
        <v>143</v>
      </c>
    </row>
    <row r="349" s="14" customFormat="1">
      <c r="A349" s="14"/>
      <c r="B349" s="235"/>
      <c r="C349" s="236"/>
      <c r="D349" s="226" t="s">
        <v>155</v>
      </c>
      <c r="E349" s="237" t="s">
        <v>19</v>
      </c>
      <c r="F349" s="238" t="s">
        <v>497</v>
      </c>
      <c r="G349" s="236"/>
      <c r="H349" s="239">
        <v>3.706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45" t="s">
        <v>155</v>
      </c>
      <c r="AU349" s="245" t="s">
        <v>151</v>
      </c>
      <c r="AV349" s="14" t="s">
        <v>151</v>
      </c>
      <c r="AW349" s="14" t="s">
        <v>33</v>
      </c>
      <c r="AX349" s="14" t="s">
        <v>79</v>
      </c>
      <c r="AY349" s="245" t="s">
        <v>143</v>
      </c>
    </row>
    <row r="350" s="2" customFormat="1" ht="24.15" customHeight="1">
      <c r="A350" s="40"/>
      <c r="B350" s="41"/>
      <c r="C350" s="206" t="s">
        <v>498</v>
      </c>
      <c r="D350" s="206" t="s">
        <v>145</v>
      </c>
      <c r="E350" s="207" t="s">
        <v>499</v>
      </c>
      <c r="F350" s="208" t="s">
        <v>500</v>
      </c>
      <c r="G350" s="209" t="s">
        <v>148</v>
      </c>
      <c r="H350" s="210">
        <v>29.751000000000001</v>
      </c>
      <c r="I350" s="211"/>
      <c r="J350" s="212">
        <f>ROUND(I350*H350,2)</f>
        <v>0</v>
      </c>
      <c r="K350" s="208" t="s">
        <v>149</v>
      </c>
      <c r="L350" s="46"/>
      <c r="M350" s="213" t="s">
        <v>19</v>
      </c>
      <c r="N350" s="214" t="s">
        <v>43</v>
      </c>
      <c r="O350" s="86"/>
      <c r="P350" s="215">
        <f>O350*H350</f>
        <v>0</v>
      </c>
      <c r="Q350" s="215">
        <v>0.076999999999999999</v>
      </c>
      <c r="R350" s="215">
        <f>Q350*H350</f>
        <v>2.2908270000000002</v>
      </c>
      <c r="S350" s="215">
        <v>0</v>
      </c>
      <c r="T350" s="216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17" t="s">
        <v>150</v>
      </c>
      <c r="AT350" s="217" t="s">
        <v>145</v>
      </c>
      <c r="AU350" s="217" t="s">
        <v>151</v>
      </c>
      <c r="AY350" s="19" t="s">
        <v>143</v>
      </c>
      <c r="BE350" s="218">
        <f>IF(N350="základní",J350,0)</f>
        <v>0</v>
      </c>
      <c r="BF350" s="218">
        <f>IF(N350="snížená",J350,0)</f>
        <v>0</v>
      </c>
      <c r="BG350" s="218">
        <f>IF(N350="zákl. přenesená",J350,0)</f>
        <v>0</v>
      </c>
      <c r="BH350" s="218">
        <f>IF(N350="sníž. přenesená",J350,0)</f>
        <v>0</v>
      </c>
      <c r="BI350" s="218">
        <f>IF(N350="nulová",J350,0)</f>
        <v>0</v>
      </c>
      <c r="BJ350" s="19" t="s">
        <v>151</v>
      </c>
      <c r="BK350" s="218">
        <f>ROUND(I350*H350,2)</f>
        <v>0</v>
      </c>
      <c r="BL350" s="19" t="s">
        <v>150</v>
      </c>
      <c r="BM350" s="217" t="s">
        <v>501</v>
      </c>
    </row>
    <row r="351" s="2" customFormat="1">
      <c r="A351" s="40"/>
      <c r="B351" s="41"/>
      <c r="C351" s="42"/>
      <c r="D351" s="219" t="s">
        <v>153</v>
      </c>
      <c r="E351" s="42"/>
      <c r="F351" s="220" t="s">
        <v>502</v>
      </c>
      <c r="G351" s="42"/>
      <c r="H351" s="42"/>
      <c r="I351" s="221"/>
      <c r="J351" s="42"/>
      <c r="K351" s="42"/>
      <c r="L351" s="46"/>
      <c r="M351" s="222"/>
      <c r="N351" s="223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153</v>
      </c>
      <c r="AU351" s="19" t="s">
        <v>151</v>
      </c>
    </row>
    <row r="352" s="2" customFormat="1">
      <c r="A352" s="40"/>
      <c r="B352" s="41"/>
      <c r="C352" s="42"/>
      <c r="D352" s="226" t="s">
        <v>213</v>
      </c>
      <c r="E352" s="42"/>
      <c r="F352" s="257" t="s">
        <v>503</v>
      </c>
      <c r="G352" s="42"/>
      <c r="H352" s="42"/>
      <c r="I352" s="221"/>
      <c r="J352" s="42"/>
      <c r="K352" s="42"/>
      <c r="L352" s="46"/>
      <c r="M352" s="222"/>
      <c r="N352" s="223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213</v>
      </c>
      <c r="AU352" s="19" t="s">
        <v>151</v>
      </c>
    </row>
    <row r="353" s="13" customFormat="1">
      <c r="A353" s="13"/>
      <c r="B353" s="224"/>
      <c r="C353" s="225"/>
      <c r="D353" s="226" t="s">
        <v>155</v>
      </c>
      <c r="E353" s="227" t="s">
        <v>19</v>
      </c>
      <c r="F353" s="228" t="s">
        <v>504</v>
      </c>
      <c r="G353" s="225"/>
      <c r="H353" s="227" t="s">
        <v>19</v>
      </c>
      <c r="I353" s="229"/>
      <c r="J353" s="225"/>
      <c r="K353" s="225"/>
      <c r="L353" s="230"/>
      <c r="M353" s="231"/>
      <c r="N353" s="232"/>
      <c r="O353" s="232"/>
      <c r="P353" s="232"/>
      <c r="Q353" s="232"/>
      <c r="R353" s="232"/>
      <c r="S353" s="232"/>
      <c r="T353" s="23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4" t="s">
        <v>155</v>
      </c>
      <c r="AU353" s="234" t="s">
        <v>151</v>
      </c>
      <c r="AV353" s="13" t="s">
        <v>79</v>
      </c>
      <c r="AW353" s="13" t="s">
        <v>33</v>
      </c>
      <c r="AX353" s="13" t="s">
        <v>71</v>
      </c>
      <c r="AY353" s="234" t="s">
        <v>143</v>
      </c>
    </row>
    <row r="354" s="13" customFormat="1">
      <c r="A354" s="13"/>
      <c r="B354" s="224"/>
      <c r="C354" s="225"/>
      <c r="D354" s="226" t="s">
        <v>155</v>
      </c>
      <c r="E354" s="227" t="s">
        <v>19</v>
      </c>
      <c r="F354" s="228" t="s">
        <v>169</v>
      </c>
      <c r="G354" s="225"/>
      <c r="H354" s="227" t="s">
        <v>19</v>
      </c>
      <c r="I354" s="229"/>
      <c r="J354" s="225"/>
      <c r="K354" s="225"/>
      <c r="L354" s="230"/>
      <c r="M354" s="231"/>
      <c r="N354" s="232"/>
      <c r="O354" s="232"/>
      <c r="P354" s="232"/>
      <c r="Q354" s="232"/>
      <c r="R354" s="232"/>
      <c r="S354" s="232"/>
      <c r="T354" s="23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34" t="s">
        <v>155</v>
      </c>
      <c r="AU354" s="234" t="s">
        <v>151</v>
      </c>
      <c r="AV354" s="13" t="s">
        <v>79</v>
      </c>
      <c r="AW354" s="13" t="s">
        <v>33</v>
      </c>
      <c r="AX354" s="13" t="s">
        <v>71</v>
      </c>
      <c r="AY354" s="234" t="s">
        <v>143</v>
      </c>
    </row>
    <row r="355" s="14" customFormat="1">
      <c r="A355" s="14"/>
      <c r="B355" s="235"/>
      <c r="C355" s="236"/>
      <c r="D355" s="226" t="s">
        <v>155</v>
      </c>
      <c r="E355" s="237" t="s">
        <v>19</v>
      </c>
      <c r="F355" s="238" t="s">
        <v>505</v>
      </c>
      <c r="G355" s="236"/>
      <c r="H355" s="239">
        <v>29.751000000000001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45" t="s">
        <v>155</v>
      </c>
      <c r="AU355" s="245" t="s">
        <v>151</v>
      </c>
      <c r="AV355" s="14" t="s">
        <v>151</v>
      </c>
      <c r="AW355" s="14" t="s">
        <v>33</v>
      </c>
      <c r="AX355" s="14" t="s">
        <v>79</v>
      </c>
      <c r="AY355" s="245" t="s">
        <v>143</v>
      </c>
    </row>
    <row r="356" s="12" customFormat="1" ht="22.8" customHeight="1">
      <c r="A356" s="12"/>
      <c r="B356" s="190"/>
      <c r="C356" s="191"/>
      <c r="D356" s="192" t="s">
        <v>70</v>
      </c>
      <c r="E356" s="204" t="s">
        <v>201</v>
      </c>
      <c r="F356" s="204" t="s">
        <v>506</v>
      </c>
      <c r="G356" s="191"/>
      <c r="H356" s="191"/>
      <c r="I356" s="194"/>
      <c r="J356" s="205">
        <f>BK356</f>
        <v>0</v>
      </c>
      <c r="K356" s="191"/>
      <c r="L356" s="196"/>
      <c r="M356" s="197"/>
      <c r="N356" s="198"/>
      <c r="O356" s="198"/>
      <c r="P356" s="199">
        <f>SUM(P357:P414)</f>
        <v>0</v>
      </c>
      <c r="Q356" s="198"/>
      <c r="R356" s="199">
        <f>SUM(R357:R414)</f>
        <v>2.4877330800000004</v>
      </c>
      <c r="S356" s="198"/>
      <c r="T356" s="200">
        <f>SUM(T357:T414)</f>
        <v>78.778466000000009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01" t="s">
        <v>79</v>
      </c>
      <c r="AT356" s="202" t="s">
        <v>70</v>
      </c>
      <c r="AU356" s="202" t="s">
        <v>79</v>
      </c>
      <c r="AY356" s="201" t="s">
        <v>143</v>
      </c>
      <c r="BK356" s="203">
        <f>SUM(BK357:BK414)</f>
        <v>0</v>
      </c>
    </row>
    <row r="357" s="2" customFormat="1" ht="49.05" customHeight="1">
      <c r="A357" s="40"/>
      <c r="B357" s="41"/>
      <c r="C357" s="206" t="s">
        <v>507</v>
      </c>
      <c r="D357" s="206" t="s">
        <v>145</v>
      </c>
      <c r="E357" s="207" t="s">
        <v>508</v>
      </c>
      <c r="F357" s="208" t="s">
        <v>509</v>
      </c>
      <c r="G357" s="209" t="s">
        <v>148</v>
      </c>
      <c r="H357" s="210">
        <v>2066.75</v>
      </c>
      <c r="I357" s="211"/>
      <c r="J357" s="212">
        <f>ROUND(I357*H357,2)</f>
        <v>0</v>
      </c>
      <c r="K357" s="208" t="s">
        <v>149</v>
      </c>
      <c r="L357" s="46"/>
      <c r="M357" s="213" t="s">
        <v>19</v>
      </c>
      <c r="N357" s="214" t="s">
        <v>43</v>
      </c>
      <c r="O357" s="86"/>
      <c r="P357" s="215">
        <f>O357*H357</f>
        <v>0</v>
      </c>
      <c r="Q357" s="215">
        <v>0</v>
      </c>
      <c r="R357" s="215">
        <f>Q357*H357</f>
        <v>0</v>
      </c>
      <c r="S357" s="215">
        <v>0</v>
      </c>
      <c r="T357" s="216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17" t="s">
        <v>150</v>
      </c>
      <c r="AT357" s="217" t="s">
        <v>145</v>
      </c>
      <c r="AU357" s="217" t="s">
        <v>151</v>
      </c>
      <c r="AY357" s="19" t="s">
        <v>143</v>
      </c>
      <c r="BE357" s="218">
        <f>IF(N357="základní",J357,0)</f>
        <v>0</v>
      </c>
      <c r="BF357" s="218">
        <f>IF(N357="snížená",J357,0)</f>
        <v>0</v>
      </c>
      <c r="BG357" s="218">
        <f>IF(N357="zákl. přenesená",J357,0)</f>
        <v>0</v>
      </c>
      <c r="BH357" s="218">
        <f>IF(N357="sníž. přenesená",J357,0)</f>
        <v>0</v>
      </c>
      <c r="BI357" s="218">
        <f>IF(N357="nulová",J357,0)</f>
        <v>0</v>
      </c>
      <c r="BJ357" s="19" t="s">
        <v>151</v>
      </c>
      <c r="BK357" s="218">
        <f>ROUND(I357*H357,2)</f>
        <v>0</v>
      </c>
      <c r="BL357" s="19" t="s">
        <v>150</v>
      </c>
      <c r="BM357" s="217" t="s">
        <v>510</v>
      </c>
    </row>
    <row r="358" s="2" customFormat="1">
      <c r="A358" s="40"/>
      <c r="B358" s="41"/>
      <c r="C358" s="42"/>
      <c r="D358" s="219" t="s">
        <v>153</v>
      </c>
      <c r="E358" s="42"/>
      <c r="F358" s="220" t="s">
        <v>511</v>
      </c>
      <c r="G358" s="42"/>
      <c r="H358" s="42"/>
      <c r="I358" s="221"/>
      <c r="J358" s="42"/>
      <c r="K358" s="42"/>
      <c r="L358" s="46"/>
      <c r="M358" s="222"/>
      <c r="N358" s="223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153</v>
      </c>
      <c r="AU358" s="19" t="s">
        <v>151</v>
      </c>
    </row>
    <row r="359" s="14" customFormat="1">
      <c r="A359" s="14"/>
      <c r="B359" s="235"/>
      <c r="C359" s="236"/>
      <c r="D359" s="226" t="s">
        <v>155</v>
      </c>
      <c r="E359" s="237" t="s">
        <v>19</v>
      </c>
      <c r="F359" s="238" t="s">
        <v>512</v>
      </c>
      <c r="G359" s="236"/>
      <c r="H359" s="239">
        <v>2066.75</v>
      </c>
      <c r="I359" s="240"/>
      <c r="J359" s="236"/>
      <c r="K359" s="236"/>
      <c r="L359" s="241"/>
      <c r="M359" s="242"/>
      <c r="N359" s="243"/>
      <c r="O359" s="243"/>
      <c r="P359" s="243"/>
      <c r="Q359" s="243"/>
      <c r="R359" s="243"/>
      <c r="S359" s="243"/>
      <c r="T359" s="24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5" t="s">
        <v>155</v>
      </c>
      <c r="AU359" s="245" t="s">
        <v>151</v>
      </c>
      <c r="AV359" s="14" t="s">
        <v>151</v>
      </c>
      <c r="AW359" s="14" t="s">
        <v>33</v>
      </c>
      <c r="AX359" s="14" t="s">
        <v>79</v>
      </c>
      <c r="AY359" s="245" t="s">
        <v>143</v>
      </c>
    </row>
    <row r="360" s="2" customFormat="1" ht="49.05" customHeight="1">
      <c r="A360" s="40"/>
      <c r="B360" s="41"/>
      <c r="C360" s="206" t="s">
        <v>513</v>
      </c>
      <c r="D360" s="206" t="s">
        <v>145</v>
      </c>
      <c r="E360" s="207" t="s">
        <v>514</v>
      </c>
      <c r="F360" s="208" t="s">
        <v>515</v>
      </c>
      <c r="G360" s="209" t="s">
        <v>148</v>
      </c>
      <c r="H360" s="210">
        <v>186007.5</v>
      </c>
      <c r="I360" s="211"/>
      <c r="J360" s="212">
        <f>ROUND(I360*H360,2)</f>
        <v>0</v>
      </c>
      <c r="K360" s="208" t="s">
        <v>149</v>
      </c>
      <c r="L360" s="46"/>
      <c r="M360" s="213" t="s">
        <v>19</v>
      </c>
      <c r="N360" s="214" t="s">
        <v>43</v>
      </c>
      <c r="O360" s="86"/>
      <c r="P360" s="215">
        <f>O360*H360</f>
        <v>0</v>
      </c>
      <c r="Q360" s="215">
        <v>0</v>
      </c>
      <c r="R360" s="215">
        <f>Q360*H360</f>
        <v>0</v>
      </c>
      <c r="S360" s="215">
        <v>0</v>
      </c>
      <c r="T360" s="216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17" t="s">
        <v>150</v>
      </c>
      <c r="AT360" s="217" t="s">
        <v>145</v>
      </c>
      <c r="AU360" s="217" t="s">
        <v>151</v>
      </c>
      <c r="AY360" s="19" t="s">
        <v>143</v>
      </c>
      <c r="BE360" s="218">
        <f>IF(N360="základní",J360,0)</f>
        <v>0</v>
      </c>
      <c r="BF360" s="218">
        <f>IF(N360="snížená",J360,0)</f>
        <v>0</v>
      </c>
      <c r="BG360" s="218">
        <f>IF(N360="zákl. přenesená",J360,0)</f>
        <v>0</v>
      </c>
      <c r="BH360" s="218">
        <f>IF(N360="sníž. přenesená",J360,0)</f>
        <v>0</v>
      </c>
      <c r="BI360" s="218">
        <f>IF(N360="nulová",J360,0)</f>
        <v>0</v>
      </c>
      <c r="BJ360" s="19" t="s">
        <v>151</v>
      </c>
      <c r="BK360" s="218">
        <f>ROUND(I360*H360,2)</f>
        <v>0</v>
      </c>
      <c r="BL360" s="19" t="s">
        <v>150</v>
      </c>
      <c r="BM360" s="217" t="s">
        <v>516</v>
      </c>
    </row>
    <row r="361" s="2" customFormat="1">
      <c r="A361" s="40"/>
      <c r="B361" s="41"/>
      <c r="C361" s="42"/>
      <c r="D361" s="219" t="s">
        <v>153</v>
      </c>
      <c r="E361" s="42"/>
      <c r="F361" s="220" t="s">
        <v>517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153</v>
      </c>
      <c r="AU361" s="19" t="s">
        <v>151</v>
      </c>
    </row>
    <row r="362" s="2" customFormat="1">
      <c r="A362" s="40"/>
      <c r="B362" s="41"/>
      <c r="C362" s="42"/>
      <c r="D362" s="226" t="s">
        <v>213</v>
      </c>
      <c r="E362" s="42"/>
      <c r="F362" s="257" t="s">
        <v>518</v>
      </c>
      <c r="G362" s="42"/>
      <c r="H362" s="42"/>
      <c r="I362" s="221"/>
      <c r="J362" s="42"/>
      <c r="K362" s="42"/>
      <c r="L362" s="46"/>
      <c r="M362" s="222"/>
      <c r="N362" s="223"/>
      <c r="O362" s="86"/>
      <c r="P362" s="86"/>
      <c r="Q362" s="86"/>
      <c r="R362" s="86"/>
      <c r="S362" s="86"/>
      <c r="T362" s="87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  <c r="AT362" s="19" t="s">
        <v>213</v>
      </c>
      <c r="AU362" s="19" t="s">
        <v>151</v>
      </c>
    </row>
    <row r="363" s="14" customFormat="1">
      <c r="A363" s="14"/>
      <c r="B363" s="235"/>
      <c r="C363" s="236"/>
      <c r="D363" s="226" t="s">
        <v>155</v>
      </c>
      <c r="E363" s="236"/>
      <c r="F363" s="238" t="s">
        <v>519</v>
      </c>
      <c r="G363" s="236"/>
      <c r="H363" s="239">
        <v>186007.5</v>
      </c>
      <c r="I363" s="240"/>
      <c r="J363" s="236"/>
      <c r="K363" s="236"/>
      <c r="L363" s="241"/>
      <c r="M363" s="242"/>
      <c r="N363" s="243"/>
      <c r="O363" s="243"/>
      <c r="P363" s="243"/>
      <c r="Q363" s="243"/>
      <c r="R363" s="243"/>
      <c r="S363" s="243"/>
      <c r="T363" s="24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5" t="s">
        <v>155</v>
      </c>
      <c r="AU363" s="245" t="s">
        <v>151</v>
      </c>
      <c r="AV363" s="14" t="s">
        <v>151</v>
      </c>
      <c r="AW363" s="14" t="s">
        <v>4</v>
      </c>
      <c r="AX363" s="14" t="s">
        <v>79</v>
      </c>
      <c r="AY363" s="245" t="s">
        <v>143</v>
      </c>
    </row>
    <row r="364" s="2" customFormat="1" ht="49.05" customHeight="1">
      <c r="A364" s="40"/>
      <c r="B364" s="41"/>
      <c r="C364" s="206" t="s">
        <v>520</v>
      </c>
      <c r="D364" s="206" t="s">
        <v>145</v>
      </c>
      <c r="E364" s="207" t="s">
        <v>521</v>
      </c>
      <c r="F364" s="208" t="s">
        <v>522</v>
      </c>
      <c r="G364" s="209" t="s">
        <v>148</v>
      </c>
      <c r="H364" s="210">
        <v>2066.75</v>
      </c>
      <c r="I364" s="211"/>
      <c r="J364" s="212">
        <f>ROUND(I364*H364,2)</f>
        <v>0</v>
      </c>
      <c r="K364" s="208" t="s">
        <v>149</v>
      </c>
      <c r="L364" s="46"/>
      <c r="M364" s="213" t="s">
        <v>19</v>
      </c>
      <c r="N364" s="214" t="s">
        <v>43</v>
      </c>
      <c r="O364" s="86"/>
      <c r="P364" s="215">
        <f>O364*H364</f>
        <v>0</v>
      </c>
      <c r="Q364" s="215">
        <v>0</v>
      </c>
      <c r="R364" s="215">
        <f>Q364*H364</f>
        <v>0</v>
      </c>
      <c r="S364" s="215">
        <v>0</v>
      </c>
      <c r="T364" s="216">
        <f>S364*H364</f>
        <v>0</v>
      </c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R364" s="217" t="s">
        <v>150</v>
      </c>
      <c r="AT364" s="217" t="s">
        <v>145</v>
      </c>
      <c r="AU364" s="217" t="s">
        <v>151</v>
      </c>
      <c r="AY364" s="19" t="s">
        <v>143</v>
      </c>
      <c r="BE364" s="218">
        <f>IF(N364="základní",J364,0)</f>
        <v>0</v>
      </c>
      <c r="BF364" s="218">
        <f>IF(N364="snížená",J364,0)</f>
        <v>0</v>
      </c>
      <c r="BG364" s="218">
        <f>IF(N364="zákl. přenesená",J364,0)</f>
        <v>0</v>
      </c>
      <c r="BH364" s="218">
        <f>IF(N364="sníž. přenesená",J364,0)</f>
        <v>0</v>
      </c>
      <c r="BI364" s="218">
        <f>IF(N364="nulová",J364,0)</f>
        <v>0</v>
      </c>
      <c r="BJ364" s="19" t="s">
        <v>151</v>
      </c>
      <c r="BK364" s="218">
        <f>ROUND(I364*H364,2)</f>
        <v>0</v>
      </c>
      <c r="BL364" s="19" t="s">
        <v>150</v>
      </c>
      <c r="BM364" s="217" t="s">
        <v>523</v>
      </c>
    </row>
    <row r="365" s="2" customFormat="1">
      <c r="A365" s="40"/>
      <c r="B365" s="41"/>
      <c r="C365" s="42"/>
      <c r="D365" s="219" t="s">
        <v>153</v>
      </c>
      <c r="E365" s="42"/>
      <c r="F365" s="220" t="s">
        <v>524</v>
      </c>
      <c r="G365" s="42"/>
      <c r="H365" s="42"/>
      <c r="I365" s="221"/>
      <c r="J365" s="42"/>
      <c r="K365" s="42"/>
      <c r="L365" s="46"/>
      <c r="M365" s="222"/>
      <c r="N365" s="223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153</v>
      </c>
      <c r="AU365" s="19" t="s">
        <v>151</v>
      </c>
    </row>
    <row r="366" s="2" customFormat="1" ht="24.15" customHeight="1">
      <c r="A366" s="40"/>
      <c r="B366" s="41"/>
      <c r="C366" s="206" t="s">
        <v>525</v>
      </c>
      <c r="D366" s="206" t="s">
        <v>145</v>
      </c>
      <c r="E366" s="207" t="s">
        <v>526</v>
      </c>
      <c r="F366" s="208" t="s">
        <v>527</v>
      </c>
      <c r="G366" s="209" t="s">
        <v>148</v>
      </c>
      <c r="H366" s="210">
        <v>2066.75</v>
      </c>
      <c r="I366" s="211"/>
      <c r="J366" s="212">
        <f>ROUND(I366*H366,2)</f>
        <v>0</v>
      </c>
      <c r="K366" s="208" t="s">
        <v>149</v>
      </c>
      <c r="L366" s="46"/>
      <c r="M366" s="213" t="s">
        <v>19</v>
      </c>
      <c r="N366" s="214" t="s">
        <v>43</v>
      </c>
      <c r="O366" s="86"/>
      <c r="P366" s="215">
        <f>O366*H366</f>
        <v>0</v>
      </c>
      <c r="Q366" s="215">
        <v>0</v>
      </c>
      <c r="R366" s="215">
        <f>Q366*H366</f>
        <v>0</v>
      </c>
      <c r="S366" s="215">
        <v>0</v>
      </c>
      <c r="T366" s="216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17" t="s">
        <v>150</v>
      </c>
      <c r="AT366" s="217" t="s">
        <v>145</v>
      </c>
      <c r="AU366" s="217" t="s">
        <v>151</v>
      </c>
      <c r="AY366" s="19" t="s">
        <v>143</v>
      </c>
      <c r="BE366" s="218">
        <f>IF(N366="základní",J366,0)</f>
        <v>0</v>
      </c>
      <c r="BF366" s="218">
        <f>IF(N366="snížená",J366,0)</f>
        <v>0</v>
      </c>
      <c r="BG366" s="218">
        <f>IF(N366="zákl. přenesená",J366,0)</f>
        <v>0</v>
      </c>
      <c r="BH366" s="218">
        <f>IF(N366="sníž. přenesená",J366,0)</f>
        <v>0</v>
      </c>
      <c r="BI366" s="218">
        <f>IF(N366="nulová",J366,0)</f>
        <v>0</v>
      </c>
      <c r="BJ366" s="19" t="s">
        <v>151</v>
      </c>
      <c r="BK366" s="218">
        <f>ROUND(I366*H366,2)</f>
        <v>0</v>
      </c>
      <c r="BL366" s="19" t="s">
        <v>150</v>
      </c>
      <c r="BM366" s="217" t="s">
        <v>528</v>
      </c>
    </row>
    <row r="367" s="2" customFormat="1">
      <c r="A367" s="40"/>
      <c r="B367" s="41"/>
      <c r="C367" s="42"/>
      <c r="D367" s="219" t="s">
        <v>153</v>
      </c>
      <c r="E367" s="42"/>
      <c r="F367" s="220" t="s">
        <v>529</v>
      </c>
      <c r="G367" s="42"/>
      <c r="H367" s="42"/>
      <c r="I367" s="221"/>
      <c r="J367" s="42"/>
      <c r="K367" s="42"/>
      <c r="L367" s="46"/>
      <c r="M367" s="222"/>
      <c r="N367" s="223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153</v>
      </c>
      <c r="AU367" s="19" t="s">
        <v>151</v>
      </c>
    </row>
    <row r="368" s="2" customFormat="1" ht="24.15" customHeight="1">
      <c r="A368" s="40"/>
      <c r="B368" s="41"/>
      <c r="C368" s="206" t="s">
        <v>530</v>
      </c>
      <c r="D368" s="206" t="s">
        <v>145</v>
      </c>
      <c r="E368" s="207" t="s">
        <v>531</v>
      </c>
      <c r="F368" s="208" t="s">
        <v>532</v>
      </c>
      <c r="G368" s="209" t="s">
        <v>148</v>
      </c>
      <c r="H368" s="210">
        <v>186007.5</v>
      </c>
      <c r="I368" s="211"/>
      <c r="J368" s="212">
        <f>ROUND(I368*H368,2)</f>
        <v>0</v>
      </c>
      <c r="K368" s="208" t="s">
        <v>149</v>
      </c>
      <c r="L368" s="46"/>
      <c r="M368" s="213" t="s">
        <v>19</v>
      </c>
      <c r="N368" s="214" t="s">
        <v>43</v>
      </c>
      <c r="O368" s="86"/>
      <c r="P368" s="215">
        <f>O368*H368</f>
        <v>0</v>
      </c>
      <c r="Q368" s="215">
        <v>0</v>
      </c>
      <c r="R368" s="215">
        <f>Q368*H368</f>
        <v>0</v>
      </c>
      <c r="S368" s="215">
        <v>0</v>
      </c>
      <c r="T368" s="216">
        <f>S368*H368</f>
        <v>0</v>
      </c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R368" s="217" t="s">
        <v>150</v>
      </c>
      <c r="AT368" s="217" t="s">
        <v>145</v>
      </c>
      <c r="AU368" s="217" t="s">
        <v>151</v>
      </c>
      <c r="AY368" s="19" t="s">
        <v>143</v>
      </c>
      <c r="BE368" s="218">
        <f>IF(N368="základní",J368,0)</f>
        <v>0</v>
      </c>
      <c r="BF368" s="218">
        <f>IF(N368="snížená",J368,0)</f>
        <v>0</v>
      </c>
      <c r="BG368" s="218">
        <f>IF(N368="zákl. přenesená",J368,0)</f>
        <v>0</v>
      </c>
      <c r="BH368" s="218">
        <f>IF(N368="sníž. přenesená",J368,0)</f>
        <v>0</v>
      </c>
      <c r="BI368" s="218">
        <f>IF(N368="nulová",J368,0)</f>
        <v>0</v>
      </c>
      <c r="BJ368" s="19" t="s">
        <v>151</v>
      </c>
      <c r="BK368" s="218">
        <f>ROUND(I368*H368,2)</f>
        <v>0</v>
      </c>
      <c r="BL368" s="19" t="s">
        <v>150</v>
      </c>
      <c r="BM368" s="217" t="s">
        <v>533</v>
      </c>
    </row>
    <row r="369" s="2" customFormat="1">
      <c r="A369" s="40"/>
      <c r="B369" s="41"/>
      <c r="C369" s="42"/>
      <c r="D369" s="219" t="s">
        <v>153</v>
      </c>
      <c r="E369" s="42"/>
      <c r="F369" s="220" t="s">
        <v>534</v>
      </c>
      <c r="G369" s="42"/>
      <c r="H369" s="42"/>
      <c r="I369" s="221"/>
      <c r="J369" s="42"/>
      <c r="K369" s="42"/>
      <c r="L369" s="46"/>
      <c r="M369" s="222"/>
      <c r="N369" s="22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153</v>
      </c>
      <c r="AU369" s="19" t="s">
        <v>151</v>
      </c>
    </row>
    <row r="370" s="2" customFormat="1">
      <c r="A370" s="40"/>
      <c r="B370" s="41"/>
      <c r="C370" s="42"/>
      <c r="D370" s="226" t="s">
        <v>213</v>
      </c>
      <c r="E370" s="42"/>
      <c r="F370" s="257" t="s">
        <v>518</v>
      </c>
      <c r="G370" s="42"/>
      <c r="H370" s="42"/>
      <c r="I370" s="221"/>
      <c r="J370" s="42"/>
      <c r="K370" s="42"/>
      <c r="L370" s="46"/>
      <c r="M370" s="222"/>
      <c r="N370" s="223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213</v>
      </c>
      <c r="AU370" s="19" t="s">
        <v>151</v>
      </c>
    </row>
    <row r="371" s="14" customFormat="1">
      <c r="A371" s="14"/>
      <c r="B371" s="235"/>
      <c r="C371" s="236"/>
      <c r="D371" s="226" t="s">
        <v>155</v>
      </c>
      <c r="E371" s="236"/>
      <c r="F371" s="238" t="s">
        <v>519</v>
      </c>
      <c r="G371" s="236"/>
      <c r="H371" s="239">
        <v>186007.5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5" t="s">
        <v>155</v>
      </c>
      <c r="AU371" s="245" t="s">
        <v>151</v>
      </c>
      <c r="AV371" s="14" t="s">
        <v>151</v>
      </c>
      <c r="AW371" s="14" t="s">
        <v>4</v>
      </c>
      <c r="AX371" s="14" t="s">
        <v>79</v>
      </c>
      <c r="AY371" s="245" t="s">
        <v>143</v>
      </c>
    </row>
    <row r="372" s="2" customFormat="1" ht="24.15" customHeight="1">
      <c r="A372" s="40"/>
      <c r="B372" s="41"/>
      <c r="C372" s="206" t="s">
        <v>535</v>
      </c>
      <c r="D372" s="206" t="s">
        <v>145</v>
      </c>
      <c r="E372" s="207" t="s">
        <v>536</v>
      </c>
      <c r="F372" s="208" t="s">
        <v>537</v>
      </c>
      <c r="G372" s="209" t="s">
        <v>148</v>
      </c>
      <c r="H372" s="210">
        <v>2066.75</v>
      </c>
      <c r="I372" s="211"/>
      <c r="J372" s="212">
        <f>ROUND(I372*H372,2)</f>
        <v>0</v>
      </c>
      <c r="K372" s="208" t="s">
        <v>149</v>
      </c>
      <c r="L372" s="46"/>
      <c r="M372" s="213" t="s">
        <v>19</v>
      </c>
      <c r="N372" s="214" t="s">
        <v>43</v>
      </c>
      <c r="O372" s="86"/>
      <c r="P372" s="215">
        <f>O372*H372</f>
        <v>0</v>
      </c>
      <c r="Q372" s="215">
        <v>0</v>
      </c>
      <c r="R372" s="215">
        <f>Q372*H372</f>
        <v>0</v>
      </c>
      <c r="S372" s="215">
        <v>0</v>
      </c>
      <c r="T372" s="216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17" t="s">
        <v>150</v>
      </c>
      <c r="AT372" s="217" t="s">
        <v>145</v>
      </c>
      <c r="AU372" s="217" t="s">
        <v>151</v>
      </c>
      <c r="AY372" s="19" t="s">
        <v>143</v>
      </c>
      <c r="BE372" s="218">
        <f>IF(N372="základní",J372,0)</f>
        <v>0</v>
      </c>
      <c r="BF372" s="218">
        <f>IF(N372="snížená",J372,0)</f>
        <v>0</v>
      </c>
      <c r="BG372" s="218">
        <f>IF(N372="zákl. přenesená",J372,0)</f>
        <v>0</v>
      </c>
      <c r="BH372" s="218">
        <f>IF(N372="sníž. přenesená",J372,0)</f>
        <v>0</v>
      </c>
      <c r="BI372" s="218">
        <f>IF(N372="nulová",J372,0)</f>
        <v>0</v>
      </c>
      <c r="BJ372" s="19" t="s">
        <v>151</v>
      </c>
      <c r="BK372" s="218">
        <f>ROUND(I372*H372,2)</f>
        <v>0</v>
      </c>
      <c r="BL372" s="19" t="s">
        <v>150</v>
      </c>
      <c r="BM372" s="217" t="s">
        <v>538</v>
      </c>
    </row>
    <row r="373" s="2" customFormat="1">
      <c r="A373" s="40"/>
      <c r="B373" s="41"/>
      <c r="C373" s="42"/>
      <c r="D373" s="219" t="s">
        <v>153</v>
      </c>
      <c r="E373" s="42"/>
      <c r="F373" s="220" t="s">
        <v>539</v>
      </c>
      <c r="G373" s="42"/>
      <c r="H373" s="42"/>
      <c r="I373" s="221"/>
      <c r="J373" s="42"/>
      <c r="K373" s="42"/>
      <c r="L373" s="46"/>
      <c r="M373" s="222"/>
      <c r="N373" s="223"/>
      <c r="O373" s="86"/>
      <c r="P373" s="86"/>
      <c r="Q373" s="86"/>
      <c r="R373" s="86"/>
      <c r="S373" s="86"/>
      <c r="T373" s="87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T373" s="19" t="s">
        <v>153</v>
      </c>
      <c r="AU373" s="19" t="s">
        <v>151</v>
      </c>
    </row>
    <row r="374" s="2" customFormat="1" ht="33" customHeight="1">
      <c r="A374" s="40"/>
      <c r="B374" s="41"/>
      <c r="C374" s="206" t="s">
        <v>540</v>
      </c>
      <c r="D374" s="206" t="s">
        <v>145</v>
      </c>
      <c r="E374" s="207" t="s">
        <v>541</v>
      </c>
      <c r="F374" s="208" t="s">
        <v>542</v>
      </c>
      <c r="G374" s="209" t="s">
        <v>174</v>
      </c>
      <c r="H374" s="210">
        <v>10</v>
      </c>
      <c r="I374" s="211"/>
      <c r="J374" s="212">
        <f>ROUND(I374*H374,2)</f>
        <v>0</v>
      </c>
      <c r="K374" s="208" t="s">
        <v>149</v>
      </c>
      <c r="L374" s="46"/>
      <c r="M374" s="213" t="s">
        <v>19</v>
      </c>
      <c r="N374" s="214" t="s">
        <v>43</v>
      </c>
      <c r="O374" s="86"/>
      <c r="P374" s="215">
        <f>O374*H374</f>
        <v>0</v>
      </c>
      <c r="Q374" s="215">
        <v>0</v>
      </c>
      <c r="R374" s="215">
        <f>Q374*H374</f>
        <v>0</v>
      </c>
      <c r="S374" s="215">
        <v>0</v>
      </c>
      <c r="T374" s="216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17" t="s">
        <v>150</v>
      </c>
      <c r="AT374" s="217" t="s">
        <v>145</v>
      </c>
      <c r="AU374" s="217" t="s">
        <v>151</v>
      </c>
      <c r="AY374" s="19" t="s">
        <v>143</v>
      </c>
      <c r="BE374" s="218">
        <f>IF(N374="základní",J374,0)</f>
        <v>0</v>
      </c>
      <c r="BF374" s="218">
        <f>IF(N374="snížená",J374,0)</f>
        <v>0</v>
      </c>
      <c r="BG374" s="218">
        <f>IF(N374="zákl. přenesená",J374,0)</f>
        <v>0</v>
      </c>
      <c r="BH374" s="218">
        <f>IF(N374="sníž. přenesená",J374,0)</f>
        <v>0</v>
      </c>
      <c r="BI374" s="218">
        <f>IF(N374="nulová",J374,0)</f>
        <v>0</v>
      </c>
      <c r="BJ374" s="19" t="s">
        <v>151</v>
      </c>
      <c r="BK374" s="218">
        <f>ROUND(I374*H374,2)</f>
        <v>0</v>
      </c>
      <c r="BL374" s="19" t="s">
        <v>150</v>
      </c>
      <c r="BM374" s="217" t="s">
        <v>543</v>
      </c>
    </row>
    <row r="375" s="2" customFormat="1">
      <c r="A375" s="40"/>
      <c r="B375" s="41"/>
      <c r="C375" s="42"/>
      <c r="D375" s="219" t="s">
        <v>153</v>
      </c>
      <c r="E375" s="42"/>
      <c r="F375" s="220" t="s">
        <v>544</v>
      </c>
      <c r="G375" s="42"/>
      <c r="H375" s="42"/>
      <c r="I375" s="221"/>
      <c r="J375" s="42"/>
      <c r="K375" s="42"/>
      <c r="L375" s="46"/>
      <c r="M375" s="222"/>
      <c r="N375" s="22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153</v>
      </c>
      <c r="AU375" s="19" t="s">
        <v>151</v>
      </c>
    </row>
    <row r="376" s="14" customFormat="1">
      <c r="A376" s="14"/>
      <c r="B376" s="235"/>
      <c r="C376" s="236"/>
      <c r="D376" s="226" t="s">
        <v>155</v>
      </c>
      <c r="E376" s="237" t="s">
        <v>19</v>
      </c>
      <c r="F376" s="238" t="s">
        <v>545</v>
      </c>
      <c r="G376" s="236"/>
      <c r="H376" s="239">
        <v>10</v>
      </c>
      <c r="I376" s="240"/>
      <c r="J376" s="236"/>
      <c r="K376" s="236"/>
      <c r="L376" s="241"/>
      <c r="M376" s="242"/>
      <c r="N376" s="243"/>
      <c r="O376" s="243"/>
      <c r="P376" s="243"/>
      <c r="Q376" s="243"/>
      <c r="R376" s="243"/>
      <c r="S376" s="243"/>
      <c r="T376" s="24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5" t="s">
        <v>155</v>
      </c>
      <c r="AU376" s="245" t="s">
        <v>151</v>
      </c>
      <c r="AV376" s="14" t="s">
        <v>151</v>
      </c>
      <c r="AW376" s="14" t="s">
        <v>33</v>
      </c>
      <c r="AX376" s="14" t="s">
        <v>79</v>
      </c>
      <c r="AY376" s="245" t="s">
        <v>143</v>
      </c>
    </row>
    <row r="377" s="2" customFormat="1" ht="33" customHeight="1">
      <c r="A377" s="40"/>
      <c r="B377" s="41"/>
      <c r="C377" s="206" t="s">
        <v>546</v>
      </c>
      <c r="D377" s="206" t="s">
        <v>145</v>
      </c>
      <c r="E377" s="207" t="s">
        <v>547</v>
      </c>
      <c r="F377" s="208" t="s">
        <v>548</v>
      </c>
      <c r="G377" s="209" t="s">
        <v>174</v>
      </c>
      <c r="H377" s="210">
        <v>900</v>
      </c>
      <c r="I377" s="211"/>
      <c r="J377" s="212">
        <f>ROUND(I377*H377,2)</f>
        <v>0</v>
      </c>
      <c r="K377" s="208" t="s">
        <v>149</v>
      </c>
      <c r="L377" s="46"/>
      <c r="M377" s="213" t="s">
        <v>19</v>
      </c>
      <c r="N377" s="214" t="s">
        <v>43</v>
      </c>
      <c r="O377" s="86"/>
      <c r="P377" s="215">
        <f>O377*H377</f>
        <v>0</v>
      </c>
      <c r="Q377" s="215">
        <v>0</v>
      </c>
      <c r="R377" s="215">
        <f>Q377*H377</f>
        <v>0</v>
      </c>
      <c r="S377" s="215">
        <v>0</v>
      </c>
      <c r="T377" s="216">
        <f>S377*H377</f>
        <v>0</v>
      </c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R377" s="217" t="s">
        <v>150</v>
      </c>
      <c r="AT377" s="217" t="s">
        <v>145</v>
      </c>
      <c r="AU377" s="217" t="s">
        <v>151</v>
      </c>
      <c r="AY377" s="19" t="s">
        <v>143</v>
      </c>
      <c r="BE377" s="218">
        <f>IF(N377="základní",J377,0)</f>
        <v>0</v>
      </c>
      <c r="BF377" s="218">
        <f>IF(N377="snížená",J377,0)</f>
        <v>0</v>
      </c>
      <c r="BG377" s="218">
        <f>IF(N377="zákl. přenesená",J377,0)</f>
        <v>0</v>
      </c>
      <c r="BH377" s="218">
        <f>IF(N377="sníž. přenesená",J377,0)</f>
        <v>0</v>
      </c>
      <c r="BI377" s="218">
        <f>IF(N377="nulová",J377,0)</f>
        <v>0</v>
      </c>
      <c r="BJ377" s="19" t="s">
        <v>151</v>
      </c>
      <c r="BK377" s="218">
        <f>ROUND(I377*H377,2)</f>
        <v>0</v>
      </c>
      <c r="BL377" s="19" t="s">
        <v>150</v>
      </c>
      <c r="BM377" s="217" t="s">
        <v>549</v>
      </c>
    </row>
    <row r="378" s="2" customFormat="1">
      <c r="A378" s="40"/>
      <c r="B378" s="41"/>
      <c r="C378" s="42"/>
      <c r="D378" s="219" t="s">
        <v>153</v>
      </c>
      <c r="E378" s="42"/>
      <c r="F378" s="220" t="s">
        <v>550</v>
      </c>
      <c r="G378" s="42"/>
      <c r="H378" s="42"/>
      <c r="I378" s="221"/>
      <c r="J378" s="42"/>
      <c r="K378" s="42"/>
      <c r="L378" s="46"/>
      <c r="M378" s="222"/>
      <c r="N378" s="223"/>
      <c r="O378" s="86"/>
      <c r="P378" s="86"/>
      <c r="Q378" s="86"/>
      <c r="R378" s="86"/>
      <c r="S378" s="86"/>
      <c r="T378" s="87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T378" s="19" t="s">
        <v>153</v>
      </c>
      <c r="AU378" s="19" t="s">
        <v>151</v>
      </c>
    </row>
    <row r="379" s="2" customFormat="1">
      <c r="A379" s="40"/>
      <c r="B379" s="41"/>
      <c r="C379" s="42"/>
      <c r="D379" s="226" t="s">
        <v>213</v>
      </c>
      <c r="E379" s="42"/>
      <c r="F379" s="257" t="s">
        <v>518</v>
      </c>
      <c r="G379" s="42"/>
      <c r="H379" s="42"/>
      <c r="I379" s="221"/>
      <c r="J379" s="42"/>
      <c r="K379" s="42"/>
      <c r="L379" s="46"/>
      <c r="M379" s="222"/>
      <c r="N379" s="223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213</v>
      </c>
      <c r="AU379" s="19" t="s">
        <v>151</v>
      </c>
    </row>
    <row r="380" s="14" customFormat="1">
      <c r="A380" s="14"/>
      <c r="B380" s="235"/>
      <c r="C380" s="236"/>
      <c r="D380" s="226" t="s">
        <v>155</v>
      </c>
      <c r="E380" s="236"/>
      <c r="F380" s="238" t="s">
        <v>551</v>
      </c>
      <c r="G380" s="236"/>
      <c r="H380" s="239">
        <v>900</v>
      </c>
      <c r="I380" s="240"/>
      <c r="J380" s="236"/>
      <c r="K380" s="236"/>
      <c r="L380" s="241"/>
      <c r="M380" s="242"/>
      <c r="N380" s="243"/>
      <c r="O380" s="243"/>
      <c r="P380" s="243"/>
      <c r="Q380" s="243"/>
      <c r="R380" s="243"/>
      <c r="S380" s="243"/>
      <c r="T380" s="24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5" t="s">
        <v>155</v>
      </c>
      <c r="AU380" s="245" t="s">
        <v>151</v>
      </c>
      <c r="AV380" s="14" t="s">
        <v>151</v>
      </c>
      <c r="AW380" s="14" t="s">
        <v>4</v>
      </c>
      <c r="AX380" s="14" t="s">
        <v>79</v>
      </c>
      <c r="AY380" s="245" t="s">
        <v>143</v>
      </c>
    </row>
    <row r="381" s="2" customFormat="1" ht="33" customHeight="1">
      <c r="A381" s="40"/>
      <c r="B381" s="41"/>
      <c r="C381" s="206" t="s">
        <v>552</v>
      </c>
      <c r="D381" s="206" t="s">
        <v>145</v>
      </c>
      <c r="E381" s="207" t="s">
        <v>553</v>
      </c>
      <c r="F381" s="208" t="s">
        <v>554</v>
      </c>
      <c r="G381" s="209" t="s">
        <v>174</v>
      </c>
      <c r="H381" s="210">
        <v>10</v>
      </c>
      <c r="I381" s="211"/>
      <c r="J381" s="212">
        <f>ROUND(I381*H381,2)</f>
        <v>0</v>
      </c>
      <c r="K381" s="208" t="s">
        <v>149</v>
      </c>
      <c r="L381" s="46"/>
      <c r="M381" s="213" t="s">
        <v>19</v>
      </c>
      <c r="N381" s="214" t="s">
        <v>43</v>
      </c>
      <c r="O381" s="86"/>
      <c r="P381" s="215">
        <f>O381*H381</f>
        <v>0</v>
      </c>
      <c r="Q381" s="215">
        <v>0</v>
      </c>
      <c r="R381" s="215">
        <f>Q381*H381</f>
        <v>0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150</v>
      </c>
      <c r="AT381" s="217" t="s">
        <v>145</v>
      </c>
      <c r="AU381" s="217" t="s">
        <v>151</v>
      </c>
      <c r="AY381" s="19" t="s">
        <v>143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151</v>
      </c>
      <c r="BK381" s="218">
        <f>ROUND(I381*H381,2)</f>
        <v>0</v>
      </c>
      <c r="BL381" s="19" t="s">
        <v>150</v>
      </c>
      <c r="BM381" s="217" t="s">
        <v>555</v>
      </c>
    </row>
    <row r="382" s="2" customFormat="1">
      <c r="A382" s="40"/>
      <c r="B382" s="41"/>
      <c r="C382" s="42"/>
      <c r="D382" s="219" t="s">
        <v>153</v>
      </c>
      <c r="E382" s="42"/>
      <c r="F382" s="220" t="s">
        <v>556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153</v>
      </c>
      <c r="AU382" s="19" t="s">
        <v>151</v>
      </c>
    </row>
    <row r="383" s="2" customFormat="1" ht="24.15" customHeight="1">
      <c r="A383" s="40"/>
      <c r="B383" s="41"/>
      <c r="C383" s="206" t="s">
        <v>557</v>
      </c>
      <c r="D383" s="206" t="s">
        <v>145</v>
      </c>
      <c r="E383" s="207" t="s">
        <v>558</v>
      </c>
      <c r="F383" s="208" t="s">
        <v>559</v>
      </c>
      <c r="G383" s="209" t="s">
        <v>191</v>
      </c>
      <c r="H383" s="210">
        <v>29.425999999999998</v>
      </c>
      <c r="I383" s="211"/>
      <c r="J383" s="212">
        <f>ROUND(I383*H383,2)</f>
        <v>0</v>
      </c>
      <c r="K383" s="208" t="s">
        <v>149</v>
      </c>
      <c r="L383" s="46"/>
      <c r="M383" s="213" t="s">
        <v>19</v>
      </c>
      <c r="N383" s="214" t="s">
        <v>43</v>
      </c>
      <c r="O383" s="86"/>
      <c r="P383" s="215">
        <f>O383*H383</f>
        <v>0</v>
      </c>
      <c r="Q383" s="215">
        <v>0</v>
      </c>
      <c r="R383" s="215">
        <f>Q383*H383</f>
        <v>0</v>
      </c>
      <c r="S383" s="215">
        <v>1.8</v>
      </c>
      <c r="T383" s="216">
        <f>S383*H383</f>
        <v>52.966799999999999</v>
      </c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R383" s="217" t="s">
        <v>150</v>
      </c>
      <c r="AT383" s="217" t="s">
        <v>145</v>
      </c>
      <c r="AU383" s="217" t="s">
        <v>151</v>
      </c>
      <c r="AY383" s="19" t="s">
        <v>143</v>
      </c>
      <c r="BE383" s="218">
        <f>IF(N383="základní",J383,0)</f>
        <v>0</v>
      </c>
      <c r="BF383" s="218">
        <f>IF(N383="snížená",J383,0)</f>
        <v>0</v>
      </c>
      <c r="BG383" s="218">
        <f>IF(N383="zákl. přenesená",J383,0)</f>
        <v>0</v>
      </c>
      <c r="BH383" s="218">
        <f>IF(N383="sníž. přenesená",J383,0)</f>
        <v>0</v>
      </c>
      <c r="BI383" s="218">
        <f>IF(N383="nulová",J383,0)</f>
        <v>0</v>
      </c>
      <c r="BJ383" s="19" t="s">
        <v>151</v>
      </c>
      <c r="BK383" s="218">
        <f>ROUND(I383*H383,2)</f>
        <v>0</v>
      </c>
      <c r="BL383" s="19" t="s">
        <v>150</v>
      </c>
      <c r="BM383" s="217" t="s">
        <v>560</v>
      </c>
    </row>
    <row r="384" s="2" customFormat="1">
      <c r="A384" s="40"/>
      <c r="B384" s="41"/>
      <c r="C384" s="42"/>
      <c r="D384" s="219" t="s">
        <v>153</v>
      </c>
      <c r="E384" s="42"/>
      <c r="F384" s="220" t="s">
        <v>561</v>
      </c>
      <c r="G384" s="42"/>
      <c r="H384" s="42"/>
      <c r="I384" s="221"/>
      <c r="J384" s="42"/>
      <c r="K384" s="42"/>
      <c r="L384" s="46"/>
      <c r="M384" s="222"/>
      <c r="N384" s="223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153</v>
      </c>
      <c r="AU384" s="19" t="s">
        <v>151</v>
      </c>
    </row>
    <row r="385" s="13" customFormat="1">
      <c r="A385" s="13"/>
      <c r="B385" s="224"/>
      <c r="C385" s="225"/>
      <c r="D385" s="226" t="s">
        <v>155</v>
      </c>
      <c r="E385" s="227" t="s">
        <v>19</v>
      </c>
      <c r="F385" s="228" t="s">
        <v>562</v>
      </c>
      <c r="G385" s="225"/>
      <c r="H385" s="227" t="s">
        <v>19</v>
      </c>
      <c r="I385" s="229"/>
      <c r="J385" s="225"/>
      <c r="K385" s="225"/>
      <c r="L385" s="230"/>
      <c r="M385" s="231"/>
      <c r="N385" s="232"/>
      <c r="O385" s="232"/>
      <c r="P385" s="232"/>
      <c r="Q385" s="232"/>
      <c r="R385" s="232"/>
      <c r="S385" s="232"/>
      <c r="T385" s="23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4" t="s">
        <v>155</v>
      </c>
      <c r="AU385" s="234" t="s">
        <v>151</v>
      </c>
      <c r="AV385" s="13" t="s">
        <v>79</v>
      </c>
      <c r="AW385" s="13" t="s">
        <v>33</v>
      </c>
      <c r="AX385" s="13" t="s">
        <v>71</v>
      </c>
      <c r="AY385" s="234" t="s">
        <v>143</v>
      </c>
    </row>
    <row r="386" s="14" customFormat="1">
      <c r="A386" s="14"/>
      <c r="B386" s="235"/>
      <c r="C386" s="236"/>
      <c r="D386" s="226" t="s">
        <v>155</v>
      </c>
      <c r="E386" s="237" t="s">
        <v>19</v>
      </c>
      <c r="F386" s="238" t="s">
        <v>563</v>
      </c>
      <c r="G386" s="236"/>
      <c r="H386" s="239">
        <v>29.425999999999998</v>
      </c>
      <c r="I386" s="240"/>
      <c r="J386" s="236"/>
      <c r="K386" s="236"/>
      <c r="L386" s="241"/>
      <c r="M386" s="242"/>
      <c r="N386" s="243"/>
      <c r="O386" s="243"/>
      <c r="P386" s="243"/>
      <c r="Q386" s="243"/>
      <c r="R386" s="243"/>
      <c r="S386" s="243"/>
      <c r="T386" s="24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5" t="s">
        <v>155</v>
      </c>
      <c r="AU386" s="245" t="s">
        <v>151</v>
      </c>
      <c r="AV386" s="14" t="s">
        <v>151</v>
      </c>
      <c r="AW386" s="14" t="s">
        <v>33</v>
      </c>
      <c r="AX386" s="14" t="s">
        <v>79</v>
      </c>
      <c r="AY386" s="245" t="s">
        <v>143</v>
      </c>
    </row>
    <row r="387" s="2" customFormat="1" ht="24.15" customHeight="1">
      <c r="A387" s="40"/>
      <c r="B387" s="41"/>
      <c r="C387" s="206" t="s">
        <v>564</v>
      </c>
      <c r="D387" s="206" t="s">
        <v>145</v>
      </c>
      <c r="E387" s="207" t="s">
        <v>565</v>
      </c>
      <c r="F387" s="208" t="s">
        <v>566</v>
      </c>
      <c r="G387" s="209" t="s">
        <v>148</v>
      </c>
      <c r="H387" s="210">
        <v>123.52200000000001</v>
      </c>
      <c r="I387" s="211"/>
      <c r="J387" s="212">
        <f>ROUND(I387*H387,2)</f>
        <v>0</v>
      </c>
      <c r="K387" s="208" t="s">
        <v>149</v>
      </c>
      <c r="L387" s="46"/>
      <c r="M387" s="213" t="s">
        <v>19</v>
      </c>
      <c r="N387" s="214" t="s">
        <v>43</v>
      </c>
      <c r="O387" s="86"/>
      <c r="P387" s="215">
        <f>O387*H387</f>
        <v>0</v>
      </c>
      <c r="Q387" s="215">
        <v>0</v>
      </c>
      <c r="R387" s="215">
        <f>Q387*H387</f>
        <v>0</v>
      </c>
      <c r="S387" s="215">
        <v>0.089999999999999997</v>
      </c>
      <c r="T387" s="216">
        <f>S387*H387</f>
        <v>11.11698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7" t="s">
        <v>150</v>
      </c>
      <c r="AT387" s="217" t="s">
        <v>145</v>
      </c>
      <c r="AU387" s="217" t="s">
        <v>151</v>
      </c>
      <c r="AY387" s="19" t="s">
        <v>143</v>
      </c>
      <c r="BE387" s="218">
        <f>IF(N387="základní",J387,0)</f>
        <v>0</v>
      </c>
      <c r="BF387" s="218">
        <f>IF(N387="snížená",J387,0)</f>
        <v>0</v>
      </c>
      <c r="BG387" s="218">
        <f>IF(N387="zákl. přenesená",J387,0)</f>
        <v>0</v>
      </c>
      <c r="BH387" s="218">
        <f>IF(N387="sníž. přenesená",J387,0)</f>
        <v>0</v>
      </c>
      <c r="BI387" s="218">
        <f>IF(N387="nulová",J387,0)</f>
        <v>0</v>
      </c>
      <c r="BJ387" s="19" t="s">
        <v>151</v>
      </c>
      <c r="BK387" s="218">
        <f>ROUND(I387*H387,2)</f>
        <v>0</v>
      </c>
      <c r="BL387" s="19" t="s">
        <v>150</v>
      </c>
      <c r="BM387" s="217" t="s">
        <v>567</v>
      </c>
    </row>
    <row r="388" s="2" customFormat="1">
      <c r="A388" s="40"/>
      <c r="B388" s="41"/>
      <c r="C388" s="42"/>
      <c r="D388" s="219" t="s">
        <v>153</v>
      </c>
      <c r="E388" s="42"/>
      <c r="F388" s="220" t="s">
        <v>568</v>
      </c>
      <c r="G388" s="42"/>
      <c r="H388" s="42"/>
      <c r="I388" s="221"/>
      <c r="J388" s="42"/>
      <c r="K388" s="42"/>
      <c r="L388" s="46"/>
      <c r="M388" s="222"/>
      <c r="N388" s="223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153</v>
      </c>
      <c r="AU388" s="19" t="s">
        <v>151</v>
      </c>
    </row>
    <row r="389" s="13" customFormat="1">
      <c r="A389" s="13"/>
      <c r="B389" s="224"/>
      <c r="C389" s="225"/>
      <c r="D389" s="226" t="s">
        <v>155</v>
      </c>
      <c r="E389" s="227" t="s">
        <v>19</v>
      </c>
      <c r="F389" s="228" t="s">
        <v>496</v>
      </c>
      <c r="G389" s="225"/>
      <c r="H389" s="227" t="s">
        <v>19</v>
      </c>
      <c r="I389" s="229"/>
      <c r="J389" s="225"/>
      <c r="K389" s="225"/>
      <c r="L389" s="230"/>
      <c r="M389" s="231"/>
      <c r="N389" s="232"/>
      <c r="O389" s="232"/>
      <c r="P389" s="232"/>
      <c r="Q389" s="232"/>
      <c r="R389" s="232"/>
      <c r="S389" s="232"/>
      <c r="T389" s="23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4" t="s">
        <v>155</v>
      </c>
      <c r="AU389" s="234" t="s">
        <v>151</v>
      </c>
      <c r="AV389" s="13" t="s">
        <v>79</v>
      </c>
      <c r="AW389" s="13" t="s">
        <v>33</v>
      </c>
      <c r="AX389" s="13" t="s">
        <v>71</v>
      </c>
      <c r="AY389" s="234" t="s">
        <v>143</v>
      </c>
    </row>
    <row r="390" s="14" customFormat="1">
      <c r="A390" s="14"/>
      <c r="B390" s="235"/>
      <c r="C390" s="236"/>
      <c r="D390" s="226" t="s">
        <v>155</v>
      </c>
      <c r="E390" s="237" t="s">
        <v>19</v>
      </c>
      <c r="F390" s="238" t="s">
        <v>324</v>
      </c>
      <c r="G390" s="236"/>
      <c r="H390" s="239">
        <v>123.52200000000001</v>
      </c>
      <c r="I390" s="240"/>
      <c r="J390" s="236"/>
      <c r="K390" s="236"/>
      <c r="L390" s="241"/>
      <c r="M390" s="242"/>
      <c r="N390" s="243"/>
      <c r="O390" s="243"/>
      <c r="P390" s="243"/>
      <c r="Q390" s="243"/>
      <c r="R390" s="243"/>
      <c r="S390" s="243"/>
      <c r="T390" s="24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5" t="s">
        <v>155</v>
      </c>
      <c r="AU390" s="245" t="s">
        <v>151</v>
      </c>
      <c r="AV390" s="14" t="s">
        <v>151</v>
      </c>
      <c r="AW390" s="14" t="s">
        <v>33</v>
      </c>
      <c r="AX390" s="14" t="s">
        <v>79</v>
      </c>
      <c r="AY390" s="245" t="s">
        <v>143</v>
      </c>
    </row>
    <row r="391" s="2" customFormat="1" ht="37.8" customHeight="1">
      <c r="A391" s="40"/>
      <c r="B391" s="41"/>
      <c r="C391" s="206" t="s">
        <v>569</v>
      </c>
      <c r="D391" s="206" t="s">
        <v>145</v>
      </c>
      <c r="E391" s="207" t="s">
        <v>570</v>
      </c>
      <c r="F391" s="208" t="s">
        <v>571</v>
      </c>
      <c r="G391" s="209" t="s">
        <v>148</v>
      </c>
      <c r="H391" s="210">
        <v>16</v>
      </c>
      <c r="I391" s="211"/>
      <c r="J391" s="212">
        <f>ROUND(I391*H391,2)</f>
        <v>0</v>
      </c>
      <c r="K391" s="208" t="s">
        <v>149</v>
      </c>
      <c r="L391" s="46"/>
      <c r="M391" s="213" t="s">
        <v>19</v>
      </c>
      <c r="N391" s="214" t="s">
        <v>43</v>
      </c>
      <c r="O391" s="86"/>
      <c r="P391" s="215">
        <f>O391*H391</f>
        <v>0</v>
      </c>
      <c r="Q391" s="215">
        <v>0</v>
      </c>
      <c r="R391" s="215">
        <f>Q391*H391</f>
        <v>0</v>
      </c>
      <c r="S391" s="215">
        <v>0.063</v>
      </c>
      <c r="T391" s="216">
        <f>S391*H391</f>
        <v>1.008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17" t="s">
        <v>150</v>
      </c>
      <c r="AT391" s="217" t="s">
        <v>145</v>
      </c>
      <c r="AU391" s="217" t="s">
        <v>151</v>
      </c>
      <c r="AY391" s="19" t="s">
        <v>143</v>
      </c>
      <c r="BE391" s="218">
        <f>IF(N391="základní",J391,0)</f>
        <v>0</v>
      </c>
      <c r="BF391" s="218">
        <f>IF(N391="snížená",J391,0)</f>
        <v>0</v>
      </c>
      <c r="BG391" s="218">
        <f>IF(N391="zákl. přenesená",J391,0)</f>
        <v>0</v>
      </c>
      <c r="BH391" s="218">
        <f>IF(N391="sníž. přenesená",J391,0)</f>
        <v>0</v>
      </c>
      <c r="BI391" s="218">
        <f>IF(N391="nulová",J391,0)</f>
        <v>0</v>
      </c>
      <c r="BJ391" s="19" t="s">
        <v>151</v>
      </c>
      <c r="BK391" s="218">
        <f>ROUND(I391*H391,2)</f>
        <v>0</v>
      </c>
      <c r="BL391" s="19" t="s">
        <v>150</v>
      </c>
      <c r="BM391" s="217" t="s">
        <v>572</v>
      </c>
    </row>
    <row r="392" s="2" customFormat="1">
      <c r="A392" s="40"/>
      <c r="B392" s="41"/>
      <c r="C392" s="42"/>
      <c r="D392" s="219" t="s">
        <v>153</v>
      </c>
      <c r="E392" s="42"/>
      <c r="F392" s="220" t="s">
        <v>573</v>
      </c>
      <c r="G392" s="42"/>
      <c r="H392" s="42"/>
      <c r="I392" s="221"/>
      <c r="J392" s="42"/>
      <c r="K392" s="42"/>
      <c r="L392" s="46"/>
      <c r="M392" s="222"/>
      <c r="N392" s="223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153</v>
      </c>
      <c r="AU392" s="19" t="s">
        <v>151</v>
      </c>
    </row>
    <row r="393" s="13" customFormat="1">
      <c r="A393" s="13"/>
      <c r="B393" s="224"/>
      <c r="C393" s="225"/>
      <c r="D393" s="226" t="s">
        <v>155</v>
      </c>
      <c r="E393" s="227" t="s">
        <v>19</v>
      </c>
      <c r="F393" s="228" t="s">
        <v>574</v>
      </c>
      <c r="G393" s="225"/>
      <c r="H393" s="227" t="s">
        <v>19</v>
      </c>
      <c r="I393" s="229"/>
      <c r="J393" s="225"/>
      <c r="K393" s="225"/>
      <c r="L393" s="230"/>
      <c r="M393" s="231"/>
      <c r="N393" s="232"/>
      <c r="O393" s="232"/>
      <c r="P393" s="232"/>
      <c r="Q393" s="232"/>
      <c r="R393" s="232"/>
      <c r="S393" s="232"/>
      <c r="T393" s="23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4" t="s">
        <v>155</v>
      </c>
      <c r="AU393" s="234" t="s">
        <v>151</v>
      </c>
      <c r="AV393" s="13" t="s">
        <v>79</v>
      </c>
      <c r="AW393" s="13" t="s">
        <v>33</v>
      </c>
      <c r="AX393" s="13" t="s">
        <v>71</v>
      </c>
      <c r="AY393" s="234" t="s">
        <v>143</v>
      </c>
    </row>
    <row r="394" s="14" customFormat="1">
      <c r="A394" s="14"/>
      <c r="B394" s="235"/>
      <c r="C394" s="236"/>
      <c r="D394" s="226" t="s">
        <v>155</v>
      </c>
      <c r="E394" s="237" t="s">
        <v>19</v>
      </c>
      <c r="F394" s="238" t="s">
        <v>575</v>
      </c>
      <c r="G394" s="236"/>
      <c r="H394" s="239">
        <v>3.4849999999999999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5" t="s">
        <v>155</v>
      </c>
      <c r="AU394" s="245" t="s">
        <v>151</v>
      </c>
      <c r="AV394" s="14" t="s">
        <v>151</v>
      </c>
      <c r="AW394" s="14" t="s">
        <v>33</v>
      </c>
      <c r="AX394" s="14" t="s">
        <v>71</v>
      </c>
      <c r="AY394" s="245" t="s">
        <v>143</v>
      </c>
    </row>
    <row r="395" s="14" customFormat="1">
      <c r="A395" s="14"/>
      <c r="B395" s="235"/>
      <c r="C395" s="236"/>
      <c r="D395" s="226" t="s">
        <v>155</v>
      </c>
      <c r="E395" s="237" t="s">
        <v>19</v>
      </c>
      <c r="F395" s="238" t="s">
        <v>576</v>
      </c>
      <c r="G395" s="236"/>
      <c r="H395" s="239">
        <v>1.44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5" t="s">
        <v>155</v>
      </c>
      <c r="AU395" s="245" t="s">
        <v>151</v>
      </c>
      <c r="AV395" s="14" t="s">
        <v>151</v>
      </c>
      <c r="AW395" s="14" t="s">
        <v>33</v>
      </c>
      <c r="AX395" s="14" t="s">
        <v>71</v>
      </c>
      <c r="AY395" s="245" t="s">
        <v>143</v>
      </c>
    </row>
    <row r="396" s="14" customFormat="1">
      <c r="A396" s="14"/>
      <c r="B396" s="235"/>
      <c r="C396" s="236"/>
      <c r="D396" s="226" t="s">
        <v>155</v>
      </c>
      <c r="E396" s="237" t="s">
        <v>19</v>
      </c>
      <c r="F396" s="238" t="s">
        <v>577</v>
      </c>
      <c r="G396" s="236"/>
      <c r="H396" s="239">
        <v>2.2549999999999999</v>
      </c>
      <c r="I396" s="240"/>
      <c r="J396" s="236"/>
      <c r="K396" s="236"/>
      <c r="L396" s="241"/>
      <c r="M396" s="242"/>
      <c r="N396" s="243"/>
      <c r="O396" s="243"/>
      <c r="P396" s="243"/>
      <c r="Q396" s="243"/>
      <c r="R396" s="243"/>
      <c r="S396" s="243"/>
      <c r="T396" s="24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5" t="s">
        <v>155</v>
      </c>
      <c r="AU396" s="245" t="s">
        <v>151</v>
      </c>
      <c r="AV396" s="14" t="s">
        <v>151</v>
      </c>
      <c r="AW396" s="14" t="s">
        <v>33</v>
      </c>
      <c r="AX396" s="14" t="s">
        <v>71</v>
      </c>
      <c r="AY396" s="245" t="s">
        <v>143</v>
      </c>
    </row>
    <row r="397" s="14" customFormat="1">
      <c r="A397" s="14"/>
      <c r="B397" s="235"/>
      <c r="C397" s="236"/>
      <c r="D397" s="226" t="s">
        <v>155</v>
      </c>
      <c r="E397" s="237" t="s">
        <v>19</v>
      </c>
      <c r="F397" s="238" t="s">
        <v>578</v>
      </c>
      <c r="G397" s="236"/>
      <c r="H397" s="239">
        <v>8.8200000000000003</v>
      </c>
      <c r="I397" s="240"/>
      <c r="J397" s="236"/>
      <c r="K397" s="236"/>
      <c r="L397" s="241"/>
      <c r="M397" s="242"/>
      <c r="N397" s="243"/>
      <c r="O397" s="243"/>
      <c r="P397" s="243"/>
      <c r="Q397" s="243"/>
      <c r="R397" s="243"/>
      <c r="S397" s="243"/>
      <c r="T397" s="24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5" t="s">
        <v>155</v>
      </c>
      <c r="AU397" s="245" t="s">
        <v>151</v>
      </c>
      <c r="AV397" s="14" t="s">
        <v>151</v>
      </c>
      <c r="AW397" s="14" t="s">
        <v>33</v>
      </c>
      <c r="AX397" s="14" t="s">
        <v>71</v>
      </c>
      <c r="AY397" s="245" t="s">
        <v>143</v>
      </c>
    </row>
    <row r="398" s="15" customFormat="1">
      <c r="A398" s="15"/>
      <c r="B398" s="246"/>
      <c r="C398" s="247"/>
      <c r="D398" s="226" t="s">
        <v>155</v>
      </c>
      <c r="E398" s="248" t="s">
        <v>19</v>
      </c>
      <c r="F398" s="249" t="s">
        <v>171</v>
      </c>
      <c r="G398" s="247"/>
      <c r="H398" s="250">
        <v>16</v>
      </c>
      <c r="I398" s="251"/>
      <c r="J398" s="247"/>
      <c r="K398" s="247"/>
      <c r="L398" s="252"/>
      <c r="M398" s="253"/>
      <c r="N398" s="254"/>
      <c r="O398" s="254"/>
      <c r="P398" s="254"/>
      <c r="Q398" s="254"/>
      <c r="R398" s="254"/>
      <c r="S398" s="254"/>
      <c r="T398" s="25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56" t="s">
        <v>155</v>
      </c>
      <c r="AU398" s="256" t="s">
        <v>151</v>
      </c>
      <c r="AV398" s="15" t="s">
        <v>150</v>
      </c>
      <c r="AW398" s="15" t="s">
        <v>33</v>
      </c>
      <c r="AX398" s="15" t="s">
        <v>79</v>
      </c>
      <c r="AY398" s="256" t="s">
        <v>143</v>
      </c>
    </row>
    <row r="399" s="2" customFormat="1" ht="33" customHeight="1">
      <c r="A399" s="40"/>
      <c r="B399" s="41"/>
      <c r="C399" s="206" t="s">
        <v>579</v>
      </c>
      <c r="D399" s="206" t="s">
        <v>145</v>
      </c>
      <c r="E399" s="207" t="s">
        <v>580</v>
      </c>
      <c r="F399" s="208" t="s">
        <v>581</v>
      </c>
      <c r="G399" s="209" t="s">
        <v>148</v>
      </c>
      <c r="H399" s="210">
        <v>77</v>
      </c>
      <c r="I399" s="211"/>
      <c r="J399" s="212">
        <f>ROUND(I399*H399,2)</f>
        <v>0</v>
      </c>
      <c r="K399" s="208" t="s">
        <v>149</v>
      </c>
      <c r="L399" s="46"/>
      <c r="M399" s="213" t="s">
        <v>19</v>
      </c>
      <c r="N399" s="214" t="s">
        <v>43</v>
      </c>
      <c r="O399" s="86"/>
      <c r="P399" s="215">
        <f>O399*H399</f>
        <v>0</v>
      </c>
      <c r="Q399" s="215">
        <v>0</v>
      </c>
      <c r="R399" s="215">
        <f>Q399*H399</f>
        <v>0</v>
      </c>
      <c r="S399" s="215">
        <v>0.062</v>
      </c>
      <c r="T399" s="216">
        <f>S399*H399</f>
        <v>4.774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17" t="s">
        <v>150</v>
      </c>
      <c r="AT399" s="217" t="s">
        <v>145</v>
      </c>
      <c r="AU399" s="217" t="s">
        <v>151</v>
      </c>
      <c r="AY399" s="19" t="s">
        <v>143</v>
      </c>
      <c r="BE399" s="218">
        <f>IF(N399="základní",J399,0)</f>
        <v>0</v>
      </c>
      <c r="BF399" s="218">
        <f>IF(N399="snížená",J399,0)</f>
        <v>0</v>
      </c>
      <c r="BG399" s="218">
        <f>IF(N399="zákl. přenesená",J399,0)</f>
        <v>0</v>
      </c>
      <c r="BH399" s="218">
        <f>IF(N399="sníž. přenesená",J399,0)</f>
        <v>0</v>
      </c>
      <c r="BI399" s="218">
        <f>IF(N399="nulová",J399,0)</f>
        <v>0</v>
      </c>
      <c r="BJ399" s="19" t="s">
        <v>151</v>
      </c>
      <c r="BK399" s="218">
        <f>ROUND(I399*H399,2)</f>
        <v>0</v>
      </c>
      <c r="BL399" s="19" t="s">
        <v>150</v>
      </c>
      <c r="BM399" s="217" t="s">
        <v>582</v>
      </c>
    </row>
    <row r="400" s="2" customFormat="1">
      <c r="A400" s="40"/>
      <c r="B400" s="41"/>
      <c r="C400" s="42"/>
      <c r="D400" s="219" t="s">
        <v>153</v>
      </c>
      <c r="E400" s="42"/>
      <c r="F400" s="220" t="s">
        <v>583</v>
      </c>
      <c r="G400" s="42"/>
      <c r="H400" s="42"/>
      <c r="I400" s="221"/>
      <c r="J400" s="42"/>
      <c r="K400" s="42"/>
      <c r="L400" s="46"/>
      <c r="M400" s="222"/>
      <c r="N400" s="223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153</v>
      </c>
      <c r="AU400" s="19" t="s">
        <v>151</v>
      </c>
    </row>
    <row r="401" s="13" customFormat="1">
      <c r="A401" s="13"/>
      <c r="B401" s="224"/>
      <c r="C401" s="225"/>
      <c r="D401" s="226" t="s">
        <v>155</v>
      </c>
      <c r="E401" s="227" t="s">
        <v>19</v>
      </c>
      <c r="F401" s="228" t="s">
        <v>584</v>
      </c>
      <c r="G401" s="225"/>
      <c r="H401" s="227" t="s">
        <v>19</v>
      </c>
      <c r="I401" s="229"/>
      <c r="J401" s="225"/>
      <c r="K401" s="225"/>
      <c r="L401" s="230"/>
      <c r="M401" s="231"/>
      <c r="N401" s="232"/>
      <c r="O401" s="232"/>
      <c r="P401" s="232"/>
      <c r="Q401" s="232"/>
      <c r="R401" s="232"/>
      <c r="S401" s="232"/>
      <c r="T401" s="23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4" t="s">
        <v>155</v>
      </c>
      <c r="AU401" s="234" t="s">
        <v>151</v>
      </c>
      <c r="AV401" s="13" t="s">
        <v>79</v>
      </c>
      <c r="AW401" s="13" t="s">
        <v>33</v>
      </c>
      <c r="AX401" s="13" t="s">
        <v>71</v>
      </c>
      <c r="AY401" s="234" t="s">
        <v>143</v>
      </c>
    </row>
    <row r="402" s="14" customFormat="1">
      <c r="A402" s="14"/>
      <c r="B402" s="235"/>
      <c r="C402" s="236"/>
      <c r="D402" s="226" t="s">
        <v>155</v>
      </c>
      <c r="E402" s="237" t="s">
        <v>19</v>
      </c>
      <c r="F402" s="238" t="s">
        <v>585</v>
      </c>
      <c r="G402" s="236"/>
      <c r="H402" s="239">
        <v>77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5" t="s">
        <v>155</v>
      </c>
      <c r="AU402" s="245" t="s">
        <v>151</v>
      </c>
      <c r="AV402" s="14" t="s">
        <v>151</v>
      </c>
      <c r="AW402" s="14" t="s">
        <v>33</v>
      </c>
      <c r="AX402" s="14" t="s">
        <v>79</v>
      </c>
      <c r="AY402" s="245" t="s">
        <v>143</v>
      </c>
    </row>
    <row r="403" s="2" customFormat="1" ht="33" customHeight="1">
      <c r="A403" s="40"/>
      <c r="B403" s="41"/>
      <c r="C403" s="206" t="s">
        <v>586</v>
      </c>
      <c r="D403" s="206" t="s">
        <v>145</v>
      </c>
      <c r="E403" s="207" t="s">
        <v>587</v>
      </c>
      <c r="F403" s="208" t="s">
        <v>588</v>
      </c>
      <c r="G403" s="209" t="s">
        <v>148</v>
      </c>
      <c r="H403" s="210">
        <v>204.65000000000001</v>
      </c>
      <c r="I403" s="211"/>
      <c r="J403" s="212">
        <f>ROUND(I403*H403,2)</f>
        <v>0</v>
      </c>
      <c r="K403" s="208" t="s">
        <v>149</v>
      </c>
      <c r="L403" s="46"/>
      <c r="M403" s="213" t="s">
        <v>19</v>
      </c>
      <c r="N403" s="214" t="s">
        <v>43</v>
      </c>
      <c r="O403" s="86"/>
      <c r="P403" s="215">
        <f>O403*H403</f>
        <v>0</v>
      </c>
      <c r="Q403" s="215">
        <v>0</v>
      </c>
      <c r="R403" s="215">
        <f>Q403*H403</f>
        <v>0</v>
      </c>
      <c r="S403" s="215">
        <v>0.0025999999999999999</v>
      </c>
      <c r="T403" s="216">
        <f>S403*H403</f>
        <v>0.53208999999999995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7" t="s">
        <v>150</v>
      </c>
      <c r="AT403" s="217" t="s">
        <v>145</v>
      </c>
      <c r="AU403" s="217" t="s">
        <v>151</v>
      </c>
      <c r="AY403" s="19" t="s">
        <v>143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9" t="s">
        <v>151</v>
      </c>
      <c r="BK403" s="218">
        <f>ROUND(I403*H403,2)</f>
        <v>0</v>
      </c>
      <c r="BL403" s="19" t="s">
        <v>150</v>
      </c>
      <c r="BM403" s="217" t="s">
        <v>589</v>
      </c>
    </row>
    <row r="404" s="2" customFormat="1">
      <c r="A404" s="40"/>
      <c r="B404" s="41"/>
      <c r="C404" s="42"/>
      <c r="D404" s="219" t="s">
        <v>153</v>
      </c>
      <c r="E404" s="42"/>
      <c r="F404" s="220" t="s">
        <v>590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153</v>
      </c>
      <c r="AU404" s="19" t="s">
        <v>151</v>
      </c>
    </row>
    <row r="405" s="13" customFormat="1">
      <c r="A405" s="13"/>
      <c r="B405" s="224"/>
      <c r="C405" s="225"/>
      <c r="D405" s="226" t="s">
        <v>155</v>
      </c>
      <c r="E405" s="227" t="s">
        <v>19</v>
      </c>
      <c r="F405" s="228" t="s">
        <v>591</v>
      </c>
      <c r="G405" s="225"/>
      <c r="H405" s="227" t="s">
        <v>19</v>
      </c>
      <c r="I405" s="229"/>
      <c r="J405" s="225"/>
      <c r="K405" s="225"/>
      <c r="L405" s="230"/>
      <c r="M405" s="231"/>
      <c r="N405" s="232"/>
      <c r="O405" s="232"/>
      <c r="P405" s="232"/>
      <c r="Q405" s="232"/>
      <c r="R405" s="232"/>
      <c r="S405" s="232"/>
      <c r="T405" s="23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4" t="s">
        <v>155</v>
      </c>
      <c r="AU405" s="234" t="s">
        <v>151</v>
      </c>
      <c r="AV405" s="13" t="s">
        <v>79</v>
      </c>
      <c r="AW405" s="13" t="s">
        <v>33</v>
      </c>
      <c r="AX405" s="13" t="s">
        <v>71</v>
      </c>
      <c r="AY405" s="234" t="s">
        <v>143</v>
      </c>
    </row>
    <row r="406" s="14" customFormat="1">
      <c r="A406" s="14"/>
      <c r="B406" s="235"/>
      <c r="C406" s="236"/>
      <c r="D406" s="226" t="s">
        <v>155</v>
      </c>
      <c r="E406" s="237" t="s">
        <v>19</v>
      </c>
      <c r="F406" s="238" t="s">
        <v>592</v>
      </c>
      <c r="G406" s="236"/>
      <c r="H406" s="239">
        <v>204.65000000000001</v>
      </c>
      <c r="I406" s="240"/>
      <c r="J406" s="236"/>
      <c r="K406" s="236"/>
      <c r="L406" s="241"/>
      <c r="M406" s="242"/>
      <c r="N406" s="243"/>
      <c r="O406" s="243"/>
      <c r="P406" s="243"/>
      <c r="Q406" s="243"/>
      <c r="R406" s="243"/>
      <c r="S406" s="243"/>
      <c r="T406" s="24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45" t="s">
        <v>155</v>
      </c>
      <c r="AU406" s="245" t="s">
        <v>151</v>
      </c>
      <c r="AV406" s="14" t="s">
        <v>151</v>
      </c>
      <c r="AW406" s="14" t="s">
        <v>33</v>
      </c>
      <c r="AX406" s="14" t="s">
        <v>79</v>
      </c>
      <c r="AY406" s="245" t="s">
        <v>143</v>
      </c>
    </row>
    <row r="407" s="2" customFormat="1" ht="37.8" customHeight="1">
      <c r="A407" s="40"/>
      <c r="B407" s="41"/>
      <c r="C407" s="206" t="s">
        <v>593</v>
      </c>
      <c r="D407" s="206" t="s">
        <v>145</v>
      </c>
      <c r="E407" s="207" t="s">
        <v>594</v>
      </c>
      <c r="F407" s="208" t="s">
        <v>595</v>
      </c>
      <c r="G407" s="209" t="s">
        <v>148</v>
      </c>
      <c r="H407" s="210">
        <v>94.164000000000001</v>
      </c>
      <c r="I407" s="211"/>
      <c r="J407" s="212">
        <f>ROUND(I407*H407,2)</f>
        <v>0</v>
      </c>
      <c r="K407" s="208" t="s">
        <v>149</v>
      </c>
      <c r="L407" s="46"/>
      <c r="M407" s="213" t="s">
        <v>19</v>
      </c>
      <c r="N407" s="214" t="s">
        <v>43</v>
      </c>
      <c r="O407" s="86"/>
      <c r="P407" s="215">
        <f>O407*H407</f>
        <v>0</v>
      </c>
      <c r="Q407" s="215">
        <v>0</v>
      </c>
      <c r="R407" s="215">
        <f>Q407*H407</f>
        <v>0</v>
      </c>
      <c r="S407" s="215">
        <v>0.088999999999999996</v>
      </c>
      <c r="T407" s="216">
        <f>S407*H407</f>
        <v>8.3805960000000006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17" t="s">
        <v>150</v>
      </c>
      <c r="AT407" s="217" t="s">
        <v>145</v>
      </c>
      <c r="AU407" s="217" t="s">
        <v>151</v>
      </c>
      <c r="AY407" s="19" t="s">
        <v>143</v>
      </c>
      <c r="BE407" s="218">
        <f>IF(N407="základní",J407,0)</f>
        <v>0</v>
      </c>
      <c r="BF407" s="218">
        <f>IF(N407="snížená",J407,0)</f>
        <v>0</v>
      </c>
      <c r="BG407" s="218">
        <f>IF(N407="zákl. přenesená",J407,0)</f>
        <v>0</v>
      </c>
      <c r="BH407" s="218">
        <f>IF(N407="sníž. přenesená",J407,0)</f>
        <v>0</v>
      </c>
      <c r="BI407" s="218">
        <f>IF(N407="nulová",J407,0)</f>
        <v>0</v>
      </c>
      <c r="BJ407" s="19" t="s">
        <v>151</v>
      </c>
      <c r="BK407" s="218">
        <f>ROUND(I407*H407,2)</f>
        <v>0</v>
      </c>
      <c r="BL407" s="19" t="s">
        <v>150</v>
      </c>
      <c r="BM407" s="217" t="s">
        <v>596</v>
      </c>
    </row>
    <row r="408" s="2" customFormat="1">
      <c r="A408" s="40"/>
      <c r="B408" s="41"/>
      <c r="C408" s="42"/>
      <c r="D408" s="219" t="s">
        <v>153</v>
      </c>
      <c r="E408" s="42"/>
      <c r="F408" s="220" t="s">
        <v>597</v>
      </c>
      <c r="G408" s="42"/>
      <c r="H408" s="42"/>
      <c r="I408" s="221"/>
      <c r="J408" s="42"/>
      <c r="K408" s="42"/>
      <c r="L408" s="46"/>
      <c r="M408" s="222"/>
      <c r="N408" s="223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153</v>
      </c>
      <c r="AU408" s="19" t="s">
        <v>151</v>
      </c>
    </row>
    <row r="409" s="13" customFormat="1">
      <c r="A409" s="13"/>
      <c r="B409" s="224"/>
      <c r="C409" s="225"/>
      <c r="D409" s="226" t="s">
        <v>155</v>
      </c>
      <c r="E409" s="227" t="s">
        <v>19</v>
      </c>
      <c r="F409" s="228" t="s">
        <v>598</v>
      </c>
      <c r="G409" s="225"/>
      <c r="H409" s="227" t="s">
        <v>19</v>
      </c>
      <c r="I409" s="229"/>
      <c r="J409" s="225"/>
      <c r="K409" s="225"/>
      <c r="L409" s="230"/>
      <c r="M409" s="231"/>
      <c r="N409" s="232"/>
      <c r="O409" s="232"/>
      <c r="P409" s="232"/>
      <c r="Q409" s="232"/>
      <c r="R409" s="232"/>
      <c r="S409" s="232"/>
      <c r="T409" s="23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4" t="s">
        <v>155</v>
      </c>
      <c r="AU409" s="234" t="s">
        <v>151</v>
      </c>
      <c r="AV409" s="13" t="s">
        <v>79</v>
      </c>
      <c r="AW409" s="13" t="s">
        <v>33</v>
      </c>
      <c r="AX409" s="13" t="s">
        <v>71</v>
      </c>
      <c r="AY409" s="234" t="s">
        <v>143</v>
      </c>
    </row>
    <row r="410" s="14" customFormat="1">
      <c r="A410" s="14"/>
      <c r="B410" s="235"/>
      <c r="C410" s="236"/>
      <c r="D410" s="226" t="s">
        <v>155</v>
      </c>
      <c r="E410" s="237" t="s">
        <v>19</v>
      </c>
      <c r="F410" s="238" t="s">
        <v>342</v>
      </c>
      <c r="G410" s="236"/>
      <c r="H410" s="239">
        <v>94.164000000000001</v>
      </c>
      <c r="I410" s="240"/>
      <c r="J410" s="236"/>
      <c r="K410" s="236"/>
      <c r="L410" s="241"/>
      <c r="M410" s="242"/>
      <c r="N410" s="243"/>
      <c r="O410" s="243"/>
      <c r="P410" s="243"/>
      <c r="Q410" s="243"/>
      <c r="R410" s="243"/>
      <c r="S410" s="243"/>
      <c r="T410" s="24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5" t="s">
        <v>155</v>
      </c>
      <c r="AU410" s="245" t="s">
        <v>151</v>
      </c>
      <c r="AV410" s="14" t="s">
        <v>151</v>
      </c>
      <c r="AW410" s="14" t="s">
        <v>33</v>
      </c>
      <c r="AX410" s="14" t="s">
        <v>79</v>
      </c>
      <c r="AY410" s="245" t="s">
        <v>143</v>
      </c>
    </row>
    <row r="411" s="2" customFormat="1" ht="33" customHeight="1">
      <c r="A411" s="40"/>
      <c r="B411" s="41"/>
      <c r="C411" s="206" t="s">
        <v>599</v>
      </c>
      <c r="D411" s="206" t="s">
        <v>145</v>
      </c>
      <c r="E411" s="207" t="s">
        <v>600</v>
      </c>
      <c r="F411" s="208" t="s">
        <v>601</v>
      </c>
      <c r="G411" s="209" t="s">
        <v>148</v>
      </c>
      <c r="H411" s="210">
        <v>123.52200000000001</v>
      </c>
      <c r="I411" s="211"/>
      <c r="J411" s="212">
        <f>ROUND(I411*H411,2)</f>
        <v>0</v>
      </c>
      <c r="K411" s="208" t="s">
        <v>149</v>
      </c>
      <c r="L411" s="46"/>
      <c r="M411" s="213" t="s">
        <v>19</v>
      </c>
      <c r="N411" s="214" t="s">
        <v>43</v>
      </c>
      <c r="O411" s="86"/>
      <c r="P411" s="215">
        <f>O411*H411</f>
        <v>0</v>
      </c>
      <c r="Q411" s="215">
        <v>0.020140000000000002</v>
      </c>
      <c r="R411" s="215">
        <f>Q411*H411</f>
        <v>2.4877330800000004</v>
      </c>
      <c r="S411" s="215">
        <v>0</v>
      </c>
      <c r="T411" s="216">
        <f>S411*H411</f>
        <v>0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17" t="s">
        <v>150</v>
      </c>
      <c r="AT411" s="217" t="s">
        <v>145</v>
      </c>
      <c r="AU411" s="217" t="s">
        <v>151</v>
      </c>
      <c r="AY411" s="19" t="s">
        <v>143</v>
      </c>
      <c r="BE411" s="218">
        <f>IF(N411="základní",J411,0)</f>
        <v>0</v>
      </c>
      <c r="BF411" s="218">
        <f>IF(N411="snížená",J411,0)</f>
        <v>0</v>
      </c>
      <c r="BG411" s="218">
        <f>IF(N411="zákl. přenesená",J411,0)</f>
        <v>0</v>
      </c>
      <c r="BH411" s="218">
        <f>IF(N411="sníž. přenesená",J411,0)</f>
        <v>0</v>
      </c>
      <c r="BI411" s="218">
        <f>IF(N411="nulová",J411,0)</f>
        <v>0</v>
      </c>
      <c r="BJ411" s="19" t="s">
        <v>151</v>
      </c>
      <c r="BK411" s="218">
        <f>ROUND(I411*H411,2)</f>
        <v>0</v>
      </c>
      <c r="BL411" s="19" t="s">
        <v>150</v>
      </c>
      <c r="BM411" s="217" t="s">
        <v>602</v>
      </c>
    </row>
    <row r="412" s="2" customFormat="1">
      <c r="A412" s="40"/>
      <c r="B412" s="41"/>
      <c r="C412" s="42"/>
      <c r="D412" s="219" t="s">
        <v>153</v>
      </c>
      <c r="E412" s="42"/>
      <c r="F412" s="220" t="s">
        <v>603</v>
      </c>
      <c r="G412" s="42"/>
      <c r="H412" s="42"/>
      <c r="I412" s="221"/>
      <c r="J412" s="42"/>
      <c r="K412" s="42"/>
      <c r="L412" s="46"/>
      <c r="M412" s="222"/>
      <c r="N412" s="223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153</v>
      </c>
      <c r="AU412" s="19" t="s">
        <v>151</v>
      </c>
    </row>
    <row r="413" s="13" customFormat="1">
      <c r="A413" s="13"/>
      <c r="B413" s="224"/>
      <c r="C413" s="225"/>
      <c r="D413" s="226" t="s">
        <v>155</v>
      </c>
      <c r="E413" s="227" t="s">
        <v>19</v>
      </c>
      <c r="F413" s="228" t="s">
        <v>496</v>
      </c>
      <c r="G413" s="225"/>
      <c r="H413" s="227" t="s">
        <v>19</v>
      </c>
      <c r="I413" s="229"/>
      <c r="J413" s="225"/>
      <c r="K413" s="225"/>
      <c r="L413" s="230"/>
      <c r="M413" s="231"/>
      <c r="N413" s="232"/>
      <c r="O413" s="232"/>
      <c r="P413" s="232"/>
      <c r="Q413" s="232"/>
      <c r="R413" s="232"/>
      <c r="S413" s="232"/>
      <c r="T413" s="23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4" t="s">
        <v>155</v>
      </c>
      <c r="AU413" s="234" t="s">
        <v>151</v>
      </c>
      <c r="AV413" s="13" t="s">
        <v>79</v>
      </c>
      <c r="AW413" s="13" t="s">
        <v>33</v>
      </c>
      <c r="AX413" s="13" t="s">
        <v>71</v>
      </c>
      <c r="AY413" s="234" t="s">
        <v>143</v>
      </c>
    </row>
    <row r="414" s="14" customFormat="1">
      <c r="A414" s="14"/>
      <c r="B414" s="235"/>
      <c r="C414" s="236"/>
      <c r="D414" s="226" t="s">
        <v>155</v>
      </c>
      <c r="E414" s="237" t="s">
        <v>19</v>
      </c>
      <c r="F414" s="238" t="s">
        <v>324</v>
      </c>
      <c r="G414" s="236"/>
      <c r="H414" s="239">
        <v>123.52200000000001</v>
      </c>
      <c r="I414" s="240"/>
      <c r="J414" s="236"/>
      <c r="K414" s="236"/>
      <c r="L414" s="241"/>
      <c r="M414" s="242"/>
      <c r="N414" s="243"/>
      <c r="O414" s="243"/>
      <c r="P414" s="243"/>
      <c r="Q414" s="243"/>
      <c r="R414" s="243"/>
      <c r="S414" s="243"/>
      <c r="T414" s="24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5" t="s">
        <v>155</v>
      </c>
      <c r="AU414" s="245" t="s">
        <v>151</v>
      </c>
      <c r="AV414" s="14" t="s">
        <v>151</v>
      </c>
      <c r="AW414" s="14" t="s">
        <v>33</v>
      </c>
      <c r="AX414" s="14" t="s">
        <v>79</v>
      </c>
      <c r="AY414" s="245" t="s">
        <v>143</v>
      </c>
    </row>
    <row r="415" s="12" customFormat="1" ht="22.8" customHeight="1">
      <c r="A415" s="12"/>
      <c r="B415" s="190"/>
      <c r="C415" s="191"/>
      <c r="D415" s="192" t="s">
        <v>70</v>
      </c>
      <c r="E415" s="204" t="s">
        <v>604</v>
      </c>
      <c r="F415" s="204" t="s">
        <v>605</v>
      </c>
      <c r="G415" s="191"/>
      <c r="H415" s="191"/>
      <c r="I415" s="194"/>
      <c r="J415" s="205">
        <f>BK415</f>
        <v>0</v>
      </c>
      <c r="K415" s="191"/>
      <c r="L415" s="196"/>
      <c r="M415" s="197"/>
      <c r="N415" s="198"/>
      <c r="O415" s="198"/>
      <c r="P415" s="199">
        <f>P416+P417+P418</f>
        <v>0</v>
      </c>
      <c r="Q415" s="198"/>
      <c r="R415" s="199">
        <f>R416+R417+R418</f>
        <v>0</v>
      </c>
      <c r="S415" s="198"/>
      <c r="T415" s="200">
        <f>T416+T417+T418</f>
        <v>0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201" t="s">
        <v>79</v>
      </c>
      <c r="AT415" s="202" t="s">
        <v>70</v>
      </c>
      <c r="AU415" s="202" t="s">
        <v>79</v>
      </c>
      <c r="AY415" s="201" t="s">
        <v>143</v>
      </c>
      <c r="BK415" s="203">
        <f>BK416+BK417+BK418</f>
        <v>0</v>
      </c>
    </row>
    <row r="416" s="2" customFormat="1" ht="55.5" customHeight="1">
      <c r="A416" s="40"/>
      <c r="B416" s="41"/>
      <c r="C416" s="206" t="s">
        <v>606</v>
      </c>
      <c r="D416" s="206" t="s">
        <v>145</v>
      </c>
      <c r="E416" s="207" t="s">
        <v>607</v>
      </c>
      <c r="F416" s="208" t="s">
        <v>608</v>
      </c>
      <c r="G416" s="209" t="s">
        <v>220</v>
      </c>
      <c r="H416" s="210">
        <v>106.679</v>
      </c>
      <c r="I416" s="211"/>
      <c r="J416" s="212">
        <f>ROUND(I416*H416,2)</f>
        <v>0</v>
      </c>
      <c r="K416" s="208" t="s">
        <v>149</v>
      </c>
      <c r="L416" s="46"/>
      <c r="M416" s="213" t="s">
        <v>19</v>
      </c>
      <c r="N416" s="214" t="s">
        <v>43</v>
      </c>
      <c r="O416" s="86"/>
      <c r="P416" s="215">
        <f>O416*H416</f>
        <v>0</v>
      </c>
      <c r="Q416" s="215">
        <v>0</v>
      </c>
      <c r="R416" s="215">
        <f>Q416*H416</f>
        <v>0</v>
      </c>
      <c r="S416" s="215">
        <v>0</v>
      </c>
      <c r="T416" s="216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17" t="s">
        <v>150</v>
      </c>
      <c r="AT416" s="217" t="s">
        <v>145</v>
      </c>
      <c r="AU416" s="217" t="s">
        <v>151</v>
      </c>
      <c r="AY416" s="19" t="s">
        <v>143</v>
      </c>
      <c r="BE416" s="218">
        <f>IF(N416="základní",J416,0)</f>
        <v>0</v>
      </c>
      <c r="BF416" s="218">
        <f>IF(N416="snížená",J416,0)</f>
        <v>0</v>
      </c>
      <c r="BG416" s="218">
        <f>IF(N416="zákl. přenesená",J416,0)</f>
        <v>0</v>
      </c>
      <c r="BH416" s="218">
        <f>IF(N416="sníž. přenesená",J416,0)</f>
        <v>0</v>
      </c>
      <c r="BI416" s="218">
        <f>IF(N416="nulová",J416,0)</f>
        <v>0</v>
      </c>
      <c r="BJ416" s="19" t="s">
        <v>151</v>
      </c>
      <c r="BK416" s="218">
        <f>ROUND(I416*H416,2)</f>
        <v>0</v>
      </c>
      <c r="BL416" s="19" t="s">
        <v>150</v>
      </c>
      <c r="BM416" s="217" t="s">
        <v>609</v>
      </c>
    </row>
    <row r="417" s="2" customFormat="1">
      <c r="A417" s="40"/>
      <c r="B417" s="41"/>
      <c r="C417" s="42"/>
      <c r="D417" s="219" t="s">
        <v>153</v>
      </c>
      <c r="E417" s="42"/>
      <c r="F417" s="220" t="s">
        <v>610</v>
      </c>
      <c r="G417" s="42"/>
      <c r="H417" s="42"/>
      <c r="I417" s="221"/>
      <c r="J417" s="42"/>
      <c r="K417" s="42"/>
      <c r="L417" s="46"/>
      <c r="M417" s="222"/>
      <c r="N417" s="223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153</v>
      </c>
      <c r="AU417" s="19" t="s">
        <v>151</v>
      </c>
    </row>
    <row r="418" s="12" customFormat="1" ht="20.88" customHeight="1">
      <c r="A418" s="12"/>
      <c r="B418" s="190"/>
      <c r="C418" s="191"/>
      <c r="D418" s="192" t="s">
        <v>70</v>
      </c>
      <c r="E418" s="204" t="s">
        <v>611</v>
      </c>
      <c r="F418" s="204" t="s">
        <v>612</v>
      </c>
      <c r="G418" s="191"/>
      <c r="H418" s="191"/>
      <c r="I418" s="194"/>
      <c r="J418" s="205">
        <f>BK418</f>
        <v>0</v>
      </c>
      <c r="K418" s="191"/>
      <c r="L418" s="196"/>
      <c r="M418" s="197"/>
      <c r="N418" s="198"/>
      <c r="O418" s="198"/>
      <c r="P418" s="199">
        <f>SUM(P419:P428)</f>
        <v>0</v>
      </c>
      <c r="Q418" s="198"/>
      <c r="R418" s="199">
        <f>SUM(R419:R428)</f>
        <v>0</v>
      </c>
      <c r="S418" s="198"/>
      <c r="T418" s="200">
        <f>SUM(T419:T428)</f>
        <v>0</v>
      </c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R418" s="201" t="s">
        <v>79</v>
      </c>
      <c r="AT418" s="202" t="s">
        <v>70</v>
      </c>
      <c r="AU418" s="202" t="s">
        <v>151</v>
      </c>
      <c r="AY418" s="201" t="s">
        <v>143</v>
      </c>
      <c r="BK418" s="203">
        <f>SUM(BK419:BK428)</f>
        <v>0</v>
      </c>
    </row>
    <row r="419" s="2" customFormat="1" ht="44.25" customHeight="1">
      <c r="A419" s="40"/>
      <c r="B419" s="41"/>
      <c r="C419" s="206" t="s">
        <v>613</v>
      </c>
      <c r="D419" s="206" t="s">
        <v>145</v>
      </c>
      <c r="E419" s="207" t="s">
        <v>614</v>
      </c>
      <c r="F419" s="208" t="s">
        <v>615</v>
      </c>
      <c r="G419" s="209" t="s">
        <v>220</v>
      </c>
      <c r="H419" s="210">
        <v>188.37799999999999</v>
      </c>
      <c r="I419" s="211"/>
      <c r="J419" s="212">
        <f>ROUND(I419*H419,2)</f>
        <v>0</v>
      </c>
      <c r="K419" s="208" t="s">
        <v>149</v>
      </c>
      <c r="L419" s="46"/>
      <c r="M419" s="213" t="s">
        <v>19</v>
      </c>
      <c r="N419" s="214" t="s">
        <v>43</v>
      </c>
      <c r="O419" s="86"/>
      <c r="P419" s="215">
        <f>O419*H419</f>
        <v>0</v>
      </c>
      <c r="Q419" s="215">
        <v>0</v>
      </c>
      <c r="R419" s="215">
        <f>Q419*H419</f>
        <v>0</v>
      </c>
      <c r="S419" s="215">
        <v>0</v>
      </c>
      <c r="T419" s="216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17" t="s">
        <v>150</v>
      </c>
      <c r="AT419" s="217" t="s">
        <v>145</v>
      </c>
      <c r="AU419" s="217" t="s">
        <v>163</v>
      </c>
      <c r="AY419" s="19" t="s">
        <v>143</v>
      </c>
      <c r="BE419" s="218">
        <f>IF(N419="základní",J419,0)</f>
        <v>0</v>
      </c>
      <c r="BF419" s="218">
        <f>IF(N419="snížená",J419,0)</f>
        <v>0</v>
      </c>
      <c r="BG419" s="218">
        <f>IF(N419="zákl. přenesená",J419,0)</f>
        <v>0</v>
      </c>
      <c r="BH419" s="218">
        <f>IF(N419="sníž. přenesená",J419,0)</f>
        <v>0</v>
      </c>
      <c r="BI419" s="218">
        <f>IF(N419="nulová",J419,0)</f>
        <v>0</v>
      </c>
      <c r="BJ419" s="19" t="s">
        <v>151</v>
      </c>
      <c r="BK419" s="218">
        <f>ROUND(I419*H419,2)</f>
        <v>0</v>
      </c>
      <c r="BL419" s="19" t="s">
        <v>150</v>
      </c>
      <c r="BM419" s="217" t="s">
        <v>616</v>
      </c>
    </row>
    <row r="420" s="2" customFormat="1">
      <c r="A420" s="40"/>
      <c r="B420" s="41"/>
      <c r="C420" s="42"/>
      <c r="D420" s="219" t="s">
        <v>153</v>
      </c>
      <c r="E420" s="42"/>
      <c r="F420" s="220" t="s">
        <v>617</v>
      </c>
      <c r="G420" s="42"/>
      <c r="H420" s="42"/>
      <c r="I420" s="221"/>
      <c r="J420" s="42"/>
      <c r="K420" s="42"/>
      <c r="L420" s="46"/>
      <c r="M420" s="222"/>
      <c r="N420" s="223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153</v>
      </c>
      <c r="AU420" s="19" t="s">
        <v>163</v>
      </c>
    </row>
    <row r="421" s="2" customFormat="1" ht="33" customHeight="1">
      <c r="A421" s="40"/>
      <c r="B421" s="41"/>
      <c r="C421" s="206" t="s">
        <v>618</v>
      </c>
      <c r="D421" s="206" t="s">
        <v>145</v>
      </c>
      <c r="E421" s="207" t="s">
        <v>619</v>
      </c>
      <c r="F421" s="208" t="s">
        <v>620</v>
      </c>
      <c r="G421" s="209" t="s">
        <v>220</v>
      </c>
      <c r="H421" s="210">
        <v>188.37799999999999</v>
      </c>
      <c r="I421" s="211"/>
      <c r="J421" s="212">
        <f>ROUND(I421*H421,2)</f>
        <v>0</v>
      </c>
      <c r="K421" s="208" t="s">
        <v>149</v>
      </c>
      <c r="L421" s="46"/>
      <c r="M421" s="213" t="s">
        <v>19</v>
      </c>
      <c r="N421" s="214" t="s">
        <v>43</v>
      </c>
      <c r="O421" s="86"/>
      <c r="P421" s="215">
        <f>O421*H421</f>
        <v>0</v>
      </c>
      <c r="Q421" s="215">
        <v>0</v>
      </c>
      <c r="R421" s="215">
        <f>Q421*H421</f>
        <v>0</v>
      </c>
      <c r="S421" s="215">
        <v>0</v>
      </c>
      <c r="T421" s="216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17" t="s">
        <v>150</v>
      </c>
      <c r="AT421" s="217" t="s">
        <v>145</v>
      </c>
      <c r="AU421" s="217" t="s">
        <v>163</v>
      </c>
      <c r="AY421" s="19" t="s">
        <v>143</v>
      </c>
      <c r="BE421" s="218">
        <f>IF(N421="základní",J421,0)</f>
        <v>0</v>
      </c>
      <c r="BF421" s="218">
        <f>IF(N421="snížená",J421,0)</f>
        <v>0</v>
      </c>
      <c r="BG421" s="218">
        <f>IF(N421="zákl. přenesená",J421,0)</f>
        <v>0</v>
      </c>
      <c r="BH421" s="218">
        <f>IF(N421="sníž. přenesená",J421,0)</f>
        <v>0</v>
      </c>
      <c r="BI421" s="218">
        <f>IF(N421="nulová",J421,0)</f>
        <v>0</v>
      </c>
      <c r="BJ421" s="19" t="s">
        <v>151</v>
      </c>
      <c r="BK421" s="218">
        <f>ROUND(I421*H421,2)</f>
        <v>0</v>
      </c>
      <c r="BL421" s="19" t="s">
        <v>150</v>
      </c>
      <c r="BM421" s="217" t="s">
        <v>621</v>
      </c>
    </row>
    <row r="422" s="2" customFormat="1">
      <c r="A422" s="40"/>
      <c r="B422" s="41"/>
      <c r="C422" s="42"/>
      <c r="D422" s="219" t="s">
        <v>153</v>
      </c>
      <c r="E422" s="42"/>
      <c r="F422" s="220" t="s">
        <v>622</v>
      </c>
      <c r="G422" s="42"/>
      <c r="H422" s="42"/>
      <c r="I422" s="221"/>
      <c r="J422" s="42"/>
      <c r="K422" s="42"/>
      <c r="L422" s="46"/>
      <c r="M422" s="222"/>
      <c r="N422" s="223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153</v>
      </c>
      <c r="AU422" s="19" t="s">
        <v>163</v>
      </c>
    </row>
    <row r="423" s="2" customFormat="1" ht="44.25" customHeight="1">
      <c r="A423" s="40"/>
      <c r="B423" s="41"/>
      <c r="C423" s="206" t="s">
        <v>623</v>
      </c>
      <c r="D423" s="206" t="s">
        <v>145</v>
      </c>
      <c r="E423" s="207" t="s">
        <v>624</v>
      </c>
      <c r="F423" s="208" t="s">
        <v>625</v>
      </c>
      <c r="G423" s="209" t="s">
        <v>220</v>
      </c>
      <c r="H423" s="210">
        <v>1695.402</v>
      </c>
      <c r="I423" s="211"/>
      <c r="J423" s="212">
        <f>ROUND(I423*H423,2)</f>
        <v>0</v>
      </c>
      <c r="K423" s="208" t="s">
        <v>149</v>
      </c>
      <c r="L423" s="46"/>
      <c r="M423" s="213" t="s">
        <v>19</v>
      </c>
      <c r="N423" s="214" t="s">
        <v>43</v>
      </c>
      <c r="O423" s="86"/>
      <c r="P423" s="215">
        <f>O423*H423</f>
        <v>0</v>
      </c>
      <c r="Q423" s="215">
        <v>0</v>
      </c>
      <c r="R423" s="215">
        <f>Q423*H423</f>
        <v>0</v>
      </c>
      <c r="S423" s="215">
        <v>0</v>
      </c>
      <c r="T423" s="216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17" t="s">
        <v>150</v>
      </c>
      <c r="AT423" s="217" t="s">
        <v>145</v>
      </c>
      <c r="AU423" s="217" t="s">
        <v>163</v>
      </c>
      <c r="AY423" s="19" t="s">
        <v>143</v>
      </c>
      <c r="BE423" s="218">
        <f>IF(N423="základní",J423,0)</f>
        <v>0</v>
      </c>
      <c r="BF423" s="218">
        <f>IF(N423="snížená",J423,0)</f>
        <v>0</v>
      </c>
      <c r="BG423" s="218">
        <f>IF(N423="zákl. přenesená",J423,0)</f>
        <v>0</v>
      </c>
      <c r="BH423" s="218">
        <f>IF(N423="sníž. přenesená",J423,0)</f>
        <v>0</v>
      </c>
      <c r="BI423" s="218">
        <f>IF(N423="nulová",J423,0)</f>
        <v>0</v>
      </c>
      <c r="BJ423" s="19" t="s">
        <v>151</v>
      </c>
      <c r="BK423" s="218">
        <f>ROUND(I423*H423,2)</f>
        <v>0</v>
      </c>
      <c r="BL423" s="19" t="s">
        <v>150</v>
      </c>
      <c r="BM423" s="217" t="s">
        <v>626</v>
      </c>
    </row>
    <row r="424" s="2" customFormat="1">
      <c r="A424" s="40"/>
      <c r="B424" s="41"/>
      <c r="C424" s="42"/>
      <c r="D424" s="219" t="s">
        <v>153</v>
      </c>
      <c r="E424" s="42"/>
      <c r="F424" s="220" t="s">
        <v>627</v>
      </c>
      <c r="G424" s="42"/>
      <c r="H424" s="42"/>
      <c r="I424" s="221"/>
      <c r="J424" s="42"/>
      <c r="K424" s="42"/>
      <c r="L424" s="46"/>
      <c r="M424" s="222"/>
      <c r="N424" s="223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153</v>
      </c>
      <c r="AU424" s="19" t="s">
        <v>163</v>
      </c>
    </row>
    <row r="425" s="2" customFormat="1">
      <c r="A425" s="40"/>
      <c r="B425" s="41"/>
      <c r="C425" s="42"/>
      <c r="D425" s="226" t="s">
        <v>213</v>
      </c>
      <c r="E425" s="42"/>
      <c r="F425" s="257" t="s">
        <v>628</v>
      </c>
      <c r="G425" s="42"/>
      <c r="H425" s="42"/>
      <c r="I425" s="221"/>
      <c r="J425" s="42"/>
      <c r="K425" s="42"/>
      <c r="L425" s="46"/>
      <c r="M425" s="222"/>
      <c r="N425" s="223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213</v>
      </c>
      <c r="AU425" s="19" t="s">
        <v>163</v>
      </c>
    </row>
    <row r="426" s="14" customFormat="1">
      <c r="A426" s="14"/>
      <c r="B426" s="235"/>
      <c r="C426" s="236"/>
      <c r="D426" s="226" t="s">
        <v>155</v>
      </c>
      <c r="E426" s="236"/>
      <c r="F426" s="238" t="s">
        <v>629</v>
      </c>
      <c r="G426" s="236"/>
      <c r="H426" s="239">
        <v>1695.402</v>
      </c>
      <c r="I426" s="240"/>
      <c r="J426" s="236"/>
      <c r="K426" s="236"/>
      <c r="L426" s="241"/>
      <c r="M426" s="242"/>
      <c r="N426" s="243"/>
      <c r="O426" s="243"/>
      <c r="P426" s="243"/>
      <c r="Q426" s="243"/>
      <c r="R426" s="243"/>
      <c r="S426" s="243"/>
      <c r="T426" s="24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5" t="s">
        <v>155</v>
      </c>
      <c r="AU426" s="245" t="s">
        <v>163</v>
      </c>
      <c r="AV426" s="14" t="s">
        <v>151</v>
      </c>
      <c r="AW426" s="14" t="s">
        <v>4</v>
      </c>
      <c r="AX426" s="14" t="s">
        <v>79</v>
      </c>
      <c r="AY426" s="245" t="s">
        <v>143</v>
      </c>
    </row>
    <row r="427" s="2" customFormat="1" ht="49.05" customHeight="1">
      <c r="A427" s="40"/>
      <c r="B427" s="41"/>
      <c r="C427" s="206" t="s">
        <v>630</v>
      </c>
      <c r="D427" s="206" t="s">
        <v>145</v>
      </c>
      <c r="E427" s="207" t="s">
        <v>631</v>
      </c>
      <c r="F427" s="208" t="s">
        <v>632</v>
      </c>
      <c r="G427" s="209" t="s">
        <v>220</v>
      </c>
      <c r="H427" s="210">
        <v>188.37799999999999</v>
      </c>
      <c r="I427" s="211"/>
      <c r="J427" s="212">
        <f>ROUND(I427*H427,2)</f>
        <v>0</v>
      </c>
      <c r="K427" s="208" t="s">
        <v>149</v>
      </c>
      <c r="L427" s="46"/>
      <c r="M427" s="213" t="s">
        <v>19</v>
      </c>
      <c r="N427" s="214" t="s">
        <v>43</v>
      </c>
      <c r="O427" s="86"/>
      <c r="P427" s="215">
        <f>O427*H427</f>
        <v>0</v>
      </c>
      <c r="Q427" s="215">
        <v>0</v>
      </c>
      <c r="R427" s="215">
        <f>Q427*H427</f>
        <v>0</v>
      </c>
      <c r="S427" s="215">
        <v>0</v>
      </c>
      <c r="T427" s="216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17" t="s">
        <v>150</v>
      </c>
      <c r="AT427" s="217" t="s">
        <v>145</v>
      </c>
      <c r="AU427" s="217" t="s">
        <v>163</v>
      </c>
      <c r="AY427" s="19" t="s">
        <v>143</v>
      </c>
      <c r="BE427" s="218">
        <f>IF(N427="základní",J427,0)</f>
        <v>0</v>
      </c>
      <c r="BF427" s="218">
        <f>IF(N427="snížená",J427,0)</f>
        <v>0</v>
      </c>
      <c r="BG427" s="218">
        <f>IF(N427="zákl. přenesená",J427,0)</f>
        <v>0</v>
      </c>
      <c r="BH427" s="218">
        <f>IF(N427="sníž. přenesená",J427,0)</f>
        <v>0</v>
      </c>
      <c r="BI427" s="218">
        <f>IF(N427="nulová",J427,0)</f>
        <v>0</v>
      </c>
      <c r="BJ427" s="19" t="s">
        <v>151</v>
      </c>
      <c r="BK427" s="218">
        <f>ROUND(I427*H427,2)</f>
        <v>0</v>
      </c>
      <c r="BL427" s="19" t="s">
        <v>150</v>
      </c>
      <c r="BM427" s="217" t="s">
        <v>633</v>
      </c>
    </row>
    <row r="428" s="2" customFormat="1">
      <c r="A428" s="40"/>
      <c r="B428" s="41"/>
      <c r="C428" s="42"/>
      <c r="D428" s="219" t="s">
        <v>153</v>
      </c>
      <c r="E428" s="42"/>
      <c r="F428" s="220" t="s">
        <v>634</v>
      </c>
      <c r="G428" s="42"/>
      <c r="H428" s="42"/>
      <c r="I428" s="221"/>
      <c r="J428" s="42"/>
      <c r="K428" s="42"/>
      <c r="L428" s="46"/>
      <c r="M428" s="222"/>
      <c r="N428" s="223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153</v>
      </c>
      <c r="AU428" s="19" t="s">
        <v>163</v>
      </c>
    </row>
    <row r="429" s="12" customFormat="1" ht="25.92" customHeight="1">
      <c r="A429" s="12"/>
      <c r="B429" s="190"/>
      <c r="C429" s="191"/>
      <c r="D429" s="192" t="s">
        <v>70</v>
      </c>
      <c r="E429" s="193" t="s">
        <v>635</v>
      </c>
      <c r="F429" s="193" t="s">
        <v>636</v>
      </c>
      <c r="G429" s="191"/>
      <c r="H429" s="191"/>
      <c r="I429" s="194"/>
      <c r="J429" s="195">
        <f>BK429</f>
        <v>0</v>
      </c>
      <c r="K429" s="191"/>
      <c r="L429" s="196"/>
      <c r="M429" s="197"/>
      <c r="N429" s="198"/>
      <c r="O429" s="198"/>
      <c r="P429" s="199">
        <f>P430+P481+P543+P607+P618+P623+P641+P747+P843+P917+P928+P954</f>
        <v>0</v>
      </c>
      <c r="Q429" s="198"/>
      <c r="R429" s="199">
        <f>R430+R481+R543+R607+R618+R623+R641+R747+R843+R917+R928+R954</f>
        <v>49.029117646155001</v>
      </c>
      <c r="S429" s="198"/>
      <c r="T429" s="200">
        <f>T430+T481+T543+T607+T618+T623+T641+T747+T843+T917+T928+T954</f>
        <v>90.50787317999999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01" t="s">
        <v>151</v>
      </c>
      <c r="AT429" s="202" t="s">
        <v>70</v>
      </c>
      <c r="AU429" s="202" t="s">
        <v>71</v>
      </c>
      <c r="AY429" s="201" t="s">
        <v>143</v>
      </c>
      <c r="BK429" s="203">
        <f>BK430+BK481+BK543+BK607+BK618+BK623+BK641+BK747+BK843+BK917+BK928+BK954</f>
        <v>0</v>
      </c>
    </row>
    <row r="430" s="12" customFormat="1" ht="22.8" customHeight="1">
      <c r="A430" s="12"/>
      <c r="B430" s="190"/>
      <c r="C430" s="191"/>
      <c r="D430" s="192" t="s">
        <v>70</v>
      </c>
      <c r="E430" s="204" t="s">
        <v>637</v>
      </c>
      <c r="F430" s="204" t="s">
        <v>638</v>
      </c>
      <c r="G430" s="191"/>
      <c r="H430" s="191"/>
      <c r="I430" s="194"/>
      <c r="J430" s="205">
        <f>BK430</f>
        <v>0</v>
      </c>
      <c r="K430" s="191"/>
      <c r="L430" s="196"/>
      <c r="M430" s="197"/>
      <c r="N430" s="198"/>
      <c r="O430" s="198"/>
      <c r="P430" s="199">
        <f>SUM(P431:P480)</f>
        <v>0</v>
      </c>
      <c r="Q430" s="198"/>
      <c r="R430" s="199">
        <f>SUM(R431:R480)</f>
        <v>2.2381520825000001</v>
      </c>
      <c r="S430" s="198"/>
      <c r="T430" s="200">
        <f>SUM(T431:T480)</f>
        <v>0.61309199999999997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01" t="s">
        <v>151</v>
      </c>
      <c r="AT430" s="202" t="s">
        <v>70</v>
      </c>
      <c r="AU430" s="202" t="s">
        <v>79</v>
      </c>
      <c r="AY430" s="201" t="s">
        <v>143</v>
      </c>
      <c r="BK430" s="203">
        <f>SUM(BK431:BK480)</f>
        <v>0</v>
      </c>
    </row>
    <row r="431" s="2" customFormat="1" ht="33" customHeight="1">
      <c r="A431" s="40"/>
      <c r="B431" s="41"/>
      <c r="C431" s="206" t="s">
        <v>639</v>
      </c>
      <c r="D431" s="206" t="s">
        <v>145</v>
      </c>
      <c r="E431" s="207" t="s">
        <v>640</v>
      </c>
      <c r="F431" s="208" t="s">
        <v>641</v>
      </c>
      <c r="G431" s="209" t="s">
        <v>148</v>
      </c>
      <c r="H431" s="210">
        <v>196.17500000000001</v>
      </c>
      <c r="I431" s="211"/>
      <c r="J431" s="212">
        <f>ROUND(I431*H431,2)</f>
        <v>0</v>
      </c>
      <c r="K431" s="208" t="s">
        <v>149</v>
      </c>
      <c r="L431" s="46"/>
      <c r="M431" s="213" t="s">
        <v>19</v>
      </c>
      <c r="N431" s="214" t="s">
        <v>43</v>
      </c>
      <c r="O431" s="86"/>
      <c r="P431" s="215">
        <f>O431*H431</f>
        <v>0</v>
      </c>
      <c r="Q431" s="215">
        <v>0</v>
      </c>
      <c r="R431" s="215">
        <f>Q431*H431</f>
        <v>0</v>
      </c>
      <c r="S431" s="215">
        <v>0</v>
      </c>
      <c r="T431" s="216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17" t="s">
        <v>253</v>
      </c>
      <c r="AT431" s="217" t="s">
        <v>145</v>
      </c>
      <c r="AU431" s="217" t="s">
        <v>151</v>
      </c>
      <c r="AY431" s="19" t="s">
        <v>143</v>
      </c>
      <c r="BE431" s="218">
        <f>IF(N431="základní",J431,0)</f>
        <v>0</v>
      </c>
      <c r="BF431" s="218">
        <f>IF(N431="snížená",J431,0)</f>
        <v>0</v>
      </c>
      <c r="BG431" s="218">
        <f>IF(N431="zákl. přenesená",J431,0)</f>
        <v>0</v>
      </c>
      <c r="BH431" s="218">
        <f>IF(N431="sníž. přenesená",J431,0)</f>
        <v>0</v>
      </c>
      <c r="BI431" s="218">
        <f>IF(N431="nulová",J431,0)</f>
        <v>0</v>
      </c>
      <c r="BJ431" s="19" t="s">
        <v>151</v>
      </c>
      <c r="BK431" s="218">
        <f>ROUND(I431*H431,2)</f>
        <v>0</v>
      </c>
      <c r="BL431" s="19" t="s">
        <v>253</v>
      </c>
      <c r="BM431" s="217" t="s">
        <v>642</v>
      </c>
    </row>
    <row r="432" s="2" customFormat="1">
      <c r="A432" s="40"/>
      <c r="B432" s="41"/>
      <c r="C432" s="42"/>
      <c r="D432" s="219" t="s">
        <v>153</v>
      </c>
      <c r="E432" s="42"/>
      <c r="F432" s="220" t="s">
        <v>643</v>
      </c>
      <c r="G432" s="42"/>
      <c r="H432" s="42"/>
      <c r="I432" s="221"/>
      <c r="J432" s="42"/>
      <c r="K432" s="42"/>
      <c r="L432" s="46"/>
      <c r="M432" s="222"/>
      <c r="N432" s="223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153</v>
      </c>
      <c r="AU432" s="19" t="s">
        <v>151</v>
      </c>
    </row>
    <row r="433" s="13" customFormat="1">
      <c r="A433" s="13"/>
      <c r="B433" s="224"/>
      <c r="C433" s="225"/>
      <c r="D433" s="226" t="s">
        <v>155</v>
      </c>
      <c r="E433" s="227" t="s">
        <v>19</v>
      </c>
      <c r="F433" s="228" t="s">
        <v>644</v>
      </c>
      <c r="G433" s="225"/>
      <c r="H433" s="227" t="s">
        <v>19</v>
      </c>
      <c r="I433" s="229"/>
      <c r="J433" s="225"/>
      <c r="K433" s="225"/>
      <c r="L433" s="230"/>
      <c r="M433" s="231"/>
      <c r="N433" s="232"/>
      <c r="O433" s="232"/>
      <c r="P433" s="232"/>
      <c r="Q433" s="232"/>
      <c r="R433" s="232"/>
      <c r="S433" s="232"/>
      <c r="T433" s="23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4" t="s">
        <v>155</v>
      </c>
      <c r="AU433" s="234" t="s">
        <v>151</v>
      </c>
      <c r="AV433" s="13" t="s">
        <v>79</v>
      </c>
      <c r="AW433" s="13" t="s">
        <v>33</v>
      </c>
      <c r="AX433" s="13" t="s">
        <v>71</v>
      </c>
      <c r="AY433" s="234" t="s">
        <v>143</v>
      </c>
    </row>
    <row r="434" s="14" customFormat="1">
      <c r="A434" s="14"/>
      <c r="B434" s="235"/>
      <c r="C434" s="236"/>
      <c r="D434" s="226" t="s">
        <v>155</v>
      </c>
      <c r="E434" s="237" t="s">
        <v>19</v>
      </c>
      <c r="F434" s="238" t="s">
        <v>374</v>
      </c>
      <c r="G434" s="236"/>
      <c r="H434" s="239">
        <v>196.17500000000001</v>
      </c>
      <c r="I434" s="240"/>
      <c r="J434" s="236"/>
      <c r="K434" s="236"/>
      <c r="L434" s="241"/>
      <c r="M434" s="242"/>
      <c r="N434" s="243"/>
      <c r="O434" s="243"/>
      <c r="P434" s="243"/>
      <c r="Q434" s="243"/>
      <c r="R434" s="243"/>
      <c r="S434" s="243"/>
      <c r="T434" s="24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5" t="s">
        <v>155</v>
      </c>
      <c r="AU434" s="245" t="s">
        <v>151</v>
      </c>
      <c r="AV434" s="14" t="s">
        <v>151</v>
      </c>
      <c r="AW434" s="14" t="s">
        <v>33</v>
      </c>
      <c r="AX434" s="14" t="s">
        <v>79</v>
      </c>
      <c r="AY434" s="245" t="s">
        <v>143</v>
      </c>
    </row>
    <row r="435" s="2" customFormat="1" ht="16.5" customHeight="1">
      <c r="A435" s="40"/>
      <c r="B435" s="41"/>
      <c r="C435" s="258" t="s">
        <v>645</v>
      </c>
      <c r="D435" s="258" t="s">
        <v>217</v>
      </c>
      <c r="E435" s="259" t="s">
        <v>646</v>
      </c>
      <c r="F435" s="260" t="s">
        <v>647</v>
      </c>
      <c r="G435" s="261" t="s">
        <v>220</v>
      </c>
      <c r="H435" s="262">
        <v>0.067000000000000004</v>
      </c>
      <c r="I435" s="263"/>
      <c r="J435" s="264">
        <f>ROUND(I435*H435,2)</f>
        <v>0</v>
      </c>
      <c r="K435" s="260" t="s">
        <v>149</v>
      </c>
      <c r="L435" s="265"/>
      <c r="M435" s="266" t="s">
        <v>19</v>
      </c>
      <c r="N435" s="267" t="s">
        <v>43</v>
      </c>
      <c r="O435" s="86"/>
      <c r="P435" s="215">
        <f>O435*H435</f>
        <v>0</v>
      </c>
      <c r="Q435" s="215">
        <v>1</v>
      </c>
      <c r="R435" s="215">
        <f>Q435*H435</f>
        <v>0.067000000000000004</v>
      </c>
      <c r="S435" s="215">
        <v>0</v>
      </c>
      <c r="T435" s="216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17" t="s">
        <v>363</v>
      </c>
      <c r="AT435" s="217" t="s">
        <v>217</v>
      </c>
      <c r="AU435" s="217" t="s">
        <v>151</v>
      </c>
      <c r="AY435" s="19" t="s">
        <v>143</v>
      </c>
      <c r="BE435" s="218">
        <f>IF(N435="základní",J435,0)</f>
        <v>0</v>
      </c>
      <c r="BF435" s="218">
        <f>IF(N435="snížená",J435,0)</f>
        <v>0</v>
      </c>
      <c r="BG435" s="218">
        <f>IF(N435="zákl. přenesená",J435,0)</f>
        <v>0</v>
      </c>
      <c r="BH435" s="218">
        <f>IF(N435="sníž. přenesená",J435,0)</f>
        <v>0</v>
      </c>
      <c r="BI435" s="218">
        <f>IF(N435="nulová",J435,0)</f>
        <v>0</v>
      </c>
      <c r="BJ435" s="19" t="s">
        <v>151</v>
      </c>
      <c r="BK435" s="218">
        <f>ROUND(I435*H435,2)</f>
        <v>0</v>
      </c>
      <c r="BL435" s="19" t="s">
        <v>253</v>
      </c>
      <c r="BM435" s="217" t="s">
        <v>648</v>
      </c>
    </row>
    <row r="436" s="14" customFormat="1">
      <c r="A436" s="14"/>
      <c r="B436" s="235"/>
      <c r="C436" s="236"/>
      <c r="D436" s="226" t="s">
        <v>155</v>
      </c>
      <c r="E436" s="236"/>
      <c r="F436" s="238" t="s">
        <v>649</v>
      </c>
      <c r="G436" s="236"/>
      <c r="H436" s="239">
        <v>0.067000000000000004</v>
      </c>
      <c r="I436" s="240"/>
      <c r="J436" s="236"/>
      <c r="K436" s="236"/>
      <c r="L436" s="241"/>
      <c r="M436" s="242"/>
      <c r="N436" s="243"/>
      <c r="O436" s="243"/>
      <c r="P436" s="243"/>
      <c r="Q436" s="243"/>
      <c r="R436" s="243"/>
      <c r="S436" s="243"/>
      <c r="T436" s="24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45" t="s">
        <v>155</v>
      </c>
      <c r="AU436" s="245" t="s">
        <v>151</v>
      </c>
      <c r="AV436" s="14" t="s">
        <v>151</v>
      </c>
      <c r="AW436" s="14" t="s">
        <v>4</v>
      </c>
      <c r="AX436" s="14" t="s">
        <v>79</v>
      </c>
      <c r="AY436" s="245" t="s">
        <v>143</v>
      </c>
    </row>
    <row r="437" s="2" customFormat="1" ht="24.15" customHeight="1">
      <c r="A437" s="40"/>
      <c r="B437" s="41"/>
      <c r="C437" s="206" t="s">
        <v>650</v>
      </c>
      <c r="D437" s="206" t="s">
        <v>145</v>
      </c>
      <c r="E437" s="207" t="s">
        <v>651</v>
      </c>
      <c r="F437" s="208" t="s">
        <v>652</v>
      </c>
      <c r="G437" s="209" t="s">
        <v>148</v>
      </c>
      <c r="H437" s="210">
        <v>153.273</v>
      </c>
      <c r="I437" s="211"/>
      <c r="J437" s="212">
        <f>ROUND(I437*H437,2)</f>
        <v>0</v>
      </c>
      <c r="K437" s="208" t="s">
        <v>149</v>
      </c>
      <c r="L437" s="46"/>
      <c r="M437" s="213" t="s">
        <v>19</v>
      </c>
      <c r="N437" s="214" t="s">
        <v>43</v>
      </c>
      <c r="O437" s="86"/>
      <c r="P437" s="215">
        <f>O437*H437</f>
        <v>0</v>
      </c>
      <c r="Q437" s="215">
        <v>0</v>
      </c>
      <c r="R437" s="215">
        <f>Q437*H437</f>
        <v>0</v>
      </c>
      <c r="S437" s="215">
        <v>0.0040000000000000001</v>
      </c>
      <c r="T437" s="216">
        <f>S437*H437</f>
        <v>0.61309199999999997</v>
      </c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R437" s="217" t="s">
        <v>253</v>
      </c>
      <c r="AT437" s="217" t="s">
        <v>145</v>
      </c>
      <c r="AU437" s="217" t="s">
        <v>151</v>
      </c>
      <c r="AY437" s="19" t="s">
        <v>143</v>
      </c>
      <c r="BE437" s="218">
        <f>IF(N437="základní",J437,0)</f>
        <v>0</v>
      </c>
      <c r="BF437" s="218">
        <f>IF(N437="snížená",J437,0)</f>
        <v>0</v>
      </c>
      <c r="BG437" s="218">
        <f>IF(N437="zákl. přenesená",J437,0)</f>
        <v>0</v>
      </c>
      <c r="BH437" s="218">
        <f>IF(N437="sníž. přenesená",J437,0)</f>
        <v>0</v>
      </c>
      <c r="BI437" s="218">
        <f>IF(N437="nulová",J437,0)</f>
        <v>0</v>
      </c>
      <c r="BJ437" s="19" t="s">
        <v>151</v>
      </c>
      <c r="BK437" s="218">
        <f>ROUND(I437*H437,2)</f>
        <v>0</v>
      </c>
      <c r="BL437" s="19" t="s">
        <v>253</v>
      </c>
      <c r="BM437" s="217" t="s">
        <v>653</v>
      </c>
    </row>
    <row r="438" s="2" customFormat="1">
      <c r="A438" s="40"/>
      <c r="B438" s="41"/>
      <c r="C438" s="42"/>
      <c r="D438" s="219" t="s">
        <v>153</v>
      </c>
      <c r="E438" s="42"/>
      <c r="F438" s="220" t="s">
        <v>654</v>
      </c>
      <c r="G438" s="42"/>
      <c r="H438" s="42"/>
      <c r="I438" s="221"/>
      <c r="J438" s="42"/>
      <c r="K438" s="42"/>
      <c r="L438" s="46"/>
      <c r="M438" s="222"/>
      <c r="N438" s="223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153</v>
      </c>
      <c r="AU438" s="19" t="s">
        <v>151</v>
      </c>
    </row>
    <row r="439" s="13" customFormat="1">
      <c r="A439" s="13"/>
      <c r="B439" s="224"/>
      <c r="C439" s="225"/>
      <c r="D439" s="226" t="s">
        <v>155</v>
      </c>
      <c r="E439" s="227" t="s">
        <v>19</v>
      </c>
      <c r="F439" s="228" t="s">
        <v>496</v>
      </c>
      <c r="G439" s="225"/>
      <c r="H439" s="227" t="s">
        <v>19</v>
      </c>
      <c r="I439" s="229"/>
      <c r="J439" s="225"/>
      <c r="K439" s="225"/>
      <c r="L439" s="230"/>
      <c r="M439" s="231"/>
      <c r="N439" s="232"/>
      <c r="O439" s="232"/>
      <c r="P439" s="232"/>
      <c r="Q439" s="232"/>
      <c r="R439" s="232"/>
      <c r="S439" s="232"/>
      <c r="T439" s="23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4" t="s">
        <v>155</v>
      </c>
      <c r="AU439" s="234" t="s">
        <v>151</v>
      </c>
      <c r="AV439" s="13" t="s">
        <v>79</v>
      </c>
      <c r="AW439" s="13" t="s">
        <v>33</v>
      </c>
      <c r="AX439" s="13" t="s">
        <v>71</v>
      </c>
      <c r="AY439" s="234" t="s">
        <v>143</v>
      </c>
    </row>
    <row r="440" s="14" customFormat="1">
      <c r="A440" s="14"/>
      <c r="B440" s="235"/>
      <c r="C440" s="236"/>
      <c r="D440" s="226" t="s">
        <v>155</v>
      </c>
      <c r="E440" s="237" t="s">
        <v>19</v>
      </c>
      <c r="F440" s="238" t="s">
        <v>324</v>
      </c>
      <c r="G440" s="236"/>
      <c r="H440" s="239">
        <v>123.52200000000001</v>
      </c>
      <c r="I440" s="240"/>
      <c r="J440" s="236"/>
      <c r="K440" s="236"/>
      <c r="L440" s="241"/>
      <c r="M440" s="242"/>
      <c r="N440" s="243"/>
      <c r="O440" s="243"/>
      <c r="P440" s="243"/>
      <c r="Q440" s="243"/>
      <c r="R440" s="243"/>
      <c r="S440" s="243"/>
      <c r="T440" s="24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5" t="s">
        <v>155</v>
      </c>
      <c r="AU440" s="245" t="s">
        <v>151</v>
      </c>
      <c r="AV440" s="14" t="s">
        <v>151</v>
      </c>
      <c r="AW440" s="14" t="s">
        <v>33</v>
      </c>
      <c r="AX440" s="14" t="s">
        <v>71</v>
      </c>
      <c r="AY440" s="245" t="s">
        <v>143</v>
      </c>
    </row>
    <row r="441" s="13" customFormat="1">
      <c r="A441" s="13"/>
      <c r="B441" s="224"/>
      <c r="C441" s="225"/>
      <c r="D441" s="226" t="s">
        <v>155</v>
      </c>
      <c r="E441" s="227" t="s">
        <v>19</v>
      </c>
      <c r="F441" s="228" t="s">
        <v>504</v>
      </c>
      <c r="G441" s="225"/>
      <c r="H441" s="227" t="s">
        <v>19</v>
      </c>
      <c r="I441" s="229"/>
      <c r="J441" s="225"/>
      <c r="K441" s="225"/>
      <c r="L441" s="230"/>
      <c r="M441" s="231"/>
      <c r="N441" s="232"/>
      <c r="O441" s="232"/>
      <c r="P441" s="232"/>
      <c r="Q441" s="232"/>
      <c r="R441" s="232"/>
      <c r="S441" s="232"/>
      <c r="T441" s="23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4" t="s">
        <v>155</v>
      </c>
      <c r="AU441" s="234" t="s">
        <v>151</v>
      </c>
      <c r="AV441" s="13" t="s">
        <v>79</v>
      </c>
      <c r="AW441" s="13" t="s">
        <v>33</v>
      </c>
      <c r="AX441" s="13" t="s">
        <v>71</v>
      </c>
      <c r="AY441" s="234" t="s">
        <v>143</v>
      </c>
    </row>
    <row r="442" s="13" customFormat="1">
      <c r="A442" s="13"/>
      <c r="B442" s="224"/>
      <c r="C442" s="225"/>
      <c r="D442" s="226" t="s">
        <v>155</v>
      </c>
      <c r="E442" s="227" t="s">
        <v>19</v>
      </c>
      <c r="F442" s="228" t="s">
        <v>169</v>
      </c>
      <c r="G442" s="225"/>
      <c r="H442" s="227" t="s">
        <v>19</v>
      </c>
      <c r="I442" s="229"/>
      <c r="J442" s="225"/>
      <c r="K442" s="225"/>
      <c r="L442" s="230"/>
      <c r="M442" s="231"/>
      <c r="N442" s="232"/>
      <c r="O442" s="232"/>
      <c r="P442" s="232"/>
      <c r="Q442" s="232"/>
      <c r="R442" s="232"/>
      <c r="S442" s="232"/>
      <c r="T442" s="23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4" t="s">
        <v>155</v>
      </c>
      <c r="AU442" s="234" t="s">
        <v>151</v>
      </c>
      <c r="AV442" s="13" t="s">
        <v>79</v>
      </c>
      <c r="AW442" s="13" t="s">
        <v>33</v>
      </c>
      <c r="AX442" s="13" t="s">
        <v>71</v>
      </c>
      <c r="AY442" s="234" t="s">
        <v>143</v>
      </c>
    </row>
    <row r="443" s="14" customFormat="1">
      <c r="A443" s="14"/>
      <c r="B443" s="235"/>
      <c r="C443" s="236"/>
      <c r="D443" s="226" t="s">
        <v>155</v>
      </c>
      <c r="E443" s="237" t="s">
        <v>19</v>
      </c>
      <c r="F443" s="238" t="s">
        <v>505</v>
      </c>
      <c r="G443" s="236"/>
      <c r="H443" s="239">
        <v>29.751000000000001</v>
      </c>
      <c r="I443" s="240"/>
      <c r="J443" s="236"/>
      <c r="K443" s="236"/>
      <c r="L443" s="241"/>
      <c r="M443" s="242"/>
      <c r="N443" s="243"/>
      <c r="O443" s="243"/>
      <c r="P443" s="243"/>
      <c r="Q443" s="243"/>
      <c r="R443" s="243"/>
      <c r="S443" s="243"/>
      <c r="T443" s="24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5" t="s">
        <v>155</v>
      </c>
      <c r="AU443" s="245" t="s">
        <v>151</v>
      </c>
      <c r="AV443" s="14" t="s">
        <v>151</v>
      </c>
      <c r="AW443" s="14" t="s">
        <v>33</v>
      </c>
      <c r="AX443" s="14" t="s">
        <v>71</v>
      </c>
      <c r="AY443" s="245" t="s">
        <v>143</v>
      </c>
    </row>
    <row r="444" s="15" customFormat="1">
      <c r="A444" s="15"/>
      <c r="B444" s="246"/>
      <c r="C444" s="247"/>
      <c r="D444" s="226" t="s">
        <v>155</v>
      </c>
      <c r="E444" s="248" t="s">
        <v>19</v>
      </c>
      <c r="F444" s="249" t="s">
        <v>171</v>
      </c>
      <c r="G444" s="247"/>
      <c r="H444" s="250">
        <v>153.273</v>
      </c>
      <c r="I444" s="251"/>
      <c r="J444" s="247"/>
      <c r="K444" s="247"/>
      <c r="L444" s="252"/>
      <c r="M444" s="253"/>
      <c r="N444" s="254"/>
      <c r="O444" s="254"/>
      <c r="P444" s="254"/>
      <c r="Q444" s="254"/>
      <c r="R444" s="254"/>
      <c r="S444" s="254"/>
      <c r="T444" s="25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56" t="s">
        <v>155</v>
      </c>
      <c r="AU444" s="256" t="s">
        <v>151</v>
      </c>
      <c r="AV444" s="15" t="s">
        <v>150</v>
      </c>
      <c r="AW444" s="15" t="s">
        <v>33</v>
      </c>
      <c r="AX444" s="15" t="s">
        <v>79</v>
      </c>
      <c r="AY444" s="256" t="s">
        <v>143</v>
      </c>
    </row>
    <row r="445" s="2" customFormat="1" ht="24.15" customHeight="1">
      <c r="A445" s="40"/>
      <c r="B445" s="41"/>
      <c r="C445" s="206" t="s">
        <v>655</v>
      </c>
      <c r="D445" s="206" t="s">
        <v>145</v>
      </c>
      <c r="E445" s="207" t="s">
        <v>656</v>
      </c>
      <c r="F445" s="208" t="s">
        <v>657</v>
      </c>
      <c r="G445" s="209" t="s">
        <v>148</v>
      </c>
      <c r="H445" s="210">
        <v>235.41</v>
      </c>
      <c r="I445" s="211"/>
      <c r="J445" s="212">
        <f>ROUND(I445*H445,2)</f>
        <v>0</v>
      </c>
      <c r="K445" s="208" t="s">
        <v>149</v>
      </c>
      <c r="L445" s="46"/>
      <c r="M445" s="213" t="s">
        <v>19</v>
      </c>
      <c r="N445" s="214" t="s">
        <v>43</v>
      </c>
      <c r="O445" s="86"/>
      <c r="P445" s="215">
        <f>O445*H445</f>
        <v>0</v>
      </c>
      <c r="Q445" s="215">
        <v>0.00039825</v>
      </c>
      <c r="R445" s="215">
        <f>Q445*H445</f>
        <v>0.093752032499999999</v>
      </c>
      <c r="S445" s="215">
        <v>0</v>
      </c>
      <c r="T445" s="216">
        <f>S445*H445</f>
        <v>0</v>
      </c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R445" s="217" t="s">
        <v>253</v>
      </c>
      <c r="AT445" s="217" t="s">
        <v>145</v>
      </c>
      <c r="AU445" s="217" t="s">
        <v>151</v>
      </c>
      <c r="AY445" s="19" t="s">
        <v>143</v>
      </c>
      <c r="BE445" s="218">
        <f>IF(N445="základní",J445,0)</f>
        <v>0</v>
      </c>
      <c r="BF445" s="218">
        <f>IF(N445="snížená",J445,0)</f>
        <v>0</v>
      </c>
      <c r="BG445" s="218">
        <f>IF(N445="zákl. přenesená",J445,0)</f>
        <v>0</v>
      </c>
      <c r="BH445" s="218">
        <f>IF(N445="sníž. přenesená",J445,0)</f>
        <v>0</v>
      </c>
      <c r="BI445" s="218">
        <f>IF(N445="nulová",J445,0)</f>
        <v>0</v>
      </c>
      <c r="BJ445" s="19" t="s">
        <v>151</v>
      </c>
      <c r="BK445" s="218">
        <f>ROUND(I445*H445,2)</f>
        <v>0</v>
      </c>
      <c r="BL445" s="19" t="s">
        <v>253</v>
      </c>
      <c r="BM445" s="217" t="s">
        <v>658</v>
      </c>
    </row>
    <row r="446" s="2" customFormat="1">
      <c r="A446" s="40"/>
      <c r="B446" s="41"/>
      <c r="C446" s="42"/>
      <c r="D446" s="219" t="s">
        <v>153</v>
      </c>
      <c r="E446" s="42"/>
      <c r="F446" s="220" t="s">
        <v>659</v>
      </c>
      <c r="G446" s="42"/>
      <c r="H446" s="42"/>
      <c r="I446" s="221"/>
      <c r="J446" s="42"/>
      <c r="K446" s="42"/>
      <c r="L446" s="46"/>
      <c r="M446" s="222"/>
      <c r="N446" s="223"/>
      <c r="O446" s="86"/>
      <c r="P446" s="86"/>
      <c r="Q446" s="86"/>
      <c r="R446" s="86"/>
      <c r="S446" s="86"/>
      <c r="T446" s="87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T446" s="19" t="s">
        <v>153</v>
      </c>
      <c r="AU446" s="19" t="s">
        <v>151</v>
      </c>
    </row>
    <row r="447" s="2" customFormat="1">
      <c r="A447" s="40"/>
      <c r="B447" s="41"/>
      <c r="C447" s="42"/>
      <c r="D447" s="226" t="s">
        <v>213</v>
      </c>
      <c r="E447" s="42"/>
      <c r="F447" s="257" t="s">
        <v>503</v>
      </c>
      <c r="G447" s="42"/>
      <c r="H447" s="42"/>
      <c r="I447" s="221"/>
      <c r="J447" s="42"/>
      <c r="K447" s="42"/>
      <c r="L447" s="46"/>
      <c r="M447" s="222"/>
      <c r="N447" s="223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213</v>
      </c>
      <c r="AU447" s="19" t="s">
        <v>151</v>
      </c>
    </row>
    <row r="448" s="13" customFormat="1">
      <c r="A448" s="13"/>
      <c r="B448" s="224"/>
      <c r="C448" s="225"/>
      <c r="D448" s="226" t="s">
        <v>155</v>
      </c>
      <c r="E448" s="227" t="s">
        <v>19</v>
      </c>
      <c r="F448" s="228" t="s">
        <v>660</v>
      </c>
      <c r="G448" s="225"/>
      <c r="H448" s="227" t="s">
        <v>19</v>
      </c>
      <c r="I448" s="229"/>
      <c r="J448" s="225"/>
      <c r="K448" s="225"/>
      <c r="L448" s="230"/>
      <c r="M448" s="231"/>
      <c r="N448" s="232"/>
      <c r="O448" s="232"/>
      <c r="P448" s="232"/>
      <c r="Q448" s="232"/>
      <c r="R448" s="232"/>
      <c r="S448" s="232"/>
      <c r="T448" s="23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4" t="s">
        <v>155</v>
      </c>
      <c r="AU448" s="234" t="s">
        <v>151</v>
      </c>
      <c r="AV448" s="13" t="s">
        <v>79</v>
      </c>
      <c r="AW448" s="13" t="s">
        <v>33</v>
      </c>
      <c r="AX448" s="13" t="s">
        <v>71</v>
      </c>
      <c r="AY448" s="234" t="s">
        <v>143</v>
      </c>
    </row>
    <row r="449" s="14" customFormat="1">
      <c r="A449" s="14"/>
      <c r="B449" s="235"/>
      <c r="C449" s="236"/>
      <c r="D449" s="226" t="s">
        <v>155</v>
      </c>
      <c r="E449" s="237" t="s">
        <v>19</v>
      </c>
      <c r="F449" s="238" t="s">
        <v>661</v>
      </c>
      <c r="G449" s="236"/>
      <c r="H449" s="239">
        <v>39.234999999999999</v>
      </c>
      <c r="I449" s="240"/>
      <c r="J449" s="236"/>
      <c r="K449" s="236"/>
      <c r="L449" s="241"/>
      <c r="M449" s="242"/>
      <c r="N449" s="243"/>
      <c r="O449" s="243"/>
      <c r="P449" s="243"/>
      <c r="Q449" s="243"/>
      <c r="R449" s="243"/>
      <c r="S449" s="243"/>
      <c r="T449" s="24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5" t="s">
        <v>155</v>
      </c>
      <c r="AU449" s="245" t="s">
        <v>151</v>
      </c>
      <c r="AV449" s="14" t="s">
        <v>151</v>
      </c>
      <c r="AW449" s="14" t="s">
        <v>33</v>
      </c>
      <c r="AX449" s="14" t="s">
        <v>71</v>
      </c>
      <c r="AY449" s="245" t="s">
        <v>143</v>
      </c>
    </row>
    <row r="450" s="13" customFormat="1">
      <c r="A450" s="13"/>
      <c r="B450" s="224"/>
      <c r="C450" s="225"/>
      <c r="D450" s="226" t="s">
        <v>155</v>
      </c>
      <c r="E450" s="227" t="s">
        <v>19</v>
      </c>
      <c r="F450" s="228" t="s">
        <v>644</v>
      </c>
      <c r="G450" s="225"/>
      <c r="H450" s="227" t="s">
        <v>19</v>
      </c>
      <c r="I450" s="229"/>
      <c r="J450" s="225"/>
      <c r="K450" s="225"/>
      <c r="L450" s="230"/>
      <c r="M450" s="231"/>
      <c r="N450" s="232"/>
      <c r="O450" s="232"/>
      <c r="P450" s="232"/>
      <c r="Q450" s="232"/>
      <c r="R450" s="232"/>
      <c r="S450" s="232"/>
      <c r="T450" s="23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4" t="s">
        <v>155</v>
      </c>
      <c r="AU450" s="234" t="s">
        <v>151</v>
      </c>
      <c r="AV450" s="13" t="s">
        <v>79</v>
      </c>
      <c r="AW450" s="13" t="s">
        <v>33</v>
      </c>
      <c r="AX450" s="13" t="s">
        <v>71</v>
      </c>
      <c r="AY450" s="234" t="s">
        <v>143</v>
      </c>
    </row>
    <row r="451" s="14" customFormat="1">
      <c r="A451" s="14"/>
      <c r="B451" s="235"/>
      <c r="C451" s="236"/>
      <c r="D451" s="226" t="s">
        <v>155</v>
      </c>
      <c r="E451" s="237" t="s">
        <v>19</v>
      </c>
      <c r="F451" s="238" t="s">
        <v>374</v>
      </c>
      <c r="G451" s="236"/>
      <c r="H451" s="239">
        <v>196.17500000000001</v>
      </c>
      <c r="I451" s="240"/>
      <c r="J451" s="236"/>
      <c r="K451" s="236"/>
      <c r="L451" s="241"/>
      <c r="M451" s="242"/>
      <c r="N451" s="243"/>
      <c r="O451" s="243"/>
      <c r="P451" s="243"/>
      <c r="Q451" s="243"/>
      <c r="R451" s="243"/>
      <c r="S451" s="243"/>
      <c r="T451" s="24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5" t="s">
        <v>155</v>
      </c>
      <c r="AU451" s="245" t="s">
        <v>151</v>
      </c>
      <c r="AV451" s="14" t="s">
        <v>151</v>
      </c>
      <c r="AW451" s="14" t="s">
        <v>33</v>
      </c>
      <c r="AX451" s="14" t="s">
        <v>71</v>
      </c>
      <c r="AY451" s="245" t="s">
        <v>143</v>
      </c>
    </row>
    <row r="452" s="15" customFormat="1">
      <c r="A452" s="15"/>
      <c r="B452" s="246"/>
      <c r="C452" s="247"/>
      <c r="D452" s="226" t="s">
        <v>155</v>
      </c>
      <c r="E452" s="248" t="s">
        <v>19</v>
      </c>
      <c r="F452" s="249" t="s">
        <v>171</v>
      </c>
      <c r="G452" s="247"/>
      <c r="H452" s="250">
        <v>235.41</v>
      </c>
      <c r="I452" s="251"/>
      <c r="J452" s="247"/>
      <c r="K452" s="247"/>
      <c r="L452" s="252"/>
      <c r="M452" s="253"/>
      <c r="N452" s="254"/>
      <c r="O452" s="254"/>
      <c r="P452" s="254"/>
      <c r="Q452" s="254"/>
      <c r="R452" s="254"/>
      <c r="S452" s="254"/>
      <c r="T452" s="25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T452" s="256" t="s">
        <v>155</v>
      </c>
      <c r="AU452" s="256" t="s">
        <v>151</v>
      </c>
      <c r="AV452" s="15" t="s">
        <v>150</v>
      </c>
      <c r="AW452" s="15" t="s">
        <v>33</v>
      </c>
      <c r="AX452" s="15" t="s">
        <v>79</v>
      </c>
      <c r="AY452" s="256" t="s">
        <v>143</v>
      </c>
    </row>
    <row r="453" s="2" customFormat="1" ht="44.25" customHeight="1">
      <c r="A453" s="40"/>
      <c r="B453" s="41"/>
      <c r="C453" s="258" t="s">
        <v>662</v>
      </c>
      <c r="D453" s="258" t="s">
        <v>217</v>
      </c>
      <c r="E453" s="259" t="s">
        <v>663</v>
      </c>
      <c r="F453" s="260" t="s">
        <v>664</v>
      </c>
      <c r="G453" s="261" t="s">
        <v>148</v>
      </c>
      <c r="H453" s="262">
        <v>270.72199999999998</v>
      </c>
      <c r="I453" s="263"/>
      <c r="J453" s="264">
        <f>ROUND(I453*H453,2)</f>
        <v>0</v>
      </c>
      <c r="K453" s="260" t="s">
        <v>149</v>
      </c>
      <c r="L453" s="265"/>
      <c r="M453" s="266" t="s">
        <v>19</v>
      </c>
      <c r="N453" s="267" t="s">
        <v>43</v>
      </c>
      <c r="O453" s="86"/>
      <c r="P453" s="215">
        <f>O453*H453</f>
        <v>0</v>
      </c>
      <c r="Q453" s="215">
        <v>0.0063</v>
      </c>
      <c r="R453" s="215">
        <f>Q453*H453</f>
        <v>1.7055486</v>
      </c>
      <c r="S453" s="215">
        <v>0</v>
      </c>
      <c r="T453" s="216">
        <f>S453*H453</f>
        <v>0</v>
      </c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R453" s="217" t="s">
        <v>363</v>
      </c>
      <c r="AT453" s="217" t="s">
        <v>217</v>
      </c>
      <c r="AU453" s="217" t="s">
        <v>151</v>
      </c>
      <c r="AY453" s="19" t="s">
        <v>143</v>
      </c>
      <c r="BE453" s="218">
        <f>IF(N453="základní",J453,0)</f>
        <v>0</v>
      </c>
      <c r="BF453" s="218">
        <f>IF(N453="snížená",J453,0)</f>
        <v>0</v>
      </c>
      <c r="BG453" s="218">
        <f>IF(N453="zákl. přenesená",J453,0)</f>
        <v>0</v>
      </c>
      <c r="BH453" s="218">
        <f>IF(N453="sníž. přenesená",J453,0)</f>
        <v>0</v>
      </c>
      <c r="BI453" s="218">
        <f>IF(N453="nulová",J453,0)</f>
        <v>0</v>
      </c>
      <c r="BJ453" s="19" t="s">
        <v>151</v>
      </c>
      <c r="BK453" s="218">
        <f>ROUND(I453*H453,2)</f>
        <v>0</v>
      </c>
      <c r="BL453" s="19" t="s">
        <v>253</v>
      </c>
      <c r="BM453" s="217" t="s">
        <v>665</v>
      </c>
    </row>
    <row r="454" s="14" customFormat="1">
      <c r="A454" s="14"/>
      <c r="B454" s="235"/>
      <c r="C454" s="236"/>
      <c r="D454" s="226" t="s">
        <v>155</v>
      </c>
      <c r="E454" s="236"/>
      <c r="F454" s="238" t="s">
        <v>666</v>
      </c>
      <c r="G454" s="236"/>
      <c r="H454" s="239">
        <v>270.72199999999998</v>
      </c>
      <c r="I454" s="240"/>
      <c r="J454" s="236"/>
      <c r="K454" s="236"/>
      <c r="L454" s="241"/>
      <c r="M454" s="242"/>
      <c r="N454" s="243"/>
      <c r="O454" s="243"/>
      <c r="P454" s="243"/>
      <c r="Q454" s="243"/>
      <c r="R454" s="243"/>
      <c r="S454" s="243"/>
      <c r="T454" s="24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5" t="s">
        <v>155</v>
      </c>
      <c r="AU454" s="245" t="s">
        <v>151</v>
      </c>
      <c r="AV454" s="14" t="s">
        <v>151</v>
      </c>
      <c r="AW454" s="14" t="s">
        <v>4</v>
      </c>
      <c r="AX454" s="14" t="s">
        <v>79</v>
      </c>
      <c r="AY454" s="245" t="s">
        <v>143</v>
      </c>
    </row>
    <row r="455" s="2" customFormat="1" ht="49.05" customHeight="1">
      <c r="A455" s="40"/>
      <c r="B455" s="41"/>
      <c r="C455" s="206" t="s">
        <v>667</v>
      </c>
      <c r="D455" s="206" t="s">
        <v>145</v>
      </c>
      <c r="E455" s="207" t="s">
        <v>668</v>
      </c>
      <c r="F455" s="208" t="s">
        <v>669</v>
      </c>
      <c r="G455" s="209" t="s">
        <v>148</v>
      </c>
      <c r="H455" s="210">
        <v>196.17500000000001</v>
      </c>
      <c r="I455" s="211"/>
      <c r="J455" s="212">
        <f>ROUND(I455*H455,2)</f>
        <v>0</v>
      </c>
      <c r="K455" s="208" t="s">
        <v>149</v>
      </c>
      <c r="L455" s="46"/>
      <c r="M455" s="213" t="s">
        <v>19</v>
      </c>
      <c r="N455" s="214" t="s">
        <v>43</v>
      </c>
      <c r="O455" s="86"/>
      <c r="P455" s="215">
        <f>O455*H455</f>
        <v>0</v>
      </c>
      <c r="Q455" s="215">
        <v>0.00035</v>
      </c>
      <c r="R455" s="215">
        <f>Q455*H455</f>
        <v>0.068661250000000007</v>
      </c>
      <c r="S455" s="215">
        <v>0</v>
      </c>
      <c r="T455" s="216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17" t="s">
        <v>253</v>
      </c>
      <c r="AT455" s="217" t="s">
        <v>145</v>
      </c>
      <c r="AU455" s="217" t="s">
        <v>151</v>
      </c>
      <c r="AY455" s="19" t="s">
        <v>143</v>
      </c>
      <c r="BE455" s="218">
        <f>IF(N455="základní",J455,0)</f>
        <v>0</v>
      </c>
      <c r="BF455" s="218">
        <f>IF(N455="snížená",J455,0)</f>
        <v>0</v>
      </c>
      <c r="BG455" s="218">
        <f>IF(N455="zákl. přenesená",J455,0)</f>
        <v>0</v>
      </c>
      <c r="BH455" s="218">
        <f>IF(N455="sníž. přenesená",J455,0)</f>
        <v>0</v>
      </c>
      <c r="BI455" s="218">
        <f>IF(N455="nulová",J455,0)</f>
        <v>0</v>
      </c>
      <c r="BJ455" s="19" t="s">
        <v>151</v>
      </c>
      <c r="BK455" s="218">
        <f>ROUND(I455*H455,2)</f>
        <v>0</v>
      </c>
      <c r="BL455" s="19" t="s">
        <v>253</v>
      </c>
      <c r="BM455" s="217" t="s">
        <v>670</v>
      </c>
    </row>
    <row r="456" s="2" customFormat="1">
      <c r="A456" s="40"/>
      <c r="B456" s="41"/>
      <c r="C456" s="42"/>
      <c r="D456" s="219" t="s">
        <v>153</v>
      </c>
      <c r="E456" s="42"/>
      <c r="F456" s="220" t="s">
        <v>671</v>
      </c>
      <c r="G456" s="42"/>
      <c r="H456" s="42"/>
      <c r="I456" s="221"/>
      <c r="J456" s="42"/>
      <c r="K456" s="42"/>
      <c r="L456" s="46"/>
      <c r="M456" s="222"/>
      <c r="N456" s="223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153</v>
      </c>
      <c r="AU456" s="19" t="s">
        <v>151</v>
      </c>
    </row>
    <row r="457" s="2" customFormat="1">
      <c r="A457" s="40"/>
      <c r="B457" s="41"/>
      <c r="C457" s="42"/>
      <c r="D457" s="226" t="s">
        <v>213</v>
      </c>
      <c r="E457" s="42"/>
      <c r="F457" s="257" t="s">
        <v>672</v>
      </c>
      <c r="G457" s="42"/>
      <c r="H457" s="42"/>
      <c r="I457" s="221"/>
      <c r="J457" s="42"/>
      <c r="K457" s="42"/>
      <c r="L457" s="46"/>
      <c r="M457" s="222"/>
      <c r="N457" s="223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213</v>
      </c>
      <c r="AU457" s="19" t="s">
        <v>151</v>
      </c>
    </row>
    <row r="458" s="13" customFormat="1">
      <c r="A458" s="13"/>
      <c r="B458" s="224"/>
      <c r="C458" s="225"/>
      <c r="D458" s="226" t="s">
        <v>155</v>
      </c>
      <c r="E458" s="227" t="s">
        <v>19</v>
      </c>
      <c r="F458" s="228" t="s">
        <v>644</v>
      </c>
      <c r="G458" s="225"/>
      <c r="H458" s="227" t="s">
        <v>19</v>
      </c>
      <c r="I458" s="229"/>
      <c r="J458" s="225"/>
      <c r="K458" s="225"/>
      <c r="L458" s="230"/>
      <c r="M458" s="231"/>
      <c r="N458" s="232"/>
      <c r="O458" s="232"/>
      <c r="P458" s="232"/>
      <c r="Q458" s="232"/>
      <c r="R458" s="232"/>
      <c r="S458" s="232"/>
      <c r="T458" s="23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4" t="s">
        <v>155</v>
      </c>
      <c r="AU458" s="234" t="s">
        <v>151</v>
      </c>
      <c r="AV458" s="13" t="s">
        <v>79</v>
      </c>
      <c r="AW458" s="13" t="s">
        <v>33</v>
      </c>
      <c r="AX458" s="13" t="s">
        <v>71</v>
      </c>
      <c r="AY458" s="234" t="s">
        <v>143</v>
      </c>
    </row>
    <row r="459" s="14" customFormat="1">
      <c r="A459" s="14"/>
      <c r="B459" s="235"/>
      <c r="C459" s="236"/>
      <c r="D459" s="226" t="s">
        <v>155</v>
      </c>
      <c r="E459" s="237" t="s">
        <v>19</v>
      </c>
      <c r="F459" s="238" t="s">
        <v>374</v>
      </c>
      <c r="G459" s="236"/>
      <c r="H459" s="239">
        <v>196.17500000000001</v>
      </c>
      <c r="I459" s="240"/>
      <c r="J459" s="236"/>
      <c r="K459" s="236"/>
      <c r="L459" s="241"/>
      <c r="M459" s="242"/>
      <c r="N459" s="243"/>
      <c r="O459" s="243"/>
      <c r="P459" s="243"/>
      <c r="Q459" s="243"/>
      <c r="R459" s="243"/>
      <c r="S459" s="243"/>
      <c r="T459" s="24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5" t="s">
        <v>155</v>
      </c>
      <c r="AU459" s="245" t="s">
        <v>151</v>
      </c>
      <c r="AV459" s="14" t="s">
        <v>151</v>
      </c>
      <c r="AW459" s="14" t="s">
        <v>33</v>
      </c>
      <c r="AX459" s="14" t="s">
        <v>79</v>
      </c>
      <c r="AY459" s="245" t="s">
        <v>143</v>
      </c>
    </row>
    <row r="460" s="2" customFormat="1" ht="24.15" customHeight="1">
      <c r="A460" s="40"/>
      <c r="B460" s="41"/>
      <c r="C460" s="206" t="s">
        <v>673</v>
      </c>
      <c r="D460" s="206" t="s">
        <v>145</v>
      </c>
      <c r="E460" s="207" t="s">
        <v>674</v>
      </c>
      <c r="F460" s="208" t="s">
        <v>675</v>
      </c>
      <c r="G460" s="209" t="s">
        <v>174</v>
      </c>
      <c r="H460" s="210">
        <v>78.469999999999999</v>
      </c>
      <c r="I460" s="211"/>
      <c r="J460" s="212">
        <f>ROUND(I460*H460,2)</f>
        <v>0</v>
      </c>
      <c r="K460" s="208" t="s">
        <v>149</v>
      </c>
      <c r="L460" s="46"/>
      <c r="M460" s="213" t="s">
        <v>19</v>
      </c>
      <c r="N460" s="214" t="s">
        <v>43</v>
      </c>
      <c r="O460" s="86"/>
      <c r="P460" s="215">
        <f>O460*H460</f>
        <v>0</v>
      </c>
      <c r="Q460" s="215">
        <v>0.00016000000000000001</v>
      </c>
      <c r="R460" s="215">
        <f>Q460*H460</f>
        <v>0.012555200000000001</v>
      </c>
      <c r="S460" s="215">
        <v>0</v>
      </c>
      <c r="T460" s="216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17" t="s">
        <v>253</v>
      </c>
      <c r="AT460" s="217" t="s">
        <v>145</v>
      </c>
      <c r="AU460" s="217" t="s">
        <v>151</v>
      </c>
      <c r="AY460" s="19" t="s">
        <v>143</v>
      </c>
      <c r="BE460" s="218">
        <f>IF(N460="základní",J460,0)</f>
        <v>0</v>
      </c>
      <c r="BF460" s="218">
        <f>IF(N460="snížená",J460,0)</f>
        <v>0</v>
      </c>
      <c r="BG460" s="218">
        <f>IF(N460="zákl. přenesená",J460,0)</f>
        <v>0</v>
      </c>
      <c r="BH460" s="218">
        <f>IF(N460="sníž. přenesená",J460,0)</f>
        <v>0</v>
      </c>
      <c r="BI460" s="218">
        <f>IF(N460="nulová",J460,0)</f>
        <v>0</v>
      </c>
      <c r="BJ460" s="19" t="s">
        <v>151</v>
      </c>
      <c r="BK460" s="218">
        <f>ROUND(I460*H460,2)</f>
        <v>0</v>
      </c>
      <c r="BL460" s="19" t="s">
        <v>253</v>
      </c>
      <c r="BM460" s="217" t="s">
        <v>676</v>
      </c>
    </row>
    <row r="461" s="2" customFormat="1">
      <c r="A461" s="40"/>
      <c r="B461" s="41"/>
      <c r="C461" s="42"/>
      <c r="D461" s="219" t="s">
        <v>153</v>
      </c>
      <c r="E461" s="42"/>
      <c r="F461" s="220" t="s">
        <v>677</v>
      </c>
      <c r="G461" s="42"/>
      <c r="H461" s="42"/>
      <c r="I461" s="221"/>
      <c r="J461" s="42"/>
      <c r="K461" s="42"/>
      <c r="L461" s="46"/>
      <c r="M461" s="222"/>
      <c r="N461" s="223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153</v>
      </c>
      <c r="AU461" s="19" t="s">
        <v>151</v>
      </c>
    </row>
    <row r="462" s="13" customFormat="1">
      <c r="A462" s="13"/>
      <c r="B462" s="224"/>
      <c r="C462" s="225"/>
      <c r="D462" s="226" t="s">
        <v>155</v>
      </c>
      <c r="E462" s="227" t="s">
        <v>19</v>
      </c>
      <c r="F462" s="228" t="s">
        <v>644</v>
      </c>
      <c r="G462" s="225"/>
      <c r="H462" s="227" t="s">
        <v>19</v>
      </c>
      <c r="I462" s="229"/>
      <c r="J462" s="225"/>
      <c r="K462" s="225"/>
      <c r="L462" s="230"/>
      <c r="M462" s="231"/>
      <c r="N462" s="232"/>
      <c r="O462" s="232"/>
      <c r="P462" s="232"/>
      <c r="Q462" s="232"/>
      <c r="R462" s="232"/>
      <c r="S462" s="232"/>
      <c r="T462" s="23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4" t="s">
        <v>155</v>
      </c>
      <c r="AU462" s="234" t="s">
        <v>151</v>
      </c>
      <c r="AV462" s="13" t="s">
        <v>79</v>
      </c>
      <c r="AW462" s="13" t="s">
        <v>33</v>
      </c>
      <c r="AX462" s="13" t="s">
        <v>71</v>
      </c>
      <c r="AY462" s="234" t="s">
        <v>143</v>
      </c>
    </row>
    <row r="463" s="14" customFormat="1">
      <c r="A463" s="14"/>
      <c r="B463" s="235"/>
      <c r="C463" s="236"/>
      <c r="D463" s="226" t="s">
        <v>155</v>
      </c>
      <c r="E463" s="237" t="s">
        <v>19</v>
      </c>
      <c r="F463" s="238" t="s">
        <v>448</v>
      </c>
      <c r="G463" s="236"/>
      <c r="H463" s="239">
        <v>78.469999999999999</v>
      </c>
      <c r="I463" s="240"/>
      <c r="J463" s="236"/>
      <c r="K463" s="236"/>
      <c r="L463" s="241"/>
      <c r="M463" s="242"/>
      <c r="N463" s="243"/>
      <c r="O463" s="243"/>
      <c r="P463" s="243"/>
      <c r="Q463" s="243"/>
      <c r="R463" s="243"/>
      <c r="S463" s="243"/>
      <c r="T463" s="24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5" t="s">
        <v>155</v>
      </c>
      <c r="AU463" s="245" t="s">
        <v>151</v>
      </c>
      <c r="AV463" s="14" t="s">
        <v>151</v>
      </c>
      <c r="AW463" s="14" t="s">
        <v>33</v>
      </c>
      <c r="AX463" s="14" t="s">
        <v>79</v>
      </c>
      <c r="AY463" s="245" t="s">
        <v>143</v>
      </c>
    </row>
    <row r="464" s="2" customFormat="1" ht="33" customHeight="1">
      <c r="A464" s="40"/>
      <c r="B464" s="41"/>
      <c r="C464" s="206" t="s">
        <v>678</v>
      </c>
      <c r="D464" s="206" t="s">
        <v>145</v>
      </c>
      <c r="E464" s="207" t="s">
        <v>679</v>
      </c>
      <c r="F464" s="208" t="s">
        <v>680</v>
      </c>
      <c r="G464" s="209" t="s">
        <v>148</v>
      </c>
      <c r="H464" s="210">
        <v>29.751000000000001</v>
      </c>
      <c r="I464" s="211"/>
      <c r="J464" s="212">
        <f>ROUND(I464*H464,2)</f>
        <v>0</v>
      </c>
      <c r="K464" s="208" t="s">
        <v>149</v>
      </c>
      <c r="L464" s="46"/>
      <c r="M464" s="213" t="s">
        <v>19</v>
      </c>
      <c r="N464" s="214" t="s">
        <v>43</v>
      </c>
      <c r="O464" s="86"/>
      <c r="P464" s="215">
        <f>O464*H464</f>
        <v>0</v>
      </c>
      <c r="Q464" s="215">
        <v>0</v>
      </c>
      <c r="R464" s="215">
        <f>Q464*H464</f>
        <v>0</v>
      </c>
      <c r="S464" s="215">
        <v>0</v>
      </c>
      <c r="T464" s="216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17" t="s">
        <v>253</v>
      </c>
      <c r="AT464" s="217" t="s">
        <v>145</v>
      </c>
      <c r="AU464" s="217" t="s">
        <v>151</v>
      </c>
      <c r="AY464" s="19" t="s">
        <v>143</v>
      </c>
      <c r="BE464" s="218">
        <f>IF(N464="základní",J464,0)</f>
        <v>0</v>
      </c>
      <c r="BF464" s="218">
        <f>IF(N464="snížená",J464,0)</f>
        <v>0</v>
      </c>
      <c r="BG464" s="218">
        <f>IF(N464="zákl. přenesená",J464,0)</f>
        <v>0</v>
      </c>
      <c r="BH464" s="218">
        <f>IF(N464="sníž. přenesená",J464,0)</f>
        <v>0</v>
      </c>
      <c r="BI464" s="218">
        <f>IF(N464="nulová",J464,0)</f>
        <v>0</v>
      </c>
      <c r="BJ464" s="19" t="s">
        <v>151</v>
      </c>
      <c r="BK464" s="218">
        <f>ROUND(I464*H464,2)</f>
        <v>0</v>
      </c>
      <c r="BL464" s="19" t="s">
        <v>253</v>
      </c>
      <c r="BM464" s="217" t="s">
        <v>681</v>
      </c>
    </row>
    <row r="465" s="2" customFormat="1">
      <c r="A465" s="40"/>
      <c r="B465" s="41"/>
      <c r="C465" s="42"/>
      <c r="D465" s="219" t="s">
        <v>153</v>
      </c>
      <c r="E465" s="42"/>
      <c r="F465" s="220" t="s">
        <v>682</v>
      </c>
      <c r="G465" s="42"/>
      <c r="H465" s="42"/>
      <c r="I465" s="221"/>
      <c r="J465" s="42"/>
      <c r="K465" s="42"/>
      <c r="L465" s="46"/>
      <c r="M465" s="222"/>
      <c r="N465" s="223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153</v>
      </c>
      <c r="AU465" s="19" t="s">
        <v>151</v>
      </c>
    </row>
    <row r="466" s="2" customFormat="1">
      <c r="A466" s="40"/>
      <c r="B466" s="41"/>
      <c r="C466" s="42"/>
      <c r="D466" s="226" t="s">
        <v>213</v>
      </c>
      <c r="E466" s="42"/>
      <c r="F466" s="257" t="s">
        <v>503</v>
      </c>
      <c r="G466" s="42"/>
      <c r="H466" s="42"/>
      <c r="I466" s="221"/>
      <c r="J466" s="42"/>
      <c r="K466" s="42"/>
      <c r="L466" s="46"/>
      <c r="M466" s="222"/>
      <c r="N466" s="223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213</v>
      </c>
      <c r="AU466" s="19" t="s">
        <v>151</v>
      </c>
    </row>
    <row r="467" s="13" customFormat="1">
      <c r="A467" s="13"/>
      <c r="B467" s="224"/>
      <c r="C467" s="225"/>
      <c r="D467" s="226" t="s">
        <v>155</v>
      </c>
      <c r="E467" s="227" t="s">
        <v>19</v>
      </c>
      <c r="F467" s="228" t="s">
        <v>504</v>
      </c>
      <c r="G467" s="225"/>
      <c r="H467" s="227" t="s">
        <v>19</v>
      </c>
      <c r="I467" s="229"/>
      <c r="J467" s="225"/>
      <c r="K467" s="225"/>
      <c r="L467" s="230"/>
      <c r="M467" s="231"/>
      <c r="N467" s="232"/>
      <c r="O467" s="232"/>
      <c r="P467" s="232"/>
      <c r="Q467" s="232"/>
      <c r="R467" s="232"/>
      <c r="S467" s="232"/>
      <c r="T467" s="23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34" t="s">
        <v>155</v>
      </c>
      <c r="AU467" s="234" t="s">
        <v>151</v>
      </c>
      <c r="AV467" s="13" t="s">
        <v>79</v>
      </c>
      <c r="AW467" s="13" t="s">
        <v>33</v>
      </c>
      <c r="AX467" s="13" t="s">
        <v>71</v>
      </c>
      <c r="AY467" s="234" t="s">
        <v>143</v>
      </c>
    </row>
    <row r="468" s="13" customFormat="1">
      <c r="A468" s="13"/>
      <c r="B468" s="224"/>
      <c r="C468" s="225"/>
      <c r="D468" s="226" t="s">
        <v>155</v>
      </c>
      <c r="E468" s="227" t="s">
        <v>19</v>
      </c>
      <c r="F468" s="228" t="s">
        <v>169</v>
      </c>
      <c r="G468" s="225"/>
      <c r="H468" s="227" t="s">
        <v>19</v>
      </c>
      <c r="I468" s="229"/>
      <c r="J468" s="225"/>
      <c r="K468" s="225"/>
      <c r="L468" s="230"/>
      <c r="M468" s="231"/>
      <c r="N468" s="232"/>
      <c r="O468" s="232"/>
      <c r="P468" s="232"/>
      <c r="Q468" s="232"/>
      <c r="R468" s="232"/>
      <c r="S468" s="232"/>
      <c r="T468" s="23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34" t="s">
        <v>155</v>
      </c>
      <c r="AU468" s="234" t="s">
        <v>151</v>
      </c>
      <c r="AV468" s="13" t="s">
        <v>79</v>
      </c>
      <c r="AW468" s="13" t="s">
        <v>33</v>
      </c>
      <c r="AX468" s="13" t="s">
        <v>71</v>
      </c>
      <c r="AY468" s="234" t="s">
        <v>143</v>
      </c>
    </row>
    <row r="469" s="14" customFormat="1">
      <c r="A469" s="14"/>
      <c r="B469" s="235"/>
      <c r="C469" s="236"/>
      <c r="D469" s="226" t="s">
        <v>155</v>
      </c>
      <c r="E469" s="237" t="s">
        <v>19</v>
      </c>
      <c r="F469" s="238" t="s">
        <v>505</v>
      </c>
      <c r="G469" s="236"/>
      <c r="H469" s="239">
        <v>29.751000000000001</v>
      </c>
      <c r="I469" s="240"/>
      <c r="J469" s="236"/>
      <c r="K469" s="236"/>
      <c r="L469" s="241"/>
      <c r="M469" s="242"/>
      <c r="N469" s="243"/>
      <c r="O469" s="243"/>
      <c r="P469" s="243"/>
      <c r="Q469" s="243"/>
      <c r="R469" s="243"/>
      <c r="S469" s="243"/>
      <c r="T469" s="24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45" t="s">
        <v>155</v>
      </c>
      <c r="AU469" s="245" t="s">
        <v>151</v>
      </c>
      <c r="AV469" s="14" t="s">
        <v>151</v>
      </c>
      <c r="AW469" s="14" t="s">
        <v>33</v>
      </c>
      <c r="AX469" s="14" t="s">
        <v>79</v>
      </c>
      <c r="AY469" s="245" t="s">
        <v>143</v>
      </c>
    </row>
    <row r="470" s="2" customFormat="1" ht="24.15" customHeight="1">
      <c r="A470" s="40"/>
      <c r="B470" s="41"/>
      <c r="C470" s="258" t="s">
        <v>683</v>
      </c>
      <c r="D470" s="258" t="s">
        <v>217</v>
      </c>
      <c r="E470" s="259" t="s">
        <v>684</v>
      </c>
      <c r="F470" s="260" t="s">
        <v>685</v>
      </c>
      <c r="G470" s="261" t="s">
        <v>148</v>
      </c>
      <c r="H470" s="262">
        <v>31.239000000000001</v>
      </c>
      <c r="I470" s="263"/>
      <c r="J470" s="264">
        <f>ROUND(I470*H470,2)</f>
        <v>0</v>
      </c>
      <c r="K470" s="260" t="s">
        <v>439</v>
      </c>
      <c r="L470" s="265"/>
      <c r="M470" s="266" t="s">
        <v>19</v>
      </c>
      <c r="N470" s="267" t="s">
        <v>43</v>
      </c>
      <c r="O470" s="86"/>
      <c r="P470" s="215">
        <f>O470*H470</f>
        <v>0</v>
      </c>
      <c r="Q470" s="215">
        <v>0.001</v>
      </c>
      <c r="R470" s="215">
        <f>Q470*H470</f>
        <v>0.031239000000000003</v>
      </c>
      <c r="S470" s="215">
        <v>0</v>
      </c>
      <c r="T470" s="216">
        <f>S470*H470</f>
        <v>0</v>
      </c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R470" s="217" t="s">
        <v>363</v>
      </c>
      <c r="AT470" s="217" t="s">
        <v>217</v>
      </c>
      <c r="AU470" s="217" t="s">
        <v>151</v>
      </c>
      <c r="AY470" s="19" t="s">
        <v>143</v>
      </c>
      <c r="BE470" s="218">
        <f>IF(N470="základní",J470,0)</f>
        <v>0</v>
      </c>
      <c r="BF470" s="218">
        <f>IF(N470="snížená",J470,0)</f>
        <v>0</v>
      </c>
      <c r="BG470" s="218">
        <f>IF(N470="zákl. přenesená",J470,0)</f>
        <v>0</v>
      </c>
      <c r="BH470" s="218">
        <f>IF(N470="sníž. přenesená",J470,0)</f>
        <v>0</v>
      </c>
      <c r="BI470" s="218">
        <f>IF(N470="nulová",J470,0)</f>
        <v>0</v>
      </c>
      <c r="BJ470" s="19" t="s">
        <v>151</v>
      </c>
      <c r="BK470" s="218">
        <f>ROUND(I470*H470,2)</f>
        <v>0</v>
      </c>
      <c r="BL470" s="19" t="s">
        <v>253</v>
      </c>
      <c r="BM470" s="217" t="s">
        <v>686</v>
      </c>
    </row>
    <row r="471" s="14" customFormat="1">
      <c r="A471" s="14"/>
      <c r="B471" s="235"/>
      <c r="C471" s="236"/>
      <c r="D471" s="226" t="s">
        <v>155</v>
      </c>
      <c r="E471" s="236"/>
      <c r="F471" s="238" t="s">
        <v>687</v>
      </c>
      <c r="G471" s="236"/>
      <c r="H471" s="239">
        <v>31.239000000000001</v>
      </c>
      <c r="I471" s="240"/>
      <c r="J471" s="236"/>
      <c r="K471" s="236"/>
      <c r="L471" s="241"/>
      <c r="M471" s="242"/>
      <c r="N471" s="243"/>
      <c r="O471" s="243"/>
      <c r="P471" s="243"/>
      <c r="Q471" s="243"/>
      <c r="R471" s="243"/>
      <c r="S471" s="243"/>
      <c r="T471" s="24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45" t="s">
        <v>155</v>
      </c>
      <c r="AU471" s="245" t="s">
        <v>151</v>
      </c>
      <c r="AV471" s="14" t="s">
        <v>151</v>
      </c>
      <c r="AW471" s="14" t="s">
        <v>4</v>
      </c>
      <c r="AX471" s="14" t="s">
        <v>79</v>
      </c>
      <c r="AY471" s="245" t="s">
        <v>143</v>
      </c>
    </row>
    <row r="472" s="2" customFormat="1" ht="33" customHeight="1">
      <c r="A472" s="40"/>
      <c r="B472" s="41"/>
      <c r="C472" s="206" t="s">
        <v>688</v>
      </c>
      <c r="D472" s="206" t="s">
        <v>145</v>
      </c>
      <c r="E472" s="207" t="s">
        <v>689</v>
      </c>
      <c r="F472" s="208" t="s">
        <v>690</v>
      </c>
      <c r="G472" s="209" t="s">
        <v>148</v>
      </c>
      <c r="H472" s="210">
        <v>247.04400000000001</v>
      </c>
      <c r="I472" s="211"/>
      <c r="J472" s="212">
        <f>ROUND(I472*H472,2)</f>
        <v>0</v>
      </c>
      <c r="K472" s="208" t="s">
        <v>149</v>
      </c>
      <c r="L472" s="46"/>
      <c r="M472" s="213" t="s">
        <v>19</v>
      </c>
      <c r="N472" s="214" t="s">
        <v>43</v>
      </c>
      <c r="O472" s="86"/>
      <c r="P472" s="215">
        <f>O472*H472</f>
        <v>0</v>
      </c>
      <c r="Q472" s="215">
        <v>0</v>
      </c>
      <c r="R472" s="215">
        <f>Q472*H472</f>
        <v>0</v>
      </c>
      <c r="S472" s="215">
        <v>0</v>
      </c>
      <c r="T472" s="216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7" t="s">
        <v>253</v>
      </c>
      <c r="AT472" s="217" t="s">
        <v>145</v>
      </c>
      <c r="AU472" s="217" t="s">
        <v>151</v>
      </c>
      <c r="AY472" s="19" t="s">
        <v>143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9" t="s">
        <v>151</v>
      </c>
      <c r="BK472" s="218">
        <f>ROUND(I472*H472,2)</f>
        <v>0</v>
      </c>
      <c r="BL472" s="19" t="s">
        <v>253</v>
      </c>
      <c r="BM472" s="217" t="s">
        <v>691</v>
      </c>
    </row>
    <row r="473" s="2" customFormat="1">
      <c r="A473" s="40"/>
      <c r="B473" s="41"/>
      <c r="C473" s="42"/>
      <c r="D473" s="219" t="s">
        <v>153</v>
      </c>
      <c r="E473" s="42"/>
      <c r="F473" s="220" t="s">
        <v>692</v>
      </c>
      <c r="G473" s="42"/>
      <c r="H473" s="42"/>
      <c r="I473" s="221"/>
      <c r="J473" s="42"/>
      <c r="K473" s="42"/>
      <c r="L473" s="46"/>
      <c r="M473" s="222"/>
      <c r="N473" s="223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153</v>
      </c>
      <c r="AU473" s="19" t="s">
        <v>151</v>
      </c>
    </row>
    <row r="474" s="2" customFormat="1">
      <c r="A474" s="40"/>
      <c r="B474" s="41"/>
      <c r="C474" s="42"/>
      <c r="D474" s="226" t="s">
        <v>213</v>
      </c>
      <c r="E474" s="42"/>
      <c r="F474" s="257" t="s">
        <v>503</v>
      </c>
      <c r="G474" s="42"/>
      <c r="H474" s="42"/>
      <c r="I474" s="221"/>
      <c r="J474" s="42"/>
      <c r="K474" s="42"/>
      <c r="L474" s="46"/>
      <c r="M474" s="222"/>
      <c r="N474" s="223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213</v>
      </c>
      <c r="AU474" s="19" t="s">
        <v>151</v>
      </c>
    </row>
    <row r="475" s="13" customFormat="1">
      <c r="A475" s="13"/>
      <c r="B475" s="224"/>
      <c r="C475" s="225"/>
      <c r="D475" s="226" t="s">
        <v>155</v>
      </c>
      <c r="E475" s="227" t="s">
        <v>19</v>
      </c>
      <c r="F475" s="228" t="s">
        <v>693</v>
      </c>
      <c r="G475" s="225"/>
      <c r="H475" s="227" t="s">
        <v>19</v>
      </c>
      <c r="I475" s="229"/>
      <c r="J475" s="225"/>
      <c r="K475" s="225"/>
      <c r="L475" s="230"/>
      <c r="M475" s="231"/>
      <c r="N475" s="232"/>
      <c r="O475" s="232"/>
      <c r="P475" s="232"/>
      <c r="Q475" s="232"/>
      <c r="R475" s="232"/>
      <c r="S475" s="232"/>
      <c r="T475" s="23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4" t="s">
        <v>155</v>
      </c>
      <c r="AU475" s="234" t="s">
        <v>151</v>
      </c>
      <c r="AV475" s="13" t="s">
        <v>79</v>
      </c>
      <c r="AW475" s="13" t="s">
        <v>33</v>
      </c>
      <c r="AX475" s="13" t="s">
        <v>71</v>
      </c>
      <c r="AY475" s="234" t="s">
        <v>143</v>
      </c>
    </row>
    <row r="476" s="14" customFormat="1">
      <c r="A476" s="14"/>
      <c r="B476" s="235"/>
      <c r="C476" s="236"/>
      <c r="D476" s="226" t="s">
        <v>155</v>
      </c>
      <c r="E476" s="237" t="s">
        <v>19</v>
      </c>
      <c r="F476" s="238" t="s">
        <v>694</v>
      </c>
      <c r="G476" s="236"/>
      <c r="H476" s="239">
        <v>247.04400000000001</v>
      </c>
      <c r="I476" s="240"/>
      <c r="J476" s="236"/>
      <c r="K476" s="236"/>
      <c r="L476" s="241"/>
      <c r="M476" s="242"/>
      <c r="N476" s="243"/>
      <c r="O476" s="243"/>
      <c r="P476" s="243"/>
      <c r="Q476" s="243"/>
      <c r="R476" s="243"/>
      <c r="S476" s="243"/>
      <c r="T476" s="24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45" t="s">
        <v>155</v>
      </c>
      <c r="AU476" s="245" t="s">
        <v>151</v>
      </c>
      <c r="AV476" s="14" t="s">
        <v>151</v>
      </c>
      <c r="AW476" s="14" t="s">
        <v>33</v>
      </c>
      <c r="AX476" s="14" t="s">
        <v>79</v>
      </c>
      <c r="AY476" s="245" t="s">
        <v>143</v>
      </c>
    </row>
    <row r="477" s="2" customFormat="1" ht="24.15" customHeight="1">
      <c r="A477" s="40"/>
      <c r="B477" s="41"/>
      <c r="C477" s="258" t="s">
        <v>695</v>
      </c>
      <c r="D477" s="258" t="s">
        <v>217</v>
      </c>
      <c r="E477" s="259" t="s">
        <v>696</v>
      </c>
      <c r="F477" s="260" t="s">
        <v>697</v>
      </c>
      <c r="G477" s="261" t="s">
        <v>148</v>
      </c>
      <c r="H477" s="262">
        <v>259.39600000000002</v>
      </c>
      <c r="I477" s="263"/>
      <c r="J477" s="264">
        <f>ROUND(I477*H477,2)</f>
        <v>0</v>
      </c>
      <c r="K477" s="260" t="s">
        <v>439</v>
      </c>
      <c r="L477" s="265"/>
      <c r="M477" s="266" t="s">
        <v>19</v>
      </c>
      <c r="N477" s="267" t="s">
        <v>43</v>
      </c>
      <c r="O477" s="86"/>
      <c r="P477" s="215">
        <f>O477*H477</f>
        <v>0</v>
      </c>
      <c r="Q477" s="215">
        <v>0.001</v>
      </c>
      <c r="R477" s="215">
        <f>Q477*H477</f>
        <v>0.25939600000000002</v>
      </c>
      <c r="S477" s="215">
        <v>0</v>
      </c>
      <c r="T477" s="216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17" t="s">
        <v>363</v>
      </c>
      <c r="AT477" s="217" t="s">
        <v>217</v>
      </c>
      <c r="AU477" s="217" t="s">
        <v>151</v>
      </c>
      <c r="AY477" s="19" t="s">
        <v>143</v>
      </c>
      <c r="BE477" s="218">
        <f>IF(N477="základní",J477,0)</f>
        <v>0</v>
      </c>
      <c r="BF477" s="218">
        <f>IF(N477="snížená",J477,0)</f>
        <v>0</v>
      </c>
      <c r="BG477" s="218">
        <f>IF(N477="zákl. přenesená",J477,0)</f>
        <v>0</v>
      </c>
      <c r="BH477" s="218">
        <f>IF(N477="sníž. přenesená",J477,0)</f>
        <v>0</v>
      </c>
      <c r="BI477" s="218">
        <f>IF(N477="nulová",J477,0)</f>
        <v>0</v>
      </c>
      <c r="BJ477" s="19" t="s">
        <v>151</v>
      </c>
      <c r="BK477" s="218">
        <f>ROUND(I477*H477,2)</f>
        <v>0</v>
      </c>
      <c r="BL477" s="19" t="s">
        <v>253</v>
      </c>
      <c r="BM477" s="217" t="s">
        <v>698</v>
      </c>
    </row>
    <row r="478" s="14" customFormat="1">
      <c r="A478" s="14"/>
      <c r="B478" s="235"/>
      <c r="C478" s="236"/>
      <c r="D478" s="226" t="s">
        <v>155</v>
      </c>
      <c r="E478" s="236"/>
      <c r="F478" s="238" t="s">
        <v>699</v>
      </c>
      <c r="G478" s="236"/>
      <c r="H478" s="239">
        <v>259.39600000000002</v>
      </c>
      <c r="I478" s="240"/>
      <c r="J478" s="236"/>
      <c r="K478" s="236"/>
      <c r="L478" s="241"/>
      <c r="M478" s="242"/>
      <c r="N478" s="243"/>
      <c r="O478" s="243"/>
      <c r="P478" s="243"/>
      <c r="Q478" s="243"/>
      <c r="R478" s="243"/>
      <c r="S478" s="243"/>
      <c r="T478" s="24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5" t="s">
        <v>155</v>
      </c>
      <c r="AU478" s="245" t="s">
        <v>151</v>
      </c>
      <c r="AV478" s="14" t="s">
        <v>151</v>
      </c>
      <c r="AW478" s="14" t="s">
        <v>4</v>
      </c>
      <c r="AX478" s="14" t="s">
        <v>79</v>
      </c>
      <c r="AY478" s="245" t="s">
        <v>143</v>
      </c>
    </row>
    <row r="479" s="2" customFormat="1" ht="49.05" customHeight="1">
      <c r="A479" s="40"/>
      <c r="B479" s="41"/>
      <c r="C479" s="206" t="s">
        <v>700</v>
      </c>
      <c r="D479" s="206" t="s">
        <v>145</v>
      </c>
      <c r="E479" s="207" t="s">
        <v>701</v>
      </c>
      <c r="F479" s="208" t="s">
        <v>702</v>
      </c>
      <c r="G479" s="209" t="s">
        <v>220</v>
      </c>
      <c r="H479" s="210">
        <v>2.238</v>
      </c>
      <c r="I479" s="211"/>
      <c r="J479" s="212">
        <f>ROUND(I479*H479,2)</f>
        <v>0</v>
      </c>
      <c r="K479" s="208" t="s">
        <v>149</v>
      </c>
      <c r="L479" s="46"/>
      <c r="M479" s="213" t="s">
        <v>19</v>
      </c>
      <c r="N479" s="214" t="s">
        <v>43</v>
      </c>
      <c r="O479" s="86"/>
      <c r="P479" s="215">
        <f>O479*H479</f>
        <v>0</v>
      </c>
      <c r="Q479" s="215">
        <v>0</v>
      </c>
      <c r="R479" s="215">
        <f>Q479*H479</f>
        <v>0</v>
      </c>
      <c r="S479" s="215">
        <v>0</v>
      </c>
      <c r="T479" s="216">
        <f>S479*H479</f>
        <v>0</v>
      </c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R479" s="217" t="s">
        <v>253</v>
      </c>
      <c r="AT479" s="217" t="s">
        <v>145</v>
      </c>
      <c r="AU479" s="217" t="s">
        <v>151</v>
      </c>
      <c r="AY479" s="19" t="s">
        <v>143</v>
      </c>
      <c r="BE479" s="218">
        <f>IF(N479="základní",J479,0)</f>
        <v>0</v>
      </c>
      <c r="BF479" s="218">
        <f>IF(N479="snížená",J479,0)</f>
        <v>0</v>
      </c>
      <c r="BG479" s="218">
        <f>IF(N479="zákl. přenesená",J479,0)</f>
        <v>0</v>
      </c>
      <c r="BH479" s="218">
        <f>IF(N479="sníž. přenesená",J479,0)</f>
        <v>0</v>
      </c>
      <c r="BI479" s="218">
        <f>IF(N479="nulová",J479,0)</f>
        <v>0</v>
      </c>
      <c r="BJ479" s="19" t="s">
        <v>151</v>
      </c>
      <c r="BK479" s="218">
        <f>ROUND(I479*H479,2)</f>
        <v>0</v>
      </c>
      <c r="BL479" s="19" t="s">
        <v>253</v>
      </c>
      <c r="BM479" s="217" t="s">
        <v>703</v>
      </c>
    </row>
    <row r="480" s="2" customFormat="1">
      <c r="A480" s="40"/>
      <c r="B480" s="41"/>
      <c r="C480" s="42"/>
      <c r="D480" s="219" t="s">
        <v>153</v>
      </c>
      <c r="E480" s="42"/>
      <c r="F480" s="220" t="s">
        <v>704</v>
      </c>
      <c r="G480" s="42"/>
      <c r="H480" s="42"/>
      <c r="I480" s="221"/>
      <c r="J480" s="42"/>
      <c r="K480" s="42"/>
      <c r="L480" s="46"/>
      <c r="M480" s="222"/>
      <c r="N480" s="223"/>
      <c r="O480" s="86"/>
      <c r="P480" s="86"/>
      <c r="Q480" s="86"/>
      <c r="R480" s="86"/>
      <c r="S480" s="86"/>
      <c r="T480" s="87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T480" s="19" t="s">
        <v>153</v>
      </c>
      <c r="AU480" s="19" t="s">
        <v>151</v>
      </c>
    </row>
    <row r="481" s="12" customFormat="1" ht="22.8" customHeight="1">
      <c r="A481" s="12"/>
      <c r="B481" s="190"/>
      <c r="C481" s="191"/>
      <c r="D481" s="192" t="s">
        <v>70</v>
      </c>
      <c r="E481" s="204" t="s">
        <v>705</v>
      </c>
      <c r="F481" s="204" t="s">
        <v>706</v>
      </c>
      <c r="G481" s="191"/>
      <c r="H481" s="191"/>
      <c r="I481" s="194"/>
      <c r="J481" s="205">
        <f>BK481</f>
        <v>0</v>
      </c>
      <c r="K481" s="191"/>
      <c r="L481" s="196"/>
      <c r="M481" s="197"/>
      <c r="N481" s="198"/>
      <c r="O481" s="198"/>
      <c r="P481" s="199">
        <f>SUM(P482:P542)</f>
        <v>0</v>
      </c>
      <c r="Q481" s="198"/>
      <c r="R481" s="199">
        <f>SUM(R482:R542)</f>
        <v>6.9676287700800001</v>
      </c>
      <c r="S481" s="198"/>
      <c r="T481" s="200">
        <f>SUM(T482:T542)</f>
        <v>67.481297600000005</v>
      </c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R481" s="201" t="s">
        <v>151</v>
      </c>
      <c r="AT481" s="202" t="s">
        <v>70</v>
      </c>
      <c r="AU481" s="202" t="s">
        <v>79</v>
      </c>
      <c r="AY481" s="201" t="s">
        <v>143</v>
      </c>
      <c r="BK481" s="203">
        <f>SUM(BK482:BK542)</f>
        <v>0</v>
      </c>
    </row>
    <row r="482" s="2" customFormat="1" ht="37.8" customHeight="1">
      <c r="A482" s="40"/>
      <c r="B482" s="41"/>
      <c r="C482" s="206" t="s">
        <v>707</v>
      </c>
      <c r="D482" s="206" t="s">
        <v>145</v>
      </c>
      <c r="E482" s="207" t="s">
        <v>708</v>
      </c>
      <c r="F482" s="208" t="s">
        <v>709</v>
      </c>
      <c r="G482" s="209" t="s">
        <v>148</v>
      </c>
      <c r="H482" s="210">
        <v>636.01599999999996</v>
      </c>
      <c r="I482" s="211"/>
      <c r="J482" s="212">
        <f>ROUND(I482*H482,2)</f>
        <v>0</v>
      </c>
      <c r="K482" s="208" t="s">
        <v>149</v>
      </c>
      <c r="L482" s="46"/>
      <c r="M482" s="213" t="s">
        <v>19</v>
      </c>
      <c r="N482" s="214" t="s">
        <v>43</v>
      </c>
      <c r="O482" s="86"/>
      <c r="P482" s="215">
        <f>O482*H482</f>
        <v>0</v>
      </c>
      <c r="Q482" s="215">
        <v>0</v>
      </c>
      <c r="R482" s="215">
        <f>Q482*H482</f>
        <v>0</v>
      </c>
      <c r="S482" s="215">
        <v>0.002</v>
      </c>
      <c r="T482" s="216">
        <f>S482*H482</f>
        <v>1.2720320000000001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17" t="s">
        <v>253</v>
      </c>
      <c r="AT482" s="217" t="s">
        <v>145</v>
      </c>
      <c r="AU482" s="217" t="s">
        <v>151</v>
      </c>
      <c r="AY482" s="19" t="s">
        <v>143</v>
      </c>
      <c r="BE482" s="218">
        <f>IF(N482="základní",J482,0)</f>
        <v>0</v>
      </c>
      <c r="BF482" s="218">
        <f>IF(N482="snížená",J482,0)</f>
        <v>0</v>
      </c>
      <c r="BG482" s="218">
        <f>IF(N482="zákl. přenesená",J482,0)</f>
        <v>0</v>
      </c>
      <c r="BH482" s="218">
        <f>IF(N482="sníž. přenesená",J482,0)</f>
        <v>0</v>
      </c>
      <c r="BI482" s="218">
        <f>IF(N482="nulová",J482,0)</f>
        <v>0</v>
      </c>
      <c r="BJ482" s="19" t="s">
        <v>151</v>
      </c>
      <c r="BK482" s="218">
        <f>ROUND(I482*H482,2)</f>
        <v>0</v>
      </c>
      <c r="BL482" s="19" t="s">
        <v>253</v>
      </c>
      <c r="BM482" s="217" t="s">
        <v>710</v>
      </c>
    </row>
    <row r="483" s="2" customFormat="1">
      <c r="A483" s="40"/>
      <c r="B483" s="41"/>
      <c r="C483" s="42"/>
      <c r="D483" s="219" t="s">
        <v>153</v>
      </c>
      <c r="E483" s="42"/>
      <c r="F483" s="220" t="s">
        <v>711</v>
      </c>
      <c r="G483" s="42"/>
      <c r="H483" s="42"/>
      <c r="I483" s="221"/>
      <c r="J483" s="42"/>
      <c r="K483" s="42"/>
      <c r="L483" s="46"/>
      <c r="M483" s="222"/>
      <c r="N483" s="223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153</v>
      </c>
      <c r="AU483" s="19" t="s">
        <v>151</v>
      </c>
    </row>
    <row r="484" s="2" customFormat="1" ht="37.8" customHeight="1">
      <c r="A484" s="40"/>
      <c r="B484" s="41"/>
      <c r="C484" s="206" t="s">
        <v>712</v>
      </c>
      <c r="D484" s="206" t="s">
        <v>145</v>
      </c>
      <c r="E484" s="207" t="s">
        <v>713</v>
      </c>
      <c r="F484" s="208" t="s">
        <v>714</v>
      </c>
      <c r="G484" s="209" t="s">
        <v>148</v>
      </c>
      <c r="H484" s="210">
        <v>636.01599999999996</v>
      </c>
      <c r="I484" s="211"/>
      <c r="J484" s="212">
        <f>ROUND(I484*H484,2)</f>
        <v>0</v>
      </c>
      <c r="K484" s="208" t="s">
        <v>149</v>
      </c>
      <c r="L484" s="46"/>
      <c r="M484" s="213" t="s">
        <v>19</v>
      </c>
      <c r="N484" s="214" t="s">
        <v>43</v>
      </c>
      <c r="O484" s="86"/>
      <c r="P484" s="215">
        <f>O484*H484</f>
        <v>0</v>
      </c>
      <c r="Q484" s="215">
        <v>0</v>
      </c>
      <c r="R484" s="215">
        <f>Q484*H484</f>
        <v>0</v>
      </c>
      <c r="S484" s="215">
        <v>0</v>
      </c>
      <c r="T484" s="216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17" t="s">
        <v>253</v>
      </c>
      <c r="AT484" s="217" t="s">
        <v>145</v>
      </c>
      <c r="AU484" s="217" t="s">
        <v>151</v>
      </c>
      <c r="AY484" s="19" t="s">
        <v>143</v>
      </c>
      <c r="BE484" s="218">
        <f>IF(N484="základní",J484,0)</f>
        <v>0</v>
      </c>
      <c r="BF484" s="218">
        <f>IF(N484="snížená",J484,0)</f>
        <v>0</v>
      </c>
      <c r="BG484" s="218">
        <f>IF(N484="zákl. přenesená",J484,0)</f>
        <v>0</v>
      </c>
      <c r="BH484" s="218">
        <f>IF(N484="sníž. přenesená",J484,0)</f>
        <v>0</v>
      </c>
      <c r="BI484" s="218">
        <f>IF(N484="nulová",J484,0)</f>
        <v>0</v>
      </c>
      <c r="BJ484" s="19" t="s">
        <v>151</v>
      </c>
      <c r="BK484" s="218">
        <f>ROUND(I484*H484,2)</f>
        <v>0</v>
      </c>
      <c r="BL484" s="19" t="s">
        <v>253</v>
      </c>
      <c r="BM484" s="217" t="s">
        <v>715</v>
      </c>
    </row>
    <row r="485" s="2" customFormat="1">
      <c r="A485" s="40"/>
      <c r="B485" s="41"/>
      <c r="C485" s="42"/>
      <c r="D485" s="219" t="s">
        <v>153</v>
      </c>
      <c r="E485" s="42"/>
      <c r="F485" s="220" t="s">
        <v>716</v>
      </c>
      <c r="G485" s="42"/>
      <c r="H485" s="42"/>
      <c r="I485" s="221"/>
      <c r="J485" s="42"/>
      <c r="K485" s="42"/>
      <c r="L485" s="46"/>
      <c r="M485" s="222"/>
      <c r="N485" s="223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153</v>
      </c>
      <c r="AU485" s="19" t="s">
        <v>151</v>
      </c>
    </row>
    <row r="486" s="2" customFormat="1" ht="16.5" customHeight="1">
      <c r="A486" s="40"/>
      <c r="B486" s="41"/>
      <c r="C486" s="258" t="s">
        <v>717</v>
      </c>
      <c r="D486" s="258" t="s">
        <v>217</v>
      </c>
      <c r="E486" s="259" t="s">
        <v>646</v>
      </c>
      <c r="F486" s="260" t="s">
        <v>647</v>
      </c>
      <c r="G486" s="261" t="s">
        <v>220</v>
      </c>
      <c r="H486" s="262">
        <v>0.20399999999999999</v>
      </c>
      <c r="I486" s="263"/>
      <c r="J486" s="264">
        <f>ROUND(I486*H486,2)</f>
        <v>0</v>
      </c>
      <c r="K486" s="260" t="s">
        <v>149</v>
      </c>
      <c r="L486" s="265"/>
      <c r="M486" s="266" t="s">
        <v>19</v>
      </c>
      <c r="N486" s="267" t="s">
        <v>43</v>
      </c>
      <c r="O486" s="86"/>
      <c r="P486" s="215">
        <f>O486*H486</f>
        <v>0</v>
      </c>
      <c r="Q486" s="215">
        <v>1</v>
      </c>
      <c r="R486" s="215">
        <f>Q486*H486</f>
        <v>0.20399999999999999</v>
      </c>
      <c r="S486" s="215">
        <v>0</v>
      </c>
      <c r="T486" s="216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17" t="s">
        <v>363</v>
      </c>
      <c r="AT486" s="217" t="s">
        <v>217</v>
      </c>
      <c r="AU486" s="217" t="s">
        <v>151</v>
      </c>
      <c r="AY486" s="19" t="s">
        <v>143</v>
      </c>
      <c r="BE486" s="218">
        <f>IF(N486="základní",J486,0)</f>
        <v>0</v>
      </c>
      <c r="BF486" s="218">
        <f>IF(N486="snížená",J486,0)</f>
        <v>0</v>
      </c>
      <c r="BG486" s="218">
        <f>IF(N486="zákl. přenesená",J486,0)</f>
        <v>0</v>
      </c>
      <c r="BH486" s="218">
        <f>IF(N486="sníž. přenesená",J486,0)</f>
        <v>0</v>
      </c>
      <c r="BI486" s="218">
        <f>IF(N486="nulová",J486,0)</f>
        <v>0</v>
      </c>
      <c r="BJ486" s="19" t="s">
        <v>151</v>
      </c>
      <c r="BK486" s="218">
        <f>ROUND(I486*H486,2)</f>
        <v>0</v>
      </c>
      <c r="BL486" s="19" t="s">
        <v>253</v>
      </c>
      <c r="BM486" s="217" t="s">
        <v>718</v>
      </c>
    </row>
    <row r="487" s="14" customFormat="1">
      <c r="A487" s="14"/>
      <c r="B487" s="235"/>
      <c r="C487" s="236"/>
      <c r="D487" s="226" t="s">
        <v>155</v>
      </c>
      <c r="E487" s="236"/>
      <c r="F487" s="238" t="s">
        <v>719</v>
      </c>
      <c r="G487" s="236"/>
      <c r="H487" s="239">
        <v>0.20399999999999999</v>
      </c>
      <c r="I487" s="240"/>
      <c r="J487" s="236"/>
      <c r="K487" s="236"/>
      <c r="L487" s="241"/>
      <c r="M487" s="242"/>
      <c r="N487" s="243"/>
      <c r="O487" s="243"/>
      <c r="P487" s="243"/>
      <c r="Q487" s="243"/>
      <c r="R487" s="243"/>
      <c r="S487" s="243"/>
      <c r="T487" s="24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5" t="s">
        <v>155</v>
      </c>
      <c r="AU487" s="245" t="s">
        <v>151</v>
      </c>
      <c r="AV487" s="14" t="s">
        <v>151</v>
      </c>
      <c r="AW487" s="14" t="s">
        <v>4</v>
      </c>
      <c r="AX487" s="14" t="s">
        <v>79</v>
      </c>
      <c r="AY487" s="245" t="s">
        <v>143</v>
      </c>
    </row>
    <row r="488" s="2" customFormat="1" ht="33" customHeight="1">
      <c r="A488" s="40"/>
      <c r="B488" s="41"/>
      <c r="C488" s="206" t="s">
        <v>720</v>
      </c>
      <c r="D488" s="206" t="s">
        <v>145</v>
      </c>
      <c r="E488" s="207" t="s">
        <v>721</v>
      </c>
      <c r="F488" s="208" t="s">
        <v>722</v>
      </c>
      <c r="G488" s="209" t="s">
        <v>148</v>
      </c>
      <c r="H488" s="210">
        <v>636.01599999999996</v>
      </c>
      <c r="I488" s="211"/>
      <c r="J488" s="212">
        <f>ROUND(I488*H488,2)</f>
        <v>0</v>
      </c>
      <c r="K488" s="208" t="s">
        <v>149</v>
      </c>
      <c r="L488" s="46"/>
      <c r="M488" s="213" t="s">
        <v>19</v>
      </c>
      <c r="N488" s="214" t="s">
        <v>43</v>
      </c>
      <c r="O488" s="86"/>
      <c r="P488" s="215">
        <f>O488*H488</f>
        <v>0</v>
      </c>
      <c r="Q488" s="215">
        <v>0</v>
      </c>
      <c r="R488" s="215">
        <f>Q488*H488</f>
        <v>0</v>
      </c>
      <c r="S488" s="215">
        <v>0.016500000000000001</v>
      </c>
      <c r="T488" s="216">
        <f>S488*H488</f>
        <v>10.494263999999999</v>
      </c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R488" s="217" t="s">
        <v>253</v>
      </c>
      <c r="AT488" s="217" t="s">
        <v>145</v>
      </c>
      <c r="AU488" s="217" t="s">
        <v>151</v>
      </c>
      <c r="AY488" s="19" t="s">
        <v>143</v>
      </c>
      <c r="BE488" s="218">
        <f>IF(N488="základní",J488,0)</f>
        <v>0</v>
      </c>
      <c r="BF488" s="218">
        <f>IF(N488="snížená",J488,0)</f>
        <v>0</v>
      </c>
      <c r="BG488" s="218">
        <f>IF(N488="zákl. přenesená",J488,0)</f>
        <v>0</v>
      </c>
      <c r="BH488" s="218">
        <f>IF(N488="sníž. přenesená",J488,0)</f>
        <v>0</v>
      </c>
      <c r="BI488" s="218">
        <f>IF(N488="nulová",J488,0)</f>
        <v>0</v>
      </c>
      <c r="BJ488" s="19" t="s">
        <v>151</v>
      </c>
      <c r="BK488" s="218">
        <f>ROUND(I488*H488,2)</f>
        <v>0</v>
      </c>
      <c r="BL488" s="19" t="s">
        <v>253</v>
      </c>
      <c r="BM488" s="217" t="s">
        <v>723</v>
      </c>
    </row>
    <row r="489" s="2" customFormat="1">
      <c r="A489" s="40"/>
      <c r="B489" s="41"/>
      <c r="C489" s="42"/>
      <c r="D489" s="219" t="s">
        <v>153</v>
      </c>
      <c r="E489" s="42"/>
      <c r="F489" s="220" t="s">
        <v>724</v>
      </c>
      <c r="G489" s="42"/>
      <c r="H489" s="42"/>
      <c r="I489" s="221"/>
      <c r="J489" s="42"/>
      <c r="K489" s="42"/>
      <c r="L489" s="46"/>
      <c r="M489" s="222"/>
      <c r="N489" s="223"/>
      <c r="O489" s="86"/>
      <c r="P489" s="86"/>
      <c r="Q489" s="86"/>
      <c r="R489" s="86"/>
      <c r="S489" s="86"/>
      <c r="T489" s="87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153</v>
      </c>
      <c r="AU489" s="19" t="s">
        <v>151</v>
      </c>
    </row>
    <row r="490" s="13" customFormat="1">
      <c r="A490" s="13"/>
      <c r="B490" s="224"/>
      <c r="C490" s="225"/>
      <c r="D490" s="226" t="s">
        <v>155</v>
      </c>
      <c r="E490" s="227" t="s">
        <v>19</v>
      </c>
      <c r="F490" s="228" t="s">
        <v>725</v>
      </c>
      <c r="G490" s="225"/>
      <c r="H490" s="227" t="s">
        <v>19</v>
      </c>
      <c r="I490" s="229"/>
      <c r="J490" s="225"/>
      <c r="K490" s="225"/>
      <c r="L490" s="230"/>
      <c r="M490" s="231"/>
      <c r="N490" s="232"/>
      <c r="O490" s="232"/>
      <c r="P490" s="232"/>
      <c r="Q490" s="232"/>
      <c r="R490" s="232"/>
      <c r="S490" s="232"/>
      <c r="T490" s="23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4" t="s">
        <v>155</v>
      </c>
      <c r="AU490" s="234" t="s">
        <v>151</v>
      </c>
      <c r="AV490" s="13" t="s">
        <v>79</v>
      </c>
      <c r="AW490" s="13" t="s">
        <v>33</v>
      </c>
      <c r="AX490" s="13" t="s">
        <v>71</v>
      </c>
      <c r="AY490" s="234" t="s">
        <v>143</v>
      </c>
    </row>
    <row r="491" s="14" customFormat="1">
      <c r="A491" s="14"/>
      <c r="B491" s="235"/>
      <c r="C491" s="236"/>
      <c r="D491" s="226" t="s">
        <v>155</v>
      </c>
      <c r="E491" s="237" t="s">
        <v>19</v>
      </c>
      <c r="F491" s="238" t="s">
        <v>726</v>
      </c>
      <c r="G491" s="236"/>
      <c r="H491" s="239">
        <v>398.72000000000003</v>
      </c>
      <c r="I491" s="240"/>
      <c r="J491" s="236"/>
      <c r="K491" s="236"/>
      <c r="L491" s="241"/>
      <c r="M491" s="242"/>
      <c r="N491" s="243"/>
      <c r="O491" s="243"/>
      <c r="P491" s="243"/>
      <c r="Q491" s="243"/>
      <c r="R491" s="243"/>
      <c r="S491" s="243"/>
      <c r="T491" s="24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5" t="s">
        <v>155</v>
      </c>
      <c r="AU491" s="245" t="s">
        <v>151</v>
      </c>
      <c r="AV491" s="14" t="s">
        <v>151</v>
      </c>
      <c r="AW491" s="14" t="s">
        <v>33</v>
      </c>
      <c r="AX491" s="14" t="s">
        <v>71</v>
      </c>
      <c r="AY491" s="245" t="s">
        <v>143</v>
      </c>
    </row>
    <row r="492" s="13" customFormat="1">
      <c r="A492" s="13"/>
      <c r="B492" s="224"/>
      <c r="C492" s="225"/>
      <c r="D492" s="226" t="s">
        <v>155</v>
      </c>
      <c r="E492" s="227" t="s">
        <v>19</v>
      </c>
      <c r="F492" s="228" t="s">
        <v>727</v>
      </c>
      <c r="G492" s="225"/>
      <c r="H492" s="227" t="s">
        <v>19</v>
      </c>
      <c r="I492" s="229"/>
      <c r="J492" s="225"/>
      <c r="K492" s="225"/>
      <c r="L492" s="230"/>
      <c r="M492" s="231"/>
      <c r="N492" s="232"/>
      <c r="O492" s="232"/>
      <c r="P492" s="232"/>
      <c r="Q492" s="232"/>
      <c r="R492" s="232"/>
      <c r="S492" s="232"/>
      <c r="T492" s="23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4" t="s">
        <v>155</v>
      </c>
      <c r="AU492" s="234" t="s">
        <v>151</v>
      </c>
      <c r="AV492" s="13" t="s">
        <v>79</v>
      </c>
      <c r="AW492" s="13" t="s">
        <v>33</v>
      </c>
      <c r="AX492" s="13" t="s">
        <v>71</v>
      </c>
      <c r="AY492" s="234" t="s">
        <v>143</v>
      </c>
    </row>
    <row r="493" s="14" customFormat="1">
      <c r="A493" s="14"/>
      <c r="B493" s="235"/>
      <c r="C493" s="236"/>
      <c r="D493" s="226" t="s">
        <v>155</v>
      </c>
      <c r="E493" s="237" t="s">
        <v>19</v>
      </c>
      <c r="F493" s="238" t="s">
        <v>728</v>
      </c>
      <c r="G493" s="236"/>
      <c r="H493" s="239">
        <v>87.689999999999998</v>
      </c>
      <c r="I493" s="240"/>
      <c r="J493" s="236"/>
      <c r="K493" s="236"/>
      <c r="L493" s="241"/>
      <c r="M493" s="242"/>
      <c r="N493" s="243"/>
      <c r="O493" s="243"/>
      <c r="P493" s="243"/>
      <c r="Q493" s="243"/>
      <c r="R493" s="243"/>
      <c r="S493" s="243"/>
      <c r="T493" s="24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5" t="s">
        <v>155</v>
      </c>
      <c r="AU493" s="245" t="s">
        <v>151</v>
      </c>
      <c r="AV493" s="14" t="s">
        <v>151</v>
      </c>
      <c r="AW493" s="14" t="s">
        <v>33</v>
      </c>
      <c r="AX493" s="14" t="s">
        <v>71</v>
      </c>
      <c r="AY493" s="245" t="s">
        <v>143</v>
      </c>
    </row>
    <row r="494" s="14" customFormat="1">
      <c r="A494" s="14"/>
      <c r="B494" s="235"/>
      <c r="C494" s="236"/>
      <c r="D494" s="226" t="s">
        <v>155</v>
      </c>
      <c r="E494" s="237" t="s">
        <v>19</v>
      </c>
      <c r="F494" s="238" t="s">
        <v>729</v>
      </c>
      <c r="G494" s="236"/>
      <c r="H494" s="239">
        <v>20.800000000000001</v>
      </c>
      <c r="I494" s="240"/>
      <c r="J494" s="236"/>
      <c r="K494" s="236"/>
      <c r="L494" s="241"/>
      <c r="M494" s="242"/>
      <c r="N494" s="243"/>
      <c r="O494" s="243"/>
      <c r="P494" s="243"/>
      <c r="Q494" s="243"/>
      <c r="R494" s="243"/>
      <c r="S494" s="243"/>
      <c r="T494" s="24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45" t="s">
        <v>155</v>
      </c>
      <c r="AU494" s="245" t="s">
        <v>151</v>
      </c>
      <c r="AV494" s="14" t="s">
        <v>151</v>
      </c>
      <c r="AW494" s="14" t="s">
        <v>33</v>
      </c>
      <c r="AX494" s="14" t="s">
        <v>71</v>
      </c>
      <c r="AY494" s="245" t="s">
        <v>143</v>
      </c>
    </row>
    <row r="495" s="13" customFormat="1">
      <c r="A495" s="13"/>
      <c r="B495" s="224"/>
      <c r="C495" s="225"/>
      <c r="D495" s="226" t="s">
        <v>155</v>
      </c>
      <c r="E495" s="227" t="s">
        <v>19</v>
      </c>
      <c r="F495" s="228" t="s">
        <v>730</v>
      </c>
      <c r="G495" s="225"/>
      <c r="H495" s="227" t="s">
        <v>19</v>
      </c>
      <c r="I495" s="229"/>
      <c r="J495" s="225"/>
      <c r="K495" s="225"/>
      <c r="L495" s="230"/>
      <c r="M495" s="231"/>
      <c r="N495" s="232"/>
      <c r="O495" s="232"/>
      <c r="P495" s="232"/>
      <c r="Q495" s="232"/>
      <c r="R495" s="232"/>
      <c r="S495" s="232"/>
      <c r="T495" s="23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34" t="s">
        <v>155</v>
      </c>
      <c r="AU495" s="234" t="s">
        <v>151</v>
      </c>
      <c r="AV495" s="13" t="s">
        <v>79</v>
      </c>
      <c r="AW495" s="13" t="s">
        <v>33</v>
      </c>
      <c r="AX495" s="13" t="s">
        <v>71</v>
      </c>
      <c r="AY495" s="234" t="s">
        <v>143</v>
      </c>
    </row>
    <row r="496" s="14" customFormat="1">
      <c r="A496" s="14"/>
      <c r="B496" s="235"/>
      <c r="C496" s="236"/>
      <c r="D496" s="226" t="s">
        <v>155</v>
      </c>
      <c r="E496" s="237" t="s">
        <v>19</v>
      </c>
      <c r="F496" s="238" t="s">
        <v>731</v>
      </c>
      <c r="G496" s="236"/>
      <c r="H496" s="239">
        <v>111.378</v>
      </c>
      <c r="I496" s="240"/>
      <c r="J496" s="236"/>
      <c r="K496" s="236"/>
      <c r="L496" s="241"/>
      <c r="M496" s="242"/>
      <c r="N496" s="243"/>
      <c r="O496" s="243"/>
      <c r="P496" s="243"/>
      <c r="Q496" s="243"/>
      <c r="R496" s="243"/>
      <c r="S496" s="243"/>
      <c r="T496" s="24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45" t="s">
        <v>155</v>
      </c>
      <c r="AU496" s="245" t="s">
        <v>151</v>
      </c>
      <c r="AV496" s="14" t="s">
        <v>151</v>
      </c>
      <c r="AW496" s="14" t="s">
        <v>33</v>
      </c>
      <c r="AX496" s="14" t="s">
        <v>71</v>
      </c>
      <c r="AY496" s="245" t="s">
        <v>143</v>
      </c>
    </row>
    <row r="497" s="13" customFormat="1">
      <c r="A497" s="13"/>
      <c r="B497" s="224"/>
      <c r="C497" s="225"/>
      <c r="D497" s="226" t="s">
        <v>155</v>
      </c>
      <c r="E497" s="227" t="s">
        <v>19</v>
      </c>
      <c r="F497" s="228" t="s">
        <v>732</v>
      </c>
      <c r="G497" s="225"/>
      <c r="H497" s="227" t="s">
        <v>19</v>
      </c>
      <c r="I497" s="229"/>
      <c r="J497" s="225"/>
      <c r="K497" s="225"/>
      <c r="L497" s="230"/>
      <c r="M497" s="231"/>
      <c r="N497" s="232"/>
      <c r="O497" s="232"/>
      <c r="P497" s="232"/>
      <c r="Q497" s="232"/>
      <c r="R497" s="232"/>
      <c r="S497" s="232"/>
      <c r="T497" s="23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4" t="s">
        <v>155</v>
      </c>
      <c r="AU497" s="234" t="s">
        <v>151</v>
      </c>
      <c r="AV497" s="13" t="s">
        <v>79</v>
      </c>
      <c r="AW497" s="13" t="s">
        <v>33</v>
      </c>
      <c r="AX497" s="13" t="s">
        <v>71</v>
      </c>
      <c r="AY497" s="234" t="s">
        <v>143</v>
      </c>
    </row>
    <row r="498" s="14" customFormat="1">
      <c r="A498" s="14"/>
      <c r="B498" s="235"/>
      <c r="C498" s="236"/>
      <c r="D498" s="226" t="s">
        <v>155</v>
      </c>
      <c r="E498" s="237" t="s">
        <v>19</v>
      </c>
      <c r="F498" s="238" t="s">
        <v>733</v>
      </c>
      <c r="G498" s="236"/>
      <c r="H498" s="239">
        <v>8.9009999999999998</v>
      </c>
      <c r="I498" s="240"/>
      <c r="J498" s="236"/>
      <c r="K498" s="236"/>
      <c r="L498" s="241"/>
      <c r="M498" s="242"/>
      <c r="N498" s="243"/>
      <c r="O498" s="243"/>
      <c r="P498" s="243"/>
      <c r="Q498" s="243"/>
      <c r="R498" s="243"/>
      <c r="S498" s="243"/>
      <c r="T498" s="24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5" t="s">
        <v>155</v>
      </c>
      <c r="AU498" s="245" t="s">
        <v>151</v>
      </c>
      <c r="AV498" s="14" t="s">
        <v>151</v>
      </c>
      <c r="AW498" s="14" t="s">
        <v>33</v>
      </c>
      <c r="AX498" s="14" t="s">
        <v>71</v>
      </c>
      <c r="AY498" s="245" t="s">
        <v>143</v>
      </c>
    </row>
    <row r="499" s="14" customFormat="1">
      <c r="A499" s="14"/>
      <c r="B499" s="235"/>
      <c r="C499" s="236"/>
      <c r="D499" s="226" t="s">
        <v>155</v>
      </c>
      <c r="E499" s="237" t="s">
        <v>19</v>
      </c>
      <c r="F499" s="238" t="s">
        <v>734</v>
      </c>
      <c r="G499" s="236"/>
      <c r="H499" s="239">
        <v>8.5269999999999992</v>
      </c>
      <c r="I499" s="240"/>
      <c r="J499" s="236"/>
      <c r="K499" s="236"/>
      <c r="L499" s="241"/>
      <c r="M499" s="242"/>
      <c r="N499" s="243"/>
      <c r="O499" s="243"/>
      <c r="P499" s="243"/>
      <c r="Q499" s="243"/>
      <c r="R499" s="243"/>
      <c r="S499" s="243"/>
      <c r="T499" s="24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5" t="s">
        <v>155</v>
      </c>
      <c r="AU499" s="245" t="s">
        <v>151</v>
      </c>
      <c r="AV499" s="14" t="s">
        <v>151</v>
      </c>
      <c r="AW499" s="14" t="s">
        <v>33</v>
      </c>
      <c r="AX499" s="14" t="s">
        <v>71</v>
      </c>
      <c r="AY499" s="245" t="s">
        <v>143</v>
      </c>
    </row>
    <row r="500" s="15" customFormat="1">
      <c r="A500" s="15"/>
      <c r="B500" s="246"/>
      <c r="C500" s="247"/>
      <c r="D500" s="226" t="s">
        <v>155</v>
      </c>
      <c r="E500" s="248" t="s">
        <v>19</v>
      </c>
      <c r="F500" s="249" t="s">
        <v>171</v>
      </c>
      <c r="G500" s="247"/>
      <c r="H500" s="250">
        <v>636.01599999999996</v>
      </c>
      <c r="I500" s="251"/>
      <c r="J500" s="247"/>
      <c r="K500" s="247"/>
      <c r="L500" s="252"/>
      <c r="M500" s="253"/>
      <c r="N500" s="254"/>
      <c r="O500" s="254"/>
      <c r="P500" s="254"/>
      <c r="Q500" s="254"/>
      <c r="R500" s="254"/>
      <c r="S500" s="254"/>
      <c r="T500" s="25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56" t="s">
        <v>155</v>
      </c>
      <c r="AU500" s="256" t="s">
        <v>151</v>
      </c>
      <c r="AV500" s="15" t="s">
        <v>150</v>
      </c>
      <c r="AW500" s="15" t="s">
        <v>33</v>
      </c>
      <c r="AX500" s="15" t="s">
        <v>79</v>
      </c>
      <c r="AY500" s="256" t="s">
        <v>143</v>
      </c>
    </row>
    <row r="501" s="2" customFormat="1" ht="24.15" customHeight="1">
      <c r="A501" s="40"/>
      <c r="B501" s="41"/>
      <c r="C501" s="206" t="s">
        <v>735</v>
      </c>
      <c r="D501" s="206" t="s">
        <v>145</v>
      </c>
      <c r="E501" s="207" t="s">
        <v>736</v>
      </c>
      <c r="F501" s="208" t="s">
        <v>737</v>
      </c>
      <c r="G501" s="209" t="s">
        <v>148</v>
      </c>
      <c r="H501" s="210">
        <v>636.01599999999996</v>
      </c>
      <c r="I501" s="211"/>
      <c r="J501" s="212">
        <f>ROUND(I501*H501,2)</f>
        <v>0</v>
      </c>
      <c r="K501" s="208" t="s">
        <v>738</v>
      </c>
      <c r="L501" s="46"/>
      <c r="M501" s="213" t="s">
        <v>19</v>
      </c>
      <c r="N501" s="214" t="s">
        <v>43</v>
      </c>
      <c r="O501" s="86"/>
      <c r="P501" s="215">
        <f>O501*H501</f>
        <v>0</v>
      </c>
      <c r="Q501" s="215">
        <v>0.00088312999999999998</v>
      </c>
      <c r="R501" s="215">
        <f>Q501*H501</f>
        <v>0.56168481007999993</v>
      </c>
      <c r="S501" s="215">
        <v>0</v>
      </c>
      <c r="T501" s="216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17" t="s">
        <v>253</v>
      </c>
      <c r="AT501" s="217" t="s">
        <v>145</v>
      </c>
      <c r="AU501" s="217" t="s">
        <v>151</v>
      </c>
      <c r="AY501" s="19" t="s">
        <v>143</v>
      </c>
      <c r="BE501" s="218">
        <f>IF(N501="základní",J501,0)</f>
        <v>0</v>
      </c>
      <c r="BF501" s="218">
        <f>IF(N501="snížená",J501,0)</f>
        <v>0</v>
      </c>
      <c r="BG501" s="218">
        <f>IF(N501="zákl. přenesená",J501,0)</f>
        <v>0</v>
      </c>
      <c r="BH501" s="218">
        <f>IF(N501="sníž. přenesená",J501,0)</f>
        <v>0</v>
      </c>
      <c r="BI501" s="218">
        <f>IF(N501="nulová",J501,0)</f>
        <v>0</v>
      </c>
      <c r="BJ501" s="19" t="s">
        <v>151</v>
      </c>
      <c r="BK501" s="218">
        <f>ROUND(I501*H501,2)</f>
        <v>0</v>
      </c>
      <c r="BL501" s="19" t="s">
        <v>253</v>
      </c>
      <c r="BM501" s="217" t="s">
        <v>739</v>
      </c>
    </row>
    <row r="502" s="2" customFormat="1">
      <c r="A502" s="40"/>
      <c r="B502" s="41"/>
      <c r="C502" s="42"/>
      <c r="D502" s="219" t="s">
        <v>153</v>
      </c>
      <c r="E502" s="42"/>
      <c r="F502" s="220" t="s">
        <v>740</v>
      </c>
      <c r="G502" s="42"/>
      <c r="H502" s="42"/>
      <c r="I502" s="221"/>
      <c r="J502" s="42"/>
      <c r="K502" s="42"/>
      <c r="L502" s="46"/>
      <c r="M502" s="222"/>
      <c r="N502" s="223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153</v>
      </c>
      <c r="AU502" s="19" t="s">
        <v>151</v>
      </c>
    </row>
    <row r="503" s="2" customFormat="1" ht="49.05" customHeight="1">
      <c r="A503" s="40"/>
      <c r="B503" s="41"/>
      <c r="C503" s="258" t="s">
        <v>741</v>
      </c>
      <c r="D503" s="258" t="s">
        <v>217</v>
      </c>
      <c r="E503" s="259" t="s">
        <v>742</v>
      </c>
      <c r="F503" s="260" t="s">
        <v>743</v>
      </c>
      <c r="G503" s="261" t="s">
        <v>148</v>
      </c>
      <c r="H503" s="262">
        <v>699.61800000000005</v>
      </c>
      <c r="I503" s="263"/>
      <c r="J503" s="264">
        <f>ROUND(I503*H503,2)</f>
        <v>0</v>
      </c>
      <c r="K503" s="260" t="s">
        <v>738</v>
      </c>
      <c r="L503" s="265"/>
      <c r="M503" s="266" t="s">
        <v>19</v>
      </c>
      <c r="N503" s="267" t="s">
        <v>43</v>
      </c>
      <c r="O503" s="86"/>
      <c r="P503" s="215">
        <f>O503*H503</f>
        <v>0</v>
      </c>
      <c r="Q503" s="215">
        <v>0.0064000000000000003</v>
      </c>
      <c r="R503" s="215">
        <f>Q503*H503</f>
        <v>4.4775552000000003</v>
      </c>
      <c r="S503" s="215">
        <v>0</v>
      </c>
      <c r="T503" s="216">
        <f>S503*H503</f>
        <v>0</v>
      </c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R503" s="217" t="s">
        <v>363</v>
      </c>
      <c r="AT503" s="217" t="s">
        <v>217</v>
      </c>
      <c r="AU503" s="217" t="s">
        <v>151</v>
      </c>
      <c r="AY503" s="19" t="s">
        <v>143</v>
      </c>
      <c r="BE503" s="218">
        <f>IF(N503="základní",J503,0)</f>
        <v>0</v>
      </c>
      <c r="BF503" s="218">
        <f>IF(N503="snížená",J503,0)</f>
        <v>0</v>
      </c>
      <c r="BG503" s="218">
        <f>IF(N503="zákl. přenesená",J503,0)</f>
        <v>0</v>
      </c>
      <c r="BH503" s="218">
        <f>IF(N503="sníž. přenesená",J503,0)</f>
        <v>0</v>
      </c>
      <c r="BI503" s="218">
        <f>IF(N503="nulová",J503,0)</f>
        <v>0</v>
      </c>
      <c r="BJ503" s="19" t="s">
        <v>151</v>
      </c>
      <c r="BK503" s="218">
        <f>ROUND(I503*H503,2)</f>
        <v>0</v>
      </c>
      <c r="BL503" s="19" t="s">
        <v>253</v>
      </c>
      <c r="BM503" s="217" t="s">
        <v>744</v>
      </c>
    </row>
    <row r="504" s="14" customFormat="1">
      <c r="A504" s="14"/>
      <c r="B504" s="235"/>
      <c r="C504" s="236"/>
      <c r="D504" s="226" t="s">
        <v>155</v>
      </c>
      <c r="E504" s="236"/>
      <c r="F504" s="238" t="s">
        <v>745</v>
      </c>
      <c r="G504" s="236"/>
      <c r="H504" s="239">
        <v>699.61800000000005</v>
      </c>
      <c r="I504" s="240"/>
      <c r="J504" s="236"/>
      <c r="K504" s="236"/>
      <c r="L504" s="241"/>
      <c r="M504" s="242"/>
      <c r="N504" s="243"/>
      <c r="O504" s="243"/>
      <c r="P504" s="243"/>
      <c r="Q504" s="243"/>
      <c r="R504" s="243"/>
      <c r="S504" s="243"/>
      <c r="T504" s="24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5" t="s">
        <v>155</v>
      </c>
      <c r="AU504" s="245" t="s">
        <v>151</v>
      </c>
      <c r="AV504" s="14" t="s">
        <v>151</v>
      </c>
      <c r="AW504" s="14" t="s">
        <v>4</v>
      </c>
      <c r="AX504" s="14" t="s">
        <v>79</v>
      </c>
      <c r="AY504" s="245" t="s">
        <v>143</v>
      </c>
    </row>
    <row r="505" s="2" customFormat="1" ht="66.75" customHeight="1">
      <c r="A505" s="40"/>
      <c r="B505" s="41"/>
      <c r="C505" s="206" t="s">
        <v>746</v>
      </c>
      <c r="D505" s="206" t="s">
        <v>145</v>
      </c>
      <c r="E505" s="207" t="s">
        <v>747</v>
      </c>
      <c r="F505" s="208" t="s">
        <v>748</v>
      </c>
      <c r="G505" s="209" t="s">
        <v>148</v>
      </c>
      <c r="H505" s="210">
        <v>408.68200000000002</v>
      </c>
      <c r="I505" s="211"/>
      <c r="J505" s="212">
        <f>ROUND(I505*H505,2)</f>
        <v>0</v>
      </c>
      <c r="K505" s="208" t="s">
        <v>149</v>
      </c>
      <c r="L505" s="46"/>
      <c r="M505" s="213" t="s">
        <v>19</v>
      </c>
      <c r="N505" s="214" t="s">
        <v>43</v>
      </c>
      <c r="O505" s="86"/>
      <c r="P505" s="215">
        <f>O505*H505</f>
        <v>0</v>
      </c>
      <c r="Q505" s="215">
        <v>0.00023000000000000001</v>
      </c>
      <c r="R505" s="215">
        <f>Q505*H505</f>
        <v>0.093996860000000002</v>
      </c>
      <c r="S505" s="215">
        <v>0</v>
      </c>
      <c r="T505" s="216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17" t="s">
        <v>253</v>
      </c>
      <c r="AT505" s="217" t="s">
        <v>145</v>
      </c>
      <c r="AU505" s="217" t="s">
        <v>151</v>
      </c>
      <c r="AY505" s="19" t="s">
        <v>143</v>
      </c>
      <c r="BE505" s="218">
        <f>IF(N505="základní",J505,0)</f>
        <v>0</v>
      </c>
      <c r="BF505" s="218">
        <f>IF(N505="snížená",J505,0)</f>
        <v>0</v>
      </c>
      <c r="BG505" s="218">
        <f>IF(N505="zákl. přenesená",J505,0)</f>
        <v>0</v>
      </c>
      <c r="BH505" s="218">
        <f>IF(N505="sníž. přenesená",J505,0)</f>
        <v>0</v>
      </c>
      <c r="BI505" s="218">
        <f>IF(N505="nulová",J505,0)</f>
        <v>0</v>
      </c>
      <c r="BJ505" s="19" t="s">
        <v>151</v>
      </c>
      <c r="BK505" s="218">
        <f>ROUND(I505*H505,2)</f>
        <v>0</v>
      </c>
      <c r="BL505" s="19" t="s">
        <v>253</v>
      </c>
      <c r="BM505" s="217" t="s">
        <v>749</v>
      </c>
    </row>
    <row r="506" s="2" customFormat="1">
      <c r="A506" s="40"/>
      <c r="B506" s="41"/>
      <c r="C506" s="42"/>
      <c r="D506" s="219" t="s">
        <v>153</v>
      </c>
      <c r="E506" s="42"/>
      <c r="F506" s="220" t="s">
        <v>750</v>
      </c>
      <c r="G506" s="42"/>
      <c r="H506" s="42"/>
      <c r="I506" s="221"/>
      <c r="J506" s="42"/>
      <c r="K506" s="42"/>
      <c r="L506" s="46"/>
      <c r="M506" s="222"/>
      <c r="N506" s="223"/>
      <c r="O506" s="86"/>
      <c r="P506" s="86"/>
      <c r="Q506" s="86"/>
      <c r="R506" s="86"/>
      <c r="S506" s="86"/>
      <c r="T506" s="87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T506" s="19" t="s">
        <v>153</v>
      </c>
      <c r="AU506" s="19" t="s">
        <v>151</v>
      </c>
    </row>
    <row r="507" s="13" customFormat="1">
      <c r="A507" s="13"/>
      <c r="B507" s="224"/>
      <c r="C507" s="225"/>
      <c r="D507" s="226" t="s">
        <v>155</v>
      </c>
      <c r="E507" s="227" t="s">
        <v>19</v>
      </c>
      <c r="F507" s="228" t="s">
        <v>751</v>
      </c>
      <c r="G507" s="225"/>
      <c r="H507" s="227" t="s">
        <v>19</v>
      </c>
      <c r="I507" s="229"/>
      <c r="J507" s="225"/>
      <c r="K507" s="225"/>
      <c r="L507" s="230"/>
      <c r="M507" s="231"/>
      <c r="N507" s="232"/>
      <c r="O507" s="232"/>
      <c r="P507" s="232"/>
      <c r="Q507" s="232"/>
      <c r="R507" s="232"/>
      <c r="S507" s="232"/>
      <c r="T507" s="23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4" t="s">
        <v>155</v>
      </c>
      <c r="AU507" s="234" t="s">
        <v>151</v>
      </c>
      <c r="AV507" s="13" t="s">
        <v>79</v>
      </c>
      <c r="AW507" s="13" t="s">
        <v>33</v>
      </c>
      <c r="AX507" s="13" t="s">
        <v>71</v>
      </c>
      <c r="AY507" s="234" t="s">
        <v>143</v>
      </c>
    </row>
    <row r="508" s="13" customFormat="1">
      <c r="A508" s="13"/>
      <c r="B508" s="224"/>
      <c r="C508" s="225"/>
      <c r="D508" s="226" t="s">
        <v>155</v>
      </c>
      <c r="E508" s="227" t="s">
        <v>19</v>
      </c>
      <c r="F508" s="228" t="s">
        <v>752</v>
      </c>
      <c r="G508" s="225"/>
      <c r="H508" s="227" t="s">
        <v>19</v>
      </c>
      <c r="I508" s="229"/>
      <c r="J508" s="225"/>
      <c r="K508" s="225"/>
      <c r="L508" s="230"/>
      <c r="M508" s="231"/>
      <c r="N508" s="232"/>
      <c r="O508" s="232"/>
      <c r="P508" s="232"/>
      <c r="Q508" s="232"/>
      <c r="R508" s="232"/>
      <c r="S508" s="232"/>
      <c r="T508" s="23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4" t="s">
        <v>155</v>
      </c>
      <c r="AU508" s="234" t="s">
        <v>151</v>
      </c>
      <c r="AV508" s="13" t="s">
        <v>79</v>
      </c>
      <c r="AW508" s="13" t="s">
        <v>33</v>
      </c>
      <c r="AX508" s="13" t="s">
        <v>71</v>
      </c>
      <c r="AY508" s="234" t="s">
        <v>143</v>
      </c>
    </row>
    <row r="509" s="14" customFormat="1">
      <c r="A509" s="14"/>
      <c r="B509" s="235"/>
      <c r="C509" s="236"/>
      <c r="D509" s="226" t="s">
        <v>155</v>
      </c>
      <c r="E509" s="237" t="s">
        <v>19</v>
      </c>
      <c r="F509" s="238" t="s">
        <v>753</v>
      </c>
      <c r="G509" s="236"/>
      <c r="H509" s="239">
        <v>408.68200000000002</v>
      </c>
      <c r="I509" s="240"/>
      <c r="J509" s="236"/>
      <c r="K509" s="236"/>
      <c r="L509" s="241"/>
      <c r="M509" s="242"/>
      <c r="N509" s="243"/>
      <c r="O509" s="243"/>
      <c r="P509" s="243"/>
      <c r="Q509" s="243"/>
      <c r="R509" s="243"/>
      <c r="S509" s="243"/>
      <c r="T509" s="24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5" t="s">
        <v>155</v>
      </c>
      <c r="AU509" s="245" t="s">
        <v>151</v>
      </c>
      <c r="AV509" s="14" t="s">
        <v>151</v>
      </c>
      <c r="AW509" s="14" t="s">
        <v>33</v>
      </c>
      <c r="AX509" s="14" t="s">
        <v>79</v>
      </c>
      <c r="AY509" s="245" t="s">
        <v>143</v>
      </c>
    </row>
    <row r="510" s="2" customFormat="1" ht="62.7" customHeight="1">
      <c r="A510" s="40"/>
      <c r="B510" s="41"/>
      <c r="C510" s="206" t="s">
        <v>754</v>
      </c>
      <c r="D510" s="206" t="s">
        <v>145</v>
      </c>
      <c r="E510" s="207" t="s">
        <v>755</v>
      </c>
      <c r="F510" s="208" t="s">
        <v>756</v>
      </c>
      <c r="G510" s="209" t="s">
        <v>148</v>
      </c>
      <c r="H510" s="210">
        <v>89.195999999999998</v>
      </c>
      <c r="I510" s="211"/>
      <c r="J510" s="212">
        <f>ROUND(I510*H510,2)</f>
        <v>0</v>
      </c>
      <c r="K510" s="208" t="s">
        <v>149</v>
      </c>
      <c r="L510" s="46"/>
      <c r="M510" s="213" t="s">
        <v>19</v>
      </c>
      <c r="N510" s="214" t="s">
        <v>43</v>
      </c>
      <c r="O510" s="86"/>
      <c r="P510" s="215">
        <f>O510*H510</f>
        <v>0</v>
      </c>
      <c r="Q510" s="215">
        <v>0.00036999999999999999</v>
      </c>
      <c r="R510" s="215">
        <f>Q510*H510</f>
        <v>0.03300252</v>
      </c>
      <c r="S510" s="215">
        <v>0</v>
      </c>
      <c r="T510" s="216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17" t="s">
        <v>253</v>
      </c>
      <c r="AT510" s="217" t="s">
        <v>145</v>
      </c>
      <c r="AU510" s="217" t="s">
        <v>151</v>
      </c>
      <c r="AY510" s="19" t="s">
        <v>143</v>
      </c>
      <c r="BE510" s="218">
        <f>IF(N510="základní",J510,0)</f>
        <v>0</v>
      </c>
      <c r="BF510" s="218">
        <f>IF(N510="snížená",J510,0)</f>
        <v>0</v>
      </c>
      <c r="BG510" s="218">
        <f>IF(N510="zákl. přenesená",J510,0)</f>
        <v>0</v>
      </c>
      <c r="BH510" s="218">
        <f>IF(N510="sníž. přenesená",J510,0)</f>
        <v>0</v>
      </c>
      <c r="BI510" s="218">
        <f>IF(N510="nulová",J510,0)</f>
        <v>0</v>
      </c>
      <c r="BJ510" s="19" t="s">
        <v>151</v>
      </c>
      <c r="BK510" s="218">
        <f>ROUND(I510*H510,2)</f>
        <v>0</v>
      </c>
      <c r="BL510" s="19" t="s">
        <v>253</v>
      </c>
      <c r="BM510" s="217" t="s">
        <v>757</v>
      </c>
    </row>
    <row r="511" s="2" customFormat="1">
      <c r="A511" s="40"/>
      <c r="B511" s="41"/>
      <c r="C511" s="42"/>
      <c r="D511" s="219" t="s">
        <v>153</v>
      </c>
      <c r="E511" s="42"/>
      <c r="F511" s="220" t="s">
        <v>758</v>
      </c>
      <c r="G511" s="42"/>
      <c r="H511" s="42"/>
      <c r="I511" s="221"/>
      <c r="J511" s="42"/>
      <c r="K511" s="42"/>
      <c r="L511" s="46"/>
      <c r="M511" s="222"/>
      <c r="N511" s="223"/>
      <c r="O511" s="86"/>
      <c r="P511" s="86"/>
      <c r="Q511" s="86"/>
      <c r="R511" s="86"/>
      <c r="S511" s="86"/>
      <c r="T511" s="87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19" t="s">
        <v>153</v>
      </c>
      <c r="AU511" s="19" t="s">
        <v>151</v>
      </c>
    </row>
    <row r="512" s="13" customFormat="1">
      <c r="A512" s="13"/>
      <c r="B512" s="224"/>
      <c r="C512" s="225"/>
      <c r="D512" s="226" t="s">
        <v>155</v>
      </c>
      <c r="E512" s="227" t="s">
        <v>19</v>
      </c>
      <c r="F512" s="228" t="s">
        <v>751</v>
      </c>
      <c r="G512" s="225"/>
      <c r="H512" s="227" t="s">
        <v>19</v>
      </c>
      <c r="I512" s="229"/>
      <c r="J512" s="225"/>
      <c r="K512" s="225"/>
      <c r="L512" s="230"/>
      <c r="M512" s="231"/>
      <c r="N512" s="232"/>
      <c r="O512" s="232"/>
      <c r="P512" s="232"/>
      <c r="Q512" s="232"/>
      <c r="R512" s="232"/>
      <c r="S512" s="232"/>
      <c r="T512" s="23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4" t="s">
        <v>155</v>
      </c>
      <c r="AU512" s="234" t="s">
        <v>151</v>
      </c>
      <c r="AV512" s="13" t="s">
        <v>79</v>
      </c>
      <c r="AW512" s="13" t="s">
        <v>33</v>
      </c>
      <c r="AX512" s="13" t="s">
        <v>71</v>
      </c>
      <c r="AY512" s="234" t="s">
        <v>143</v>
      </c>
    </row>
    <row r="513" s="13" customFormat="1">
      <c r="A513" s="13"/>
      <c r="B513" s="224"/>
      <c r="C513" s="225"/>
      <c r="D513" s="226" t="s">
        <v>155</v>
      </c>
      <c r="E513" s="227" t="s">
        <v>19</v>
      </c>
      <c r="F513" s="228" t="s">
        <v>759</v>
      </c>
      <c r="G513" s="225"/>
      <c r="H513" s="227" t="s">
        <v>19</v>
      </c>
      <c r="I513" s="229"/>
      <c r="J513" s="225"/>
      <c r="K513" s="225"/>
      <c r="L513" s="230"/>
      <c r="M513" s="231"/>
      <c r="N513" s="232"/>
      <c r="O513" s="232"/>
      <c r="P513" s="232"/>
      <c r="Q513" s="232"/>
      <c r="R513" s="232"/>
      <c r="S513" s="232"/>
      <c r="T513" s="23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4" t="s">
        <v>155</v>
      </c>
      <c r="AU513" s="234" t="s">
        <v>151</v>
      </c>
      <c r="AV513" s="13" t="s">
        <v>79</v>
      </c>
      <c r="AW513" s="13" t="s">
        <v>33</v>
      </c>
      <c r="AX513" s="13" t="s">
        <v>71</v>
      </c>
      <c r="AY513" s="234" t="s">
        <v>143</v>
      </c>
    </row>
    <row r="514" s="14" customFormat="1">
      <c r="A514" s="14"/>
      <c r="B514" s="235"/>
      <c r="C514" s="236"/>
      <c r="D514" s="226" t="s">
        <v>155</v>
      </c>
      <c r="E514" s="237" t="s">
        <v>19</v>
      </c>
      <c r="F514" s="238" t="s">
        <v>760</v>
      </c>
      <c r="G514" s="236"/>
      <c r="H514" s="239">
        <v>13.382</v>
      </c>
      <c r="I514" s="240"/>
      <c r="J514" s="236"/>
      <c r="K514" s="236"/>
      <c r="L514" s="241"/>
      <c r="M514" s="242"/>
      <c r="N514" s="243"/>
      <c r="O514" s="243"/>
      <c r="P514" s="243"/>
      <c r="Q514" s="243"/>
      <c r="R514" s="243"/>
      <c r="S514" s="243"/>
      <c r="T514" s="24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5" t="s">
        <v>155</v>
      </c>
      <c r="AU514" s="245" t="s">
        <v>151</v>
      </c>
      <c r="AV514" s="14" t="s">
        <v>151</v>
      </c>
      <c r="AW514" s="14" t="s">
        <v>33</v>
      </c>
      <c r="AX514" s="14" t="s">
        <v>71</v>
      </c>
      <c r="AY514" s="245" t="s">
        <v>143</v>
      </c>
    </row>
    <row r="515" s="14" customFormat="1">
      <c r="A515" s="14"/>
      <c r="B515" s="235"/>
      <c r="C515" s="236"/>
      <c r="D515" s="226" t="s">
        <v>155</v>
      </c>
      <c r="E515" s="237" t="s">
        <v>19</v>
      </c>
      <c r="F515" s="238" t="s">
        <v>761</v>
      </c>
      <c r="G515" s="236"/>
      <c r="H515" s="239">
        <v>34.585000000000001</v>
      </c>
      <c r="I515" s="240"/>
      <c r="J515" s="236"/>
      <c r="K515" s="236"/>
      <c r="L515" s="241"/>
      <c r="M515" s="242"/>
      <c r="N515" s="243"/>
      <c r="O515" s="243"/>
      <c r="P515" s="243"/>
      <c r="Q515" s="243"/>
      <c r="R515" s="243"/>
      <c r="S515" s="243"/>
      <c r="T515" s="24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5" t="s">
        <v>155</v>
      </c>
      <c r="AU515" s="245" t="s">
        <v>151</v>
      </c>
      <c r="AV515" s="14" t="s">
        <v>151</v>
      </c>
      <c r="AW515" s="14" t="s">
        <v>33</v>
      </c>
      <c r="AX515" s="14" t="s">
        <v>71</v>
      </c>
      <c r="AY515" s="245" t="s">
        <v>143</v>
      </c>
    </row>
    <row r="516" s="14" customFormat="1">
      <c r="A516" s="14"/>
      <c r="B516" s="235"/>
      <c r="C516" s="236"/>
      <c r="D516" s="226" t="s">
        <v>155</v>
      </c>
      <c r="E516" s="237" t="s">
        <v>19</v>
      </c>
      <c r="F516" s="238" t="s">
        <v>762</v>
      </c>
      <c r="G516" s="236"/>
      <c r="H516" s="239">
        <v>10.849</v>
      </c>
      <c r="I516" s="240"/>
      <c r="J516" s="236"/>
      <c r="K516" s="236"/>
      <c r="L516" s="241"/>
      <c r="M516" s="242"/>
      <c r="N516" s="243"/>
      <c r="O516" s="243"/>
      <c r="P516" s="243"/>
      <c r="Q516" s="243"/>
      <c r="R516" s="243"/>
      <c r="S516" s="243"/>
      <c r="T516" s="24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5" t="s">
        <v>155</v>
      </c>
      <c r="AU516" s="245" t="s">
        <v>151</v>
      </c>
      <c r="AV516" s="14" t="s">
        <v>151</v>
      </c>
      <c r="AW516" s="14" t="s">
        <v>33</v>
      </c>
      <c r="AX516" s="14" t="s">
        <v>71</v>
      </c>
      <c r="AY516" s="245" t="s">
        <v>143</v>
      </c>
    </row>
    <row r="517" s="14" customFormat="1">
      <c r="A517" s="14"/>
      <c r="B517" s="235"/>
      <c r="C517" s="236"/>
      <c r="D517" s="226" t="s">
        <v>155</v>
      </c>
      <c r="E517" s="237" t="s">
        <v>19</v>
      </c>
      <c r="F517" s="238" t="s">
        <v>763</v>
      </c>
      <c r="G517" s="236"/>
      <c r="H517" s="239">
        <v>7.4960000000000004</v>
      </c>
      <c r="I517" s="240"/>
      <c r="J517" s="236"/>
      <c r="K517" s="236"/>
      <c r="L517" s="241"/>
      <c r="M517" s="242"/>
      <c r="N517" s="243"/>
      <c r="O517" s="243"/>
      <c r="P517" s="243"/>
      <c r="Q517" s="243"/>
      <c r="R517" s="243"/>
      <c r="S517" s="243"/>
      <c r="T517" s="24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5" t="s">
        <v>155</v>
      </c>
      <c r="AU517" s="245" t="s">
        <v>151</v>
      </c>
      <c r="AV517" s="14" t="s">
        <v>151</v>
      </c>
      <c r="AW517" s="14" t="s">
        <v>33</v>
      </c>
      <c r="AX517" s="14" t="s">
        <v>71</v>
      </c>
      <c r="AY517" s="245" t="s">
        <v>143</v>
      </c>
    </row>
    <row r="518" s="14" customFormat="1">
      <c r="A518" s="14"/>
      <c r="B518" s="235"/>
      <c r="C518" s="236"/>
      <c r="D518" s="226" t="s">
        <v>155</v>
      </c>
      <c r="E518" s="237" t="s">
        <v>19</v>
      </c>
      <c r="F518" s="238" t="s">
        <v>764</v>
      </c>
      <c r="G518" s="236"/>
      <c r="H518" s="239">
        <v>22.884</v>
      </c>
      <c r="I518" s="240"/>
      <c r="J518" s="236"/>
      <c r="K518" s="236"/>
      <c r="L518" s="241"/>
      <c r="M518" s="242"/>
      <c r="N518" s="243"/>
      <c r="O518" s="243"/>
      <c r="P518" s="243"/>
      <c r="Q518" s="243"/>
      <c r="R518" s="243"/>
      <c r="S518" s="243"/>
      <c r="T518" s="24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5" t="s">
        <v>155</v>
      </c>
      <c r="AU518" s="245" t="s">
        <v>151</v>
      </c>
      <c r="AV518" s="14" t="s">
        <v>151</v>
      </c>
      <c r="AW518" s="14" t="s">
        <v>33</v>
      </c>
      <c r="AX518" s="14" t="s">
        <v>71</v>
      </c>
      <c r="AY518" s="245" t="s">
        <v>143</v>
      </c>
    </row>
    <row r="519" s="15" customFormat="1">
      <c r="A519" s="15"/>
      <c r="B519" s="246"/>
      <c r="C519" s="247"/>
      <c r="D519" s="226" t="s">
        <v>155</v>
      </c>
      <c r="E519" s="248" t="s">
        <v>19</v>
      </c>
      <c r="F519" s="249" t="s">
        <v>171</v>
      </c>
      <c r="G519" s="247"/>
      <c r="H519" s="250">
        <v>89.195999999999998</v>
      </c>
      <c r="I519" s="251"/>
      <c r="J519" s="247"/>
      <c r="K519" s="247"/>
      <c r="L519" s="252"/>
      <c r="M519" s="253"/>
      <c r="N519" s="254"/>
      <c r="O519" s="254"/>
      <c r="P519" s="254"/>
      <c r="Q519" s="254"/>
      <c r="R519" s="254"/>
      <c r="S519" s="254"/>
      <c r="T519" s="25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56" t="s">
        <v>155</v>
      </c>
      <c r="AU519" s="256" t="s">
        <v>151</v>
      </c>
      <c r="AV519" s="15" t="s">
        <v>150</v>
      </c>
      <c r="AW519" s="15" t="s">
        <v>33</v>
      </c>
      <c r="AX519" s="15" t="s">
        <v>79</v>
      </c>
      <c r="AY519" s="256" t="s">
        <v>143</v>
      </c>
    </row>
    <row r="520" s="2" customFormat="1" ht="66.75" customHeight="1">
      <c r="A520" s="40"/>
      <c r="B520" s="41"/>
      <c r="C520" s="206" t="s">
        <v>765</v>
      </c>
      <c r="D520" s="206" t="s">
        <v>145</v>
      </c>
      <c r="E520" s="207" t="s">
        <v>766</v>
      </c>
      <c r="F520" s="208" t="s">
        <v>767</v>
      </c>
      <c r="G520" s="209" t="s">
        <v>148</v>
      </c>
      <c r="H520" s="210">
        <v>138.13800000000001</v>
      </c>
      <c r="I520" s="211"/>
      <c r="J520" s="212">
        <f>ROUND(I520*H520,2)</f>
        <v>0</v>
      </c>
      <c r="K520" s="208" t="s">
        <v>149</v>
      </c>
      <c r="L520" s="46"/>
      <c r="M520" s="213" t="s">
        <v>19</v>
      </c>
      <c r="N520" s="214" t="s">
        <v>43</v>
      </c>
      <c r="O520" s="86"/>
      <c r="P520" s="215">
        <f>O520*H520</f>
        <v>0</v>
      </c>
      <c r="Q520" s="215">
        <v>0.00051000000000000004</v>
      </c>
      <c r="R520" s="215">
        <f>Q520*H520</f>
        <v>0.070450380000000007</v>
      </c>
      <c r="S520" s="215">
        <v>0</v>
      </c>
      <c r="T520" s="216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17" t="s">
        <v>253</v>
      </c>
      <c r="AT520" s="217" t="s">
        <v>145</v>
      </c>
      <c r="AU520" s="217" t="s">
        <v>151</v>
      </c>
      <c r="AY520" s="19" t="s">
        <v>143</v>
      </c>
      <c r="BE520" s="218">
        <f>IF(N520="základní",J520,0)</f>
        <v>0</v>
      </c>
      <c r="BF520" s="218">
        <f>IF(N520="snížená",J520,0)</f>
        <v>0</v>
      </c>
      <c r="BG520" s="218">
        <f>IF(N520="zákl. přenesená",J520,0)</f>
        <v>0</v>
      </c>
      <c r="BH520" s="218">
        <f>IF(N520="sníž. přenesená",J520,0)</f>
        <v>0</v>
      </c>
      <c r="BI520" s="218">
        <f>IF(N520="nulová",J520,0)</f>
        <v>0</v>
      </c>
      <c r="BJ520" s="19" t="s">
        <v>151</v>
      </c>
      <c r="BK520" s="218">
        <f>ROUND(I520*H520,2)</f>
        <v>0</v>
      </c>
      <c r="BL520" s="19" t="s">
        <v>253</v>
      </c>
      <c r="BM520" s="217" t="s">
        <v>768</v>
      </c>
    </row>
    <row r="521" s="2" customFormat="1">
      <c r="A521" s="40"/>
      <c r="B521" s="41"/>
      <c r="C521" s="42"/>
      <c r="D521" s="219" t="s">
        <v>153</v>
      </c>
      <c r="E521" s="42"/>
      <c r="F521" s="220" t="s">
        <v>769</v>
      </c>
      <c r="G521" s="42"/>
      <c r="H521" s="42"/>
      <c r="I521" s="221"/>
      <c r="J521" s="42"/>
      <c r="K521" s="42"/>
      <c r="L521" s="46"/>
      <c r="M521" s="222"/>
      <c r="N521" s="223"/>
      <c r="O521" s="86"/>
      <c r="P521" s="86"/>
      <c r="Q521" s="86"/>
      <c r="R521" s="86"/>
      <c r="S521" s="86"/>
      <c r="T521" s="87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9" t="s">
        <v>153</v>
      </c>
      <c r="AU521" s="19" t="s">
        <v>151</v>
      </c>
    </row>
    <row r="522" s="13" customFormat="1">
      <c r="A522" s="13"/>
      <c r="B522" s="224"/>
      <c r="C522" s="225"/>
      <c r="D522" s="226" t="s">
        <v>155</v>
      </c>
      <c r="E522" s="227" t="s">
        <v>19</v>
      </c>
      <c r="F522" s="228" t="s">
        <v>751</v>
      </c>
      <c r="G522" s="225"/>
      <c r="H522" s="227" t="s">
        <v>19</v>
      </c>
      <c r="I522" s="229"/>
      <c r="J522" s="225"/>
      <c r="K522" s="225"/>
      <c r="L522" s="230"/>
      <c r="M522" s="231"/>
      <c r="N522" s="232"/>
      <c r="O522" s="232"/>
      <c r="P522" s="232"/>
      <c r="Q522" s="232"/>
      <c r="R522" s="232"/>
      <c r="S522" s="232"/>
      <c r="T522" s="23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34" t="s">
        <v>155</v>
      </c>
      <c r="AU522" s="234" t="s">
        <v>151</v>
      </c>
      <c r="AV522" s="13" t="s">
        <v>79</v>
      </c>
      <c r="AW522" s="13" t="s">
        <v>33</v>
      </c>
      <c r="AX522" s="13" t="s">
        <v>71</v>
      </c>
      <c r="AY522" s="234" t="s">
        <v>143</v>
      </c>
    </row>
    <row r="523" s="13" customFormat="1">
      <c r="A523" s="13"/>
      <c r="B523" s="224"/>
      <c r="C523" s="225"/>
      <c r="D523" s="226" t="s">
        <v>155</v>
      </c>
      <c r="E523" s="227" t="s">
        <v>19</v>
      </c>
      <c r="F523" s="228" t="s">
        <v>770</v>
      </c>
      <c r="G523" s="225"/>
      <c r="H523" s="227" t="s">
        <v>19</v>
      </c>
      <c r="I523" s="229"/>
      <c r="J523" s="225"/>
      <c r="K523" s="225"/>
      <c r="L523" s="230"/>
      <c r="M523" s="231"/>
      <c r="N523" s="232"/>
      <c r="O523" s="232"/>
      <c r="P523" s="232"/>
      <c r="Q523" s="232"/>
      <c r="R523" s="232"/>
      <c r="S523" s="232"/>
      <c r="T523" s="23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4" t="s">
        <v>155</v>
      </c>
      <c r="AU523" s="234" t="s">
        <v>151</v>
      </c>
      <c r="AV523" s="13" t="s">
        <v>79</v>
      </c>
      <c r="AW523" s="13" t="s">
        <v>33</v>
      </c>
      <c r="AX523" s="13" t="s">
        <v>71</v>
      </c>
      <c r="AY523" s="234" t="s">
        <v>143</v>
      </c>
    </row>
    <row r="524" s="14" customFormat="1">
      <c r="A524" s="14"/>
      <c r="B524" s="235"/>
      <c r="C524" s="236"/>
      <c r="D524" s="226" t="s">
        <v>155</v>
      </c>
      <c r="E524" s="237" t="s">
        <v>19</v>
      </c>
      <c r="F524" s="238" t="s">
        <v>771</v>
      </c>
      <c r="G524" s="236"/>
      <c r="H524" s="239">
        <v>26.891999999999999</v>
      </c>
      <c r="I524" s="240"/>
      <c r="J524" s="236"/>
      <c r="K524" s="236"/>
      <c r="L524" s="241"/>
      <c r="M524" s="242"/>
      <c r="N524" s="243"/>
      <c r="O524" s="243"/>
      <c r="P524" s="243"/>
      <c r="Q524" s="243"/>
      <c r="R524" s="243"/>
      <c r="S524" s="243"/>
      <c r="T524" s="24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5" t="s">
        <v>155</v>
      </c>
      <c r="AU524" s="245" t="s">
        <v>151</v>
      </c>
      <c r="AV524" s="14" t="s">
        <v>151</v>
      </c>
      <c r="AW524" s="14" t="s">
        <v>33</v>
      </c>
      <c r="AX524" s="14" t="s">
        <v>71</v>
      </c>
      <c r="AY524" s="245" t="s">
        <v>143</v>
      </c>
    </row>
    <row r="525" s="14" customFormat="1">
      <c r="A525" s="14"/>
      <c r="B525" s="235"/>
      <c r="C525" s="236"/>
      <c r="D525" s="226" t="s">
        <v>155</v>
      </c>
      <c r="E525" s="237" t="s">
        <v>19</v>
      </c>
      <c r="F525" s="238" t="s">
        <v>771</v>
      </c>
      <c r="G525" s="236"/>
      <c r="H525" s="239">
        <v>26.891999999999999</v>
      </c>
      <c r="I525" s="240"/>
      <c r="J525" s="236"/>
      <c r="K525" s="236"/>
      <c r="L525" s="241"/>
      <c r="M525" s="242"/>
      <c r="N525" s="243"/>
      <c r="O525" s="243"/>
      <c r="P525" s="243"/>
      <c r="Q525" s="243"/>
      <c r="R525" s="243"/>
      <c r="S525" s="243"/>
      <c r="T525" s="24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5" t="s">
        <v>155</v>
      </c>
      <c r="AU525" s="245" t="s">
        <v>151</v>
      </c>
      <c r="AV525" s="14" t="s">
        <v>151</v>
      </c>
      <c r="AW525" s="14" t="s">
        <v>33</v>
      </c>
      <c r="AX525" s="14" t="s">
        <v>71</v>
      </c>
      <c r="AY525" s="245" t="s">
        <v>143</v>
      </c>
    </row>
    <row r="526" s="14" customFormat="1">
      <c r="A526" s="14"/>
      <c r="B526" s="235"/>
      <c r="C526" s="236"/>
      <c r="D526" s="226" t="s">
        <v>155</v>
      </c>
      <c r="E526" s="237" t="s">
        <v>19</v>
      </c>
      <c r="F526" s="238" t="s">
        <v>771</v>
      </c>
      <c r="G526" s="236"/>
      <c r="H526" s="239">
        <v>26.891999999999999</v>
      </c>
      <c r="I526" s="240"/>
      <c r="J526" s="236"/>
      <c r="K526" s="236"/>
      <c r="L526" s="241"/>
      <c r="M526" s="242"/>
      <c r="N526" s="243"/>
      <c r="O526" s="243"/>
      <c r="P526" s="243"/>
      <c r="Q526" s="243"/>
      <c r="R526" s="243"/>
      <c r="S526" s="243"/>
      <c r="T526" s="24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5" t="s">
        <v>155</v>
      </c>
      <c r="AU526" s="245" t="s">
        <v>151</v>
      </c>
      <c r="AV526" s="14" t="s">
        <v>151</v>
      </c>
      <c r="AW526" s="14" t="s">
        <v>33</v>
      </c>
      <c r="AX526" s="14" t="s">
        <v>71</v>
      </c>
      <c r="AY526" s="245" t="s">
        <v>143</v>
      </c>
    </row>
    <row r="527" s="14" customFormat="1">
      <c r="A527" s="14"/>
      <c r="B527" s="235"/>
      <c r="C527" s="236"/>
      <c r="D527" s="226" t="s">
        <v>155</v>
      </c>
      <c r="E527" s="237" t="s">
        <v>19</v>
      </c>
      <c r="F527" s="238" t="s">
        <v>772</v>
      </c>
      <c r="G527" s="236"/>
      <c r="H527" s="239">
        <v>30.506</v>
      </c>
      <c r="I527" s="240"/>
      <c r="J527" s="236"/>
      <c r="K527" s="236"/>
      <c r="L527" s="241"/>
      <c r="M527" s="242"/>
      <c r="N527" s="243"/>
      <c r="O527" s="243"/>
      <c r="P527" s="243"/>
      <c r="Q527" s="243"/>
      <c r="R527" s="243"/>
      <c r="S527" s="243"/>
      <c r="T527" s="24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5" t="s">
        <v>155</v>
      </c>
      <c r="AU527" s="245" t="s">
        <v>151</v>
      </c>
      <c r="AV527" s="14" t="s">
        <v>151</v>
      </c>
      <c r="AW527" s="14" t="s">
        <v>33</v>
      </c>
      <c r="AX527" s="14" t="s">
        <v>71</v>
      </c>
      <c r="AY527" s="245" t="s">
        <v>143</v>
      </c>
    </row>
    <row r="528" s="14" customFormat="1">
      <c r="A528" s="14"/>
      <c r="B528" s="235"/>
      <c r="C528" s="236"/>
      <c r="D528" s="226" t="s">
        <v>155</v>
      </c>
      <c r="E528" s="237" t="s">
        <v>19</v>
      </c>
      <c r="F528" s="238" t="s">
        <v>773</v>
      </c>
      <c r="G528" s="236"/>
      <c r="H528" s="239">
        <v>26.956</v>
      </c>
      <c r="I528" s="240"/>
      <c r="J528" s="236"/>
      <c r="K528" s="236"/>
      <c r="L528" s="241"/>
      <c r="M528" s="242"/>
      <c r="N528" s="243"/>
      <c r="O528" s="243"/>
      <c r="P528" s="243"/>
      <c r="Q528" s="243"/>
      <c r="R528" s="243"/>
      <c r="S528" s="243"/>
      <c r="T528" s="24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5" t="s">
        <v>155</v>
      </c>
      <c r="AU528" s="245" t="s">
        <v>151</v>
      </c>
      <c r="AV528" s="14" t="s">
        <v>151</v>
      </c>
      <c r="AW528" s="14" t="s">
        <v>33</v>
      </c>
      <c r="AX528" s="14" t="s">
        <v>71</v>
      </c>
      <c r="AY528" s="245" t="s">
        <v>143</v>
      </c>
    </row>
    <row r="529" s="15" customFormat="1">
      <c r="A529" s="15"/>
      <c r="B529" s="246"/>
      <c r="C529" s="247"/>
      <c r="D529" s="226" t="s">
        <v>155</v>
      </c>
      <c r="E529" s="248" t="s">
        <v>19</v>
      </c>
      <c r="F529" s="249" t="s">
        <v>171</v>
      </c>
      <c r="G529" s="247"/>
      <c r="H529" s="250">
        <v>138.13800000000001</v>
      </c>
      <c r="I529" s="251"/>
      <c r="J529" s="247"/>
      <c r="K529" s="247"/>
      <c r="L529" s="252"/>
      <c r="M529" s="253"/>
      <c r="N529" s="254"/>
      <c r="O529" s="254"/>
      <c r="P529" s="254"/>
      <c r="Q529" s="254"/>
      <c r="R529" s="254"/>
      <c r="S529" s="254"/>
      <c r="T529" s="25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56" t="s">
        <v>155</v>
      </c>
      <c r="AU529" s="256" t="s">
        <v>151</v>
      </c>
      <c r="AV529" s="15" t="s">
        <v>150</v>
      </c>
      <c r="AW529" s="15" t="s">
        <v>33</v>
      </c>
      <c r="AX529" s="15" t="s">
        <v>79</v>
      </c>
      <c r="AY529" s="256" t="s">
        <v>143</v>
      </c>
    </row>
    <row r="530" s="2" customFormat="1" ht="24.15" customHeight="1">
      <c r="A530" s="40"/>
      <c r="B530" s="41"/>
      <c r="C530" s="258" t="s">
        <v>774</v>
      </c>
      <c r="D530" s="258" t="s">
        <v>217</v>
      </c>
      <c r="E530" s="259" t="s">
        <v>775</v>
      </c>
      <c r="F530" s="260" t="s">
        <v>776</v>
      </c>
      <c r="G530" s="261" t="s">
        <v>148</v>
      </c>
      <c r="H530" s="262">
        <v>741.27700000000004</v>
      </c>
      <c r="I530" s="263"/>
      <c r="J530" s="264">
        <f>ROUND(I530*H530,2)</f>
        <v>0</v>
      </c>
      <c r="K530" s="260" t="s">
        <v>149</v>
      </c>
      <c r="L530" s="265"/>
      <c r="M530" s="266" t="s">
        <v>19</v>
      </c>
      <c r="N530" s="267" t="s">
        <v>43</v>
      </c>
      <c r="O530" s="86"/>
      <c r="P530" s="215">
        <f>O530*H530</f>
        <v>0</v>
      </c>
      <c r="Q530" s="215">
        <v>0.0019</v>
      </c>
      <c r="R530" s="215">
        <f>Q530*H530</f>
        <v>1.4084263000000001</v>
      </c>
      <c r="S530" s="215">
        <v>0</v>
      </c>
      <c r="T530" s="216">
        <f>S530*H530</f>
        <v>0</v>
      </c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R530" s="217" t="s">
        <v>363</v>
      </c>
      <c r="AT530" s="217" t="s">
        <v>217</v>
      </c>
      <c r="AU530" s="217" t="s">
        <v>151</v>
      </c>
      <c r="AY530" s="19" t="s">
        <v>143</v>
      </c>
      <c r="BE530" s="218">
        <f>IF(N530="základní",J530,0)</f>
        <v>0</v>
      </c>
      <c r="BF530" s="218">
        <f>IF(N530="snížená",J530,0)</f>
        <v>0</v>
      </c>
      <c r="BG530" s="218">
        <f>IF(N530="zákl. přenesená",J530,0)</f>
        <v>0</v>
      </c>
      <c r="BH530" s="218">
        <f>IF(N530="sníž. přenesená",J530,0)</f>
        <v>0</v>
      </c>
      <c r="BI530" s="218">
        <f>IF(N530="nulová",J530,0)</f>
        <v>0</v>
      </c>
      <c r="BJ530" s="19" t="s">
        <v>151</v>
      </c>
      <c r="BK530" s="218">
        <f>ROUND(I530*H530,2)</f>
        <v>0</v>
      </c>
      <c r="BL530" s="19" t="s">
        <v>253</v>
      </c>
      <c r="BM530" s="217" t="s">
        <v>777</v>
      </c>
    </row>
    <row r="531" s="14" customFormat="1">
      <c r="A531" s="14"/>
      <c r="B531" s="235"/>
      <c r="C531" s="236"/>
      <c r="D531" s="226" t="s">
        <v>155</v>
      </c>
      <c r="E531" s="236"/>
      <c r="F531" s="238" t="s">
        <v>778</v>
      </c>
      <c r="G531" s="236"/>
      <c r="H531" s="239">
        <v>741.27700000000004</v>
      </c>
      <c r="I531" s="240"/>
      <c r="J531" s="236"/>
      <c r="K531" s="236"/>
      <c r="L531" s="241"/>
      <c r="M531" s="242"/>
      <c r="N531" s="243"/>
      <c r="O531" s="243"/>
      <c r="P531" s="243"/>
      <c r="Q531" s="243"/>
      <c r="R531" s="243"/>
      <c r="S531" s="243"/>
      <c r="T531" s="24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5" t="s">
        <v>155</v>
      </c>
      <c r="AU531" s="245" t="s">
        <v>151</v>
      </c>
      <c r="AV531" s="14" t="s">
        <v>151</v>
      </c>
      <c r="AW531" s="14" t="s">
        <v>4</v>
      </c>
      <c r="AX531" s="14" t="s">
        <v>79</v>
      </c>
      <c r="AY531" s="245" t="s">
        <v>143</v>
      </c>
    </row>
    <row r="532" s="2" customFormat="1" ht="24.15" customHeight="1">
      <c r="A532" s="40"/>
      <c r="B532" s="41"/>
      <c r="C532" s="258" t="s">
        <v>779</v>
      </c>
      <c r="D532" s="258" t="s">
        <v>217</v>
      </c>
      <c r="E532" s="259" t="s">
        <v>780</v>
      </c>
      <c r="F532" s="260" t="s">
        <v>781</v>
      </c>
      <c r="G532" s="261" t="s">
        <v>148</v>
      </c>
      <c r="H532" s="262">
        <v>4</v>
      </c>
      <c r="I532" s="263"/>
      <c r="J532" s="264">
        <f>ROUND(I532*H532,2)</f>
        <v>0</v>
      </c>
      <c r="K532" s="260" t="s">
        <v>149</v>
      </c>
      <c r="L532" s="265"/>
      <c r="M532" s="266" t="s">
        <v>19</v>
      </c>
      <c r="N532" s="267" t="s">
        <v>43</v>
      </c>
      <c r="O532" s="86"/>
      <c r="P532" s="215">
        <f>O532*H532</f>
        <v>0</v>
      </c>
      <c r="Q532" s="215">
        <v>0.0022000000000000001</v>
      </c>
      <c r="R532" s="215">
        <f>Q532*H532</f>
        <v>0.0088000000000000005</v>
      </c>
      <c r="S532" s="215">
        <v>0</v>
      </c>
      <c r="T532" s="216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17" t="s">
        <v>363</v>
      </c>
      <c r="AT532" s="217" t="s">
        <v>217</v>
      </c>
      <c r="AU532" s="217" t="s">
        <v>151</v>
      </c>
      <c r="AY532" s="19" t="s">
        <v>143</v>
      </c>
      <c r="BE532" s="218">
        <f>IF(N532="základní",J532,0)</f>
        <v>0</v>
      </c>
      <c r="BF532" s="218">
        <f>IF(N532="snížená",J532,0)</f>
        <v>0</v>
      </c>
      <c r="BG532" s="218">
        <f>IF(N532="zákl. přenesená",J532,0)</f>
        <v>0</v>
      </c>
      <c r="BH532" s="218">
        <f>IF(N532="sníž. přenesená",J532,0)</f>
        <v>0</v>
      </c>
      <c r="BI532" s="218">
        <f>IF(N532="nulová",J532,0)</f>
        <v>0</v>
      </c>
      <c r="BJ532" s="19" t="s">
        <v>151</v>
      </c>
      <c r="BK532" s="218">
        <f>ROUND(I532*H532,2)</f>
        <v>0</v>
      </c>
      <c r="BL532" s="19" t="s">
        <v>253</v>
      </c>
      <c r="BM532" s="217" t="s">
        <v>782</v>
      </c>
    </row>
    <row r="533" s="2" customFormat="1" ht="44.25" customHeight="1">
      <c r="A533" s="40"/>
      <c r="B533" s="41"/>
      <c r="C533" s="206" t="s">
        <v>783</v>
      </c>
      <c r="D533" s="206" t="s">
        <v>145</v>
      </c>
      <c r="E533" s="207" t="s">
        <v>784</v>
      </c>
      <c r="F533" s="208" t="s">
        <v>785</v>
      </c>
      <c r="G533" s="209" t="s">
        <v>148</v>
      </c>
      <c r="H533" s="210">
        <v>636.01599999999996</v>
      </c>
      <c r="I533" s="211"/>
      <c r="J533" s="212">
        <f>ROUND(I533*H533,2)</f>
        <v>0</v>
      </c>
      <c r="K533" s="208" t="s">
        <v>149</v>
      </c>
      <c r="L533" s="46"/>
      <c r="M533" s="213" t="s">
        <v>19</v>
      </c>
      <c r="N533" s="214" t="s">
        <v>43</v>
      </c>
      <c r="O533" s="86"/>
      <c r="P533" s="215">
        <f>O533*H533</f>
        <v>0</v>
      </c>
      <c r="Q533" s="215">
        <v>0</v>
      </c>
      <c r="R533" s="215">
        <f>Q533*H533</f>
        <v>0</v>
      </c>
      <c r="S533" s="215">
        <v>0.0035999999999999999</v>
      </c>
      <c r="T533" s="216">
        <f>S533*H533</f>
        <v>2.2896576</v>
      </c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R533" s="217" t="s">
        <v>253</v>
      </c>
      <c r="AT533" s="217" t="s">
        <v>145</v>
      </c>
      <c r="AU533" s="217" t="s">
        <v>151</v>
      </c>
      <c r="AY533" s="19" t="s">
        <v>143</v>
      </c>
      <c r="BE533" s="218">
        <f>IF(N533="základní",J533,0)</f>
        <v>0</v>
      </c>
      <c r="BF533" s="218">
        <f>IF(N533="snížená",J533,0)</f>
        <v>0</v>
      </c>
      <c r="BG533" s="218">
        <f>IF(N533="zákl. přenesená",J533,0)</f>
        <v>0</v>
      </c>
      <c r="BH533" s="218">
        <f>IF(N533="sníž. přenesená",J533,0)</f>
        <v>0</v>
      </c>
      <c r="BI533" s="218">
        <f>IF(N533="nulová",J533,0)</f>
        <v>0</v>
      </c>
      <c r="BJ533" s="19" t="s">
        <v>151</v>
      </c>
      <c r="BK533" s="218">
        <f>ROUND(I533*H533,2)</f>
        <v>0</v>
      </c>
      <c r="BL533" s="19" t="s">
        <v>253</v>
      </c>
      <c r="BM533" s="217" t="s">
        <v>786</v>
      </c>
    </row>
    <row r="534" s="2" customFormat="1">
      <c r="A534" s="40"/>
      <c r="B534" s="41"/>
      <c r="C534" s="42"/>
      <c r="D534" s="219" t="s">
        <v>153</v>
      </c>
      <c r="E534" s="42"/>
      <c r="F534" s="220" t="s">
        <v>787</v>
      </c>
      <c r="G534" s="42"/>
      <c r="H534" s="42"/>
      <c r="I534" s="221"/>
      <c r="J534" s="42"/>
      <c r="K534" s="42"/>
      <c r="L534" s="46"/>
      <c r="M534" s="222"/>
      <c r="N534" s="223"/>
      <c r="O534" s="86"/>
      <c r="P534" s="86"/>
      <c r="Q534" s="86"/>
      <c r="R534" s="86"/>
      <c r="S534" s="86"/>
      <c r="T534" s="87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T534" s="19" t="s">
        <v>153</v>
      </c>
      <c r="AU534" s="19" t="s">
        <v>151</v>
      </c>
    </row>
    <row r="535" s="2" customFormat="1" ht="33" customHeight="1">
      <c r="A535" s="40"/>
      <c r="B535" s="41"/>
      <c r="C535" s="206" t="s">
        <v>788</v>
      </c>
      <c r="D535" s="206" t="s">
        <v>145</v>
      </c>
      <c r="E535" s="207" t="s">
        <v>789</v>
      </c>
      <c r="F535" s="208" t="s">
        <v>790</v>
      </c>
      <c r="G535" s="209" t="s">
        <v>148</v>
      </c>
      <c r="H535" s="210">
        <v>636.01599999999996</v>
      </c>
      <c r="I535" s="211"/>
      <c r="J535" s="212">
        <f>ROUND(I535*H535,2)</f>
        <v>0</v>
      </c>
      <c r="K535" s="208" t="s">
        <v>149</v>
      </c>
      <c r="L535" s="46"/>
      <c r="M535" s="213" t="s">
        <v>19</v>
      </c>
      <c r="N535" s="214" t="s">
        <v>43</v>
      </c>
      <c r="O535" s="86"/>
      <c r="P535" s="215">
        <f>O535*H535</f>
        <v>0</v>
      </c>
      <c r="Q535" s="215">
        <v>0</v>
      </c>
      <c r="R535" s="215">
        <f>Q535*H535</f>
        <v>0</v>
      </c>
      <c r="S535" s="215">
        <v>0</v>
      </c>
      <c r="T535" s="216">
        <f>S535*H535</f>
        <v>0</v>
      </c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R535" s="217" t="s">
        <v>253</v>
      </c>
      <c r="AT535" s="217" t="s">
        <v>145</v>
      </c>
      <c r="AU535" s="217" t="s">
        <v>151</v>
      </c>
      <c r="AY535" s="19" t="s">
        <v>143</v>
      </c>
      <c r="BE535" s="218">
        <f>IF(N535="základní",J535,0)</f>
        <v>0</v>
      </c>
      <c r="BF535" s="218">
        <f>IF(N535="snížená",J535,0)</f>
        <v>0</v>
      </c>
      <c r="BG535" s="218">
        <f>IF(N535="zákl. přenesená",J535,0)</f>
        <v>0</v>
      </c>
      <c r="BH535" s="218">
        <f>IF(N535="sníž. přenesená",J535,0)</f>
        <v>0</v>
      </c>
      <c r="BI535" s="218">
        <f>IF(N535="nulová",J535,0)</f>
        <v>0</v>
      </c>
      <c r="BJ535" s="19" t="s">
        <v>151</v>
      </c>
      <c r="BK535" s="218">
        <f>ROUND(I535*H535,2)</f>
        <v>0</v>
      </c>
      <c r="BL535" s="19" t="s">
        <v>253</v>
      </c>
      <c r="BM535" s="217" t="s">
        <v>791</v>
      </c>
    </row>
    <row r="536" s="2" customFormat="1">
      <c r="A536" s="40"/>
      <c r="B536" s="41"/>
      <c r="C536" s="42"/>
      <c r="D536" s="219" t="s">
        <v>153</v>
      </c>
      <c r="E536" s="42"/>
      <c r="F536" s="220" t="s">
        <v>792</v>
      </c>
      <c r="G536" s="42"/>
      <c r="H536" s="42"/>
      <c r="I536" s="221"/>
      <c r="J536" s="42"/>
      <c r="K536" s="42"/>
      <c r="L536" s="46"/>
      <c r="M536" s="222"/>
      <c r="N536" s="223"/>
      <c r="O536" s="86"/>
      <c r="P536" s="86"/>
      <c r="Q536" s="86"/>
      <c r="R536" s="86"/>
      <c r="S536" s="86"/>
      <c r="T536" s="87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T536" s="19" t="s">
        <v>153</v>
      </c>
      <c r="AU536" s="19" t="s">
        <v>151</v>
      </c>
    </row>
    <row r="537" s="2" customFormat="1" ht="16.5" customHeight="1">
      <c r="A537" s="40"/>
      <c r="B537" s="41"/>
      <c r="C537" s="258" t="s">
        <v>793</v>
      </c>
      <c r="D537" s="258" t="s">
        <v>217</v>
      </c>
      <c r="E537" s="259" t="s">
        <v>794</v>
      </c>
      <c r="F537" s="260" t="s">
        <v>795</v>
      </c>
      <c r="G537" s="261" t="s">
        <v>148</v>
      </c>
      <c r="H537" s="262">
        <v>731.41800000000001</v>
      </c>
      <c r="I537" s="263"/>
      <c r="J537" s="264">
        <f>ROUND(I537*H537,2)</f>
        <v>0</v>
      </c>
      <c r="K537" s="260" t="s">
        <v>439</v>
      </c>
      <c r="L537" s="265"/>
      <c r="M537" s="266" t="s">
        <v>19</v>
      </c>
      <c r="N537" s="267" t="s">
        <v>43</v>
      </c>
      <c r="O537" s="86"/>
      <c r="P537" s="215">
        <f>O537*H537</f>
        <v>0</v>
      </c>
      <c r="Q537" s="215">
        <v>0.00014999999999999999</v>
      </c>
      <c r="R537" s="215">
        <f>Q537*H537</f>
        <v>0.1097127</v>
      </c>
      <c r="S537" s="215">
        <v>0</v>
      </c>
      <c r="T537" s="216">
        <f>S537*H537</f>
        <v>0</v>
      </c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R537" s="217" t="s">
        <v>363</v>
      </c>
      <c r="AT537" s="217" t="s">
        <v>217</v>
      </c>
      <c r="AU537" s="217" t="s">
        <v>151</v>
      </c>
      <c r="AY537" s="19" t="s">
        <v>143</v>
      </c>
      <c r="BE537" s="218">
        <f>IF(N537="základní",J537,0)</f>
        <v>0</v>
      </c>
      <c r="BF537" s="218">
        <f>IF(N537="snížená",J537,0)</f>
        <v>0</v>
      </c>
      <c r="BG537" s="218">
        <f>IF(N537="zákl. přenesená",J537,0)</f>
        <v>0</v>
      </c>
      <c r="BH537" s="218">
        <f>IF(N537="sníž. přenesená",J537,0)</f>
        <v>0</v>
      </c>
      <c r="BI537" s="218">
        <f>IF(N537="nulová",J537,0)</f>
        <v>0</v>
      </c>
      <c r="BJ537" s="19" t="s">
        <v>151</v>
      </c>
      <c r="BK537" s="218">
        <f>ROUND(I537*H537,2)</f>
        <v>0</v>
      </c>
      <c r="BL537" s="19" t="s">
        <v>253</v>
      </c>
      <c r="BM537" s="217" t="s">
        <v>796</v>
      </c>
    </row>
    <row r="538" s="14" customFormat="1">
      <c r="A538" s="14"/>
      <c r="B538" s="235"/>
      <c r="C538" s="236"/>
      <c r="D538" s="226" t="s">
        <v>155</v>
      </c>
      <c r="E538" s="236"/>
      <c r="F538" s="238" t="s">
        <v>797</v>
      </c>
      <c r="G538" s="236"/>
      <c r="H538" s="239">
        <v>731.41800000000001</v>
      </c>
      <c r="I538" s="240"/>
      <c r="J538" s="236"/>
      <c r="K538" s="236"/>
      <c r="L538" s="241"/>
      <c r="M538" s="242"/>
      <c r="N538" s="243"/>
      <c r="O538" s="243"/>
      <c r="P538" s="243"/>
      <c r="Q538" s="243"/>
      <c r="R538" s="243"/>
      <c r="S538" s="243"/>
      <c r="T538" s="24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45" t="s">
        <v>155</v>
      </c>
      <c r="AU538" s="245" t="s">
        <v>151</v>
      </c>
      <c r="AV538" s="14" t="s">
        <v>151</v>
      </c>
      <c r="AW538" s="14" t="s">
        <v>4</v>
      </c>
      <c r="AX538" s="14" t="s">
        <v>79</v>
      </c>
      <c r="AY538" s="245" t="s">
        <v>143</v>
      </c>
    </row>
    <row r="539" s="2" customFormat="1" ht="24.15" customHeight="1">
      <c r="A539" s="40"/>
      <c r="B539" s="41"/>
      <c r="C539" s="206" t="s">
        <v>798</v>
      </c>
      <c r="D539" s="206" t="s">
        <v>145</v>
      </c>
      <c r="E539" s="207" t="s">
        <v>799</v>
      </c>
      <c r="F539" s="208" t="s">
        <v>800</v>
      </c>
      <c r="G539" s="209" t="s">
        <v>148</v>
      </c>
      <c r="H539" s="210">
        <v>636.01599999999996</v>
      </c>
      <c r="I539" s="211"/>
      <c r="J539" s="212">
        <f>ROUND(I539*H539,2)</f>
        <v>0</v>
      </c>
      <c r="K539" s="208" t="s">
        <v>149</v>
      </c>
      <c r="L539" s="46"/>
      <c r="M539" s="213" t="s">
        <v>19</v>
      </c>
      <c r="N539" s="214" t="s">
        <v>43</v>
      </c>
      <c r="O539" s="86"/>
      <c r="P539" s="215">
        <f>O539*H539</f>
        <v>0</v>
      </c>
      <c r="Q539" s="215">
        <v>0</v>
      </c>
      <c r="R539" s="215">
        <f>Q539*H539</f>
        <v>0</v>
      </c>
      <c r="S539" s="215">
        <v>0.084000000000000005</v>
      </c>
      <c r="T539" s="216">
        <f>S539*H539</f>
        <v>53.425344000000003</v>
      </c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R539" s="217" t="s">
        <v>253</v>
      </c>
      <c r="AT539" s="217" t="s">
        <v>145</v>
      </c>
      <c r="AU539" s="217" t="s">
        <v>151</v>
      </c>
      <c r="AY539" s="19" t="s">
        <v>143</v>
      </c>
      <c r="BE539" s="218">
        <f>IF(N539="základní",J539,0)</f>
        <v>0</v>
      </c>
      <c r="BF539" s="218">
        <f>IF(N539="snížená",J539,0)</f>
        <v>0</v>
      </c>
      <c r="BG539" s="218">
        <f>IF(N539="zákl. přenesená",J539,0)</f>
        <v>0</v>
      </c>
      <c r="BH539" s="218">
        <f>IF(N539="sníž. přenesená",J539,0)</f>
        <v>0</v>
      </c>
      <c r="BI539" s="218">
        <f>IF(N539="nulová",J539,0)</f>
        <v>0</v>
      </c>
      <c r="BJ539" s="19" t="s">
        <v>151</v>
      </c>
      <c r="BK539" s="218">
        <f>ROUND(I539*H539,2)</f>
        <v>0</v>
      </c>
      <c r="BL539" s="19" t="s">
        <v>253</v>
      </c>
      <c r="BM539" s="217" t="s">
        <v>801</v>
      </c>
    </row>
    <row r="540" s="2" customFormat="1">
      <c r="A540" s="40"/>
      <c r="B540" s="41"/>
      <c r="C540" s="42"/>
      <c r="D540" s="219" t="s">
        <v>153</v>
      </c>
      <c r="E540" s="42"/>
      <c r="F540" s="220" t="s">
        <v>802</v>
      </c>
      <c r="G540" s="42"/>
      <c r="H540" s="42"/>
      <c r="I540" s="221"/>
      <c r="J540" s="42"/>
      <c r="K540" s="42"/>
      <c r="L540" s="46"/>
      <c r="M540" s="222"/>
      <c r="N540" s="223"/>
      <c r="O540" s="86"/>
      <c r="P540" s="86"/>
      <c r="Q540" s="86"/>
      <c r="R540" s="86"/>
      <c r="S540" s="86"/>
      <c r="T540" s="87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T540" s="19" t="s">
        <v>153</v>
      </c>
      <c r="AU540" s="19" t="s">
        <v>151</v>
      </c>
    </row>
    <row r="541" s="2" customFormat="1" ht="49.05" customHeight="1">
      <c r="A541" s="40"/>
      <c r="B541" s="41"/>
      <c r="C541" s="206" t="s">
        <v>803</v>
      </c>
      <c r="D541" s="206" t="s">
        <v>145</v>
      </c>
      <c r="E541" s="207" t="s">
        <v>804</v>
      </c>
      <c r="F541" s="208" t="s">
        <v>805</v>
      </c>
      <c r="G541" s="209" t="s">
        <v>220</v>
      </c>
      <c r="H541" s="210">
        <v>6.968</v>
      </c>
      <c r="I541" s="211"/>
      <c r="J541" s="212">
        <f>ROUND(I541*H541,2)</f>
        <v>0</v>
      </c>
      <c r="K541" s="208" t="s">
        <v>149</v>
      </c>
      <c r="L541" s="46"/>
      <c r="M541" s="213" t="s">
        <v>19</v>
      </c>
      <c r="N541" s="214" t="s">
        <v>43</v>
      </c>
      <c r="O541" s="86"/>
      <c r="P541" s="215">
        <f>O541*H541</f>
        <v>0</v>
      </c>
      <c r="Q541" s="215">
        <v>0</v>
      </c>
      <c r="R541" s="215">
        <f>Q541*H541</f>
        <v>0</v>
      </c>
      <c r="S541" s="215">
        <v>0</v>
      </c>
      <c r="T541" s="216">
        <f>S541*H541</f>
        <v>0</v>
      </c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R541" s="217" t="s">
        <v>253</v>
      </c>
      <c r="AT541" s="217" t="s">
        <v>145</v>
      </c>
      <c r="AU541" s="217" t="s">
        <v>151</v>
      </c>
      <c r="AY541" s="19" t="s">
        <v>143</v>
      </c>
      <c r="BE541" s="218">
        <f>IF(N541="základní",J541,0)</f>
        <v>0</v>
      </c>
      <c r="BF541" s="218">
        <f>IF(N541="snížená",J541,0)</f>
        <v>0</v>
      </c>
      <c r="BG541" s="218">
        <f>IF(N541="zákl. přenesená",J541,0)</f>
        <v>0</v>
      </c>
      <c r="BH541" s="218">
        <f>IF(N541="sníž. přenesená",J541,0)</f>
        <v>0</v>
      </c>
      <c r="BI541" s="218">
        <f>IF(N541="nulová",J541,0)</f>
        <v>0</v>
      </c>
      <c r="BJ541" s="19" t="s">
        <v>151</v>
      </c>
      <c r="BK541" s="218">
        <f>ROUND(I541*H541,2)</f>
        <v>0</v>
      </c>
      <c r="BL541" s="19" t="s">
        <v>253</v>
      </c>
      <c r="BM541" s="217" t="s">
        <v>806</v>
      </c>
    </row>
    <row r="542" s="2" customFormat="1">
      <c r="A542" s="40"/>
      <c r="B542" s="41"/>
      <c r="C542" s="42"/>
      <c r="D542" s="219" t="s">
        <v>153</v>
      </c>
      <c r="E542" s="42"/>
      <c r="F542" s="220" t="s">
        <v>807</v>
      </c>
      <c r="G542" s="42"/>
      <c r="H542" s="42"/>
      <c r="I542" s="221"/>
      <c r="J542" s="42"/>
      <c r="K542" s="42"/>
      <c r="L542" s="46"/>
      <c r="M542" s="222"/>
      <c r="N542" s="223"/>
      <c r="O542" s="86"/>
      <c r="P542" s="86"/>
      <c r="Q542" s="86"/>
      <c r="R542" s="86"/>
      <c r="S542" s="86"/>
      <c r="T542" s="87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T542" s="19" t="s">
        <v>153</v>
      </c>
      <c r="AU542" s="19" t="s">
        <v>151</v>
      </c>
    </row>
    <row r="543" s="12" customFormat="1" ht="22.8" customHeight="1">
      <c r="A543" s="12"/>
      <c r="B543" s="190"/>
      <c r="C543" s="191"/>
      <c r="D543" s="192" t="s">
        <v>70</v>
      </c>
      <c r="E543" s="204" t="s">
        <v>808</v>
      </c>
      <c r="F543" s="204" t="s">
        <v>809</v>
      </c>
      <c r="G543" s="191"/>
      <c r="H543" s="191"/>
      <c r="I543" s="194"/>
      <c r="J543" s="205">
        <f>BK543</f>
        <v>0</v>
      </c>
      <c r="K543" s="191"/>
      <c r="L543" s="196"/>
      <c r="M543" s="197"/>
      <c r="N543" s="198"/>
      <c r="O543" s="198"/>
      <c r="P543" s="199">
        <f>SUM(P544:P606)</f>
        <v>0</v>
      </c>
      <c r="Q543" s="198"/>
      <c r="R543" s="199">
        <f>SUM(R544:R606)</f>
        <v>13.852032900000001</v>
      </c>
      <c r="S543" s="198"/>
      <c r="T543" s="200">
        <f>SUM(T544:T606)</f>
        <v>0.28650999999999999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201" t="s">
        <v>151</v>
      </c>
      <c r="AT543" s="202" t="s">
        <v>70</v>
      </c>
      <c r="AU543" s="202" t="s">
        <v>79</v>
      </c>
      <c r="AY543" s="201" t="s">
        <v>143</v>
      </c>
      <c r="BK543" s="203">
        <f>SUM(BK544:BK606)</f>
        <v>0</v>
      </c>
    </row>
    <row r="544" s="2" customFormat="1" ht="49.05" customHeight="1">
      <c r="A544" s="40"/>
      <c r="B544" s="41"/>
      <c r="C544" s="206" t="s">
        <v>810</v>
      </c>
      <c r="D544" s="206" t="s">
        <v>145</v>
      </c>
      <c r="E544" s="207" t="s">
        <v>811</v>
      </c>
      <c r="F544" s="208" t="s">
        <v>812</v>
      </c>
      <c r="G544" s="209" t="s">
        <v>148</v>
      </c>
      <c r="H544" s="210">
        <v>204.65000000000001</v>
      </c>
      <c r="I544" s="211"/>
      <c r="J544" s="212">
        <f>ROUND(I544*H544,2)</f>
        <v>0</v>
      </c>
      <c r="K544" s="208" t="s">
        <v>149</v>
      </c>
      <c r="L544" s="46"/>
      <c r="M544" s="213" t="s">
        <v>19</v>
      </c>
      <c r="N544" s="214" t="s">
        <v>43</v>
      </c>
      <c r="O544" s="86"/>
      <c r="P544" s="215">
        <f>O544*H544</f>
        <v>0</v>
      </c>
      <c r="Q544" s="215">
        <v>0</v>
      </c>
      <c r="R544" s="215">
        <f>Q544*H544</f>
        <v>0</v>
      </c>
      <c r="S544" s="215">
        <v>0.0014</v>
      </c>
      <c r="T544" s="216">
        <f>S544*H544</f>
        <v>0.28650999999999999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17" t="s">
        <v>253</v>
      </c>
      <c r="AT544" s="217" t="s">
        <v>145</v>
      </c>
      <c r="AU544" s="217" t="s">
        <v>151</v>
      </c>
      <c r="AY544" s="19" t="s">
        <v>143</v>
      </c>
      <c r="BE544" s="218">
        <f>IF(N544="základní",J544,0)</f>
        <v>0</v>
      </c>
      <c r="BF544" s="218">
        <f>IF(N544="snížená",J544,0)</f>
        <v>0</v>
      </c>
      <c r="BG544" s="218">
        <f>IF(N544="zákl. přenesená",J544,0)</f>
        <v>0</v>
      </c>
      <c r="BH544" s="218">
        <f>IF(N544="sníž. přenesená",J544,0)</f>
        <v>0</v>
      </c>
      <c r="BI544" s="218">
        <f>IF(N544="nulová",J544,0)</f>
        <v>0</v>
      </c>
      <c r="BJ544" s="19" t="s">
        <v>151</v>
      </c>
      <c r="BK544" s="218">
        <f>ROUND(I544*H544,2)</f>
        <v>0</v>
      </c>
      <c r="BL544" s="19" t="s">
        <v>253</v>
      </c>
      <c r="BM544" s="217" t="s">
        <v>813</v>
      </c>
    </row>
    <row r="545" s="2" customFormat="1">
      <c r="A545" s="40"/>
      <c r="B545" s="41"/>
      <c r="C545" s="42"/>
      <c r="D545" s="219" t="s">
        <v>153</v>
      </c>
      <c r="E545" s="42"/>
      <c r="F545" s="220" t="s">
        <v>814</v>
      </c>
      <c r="G545" s="42"/>
      <c r="H545" s="42"/>
      <c r="I545" s="221"/>
      <c r="J545" s="42"/>
      <c r="K545" s="42"/>
      <c r="L545" s="46"/>
      <c r="M545" s="222"/>
      <c r="N545" s="223"/>
      <c r="O545" s="86"/>
      <c r="P545" s="86"/>
      <c r="Q545" s="86"/>
      <c r="R545" s="86"/>
      <c r="S545" s="86"/>
      <c r="T545" s="87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T545" s="19" t="s">
        <v>153</v>
      </c>
      <c r="AU545" s="19" t="s">
        <v>151</v>
      </c>
    </row>
    <row r="546" s="13" customFormat="1">
      <c r="A546" s="13"/>
      <c r="B546" s="224"/>
      <c r="C546" s="225"/>
      <c r="D546" s="226" t="s">
        <v>155</v>
      </c>
      <c r="E546" s="227" t="s">
        <v>19</v>
      </c>
      <c r="F546" s="228" t="s">
        <v>591</v>
      </c>
      <c r="G546" s="225"/>
      <c r="H546" s="227" t="s">
        <v>19</v>
      </c>
      <c r="I546" s="229"/>
      <c r="J546" s="225"/>
      <c r="K546" s="225"/>
      <c r="L546" s="230"/>
      <c r="M546" s="231"/>
      <c r="N546" s="232"/>
      <c r="O546" s="232"/>
      <c r="P546" s="232"/>
      <c r="Q546" s="232"/>
      <c r="R546" s="232"/>
      <c r="S546" s="232"/>
      <c r="T546" s="23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4" t="s">
        <v>155</v>
      </c>
      <c r="AU546" s="234" t="s">
        <v>151</v>
      </c>
      <c r="AV546" s="13" t="s">
        <v>79</v>
      </c>
      <c r="AW546" s="13" t="s">
        <v>33</v>
      </c>
      <c r="AX546" s="13" t="s">
        <v>71</v>
      </c>
      <c r="AY546" s="234" t="s">
        <v>143</v>
      </c>
    </row>
    <row r="547" s="14" customFormat="1">
      <c r="A547" s="14"/>
      <c r="B547" s="235"/>
      <c r="C547" s="236"/>
      <c r="D547" s="226" t="s">
        <v>155</v>
      </c>
      <c r="E547" s="237" t="s">
        <v>19</v>
      </c>
      <c r="F547" s="238" t="s">
        <v>592</v>
      </c>
      <c r="G547" s="236"/>
      <c r="H547" s="239">
        <v>204.65000000000001</v>
      </c>
      <c r="I547" s="240"/>
      <c r="J547" s="236"/>
      <c r="K547" s="236"/>
      <c r="L547" s="241"/>
      <c r="M547" s="242"/>
      <c r="N547" s="243"/>
      <c r="O547" s="243"/>
      <c r="P547" s="243"/>
      <c r="Q547" s="243"/>
      <c r="R547" s="243"/>
      <c r="S547" s="243"/>
      <c r="T547" s="24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5" t="s">
        <v>155</v>
      </c>
      <c r="AU547" s="245" t="s">
        <v>151</v>
      </c>
      <c r="AV547" s="14" t="s">
        <v>151</v>
      </c>
      <c r="AW547" s="14" t="s">
        <v>33</v>
      </c>
      <c r="AX547" s="14" t="s">
        <v>79</v>
      </c>
      <c r="AY547" s="245" t="s">
        <v>143</v>
      </c>
    </row>
    <row r="548" s="2" customFormat="1" ht="49.05" customHeight="1">
      <c r="A548" s="40"/>
      <c r="B548" s="41"/>
      <c r="C548" s="206" t="s">
        <v>815</v>
      </c>
      <c r="D548" s="206" t="s">
        <v>145</v>
      </c>
      <c r="E548" s="207" t="s">
        <v>816</v>
      </c>
      <c r="F548" s="208" t="s">
        <v>817</v>
      </c>
      <c r="G548" s="209" t="s">
        <v>148</v>
      </c>
      <c r="H548" s="210">
        <v>303.81999999999999</v>
      </c>
      <c r="I548" s="211"/>
      <c r="J548" s="212">
        <f>ROUND(I548*H548,2)</f>
        <v>0</v>
      </c>
      <c r="K548" s="208" t="s">
        <v>149</v>
      </c>
      <c r="L548" s="46"/>
      <c r="M548" s="213" t="s">
        <v>19</v>
      </c>
      <c r="N548" s="214" t="s">
        <v>43</v>
      </c>
      <c r="O548" s="86"/>
      <c r="P548" s="215">
        <f>O548*H548</f>
        <v>0</v>
      </c>
      <c r="Q548" s="215">
        <v>0.0060299999999999998</v>
      </c>
      <c r="R548" s="215">
        <f>Q548*H548</f>
        <v>1.8320345999999999</v>
      </c>
      <c r="S548" s="215">
        <v>0</v>
      </c>
      <c r="T548" s="216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17" t="s">
        <v>253</v>
      </c>
      <c r="AT548" s="217" t="s">
        <v>145</v>
      </c>
      <c r="AU548" s="217" t="s">
        <v>151</v>
      </c>
      <c r="AY548" s="19" t="s">
        <v>143</v>
      </c>
      <c r="BE548" s="218">
        <f>IF(N548="základní",J548,0)</f>
        <v>0</v>
      </c>
      <c r="BF548" s="218">
        <f>IF(N548="snížená",J548,0)</f>
        <v>0</v>
      </c>
      <c r="BG548" s="218">
        <f>IF(N548="zákl. přenesená",J548,0)</f>
        <v>0</v>
      </c>
      <c r="BH548" s="218">
        <f>IF(N548="sníž. přenesená",J548,0)</f>
        <v>0</v>
      </c>
      <c r="BI548" s="218">
        <f>IF(N548="nulová",J548,0)</f>
        <v>0</v>
      </c>
      <c r="BJ548" s="19" t="s">
        <v>151</v>
      </c>
      <c r="BK548" s="218">
        <f>ROUND(I548*H548,2)</f>
        <v>0</v>
      </c>
      <c r="BL548" s="19" t="s">
        <v>253</v>
      </c>
      <c r="BM548" s="217" t="s">
        <v>818</v>
      </c>
    </row>
    <row r="549" s="2" customFormat="1">
      <c r="A549" s="40"/>
      <c r="B549" s="41"/>
      <c r="C549" s="42"/>
      <c r="D549" s="219" t="s">
        <v>153</v>
      </c>
      <c r="E549" s="42"/>
      <c r="F549" s="220" t="s">
        <v>819</v>
      </c>
      <c r="G549" s="42"/>
      <c r="H549" s="42"/>
      <c r="I549" s="221"/>
      <c r="J549" s="42"/>
      <c r="K549" s="42"/>
      <c r="L549" s="46"/>
      <c r="M549" s="222"/>
      <c r="N549" s="223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153</v>
      </c>
      <c r="AU549" s="19" t="s">
        <v>151</v>
      </c>
    </row>
    <row r="550" s="13" customFormat="1">
      <c r="A550" s="13"/>
      <c r="B550" s="224"/>
      <c r="C550" s="225"/>
      <c r="D550" s="226" t="s">
        <v>155</v>
      </c>
      <c r="E550" s="227" t="s">
        <v>19</v>
      </c>
      <c r="F550" s="228" t="s">
        <v>287</v>
      </c>
      <c r="G550" s="225"/>
      <c r="H550" s="227" t="s">
        <v>19</v>
      </c>
      <c r="I550" s="229"/>
      <c r="J550" s="225"/>
      <c r="K550" s="225"/>
      <c r="L550" s="230"/>
      <c r="M550" s="231"/>
      <c r="N550" s="232"/>
      <c r="O550" s="232"/>
      <c r="P550" s="232"/>
      <c r="Q550" s="232"/>
      <c r="R550" s="232"/>
      <c r="S550" s="232"/>
      <c r="T550" s="23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4" t="s">
        <v>155</v>
      </c>
      <c r="AU550" s="234" t="s">
        <v>151</v>
      </c>
      <c r="AV550" s="13" t="s">
        <v>79</v>
      </c>
      <c r="AW550" s="13" t="s">
        <v>33</v>
      </c>
      <c r="AX550" s="13" t="s">
        <v>71</v>
      </c>
      <c r="AY550" s="234" t="s">
        <v>143</v>
      </c>
    </row>
    <row r="551" s="14" customFormat="1">
      <c r="A551" s="14"/>
      <c r="B551" s="235"/>
      <c r="C551" s="236"/>
      <c r="D551" s="226" t="s">
        <v>155</v>
      </c>
      <c r="E551" s="237" t="s">
        <v>19</v>
      </c>
      <c r="F551" s="238" t="s">
        <v>288</v>
      </c>
      <c r="G551" s="236"/>
      <c r="H551" s="239">
        <v>303.81999999999999</v>
      </c>
      <c r="I551" s="240"/>
      <c r="J551" s="236"/>
      <c r="K551" s="236"/>
      <c r="L551" s="241"/>
      <c r="M551" s="242"/>
      <c r="N551" s="243"/>
      <c r="O551" s="243"/>
      <c r="P551" s="243"/>
      <c r="Q551" s="243"/>
      <c r="R551" s="243"/>
      <c r="S551" s="243"/>
      <c r="T551" s="24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5" t="s">
        <v>155</v>
      </c>
      <c r="AU551" s="245" t="s">
        <v>151</v>
      </c>
      <c r="AV551" s="14" t="s">
        <v>151</v>
      </c>
      <c r="AW551" s="14" t="s">
        <v>33</v>
      </c>
      <c r="AX551" s="14" t="s">
        <v>79</v>
      </c>
      <c r="AY551" s="245" t="s">
        <v>143</v>
      </c>
    </row>
    <row r="552" s="2" customFormat="1" ht="24.15" customHeight="1">
      <c r="A552" s="40"/>
      <c r="B552" s="41"/>
      <c r="C552" s="258" t="s">
        <v>820</v>
      </c>
      <c r="D552" s="258" t="s">
        <v>217</v>
      </c>
      <c r="E552" s="259" t="s">
        <v>389</v>
      </c>
      <c r="F552" s="260" t="s">
        <v>390</v>
      </c>
      <c r="G552" s="261" t="s">
        <v>148</v>
      </c>
      <c r="H552" s="262">
        <v>309.89600000000002</v>
      </c>
      <c r="I552" s="263"/>
      <c r="J552" s="264">
        <f>ROUND(I552*H552,2)</f>
        <v>0</v>
      </c>
      <c r="K552" s="260" t="s">
        <v>149</v>
      </c>
      <c r="L552" s="265"/>
      <c r="M552" s="266" t="s">
        <v>19</v>
      </c>
      <c r="N552" s="267" t="s">
        <v>43</v>
      </c>
      <c r="O552" s="86"/>
      <c r="P552" s="215">
        <f>O552*H552</f>
        <v>0</v>
      </c>
      <c r="Q552" s="215">
        <v>0.012999999999999999</v>
      </c>
      <c r="R552" s="215">
        <f>Q552*H552</f>
        <v>4.0286480000000005</v>
      </c>
      <c r="S552" s="215">
        <v>0</v>
      </c>
      <c r="T552" s="216">
        <f>S552*H552</f>
        <v>0</v>
      </c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R552" s="217" t="s">
        <v>363</v>
      </c>
      <c r="AT552" s="217" t="s">
        <v>217</v>
      </c>
      <c r="AU552" s="217" t="s">
        <v>151</v>
      </c>
      <c r="AY552" s="19" t="s">
        <v>143</v>
      </c>
      <c r="BE552" s="218">
        <f>IF(N552="základní",J552,0)</f>
        <v>0</v>
      </c>
      <c r="BF552" s="218">
        <f>IF(N552="snížená",J552,0)</f>
        <v>0</v>
      </c>
      <c r="BG552" s="218">
        <f>IF(N552="zákl. přenesená",J552,0)</f>
        <v>0</v>
      </c>
      <c r="BH552" s="218">
        <f>IF(N552="sníž. přenesená",J552,0)</f>
        <v>0</v>
      </c>
      <c r="BI552" s="218">
        <f>IF(N552="nulová",J552,0)</f>
        <v>0</v>
      </c>
      <c r="BJ552" s="19" t="s">
        <v>151</v>
      </c>
      <c r="BK552" s="218">
        <f>ROUND(I552*H552,2)</f>
        <v>0</v>
      </c>
      <c r="BL552" s="19" t="s">
        <v>253</v>
      </c>
      <c r="BM552" s="217" t="s">
        <v>821</v>
      </c>
    </row>
    <row r="553" s="14" customFormat="1">
      <c r="A553" s="14"/>
      <c r="B553" s="235"/>
      <c r="C553" s="236"/>
      <c r="D553" s="226" t="s">
        <v>155</v>
      </c>
      <c r="E553" s="236"/>
      <c r="F553" s="238" t="s">
        <v>822</v>
      </c>
      <c r="G553" s="236"/>
      <c r="H553" s="239">
        <v>309.89600000000002</v>
      </c>
      <c r="I553" s="240"/>
      <c r="J553" s="236"/>
      <c r="K553" s="236"/>
      <c r="L553" s="241"/>
      <c r="M553" s="242"/>
      <c r="N553" s="243"/>
      <c r="O553" s="243"/>
      <c r="P553" s="243"/>
      <c r="Q553" s="243"/>
      <c r="R553" s="243"/>
      <c r="S553" s="243"/>
      <c r="T553" s="24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5" t="s">
        <v>155</v>
      </c>
      <c r="AU553" s="245" t="s">
        <v>151</v>
      </c>
      <c r="AV553" s="14" t="s">
        <v>151</v>
      </c>
      <c r="AW553" s="14" t="s">
        <v>4</v>
      </c>
      <c r="AX553" s="14" t="s">
        <v>79</v>
      </c>
      <c r="AY553" s="245" t="s">
        <v>143</v>
      </c>
    </row>
    <row r="554" s="2" customFormat="1" ht="37.8" customHeight="1">
      <c r="A554" s="40"/>
      <c r="B554" s="41"/>
      <c r="C554" s="206" t="s">
        <v>823</v>
      </c>
      <c r="D554" s="206" t="s">
        <v>145</v>
      </c>
      <c r="E554" s="207" t="s">
        <v>824</v>
      </c>
      <c r="F554" s="208" t="s">
        <v>825</v>
      </c>
      <c r="G554" s="209" t="s">
        <v>148</v>
      </c>
      <c r="H554" s="210">
        <v>132.27199999999999</v>
      </c>
      <c r="I554" s="211"/>
      <c r="J554" s="212">
        <f>ROUND(I554*H554,2)</f>
        <v>0</v>
      </c>
      <c r="K554" s="208" t="s">
        <v>149</v>
      </c>
      <c r="L554" s="46"/>
      <c r="M554" s="213" t="s">
        <v>19</v>
      </c>
      <c r="N554" s="214" t="s">
        <v>43</v>
      </c>
      <c r="O554" s="86"/>
      <c r="P554" s="215">
        <f>O554*H554</f>
        <v>0</v>
      </c>
      <c r="Q554" s="215">
        <v>0</v>
      </c>
      <c r="R554" s="215">
        <f>Q554*H554</f>
        <v>0</v>
      </c>
      <c r="S554" s="215">
        <v>0</v>
      </c>
      <c r="T554" s="216">
        <f>S554*H554</f>
        <v>0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17" t="s">
        <v>253</v>
      </c>
      <c r="AT554" s="217" t="s">
        <v>145</v>
      </c>
      <c r="AU554" s="217" t="s">
        <v>151</v>
      </c>
      <c r="AY554" s="19" t="s">
        <v>143</v>
      </c>
      <c r="BE554" s="218">
        <f>IF(N554="základní",J554,0)</f>
        <v>0</v>
      </c>
      <c r="BF554" s="218">
        <f>IF(N554="snížená",J554,0)</f>
        <v>0</v>
      </c>
      <c r="BG554" s="218">
        <f>IF(N554="zákl. přenesená",J554,0)</f>
        <v>0</v>
      </c>
      <c r="BH554" s="218">
        <f>IF(N554="sníž. přenesená",J554,0)</f>
        <v>0</v>
      </c>
      <c r="BI554" s="218">
        <f>IF(N554="nulová",J554,0)</f>
        <v>0</v>
      </c>
      <c r="BJ554" s="19" t="s">
        <v>151</v>
      </c>
      <c r="BK554" s="218">
        <f>ROUND(I554*H554,2)</f>
        <v>0</v>
      </c>
      <c r="BL554" s="19" t="s">
        <v>253</v>
      </c>
      <c r="BM554" s="217" t="s">
        <v>826</v>
      </c>
    </row>
    <row r="555" s="2" customFormat="1">
      <c r="A555" s="40"/>
      <c r="B555" s="41"/>
      <c r="C555" s="42"/>
      <c r="D555" s="219" t="s">
        <v>153</v>
      </c>
      <c r="E555" s="42"/>
      <c r="F555" s="220" t="s">
        <v>827</v>
      </c>
      <c r="G555" s="42"/>
      <c r="H555" s="42"/>
      <c r="I555" s="221"/>
      <c r="J555" s="42"/>
      <c r="K555" s="42"/>
      <c r="L555" s="46"/>
      <c r="M555" s="222"/>
      <c r="N555" s="223"/>
      <c r="O555" s="86"/>
      <c r="P555" s="86"/>
      <c r="Q555" s="86"/>
      <c r="R555" s="86"/>
      <c r="S555" s="86"/>
      <c r="T555" s="87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T555" s="19" t="s">
        <v>153</v>
      </c>
      <c r="AU555" s="19" t="s">
        <v>151</v>
      </c>
    </row>
    <row r="556" s="13" customFormat="1">
      <c r="A556" s="13"/>
      <c r="B556" s="224"/>
      <c r="C556" s="225"/>
      <c r="D556" s="226" t="s">
        <v>155</v>
      </c>
      <c r="E556" s="227" t="s">
        <v>19</v>
      </c>
      <c r="F556" s="228" t="s">
        <v>828</v>
      </c>
      <c r="G556" s="225"/>
      <c r="H556" s="227" t="s">
        <v>19</v>
      </c>
      <c r="I556" s="229"/>
      <c r="J556" s="225"/>
      <c r="K556" s="225"/>
      <c r="L556" s="230"/>
      <c r="M556" s="231"/>
      <c r="N556" s="232"/>
      <c r="O556" s="232"/>
      <c r="P556" s="232"/>
      <c r="Q556" s="232"/>
      <c r="R556" s="232"/>
      <c r="S556" s="232"/>
      <c r="T556" s="23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34" t="s">
        <v>155</v>
      </c>
      <c r="AU556" s="234" t="s">
        <v>151</v>
      </c>
      <c r="AV556" s="13" t="s">
        <v>79</v>
      </c>
      <c r="AW556" s="13" t="s">
        <v>33</v>
      </c>
      <c r="AX556" s="13" t="s">
        <v>71</v>
      </c>
      <c r="AY556" s="234" t="s">
        <v>143</v>
      </c>
    </row>
    <row r="557" s="14" customFormat="1">
      <c r="A557" s="14"/>
      <c r="B557" s="235"/>
      <c r="C557" s="236"/>
      <c r="D557" s="226" t="s">
        <v>155</v>
      </c>
      <c r="E557" s="237" t="s">
        <v>19</v>
      </c>
      <c r="F557" s="238" t="s">
        <v>324</v>
      </c>
      <c r="G557" s="236"/>
      <c r="H557" s="239">
        <v>123.52200000000001</v>
      </c>
      <c r="I557" s="240"/>
      <c r="J557" s="236"/>
      <c r="K557" s="236"/>
      <c r="L557" s="241"/>
      <c r="M557" s="242"/>
      <c r="N557" s="243"/>
      <c r="O557" s="243"/>
      <c r="P557" s="243"/>
      <c r="Q557" s="243"/>
      <c r="R557" s="243"/>
      <c r="S557" s="243"/>
      <c r="T557" s="24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45" t="s">
        <v>155</v>
      </c>
      <c r="AU557" s="245" t="s">
        <v>151</v>
      </c>
      <c r="AV557" s="14" t="s">
        <v>151</v>
      </c>
      <c r="AW557" s="14" t="s">
        <v>33</v>
      </c>
      <c r="AX557" s="14" t="s">
        <v>71</v>
      </c>
      <c r="AY557" s="245" t="s">
        <v>143</v>
      </c>
    </row>
    <row r="558" s="13" customFormat="1">
      <c r="A558" s="13"/>
      <c r="B558" s="224"/>
      <c r="C558" s="225"/>
      <c r="D558" s="226" t="s">
        <v>155</v>
      </c>
      <c r="E558" s="227" t="s">
        <v>19</v>
      </c>
      <c r="F558" s="228" t="s">
        <v>354</v>
      </c>
      <c r="G558" s="225"/>
      <c r="H558" s="227" t="s">
        <v>19</v>
      </c>
      <c r="I558" s="229"/>
      <c r="J558" s="225"/>
      <c r="K558" s="225"/>
      <c r="L558" s="230"/>
      <c r="M558" s="231"/>
      <c r="N558" s="232"/>
      <c r="O558" s="232"/>
      <c r="P558" s="232"/>
      <c r="Q558" s="232"/>
      <c r="R558" s="232"/>
      <c r="S558" s="232"/>
      <c r="T558" s="23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4" t="s">
        <v>155</v>
      </c>
      <c r="AU558" s="234" t="s">
        <v>151</v>
      </c>
      <c r="AV558" s="13" t="s">
        <v>79</v>
      </c>
      <c r="AW558" s="13" t="s">
        <v>33</v>
      </c>
      <c r="AX558" s="13" t="s">
        <v>71</v>
      </c>
      <c r="AY558" s="234" t="s">
        <v>143</v>
      </c>
    </row>
    <row r="559" s="14" customFormat="1">
      <c r="A559" s="14"/>
      <c r="B559" s="235"/>
      <c r="C559" s="236"/>
      <c r="D559" s="226" t="s">
        <v>155</v>
      </c>
      <c r="E559" s="237" t="s">
        <v>19</v>
      </c>
      <c r="F559" s="238" t="s">
        <v>829</v>
      </c>
      <c r="G559" s="236"/>
      <c r="H559" s="239">
        <v>8.75</v>
      </c>
      <c r="I559" s="240"/>
      <c r="J559" s="236"/>
      <c r="K559" s="236"/>
      <c r="L559" s="241"/>
      <c r="M559" s="242"/>
      <c r="N559" s="243"/>
      <c r="O559" s="243"/>
      <c r="P559" s="243"/>
      <c r="Q559" s="243"/>
      <c r="R559" s="243"/>
      <c r="S559" s="243"/>
      <c r="T559" s="24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5" t="s">
        <v>155</v>
      </c>
      <c r="AU559" s="245" t="s">
        <v>151</v>
      </c>
      <c r="AV559" s="14" t="s">
        <v>151</v>
      </c>
      <c r="AW559" s="14" t="s">
        <v>33</v>
      </c>
      <c r="AX559" s="14" t="s">
        <v>71</v>
      </c>
      <c r="AY559" s="245" t="s">
        <v>143</v>
      </c>
    </row>
    <row r="560" s="15" customFormat="1">
      <c r="A560" s="15"/>
      <c r="B560" s="246"/>
      <c r="C560" s="247"/>
      <c r="D560" s="226" t="s">
        <v>155</v>
      </c>
      <c r="E560" s="248" t="s">
        <v>19</v>
      </c>
      <c r="F560" s="249" t="s">
        <v>171</v>
      </c>
      <c r="G560" s="247"/>
      <c r="H560" s="250">
        <v>132.27199999999999</v>
      </c>
      <c r="I560" s="251"/>
      <c r="J560" s="247"/>
      <c r="K560" s="247"/>
      <c r="L560" s="252"/>
      <c r="M560" s="253"/>
      <c r="N560" s="254"/>
      <c r="O560" s="254"/>
      <c r="P560" s="254"/>
      <c r="Q560" s="254"/>
      <c r="R560" s="254"/>
      <c r="S560" s="254"/>
      <c r="T560" s="25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56" t="s">
        <v>155</v>
      </c>
      <c r="AU560" s="256" t="s">
        <v>151</v>
      </c>
      <c r="AV560" s="15" t="s">
        <v>150</v>
      </c>
      <c r="AW560" s="15" t="s">
        <v>33</v>
      </c>
      <c r="AX560" s="15" t="s">
        <v>79</v>
      </c>
      <c r="AY560" s="256" t="s">
        <v>143</v>
      </c>
    </row>
    <row r="561" s="2" customFormat="1" ht="24.15" customHeight="1">
      <c r="A561" s="40"/>
      <c r="B561" s="41"/>
      <c r="C561" s="258" t="s">
        <v>830</v>
      </c>
      <c r="D561" s="258" t="s">
        <v>217</v>
      </c>
      <c r="E561" s="259" t="s">
        <v>831</v>
      </c>
      <c r="F561" s="260" t="s">
        <v>832</v>
      </c>
      <c r="G561" s="261" t="s">
        <v>148</v>
      </c>
      <c r="H561" s="262">
        <v>125.992</v>
      </c>
      <c r="I561" s="263"/>
      <c r="J561" s="264">
        <f>ROUND(I561*H561,2)</f>
        <v>0</v>
      </c>
      <c r="K561" s="260" t="s">
        <v>149</v>
      </c>
      <c r="L561" s="265"/>
      <c r="M561" s="266" t="s">
        <v>19</v>
      </c>
      <c r="N561" s="267" t="s">
        <v>43</v>
      </c>
      <c r="O561" s="86"/>
      <c r="P561" s="215">
        <f>O561*H561</f>
        <v>0</v>
      </c>
      <c r="Q561" s="215">
        <v>0.0028999999999999998</v>
      </c>
      <c r="R561" s="215">
        <f>Q561*H561</f>
        <v>0.3653768</v>
      </c>
      <c r="S561" s="215">
        <v>0</v>
      </c>
      <c r="T561" s="216">
        <f>S561*H561</f>
        <v>0</v>
      </c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R561" s="217" t="s">
        <v>363</v>
      </c>
      <c r="AT561" s="217" t="s">
        <v>217</v>
      </c>
      <c r="AU561" s="217" t="s">
        <v>151</v>
      </c>
      <c r="AY561" s="19" t="s">
        <v>143</v>
      </c>
      <c r="BE561" s="218">
        <f>IF(N561="základní",J561,0)</f>
        <v>0</v>
      </c>
      <c r="BF561" s="218">
        <f>IF(N561="snížená",J561,0)</f>
        <v>0</v>
      </c>
      <c r="BG561" s="218">
        <f>IF(N561="zákl. přenesená",J561,0)</f>
        <v>0</v>
      </c>
      <c r="BH561" s="218">
        <f>IF(N561="sníž. přenesená",J561,0)</f>
        <v>0</v>
      </c>
      <c r="BI561" s="218">
        <f>IF(N561="nulová",J561,0)</f>
        <v>0</v>
      </c>
      <c r="BJ561" s="19" t="s">
        <v>151</v>
      </c>
      <c r="BK561" s="218">
        <f>ROUND(I561*H561,2)</f>
        <v>0</v>
      </c>
      <c r="BL561" s="19" t="s">
        <v>253</v>
      </c>
      <c r="BM561" s="217" t="s">
        <v>833</v>
      </c>
    </row>
    <row r="562" s="13" customFormat="1">
      <c r="A562" s="13"/>
      <c r="B562" s="224"/>
      <c r="C562" s="225"/>
      <c r="D562" s="226" t="s">
        <v>155</v>
      </c>
      <c r="E562" s="227" t="s">
        <v>19</v>
      </c>
      <c r="F562" s="228" t="s">
        <v>828</v>
      </c>
      <c r="G562" s="225"/>
      <c r="H562" s="227" t="s">
        <v>19</v>
      </c>
      <c r="I562" s="229"/>
      <c r="J562" s="225"/>
      <c r="K562" s="225"/>
      <c r="L562" s="230"/>
      <c r="M562" s="231"/>
      <c r="N562" s="232"/>
      <c r="O562" s="232"/>
      <c r="P562" s="232"/>
      <c r="Q562" s="232"/>
      <c r="R562" s="232"/>
      <c r="S562" s="232"/>
      <c r="T562" s="23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34" t="s">
        <v>155</v>
      </c>
      <c r="AU562" s="234" t="s">
        <v>151</v>
      </c>
      <c r="AV562" s="13" t="s">
        <v>79</v>
      </c>
      <c r="AW562" s="13" t="s">
        <v>33</v>
      </c>
      <c r="AX562" s="13" t="s">
        <v>71</v>
      </c>
      <c r="AY562" s="234" t="s">
        <v>143</v>
      </c>
    </row>
    <row r="563" s="14" customFormat="1">
      <c r="A563" s="14"/>
      <c r="B563" s="235"/>
      <c r="C563" s="236"/>
      <c r="D563" s="226" t="s">
        <v>155</v>
      </c>
      <c r="E563" s="237" t="s">
        <v>19</v>
      </c>
      <c r="F563" s="238" t="s">
        <v>324</v>
      </c>
      <c r="G563" s="236"/>
      <c r="H563" s="239">
        <v>123.52200000000001</v>
      </c>
      <c r="I563" s="240"/>
      <c r="J563" s="236"/>
      <c r="K563" s="236"/>
      <c r="L563" s="241"/>
      <c r="M563" s="242"/>
      <c r="N563" s="243"/>
      <c r="O563" s="243"/>
      <c r="P563" s="243"/>
      <c r="Q563" s="243"/>
      <c r="R563" s="243"/>
      <c r="S563" s="243"/>
      <c r="T563" s="24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45" t="s">
        <v>155</v>
      </c>
      <c r="AU563" s="245" t="s">
        <v>151</v>
      </c>
      <c r="AV563" s="14" t="s">
        <v>151</v>
      </c>
      <c r="AW563" s="14" t="s">
        <v>33</v>
      </c>
      <c r="AX563" s="14" t="s">
        <v>79</v>
      </c>
      <c r="AY563" s="245" t="s">
        <v>143</v>
      </c>
    </row>
    <row r="564" s="14" customFormat="1">
      <c r="A564" s="14"/>
      <c r="B564" s="235"/>
      <c r="C564" s="236"/>
      <c r="D564" s="226" t="s">
        <v>155</v>
      </c>
      <c r="E564" s="236"/>
      <c r="F564" s="238" t="s">
        <v>834</v>
      </c>
      <c r="G564" s="236"/>
      <c r="H564" s="239">
        <v>125.992</v>
      </c>
      <c r="I564" s="240"/>
      <c r="J564" s="236"/>
      <c r="K564" s="236"/>
      <c r="L564" s="241"/>
      <c r="M564" s="242"/>
      <c r="N564" s="243"/>
      <c r="O564" s="243"/>
      <c r="P564" s="243"/>
      <c r="Q564" s="243"/>
      <c r="R564" s="243"/>
      <c r="S564" s="243"/>
      <c r="T564" s="24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5" t="s">
        <v>155</v>
      </c>
      <c r="AU564" s="245" t="s">
        <v>151</v>
      </c>
      <c r="AV564" s="14" t="s">
        <v>151</v>
      </c>
      <c r="AW564" s="14" t="s">
        <v>4</v>
      </c>
      <c r="AX564" s="14" t="s">
        <v>79</v>
      </c>
      <c r="AY564" s="245" t="s">
        <v>143</v>
      </c>
    </row>
    <row r="565" s="2" customFormat="1" ht="24.15" customHeight="1">
      <c r="A565" s="40"/>
      <c r="B565" s="41"/>
      <c r="C565" s="258" t="s">
        <v>835</v>
      </c>
      <c r="D565" s="258" t="s">
        <v>217</v>
      </c>
      <c r="E565" s="259" t="s">
        <v>836</v>
      </c>
      <c r="F565" s="260" t="s">
        <v>837</v>
      </c>
      <c r="G565" s="261" t="s">
        <v>191</v>
      </c>
      <c r="H565" s="262">
        <v>0.13400000000000001</v>
      </c>
      <c r="I565" s="263"/>
      <c r="J565" s="264">
        <f>ROUND(I565*H565,2)</f>
        <v>0</v>
      </c>
      <c r="K565" s="260" t="s">
        <v>149</v>
      </c>
      <c r="L565" s="265"/>
      <c r="M565" s="266" t="s">
        <v>19</v>
      </c>
      <c r="N565" s="267" t="s">
        <v>43</v>
      </c>
      <c r="O565" s="86"/>
      <c r="P565" s="215">
        <f>O565*H565</f>
        <v>0</v>
      </c>
      <c r="Q565" s="215">
        <v>0.029999999999999999</v>
      </c>
      <c r="R565" s="215">
        <f>Q565*H565</f>
        <v>0.0040200000000000001</v>
      </c>
      <c r="S565" s="215">
        <v>0</v>
      </c>
      <c r="T565" s="216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17" t="s">
        <v>363</v>
      </c>
      <c r="AT565" s="217" t="s">
        <v>217</v>
      </c>
      <c r="AU565" s="217" t="s">
        <v>151</v>
      </c>
      <c r="AY565" s="19" t="s">
        <v>143</v>
      </c>
      <c r="BE565" s="218">
        <f>IF(N565="základní",J565,0)</f>
        <v>0</v>
      </c>
      <c r="BF565" s="218">
        <f>IF(N565="snížená",J565,0)</f>
        <v>0</v>
      </c>
      <c r="BG565" s="218">
        <f>IF(N565="zákl. přenesená",J565,0)</f>
        <v>0</v>
      </c>
      <c r="BH565" s="218">
        <f>IF(N565="sníž. přenesená",J565,0)</f>
        <v>0</v>
      </c>
      <c r="BI565" s="218">
        <f>IF(N565="nulová",J565,0)</f>
        <v>0</v>
      </c>
      <c r="BJ565" s="19" t="s">
        <v>151</v>
      </c>
      <c r="BK565" s="218">
        <f>ROUND(I565*H565,2)</f>
        <v>0</v>
      </c>
      <c r="BL565" s="19" t="s">
        <v>253</v>
      </c>
      <c r="BM565" s="217" t="s">
        <v>838</v>
      </c>
    </row>
    <row r="566" s="13" customFormat="1">
      <c r="A566" s="13"/>
      <c r="B566" s="224"/>
      <c r="C566" s="225"/>
      <c r="D566" s="226" t="s">
        <v>155</v>
      </c>
      <c r="E566" s="227" t="s">
        <v>19</v>
      </c>
      <c r="F566" s="228" t="s">
        <v>354</v>
      </c>
      <c r="G566" s="225"/>
      <c r="H566" s="227" t="s">
        <v>19</v>
      </c>
      <c r="I566" s="229"/>
      <c r="J566" s="225"/>
      <c r="K566" s="225"/>
      <c r="L566" s="230"/>
      <c r="M566" s="231"/>
      <c r="N566" s="232"/>
      <c r="O566" s="232"/>
      <c r="P566" s="232"/>
      <c r="Q566" s="232"/>
      <c r="R566" s="232"/>
      <c r="S566" s="232"/>
      <c r="T566" s="23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4" t="s">
        <v>155</v>
      </c>
      <c r="AU566" s="234" t="s">
        <v>151</v>
      </c>
      <c r="AV566" s="13" t="s">
        <v>79</v>
      </c>
      <c r="AW566" s="13" t="s">
        <v>33</v>
      </c>
      <c r="AX566" s="13" t="s">
        <v>71</v>
      </c>
      <c r="AY566" s="234" t="s">
        <v>143</v>
      </c>
    </row>
    <row r="567" s="14" customFormat="1">
      <c r="A567" s="14"/>
      <c r="B567" s="235"/>
      <c r="C567" s="236"/>
      <c r="D567" s="226" t="s">
        <v>155</v>
      </c>
      <c r="E567" s="237" t="s">
        <v>19</v>
      </c>
      <c r="F567" s="238" t="s">
        <v>839</v>
      </c>
      <c r="G567" s="236"/>
      <c r="H567" s="239">
        <v>0.13100000000000001</v>
      </c>
      <c r="I567" s="240"/>
      <c r="J567" s="236"/>
      <c r="K567" s="236"/>
      <c r="L567" s="241"/>
      <c r="M567" s="242"/>
      <c r="N567" s="243"/>
      <c r="O567" s="243"/>
      <c r="P567" s="243"/>
      <c r="Q567" s="243"/>
      <c r="R567" s="243"/>
      <c r="S567" s="243"/>
      <c r="T567" s="24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5" t="s">
        <v>155</v>
      </c>
      <c r="AU567" s="245" t="s">
        <v>151</v>
      </c>
      <c r="AV567" s="14" t="s">
        <v>151</v>
      </c>
      <c r="AW567" s="14" t="s">
        <v>33</v>
      </c>
      <c r="AX567" s="14" t="s">
        <v>79</v>
      </c>
      <c r="AY567" s="245" t="s">
        <v>143</v>
      </c>
    </row>
    <row r="568" s="14" customFormat="1">
      <c r="A568" s="14"/>
      <c r="B568" s="235"/>
      <c r="C568" s="236"/>
      <c r="D568" s="226" t="s">
        <v>155</v>
      </c>
      <c r="E568" s="236"/>
      <c r="F568" s="238" t="s">
        <v>840</v>
      </c>
      <c r="G568" s="236"/>
      <c r="H568" s="239">
        <v>0.13400000000000001</v>
      </c>
      <c r="I568" s="240"/>
      <c r="J568" s="236"/>
      <c r="K568" s="236"/>
      <c r="L568" s="241"/>
      <c r="M568" s="242"/>
      <c r="N568" s="243"/>
      <c r="O568" s="243"/>
      <c r="P568" s="243"/>
      <c r="Q568" s="243"/>
      <c r="R568" s="243"/>
      <c r="S568" s="243"/>
      <c r="T568" s="24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45" t="s">
        <v>155</v>
      </c>
      <c r="AU568" s="245" t="s">
        <v>151</v>
      </c>
      <c r="AV568" s="14" t="s">
        <v>151</v>
      </c>
      <c r="AW568" s="14" t="s">
        <v>4</v>
      </c>
      <c r="AX568" s="14" t="s">
        <v>79</v>
      </c>
      <c r="AY568" s="245" t="s">
        <v>143</v>
      </c>
    </row>
    <row r="569" s="2" customFormat="1" ht="44.25" customHeight="1">
      <c r="A569" s="40"/>
      <c r="B569" s="41"/>
      <c r="C569" s="206" t="s">
        <v>841</v>
      </c>
      <c r="D569" s="206" t="s">
        <v>145</v>
      </c>
      <c r="E569" s="207" t="s">
        <v>842</v>
      </c>
      <c r="F569" s="208" t="s">
        <v>843</v>
      </c>
      <c r="G569" s="209" t="s">
        <v>148</v>
      </c>
      <c r="H569" s="210">
        <v>279.83999999999997</v>
      </c>
      <c r="I569" s="211"/>
      <c r="J569" s="212">
        <f>ROUND(I569*H569,2)</f>
        <v>0</v>
      </c>
      <c r="K569" s="208" t="s">
        <v>149</v>
      </c>
      <c r="L569" s="46"/>
      <c r="M569" s="213" t="s">
        <v>19</v>
      </c>
      <c r="N569" s="214" t="s">
        <v>43</v>
      </c>
      <c r="O569" s="86"/>
      <c r="P569" s="215">
        <f>O569*H569</f>
        <v>0</v>
      </c>
      <c r="Q569" s="215">
        <v>0.0060600000000000003</v>
      </c>
      <c r="R569" s="215">
        <f>Q569*H569</f>
        <v>1.6958304</v>
      </c>
      <c r="S569" s="215">
        <v>0</v>
      </c>
      <c r="T569" s="216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17" t="s">
        <v>253</v>
      </c>
      <c r="AT569" s="217" t="s">
        <v>145</v>
      </c>
      <c r="AU569" s="217" t="s">
        <v>151</v>
      </c>
      <c r="AY569" s="19" t="s">
        <v>143</v>
      </c>
      <c r="BE569" s="218">
        <f>IF(N569="základní",J569,0)</f>
        <v>0</v>
      </c>
      <c r="BF569" s="218">
        <f>IF(N569="snížená",J569,0)</f>
        <v>0</v>
      </c>
      <c r="BG569" s="218">
        <f>IF(N569="zákl. přenesená",J569,0)</f>
        <v>0</v>
      </c>
      <c r="BH569" s="218">
        <f>IF(N569="sníž. přenesená",J569,0)</f>
        <v>0</v>
      </c>
      <c r="BI569" s="218">
        <f>IF(N569="nulová",J569,0)</f>
        <v>0</v>
      </c>
      <c r="BJ569" s="19" t="s">
        <v>151</v>
      </c>
      <c r="BK569" s="218">
        <f>ROUND(I569*H569,2)</f>
        <v>0</v>
      </c>
      <c r="BL569" s="19" t="s">
        <v>253</v>
      </c>
      <c r="BM569" s="217" t="s">
        <v>844</v>
      </c>
    </row>
    <row r="570" s="2" customFormat="1">
      <c r="A570" s="40"/>
      <c r="B570" s="41"/>
      <c r="C570" s="42"/>
      <c r="D570" s="219" t="s">
        <v>153</v>
      </c>
      <c r="E570" s="42"/>
      <c r="F570" s="220" t="s">
        <v>845</v>
      </c>
      <c r="G570" s="42"/>
      <c r="H570" s="42"/>
      <c r="I570" s="221"/>
      <c r="J570" s="42"/>
      <c r="K570" s="42"/>
      <c r="L570" s="46"/>
      <c r="M570" s="222"/>
      <c r="N570" s="223"/>
      <c r="O570" s="86"/>
      <c r="P570" s="86"/>
      <c r="Q570" s="86"/>
      <c r="R570" s="86"/>
      <c r="S570" s="86"/>
      <c r="T570" s="87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T570" s="19" t="s">
        <v>153</v>
      </c>
      <c r="AU570" s="19" t="s">
        <v>151</v>
      </c>
    </row>
    <row r="571" s="13" customFormat="1">
      <c r="A571" s="13"/>
      <c r="B571" s="224"/>
      <c r="C571" s="225"/>
      <c r="D571" s="226" t="s">
        <v>155</v>
      </c>
      <c r="E571" s="227" t="s">
        <v>19</v>
      </c>
      <c r="F571" s="228" t="s">
        <v>727</v>
      </c>
      <c r="G571" s="225"/>
      <c r="H571" s="227" t="s">
        <v>19</v>
      </c>
      <c r="I571" s="229"/>
      <c r="J571" s="225"/>
      <c r="K571" s="225"/>
      <c r="L571" s="230"/>
      <c r="M571" s="231"/>
      <c r="N571" s="232"/>
      <c r="O571" s="232"/>
      <c r="P571" s="232"/>
      <c r="Q571" s="232"/>
      <c r="R571" s="232"/>
      <c r="S571" s="232"/>
      <c r="T571" s="23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34" t="s">
        <v>155</v>
      </c>
      <c r="AU571" s="234" t="s">
        <v>151</v>
      </c>
      <c r="AV571" s="13" t="s">
        <v>79</v>
      </c>
      <c r="AW571" s="13" t="s">
        <v>33</v>
      </c>
      <c r="AX571" s="13" t="s">
        <v>71</v>
      </c>
      <c r="AY571" s="234" t="s">
        <v>143</v>
      </c>
    </row>
    <row r="572" s="14" customFormat="1">
      <c r="A572" s="14"/>
      <c r="B572" s="235"/>
      <c r="C572" s="236"/>
      <c r="D572" s="226" t="s">
        <v>155</v>
      </c>
      <c r="E572" s="237" t="s">
        <v>19</v>
      </c>
      <c r="F572" s="238" t="s">
        <v>728</v>
      </c>
      <c r="G572" s="236"/>
      <c r="H572" s="239">
        <v>87.689999999999998</v>
      </c>
      <c r="I572" s="240"/>
      <c r="J572" s="236"/>
      <c r="K572" s="236"/>
      <c r="L572" s="241"/>
      <c r="M572" s="242"/>
      <c r="N572" s="243"/>
      <c r="O572" s="243"/>
      <c r="P572" s="243"/>
      <c r="Q572" s="243"/>
      <c r="R572" s="243"/>
      <c r="S572" s="243"/>
      <c r="T572" s="24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45" t="s">
        <v>155</v>
      </c>
      <c r="AU572" s="245" t="s">
        <v>151</v>
      </c>
      <c r="AV572" s="14" t="s">
        <v>151</v>
      </c>
      <c r="AW572" s="14" t="s">
        <v>33</v>
      </c>
      <c r="AX572" s="14" t="s">
        <v>71</v>
      </c>
      <c r="AY572" s="245" t="s">
        <v>143</v>
      </c>
    </row>
    <row r="573" s="14" customFormat="1">
      <c r="A573" s="14"/>
      <c r="B573" s="235"/>
      <c r="C573" s="236"/>
      <c r="D573" s="226" t="s">
        <v>155</v>
      </c>
      <c r="E573" s="237" t="s">
        <v>19</v>
      </c>
      <c r="F573" s="238" t="s">
        <v>729</v>
      </c>
      <c r="G573" s="236"/>
      <c r="H573" s="239">
        <v>20.800000000000001</v>
      </c>
      <c r="I573" s="240"/>
      <c r="J573" s="236"/>
      <c r="K573" s="236"/>
      <c r="L573" s="241"/>
      <c r="M573" s="242"/>
      <c r="N573" s="243"/>
      <c r="O573" s="243"/>
      <c r="P573" s="243"/>
      <c r="Q573" s="243"/>
      <c r="R573" s="243"/>
      <c r="S573" s="243"/>
      <c r="T573" s="24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5" t="s">
        <v>155</v>
      </c>
      <c r="AU573" s="245" t="s">
        <v>151</v>
      </c>
      <c r="AV573" s="14" t="s">
        <v>151</v>
      </c>
      <c r="AW573" s="14" t="s">
        <v>33</v>
      </c>
      <c r="AX573" s="14" t="s">
        <v>71</v>
      </c>
      <c r="AY573" s="245" t="s">
        <v>143</v>
      </c>
    </row>
    <row r="574" s="13" customFormat="1">
      <c r="A574" s="13"/>
      <c r="B574" s="224"/>
      <c r="C574" s="225"/>
      <c r="D574" s="226" t="s">
        <v>155</v>
      </c>
      <c r="E574" s="227" t="s">
        <v>19</v>
      </c>
      <c r="F574" s="228" t="s">
        <v>730</v>
      </c>
      <c r="G574" s="225"/>
      <c r="H574" s="227" t="s">
        <v>19</v>
      </c>
      <c r="I574" s="229"/>
      <c r="J574" s="225"/>
      <c r="K574" s="225"/>
      <c r="L574" s="230"/>
      <c r="M574" s="231"/>
      <c r="N574" s="232"/>
      <c r="O574" s="232"/>
      <c r="P574" s="232"/>
      <c r="Q574" s="232"/>
      <c r="R574" s="232"/>
      <c r="S574" s="232"/>
      <c r="T574" s="23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34" t="s">
        <v>155</v>
      </c>
      <c r="AU574" s="234" t="s">
        <v>151</v>
      </c>
      <c r="AV574" s="13" t="s">
        <v>79</v>
      </c>
      <c r="AW574" s="13" t="s">
        <v>33</v>
      </c>
      <c r="AX574" s="13" t="s">
        <v>71</v>
      </c>
      <c r="AY574" s="234" t="s">
        <v>143</v>
      </c>
    </row>
    <row r="575" s="14" customFormat="1">
      <c r="A575" s="14"/>
      <c r="B575" s="235"/>
      <c r="C575" s="236"/>
      <c r="D575" s="226" t="s">
        <v>155</v>
      </c>
      <c r="E575" s="237" t="s">
        <v>19</v>
      </c>
      <c r="F575" s="238" t="s">
        <v>846</v>
      </c>
      <c r="G575" s="236"/>
      <c r="H575" s="239">
        <v>171.34999999999999</v>
      </c>
      <c r="I575" s="240"/>
      <c r="J575" s="236"/>
      <c r="K575" s="236"/>
      <c r="L575" s="241"/>
      <c r="M575" s="242"/>
      <c r="N575" s="243"/>
      <c r="O575" s="243"/>
      <c r="P575" s="243"/>
      <c r="Q575" s="243"/>
      <c r="R575" s="243"/>
      <c r="S575" s="243"/>
      <c r="T575" s="24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5" t="s">
        <v>155</v>
      </c>
      <c r="AU575" s="245" t="s">
        <v>151</v>
      </c>
      <c r="AV575" s="14" t="s">
        <v>151</v>
      </c>
      <c r="AW575" s="14" t="s">
        <v>33</v>
      </c>
      <c r="AX575" s="14" t="s">
        <v>71</v>
      </c>
      <c r="AY575" s="245" t="s">
        <v>143</v>
      </c>
    </row>
    <row r="576" s="15" customFormat="1">
      <c r="A576" s="15"/>
      <c r="B576" s="246"/>
      <c r="C576" s="247"/>
      <c r="D576" s="226" t="s">
        <v>155</v>
      </c>
      <c r="E576" s="248" t="s">
        <v>19</v>
      </c>
      <c r="F576" s="249" t="s">
        <v>171</v>
      </c>
      <c r="G576" s="247"/>
      <c r="H576" s="250">
        <v>279.83999999999997</v>
      </c>
      <c r="I576" s="251"/>
      <c r="J576" s="247"/>
      <c r="K576" s="247"/>
      <c r="L576" s="252"/>
      <c r="M576" s="253"/>
      <c r="N576" s="254"/>
      <c r="O576" s="254"/>
      <c r="P576" s="254"/>
      <c r="Q576" s="254"/>
      <c r="R576" s="254"/>
      <c r="S576" s="254"/>
      <c r="T576" s="25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56" t="s">
        <v>155</v>
      </c>
      <c r="AU576" s="256" t="s">
        <v>151</v>
      </c>
      <c r="AV576" s="15" t="s">
        <v>150</v>
      </c>
      <c r="AW576" s="15" t="s">
        <v>33</v>
      </c>
      <c r="AX576" s="15" t="s">
        <v>79</v>
      </c>
      <c r="AY576" s="256" t="s">
        <v>143</v>
      </c>
    </row>
    <row r="577" s="2" customFormat="1" ht="24.15" customHeight="1">
      <c r="A577" s="40"/>
      <c r="B577" s="41"/>
      <c r="C577" s="258" t="s">
        <v>847</v>
      </c>
      <c r="D577" s="258" t="s">
        <v>217</v>
      </c>
      <c r="E577" s="259" t="s">
        <v>848</v>
      </c>
      <c r="F577" s="260" t="s">
        <v>849</v>
      </c>
      <c r="G577" s="261" t="s">
        <v>148</v>
      </c>
      <c r="H577" s="262">
        <v>293.83199999999999</v>
      </c>
      <c r="I577" s="263"/>
      <c r="J577" s="264">
        <f>ROUND(I577*H577,2)</f>
        <v>0</v>
      </c>
      <c r="K577" s="260" t="s">
        <v>149</v>
      </c>
      <c r="L577" s="265"/>
      <c r="M577" s="266" t="s">
        <v>19</v>
      </c>
      <c r="N577" s="267" t="s">
        <v>43</v>
      </c>
      <c r="O577" s="86"/>
      <c r="P577" s="215">
        <f>O577*H577</f>
        <v>0</v>
      </c>
      <c r="Q577" s="215">
        <v>0.0023999999999999998</v>
      </c>
      <c r="R577" s="215">
        <f>Q577*H577</f>
        <v>0.70519679999999996</v>
      </c>
      <c r="S577" s="215">
        <v>0</v>
      </c>
      <c r="T577" s="216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17" t="s">
        <v>363</v>
      </c>
      <c r="AT577" s="217" t="s">
        <v>217</v>
      </c>
      <c r="AU577" s="217" t="s">
        <v>151</v>
      </c>
      <c r="AY577" s="19" t="s">
        <v>143</v>
      </c>
      <c r="BE577" s="218">
        <f>IF(N577="základní",J577,0)</f>
        <v>0</v>
      </c>
      <c r="BF577" s="218">
        <f>IF(N577="snížená",J577,0)</f>
        <v>0</v>
      </c>
      <c r="BG577" s="218">
        <f>IF(N577="zákl. přenesená",J577,0)</f>
        <v>0</v>
      </c>
      <c r="BH577" s="218">
        <f>IF(N577="sníž. přenesená",J577,0)</f>
        <v>0</v>
      </c>
      <c r="BI577" s="218">
        <f>IF(N577="nulová",J577,0)</f>
        <v>0</v>
      </c>
      <c r="BJ577" s="19" t="s">
        <v>151</v>
      </c>
      <c r="BK577" s="218">
        <f>ROUND(I577*H577,2)</f>
        <v>0</v>
      </c>
      <c r="BL577" s="19" t="s">
        <v>253</v>
      </c>
      <c r="BM577" s="217" t="s">
        <v>850</v>
      </c>
    </row>
    <row r="578" s="14" customFormat="1">
      <c r="A578" s="14"/>
      <c r="B578" s="235"/>
      <c r="C578" s="236"/>
      <c r="D578" s="226" t="s">
        <v>155</v>
      </c>
      <c r="E578" s="236"/>
      <c r="F578" s="238" t="s">
        <v>851</v>
      </c>
      <c r="G578" s="236"/>
      <c r="H578" s="239">
        <v>293.83199999999999</v>
      </c>
      <c r="I578" s="240"/>
      <c r="J578" s="236"/>
      <c r="K578" s="236"/>
      <c r="L578" s="241"/>
      <c r="M578" s="242"/>
      <c r="N578" s="243"/>
      <c r="O578" s="243"/>
      <c r="P578" s="243"/>
      <c r="Q578" s="243"/>
      <c r="R578" s="243"/>
      <c r="S578" s="243"/>
      <c r="T578" s="24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5" t="s">
        <v>155</v>
      </c>
      <c r="AU578" s="245" t="s">
        <v>151</v>
      </c>
      <c r="AV578" s="14" t="s">
        <v>151</v>
      </c>
      <c r="AW578" s="14" t="s">
        <v>4</v>
      </c>
      <c r="AX578" s="14" t="s">
        <v>79</v>
      </c>
      <c r="AY578" s="245" t="s">
        <v>143</v>
      </c>
    </row>
    <row r="579" s="2" customFormat="1" ht="49.05" customHeight="1">
      <c r="A579" s="40"/>
      <c r="B579" s="41"/>
      <c r="C579" s="206" t="s">
        <v>852</v>
      </c>
      <c r="D579" s="206" t="s">
        <v>145</v>
      </c>
      <c r="E579" s="207" t="s">
        <v>853</v>
      </c>
      <c r="F579" s="208" t="s">
        <v>854</v>
      </c>
      <c r="G579" s="209" t="s">
        <v>148</v>
      </c>
      <c r="H579" s="210">
        <v>1173.0999999999999</v>
      </c>
      <c r="I579" s="211"/>
      <c r="J579" s="212">
        <f>ROUND(I579*H579,2)</f>
        <v>0</v>
      </c>
      <c r="K579" s="208" t="s">
        <v>149</v>
      </c>
      <c r="L579" s="46"/>
      <c r="M579" s="213" t="s">
        <v>19</v>
      </c>
      <c r="N579" s="214" t="s">
        <v>43</v>
      </c>
      <c r="O579" s="86"/>
      <c r="P579" s="215">
        <f>O579*H579</f>
        <v>0</v>
      </c>
      <c r="Q579" s="215">
        <v>0.00080000000000000004</v>
      </c>
      <c r="R579" s="215">
        <f>Q579*H579</f>
        <v>0.93847999999999998</v>
      </c>
      <c r="S579" s="215">
        <v>0</v>
      </c>
      <c r="T579" s="216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17" t="s">
        <v>253</v>
      </c>
      <c r="AT579" s="217" t="s">
        <v>145</v>
      </c>
      <c r="AU579" s="217" t="s">
        <v>151</v>
      </c>
      <c r="AY579" s="19" t="s">
        <v>143</v>
      </c>
      <c r="BE579" s="218">
        <f>IF(N579="základní",J579,0)</f>
        <v>0</v>
      </c>
      <c r="BF579" s="218">
        <f>IF(N579="snížená",J579,0)</f>
        <v>0</v>
      </c>
      <c r="BG579" s="218">
        <f>IF(N579="zákl. přenesená",J579,0)</f>
        <v>0</v>
      </c>
      <c r="BH579" s="218">
        <f>IF(N579="sníž. přenesená",J579,0)</f>
        <v>0</v>
      </c>
      <c r="BI579" s="218">
        <f>IF(N579="nulová",J579,0)</f>
        <v>0</v>
      </c>
      <c r="BJ579" s="19" t="s">
        <v>151</v>
      </c>
      <c r="BK579" s="218">
        <f>ROUND(I579*H579,2)</f>
        <v>0</v>
      </c>
      <c r="BL579" s="19" t="s">
        <v>253</v>
      </c>
      <c r="BM579" s="217" t="s">
        <v>855</v>
      </c>
    </row>
    <row r="580" s="2" customFormat="1">
      <c r="A580" s="40"/>
      <c r="B580" s="41"/>
      <c r="C580" s="42"/>
      <c r="D580" s="219" t="s">
        <v>153</v>
      </c>
      <c r="E580" s="42"/>
      <c r="F580" s="220" t="s">
        <v>856</v>
      </c>
      <c r="G580" s="42"/>
      <c r="H580" s="42"/>
      <c r="I580" s="221"/>
      <c r="J580" s="42"/>
      <c r="K580" s="42"/>
      <c r="L580" s="46"/>
      <c r="M580" s="222"/>
      <c r="N580" s="223"/>
      <c r="O580" s="86"/>
      <c r="P580" s="86"/>
      <c r="Q580" s="86"/>
      <c r="R580" s="86"/>
      <c r="S580" s="86"/>
      <c r="T580" s="87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T580" s="19" t="s">
        <v>153</v>
      </c>
      <c r="AU580" s="19" t="s">
        <v>151</v>
      </c>
    </row>
    <row r="581" s="13" customFormat="1">
      <c r="A581" s="13"/>
      <c r="B581" s="224"/>
      <c r="C581" s="225"/>
      <c r="D581" s="226" t="s">
        <v>155</v>
      </c>
      <c r="E581" s="227" t="s">
        <v>19</v>
      </c>
      <c r="F581" s="228" t="s">
        <v>476</v>
      </c>
      <c r="G581" s="225"/>
      <c r="H581" s="227" t="s">
        <v>19</v>
      </c>
      <c r="I581" s="229"/>
      <c r="J581" s="225"/>
      <c r="K581" s="225"/>
      <c r="L581" s="230"/>
      <c r="M581" s="231"/>
      <c r="N581" s="232"/>
      <c r="O581" s="232"/>
      <c r="P581" s="232"/>
      <c r="Q581" s="232"/>
      <c r="R581" s="232"/>
      <c r="S581" s="232"/>
      <c r="T581" s="23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4" t="s">
        <v>155</v>
      </c>
      <c r="AU581" s="234" t="s">
        <v>151</v>
      </c>
      <c r="AV581" s="13" t="s">
        <v>79</v>
      </c>
      <c r="AW581" s="13" t="s">
        <v>33</v>
      </c>
      <c r="AX581" s="13" t="s">
        <v>71</v>
      </c>
      <c r="AY581" s="234" t="s">
        <v>143</v>
      </c>
    </row>
    <row r="582" s="14" customFormat="1">
      <c r="A582" s="14"/>
      <c r="B582" s="235"/>
      <c r="C582" s="236"/>
      <c r="D582" s="226" t="s">
        <v>155</v>
      </c>
      <c r="E582" s="237" t="s">
        <v>19</v>
      </c>
      <c r="F582" s="238" t="s">
        <v>435</v>
      </c>
      <c r="G582" s="236"/>
      <c r="H582" s="239">
        <v>1173.0999999999999</v>
      </c>
      <c r="I582" s="240"/>
      <c r="J582" s="236"/>
      <c r="K582" s="236"/>
      <c r="L582" s="241"/>
      <c r="M582" s="242"/>
      <c r="N582" s="243"/>
      <c r="O582" s="243"/>
      <c r="P582" s="243"/>
      <c r="Q582" s="243"/>
      <c r="R582" s="243"/>
      <c r="S582" s="243"/>
      <c r="T582" s="24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5" t="s">
        <v>155</v>
      </c>
      <c r="AU582" s="245" t="s">
        <v>151</v>
      </c>
      <c r="AV582" s="14" t="s">
        <v>151</v>
      </c>
      <c r="AW582" s="14" t="s">
        <v>33</v>
      </c>
      <c r="AX582" s="14" t="s">
        <v>79</v>
      </c>
      <c r="AY582" s="245" t="s">
        <v>143</v>
      </c>
    </row>
    <row r="583" s="2" customFormat="1" ht="37.8" customHeight="1">
      <c r="A583" s="40"/>
      <c r="B583" s="41"/>
      <c r="C583" s="206" t="s">
        <v>857</v>
      </c>
      <c r="D583" s="206" t="s">
        <v>145</v>
      </c>
      <c r="E583" s="207" t="s">
        <v>858</v>
      </c>
      <c r="F583" s="208" t="s">
        <v>859</v>
      </c>
      <c r="G583" s="209" t="s">
        <v>148</v>
      </c>
      <c r="H583" s="210">
        <v>770.48000000000002</v>
      </c>
      <c r="I583" s="211"/>
      <c r="J583" s="212">
        <f>ROUND(I583*H583,2)</f>
        <v>0</v>
      </c>
      <c r="K583" s="208" t="s">
        <v>149</v>
      </c>
      <c r="L583" s="46"/>
      <c r="M583" s="213" t="s">
        <v>19</v>
      </c>
      <c r="N583" s="214" t="s">
        <v>43</v>
      </c>
      <c r="O583" s="86"/>
      <c r="P583" s="215">
        <f>O583*H583</f>
        <v>0</v>
      </c>
      <c r="Q583" s="215">
        <v>0</v>
      </c>
      <c r="R583" s="215">
        <f>Q583*H583</f>
        <v>0</v>
      </c>
      <c r="S583" s="215">
        <v>0</v>
      </c>
      <c r="T583" s="216">
        <f>S583*H583</f>
        <v>0</v>
      </c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R583" s="217" t="s">
        <v>253</v>
      </c>
      <c r="AT583" s="217" t="s">
        <v>145</v>
      </c>
      <c r="AU583" s="217" t="s">
        <v>151</v>
      </c>
      <c r="AY583" s="19" t="s">
        <v>143</v>
      </c>
      <c r="BE583" s="218">
        <f>IF(N583="základní",J583,0)</f>
        <v>0</v>
      </c>
      <c r="BF583" s="218">
        <f>IF(N583="snížená",J583,0)</f>
        <v>0</v>
      </c>
      <c r="BG583" s="218">
        <f>IF(N583="zákl. přenesená",J583,0)</f>
        <v>0</v>
      </c>
      <c r="BH583" s="218">
        <f>IF(N583="sníž. přenesená",J583,0)</f>
        <v>0</v>
      </c>
      <c r="BI583" s="218">
        <f>IF(N583="nulová",J583,0)</f>
        <v>0</v>
      </c>
      <c r="BJ583" s="19" t="s">
        <v>151</v>
      </c>
      <c r="BK583" s="218">
        <f>ROUND(I583*H583,2)</f>
        <v>0</v>
      </c>
      <c r="BL583" s="19" t="s">
        <v>253</v>
      </c>
      <c r="BM583" s="217" t="s">
        <v>860</v>
      </c>
    </row>
    <row r="584" s="2" customFormat="1">
      <c r="A584" s="40"/>
      <c r="B584" s="41"/>
      <c r="C584" s="42"/>
      <c r="D584" s="219" t="s">
        <v>153</v>
      </c>
      <c r="E584" s="42"/>
      <c r="F584" s="220" t="s">
        <v>861</v>
      </c>
      <c r="G584" s="42"/>
      <c r="H584" s="42"/>
      <c r="I584" s="221"/>
      <c r="J584" s="42"/>
      <c r="K584" s="42"/>
      <c r="L584" s="46"/>
      <c r="M584" s="222"/>
      <c r="N584" s="223"/>
      <c r="O584" s="86"/>
      <c r="P584" s="86"/>
      <c r="Q584" s="86"/>
      <c r="R584" s="86"/>
      <c r="S584" s="86"/>
      <c r="T584" s="87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T584" s="19" t="s">
        <v>153</v>
      </c>
      <c r="AU584" s="19" t="s">
        <v>151</v>
      </c>
    </row>
    <row r="585" s="2" customFormat="1">
      <c r="A585" s="40"/>
      <c r="B585" s="41"/>
      <c r="C585" s="42"/>
      <c r="D585" s="226" t="s">
        <v>213</v>
      </c>
      <c r="E585" s="42"/>
      <c r="F585" s="257" t="s">
        <v>862</v>
      </c>
      <c r="G585" s="42"/>
      <c r="H585" s="42"/>
      <c r="I585" s="221"/>
      <c r="J585" s="42"/>
      <c r="K585" s="42"/>
      <c r="L585" s="46"/>
      <c r="M585" s="222"/>
      <c r="N585" s="223"/>
      <c r="O585" s="86"/>
      <c r="P585" s="86"/>
      <c r="Q585" s="86"/>
      <c r="R585" s="86"/>
      <c r="S585" s="86"/>
      <c r="T585" s="87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T585" s="19" t="s">
        <v>213</v>
      </c>
      <c r="AU585" s="19" t="s">
        <v>151</v>
      </c>
    </row>
    <row r="586" s="13" customFormat="1">
      <c r="A586" s="13"/>
      <c r="B586" s="224"/>
      <c r="C586" s="225"/>
      <c r="D586" s="226" t="s">
        <v>155</v>
      </c>
      <c r="E586" s="227" t="s">
        <v>19</v>
      </c>
      <c r="F586" s="228" t="s">
        <v>863</v>
      </c>
      <c r="G586" s="225"/>
      <c r="H586" s="227" t="s">
        <v>19</v>
      </c>
      <c r="I586" s="229"/>
      <c r="J586" s="225"/>
      <c r="K586" s="225"/>
      <c r="L586" s="230"/>
      <c r="M586" s="231"/>
      <c r="N586" s="232"/>
      <c r="O586" s="232"/>
      <c r="P586" s="232"/>
      <c r="Q586" s="232"/>
      <c r="R586" s="232"/>
      <c r="S586" s="232"/>
      <c r="T586" s="23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4" t="s">
        <v>155</v>
      </c>
      <c r="AU586" s="234" t="s">
        <v>151</v>
      </c>
      <c r="AV586" s="13" t="s">
        <v>79</v>
      </c>
      <c r="AW586" s="13" t="s">
        <v>33</v>
      </c>
      <c r="AX586" s="13" t="s">
        <v>71</v>
      </c>
      <c r="AY586" s="234" t="s">
        <v>143</v>
      </c>
    </row>
    <row r="587" s="14" customFormat="1">
      <c r="A587" s="14"/>
      <c r="B587" s="235"/>
      <c r="C587" s="236"/>
      <c r="D587" s="226" t="s">
        <v>155</v>
      </c>
      <c r="E587" s="237" t="s">
        <v>19</v>
      </c>
      <c r="F587" s="238" t="s">
        <v>864</v>
      </c>
      <c r="G587" s="236"/>
      <c r="H587" s="239">
        <v>770.48000000000002</v>
      </c>
      <c r="I587" s="240"/>
      <c r="J587" s="236"/>
      <c r="K587" s="236"/>
      <c r="L587" s="241"/>
      <c r="M587" s="242"/>
      <c r="N587" s="243"/>
      <c r="O587" s="243"/>
      <c r="P587" s="243"/>
      <c r="Q587" s="243"/>
      <c r="R587" s="243"/>
      <c r="S587" s="243"/>
      <c r="T587" s="24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5" t="s">
        <v>155</v>
      </c>
      <c r="AU587" s="245" t="s">
        <v>151</v>
      </c>
      <c r="AV587" s="14" t="s">
        <v>151</v>
      </c>
      <c r="AW587" s="14" t="s">
        <v>33</v>
      </c>
      <c r="AX587" s="14" t="s">
        <v>79</v>
      </c>
      <c r="AY587" s="245" t="s">
        <v>143</v>
      </c>
    </row>
    <row r="588" s="2" customFormat="1" ht="24.15" customHeight="1">
      <c r="A588" s="40"/>
      <c r="B588" s="41"/>
      <c r="C588" s="258" t="s">
        <v>865</v>
      </c>
      <c r="D588" s="258" t="s">
        <v>217</v>
      </c>
      <c r="E588" s="259" t="s">
        <v>866</v>
      </c>
      <c r="F588" s="260" t="s">
        <v>867</v>
      </c>
      <c r="G588" s="261" t="s">
        <v>148</v>
      </c>
      <c r="H588" s="262">
        <v>773.26099999999997</v>
      </c>
      <c r="I588" s="263"/>
      <c r="J588" s="264">
        <f>ROUND(I588*H588,2)</f>
        <v>0</v>
      </c>
      <c r="K588" s="260" t="s">
        <v>439</v>
      </c>
      <c r="L588" s="265"/>
      <c r="M588" s="266" t="s">
        <v>19</v>
      </c>
      <c r="N588" s="267" t="s">
        <v>43</v>
      </c>
      <c r="O588" s="86"/>
      <c r="P588" s="215">
        <f>O588*H588</f>
        <v>0</v>
      </c>
      <c r="Q588" s="215">
        <v>0.0033</v>
      </c>
      <c r="R588" s="215">
        <f>Q588*H588</f>
        <v>2.5517612999999999</v>
      </c>
      <c r="S588" s="215">
        <v>0</v>
      </c>
      <c r="T588" s="216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17" t="s">
        <v>363</v>
      </c>
      <c r="AT588" s="217" t="s">
        <v>217</v>
      </c>
      <c r="AU588" s="217" t="s">
        <v>151</v>
      </c>
      <c r="AY588" s="19" t="s">
        <v>143</v>
      </c>
      <c r="BE588" s="218">
        <f>IF(N588="základní",J588,0)</f>
        <v>0</v>
      </c>
      <c r="BF588" s="218">
        <f>IF(N588="snížená",J588,0)</f>
        <v>0</v>
      </c>
      <c r="BG588" s="218">
        <f>IF(N588="zákl. přenesená",J588,0)</f>
        <v>0</v>
      </c>
      <c r="BH588" s="218">
        <f>IF(N588="sníž. přenesená",J588,0)</f>
        <v>0</v>
      </c>
      <c r="BI588" s="218">
        <f>IF(N588="nulová",J588,0)</f>
        <v>0</v>
      </c>
      <c r="BJ588" s="19" t="s">
        <v>151</v>
      </c>
      <c r="BK588" s="218">
        <f>ROUND(I588*H588,2)</f>
        <v>0</v>
      </c>
      <c r="BL588" s="19" t="s">
        <v>253</v>
      </c>
      <c r="BM588" s="217" t="s">
        <v>868</v>
      </c>
    </row>
    <row r="589" s="13" customFormat="1">
      <c r="A589" s="13"/>
      <c r="B589" s="224"/>
      <c r="C589" s="225"/>
      <c r="D589" s="226" t="s">
        <v>155</v>
      </c>
      <c r="E589" s="227" t="s">
        <v>19</v>
      </c>
      <c r="F589" s="228" t="s">
        <v>869</v>
      </c>
      <c r="G589" s="225"/>
      <c r="H589" s="227" t="s">
        <v>19</v>
      </c>
      <c r="I589" s="229"/>
      <c r="J589" s="225"/>
      <c r="K589" s="225"/>
      <c r="L589" s="230"/>
      <c r="M589" s="231"/>
      <c r="N589" s="232"/>
      <c r="O589" s="232"/>
      <c r="P589" s="232"/>
      <c r="Q589" s="232"/>
      <c r="R589" s="232"/>
      <c r="S589" s="232"/>
      <c r="T589" s="23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T589" s="234" t="s">
        <v>155</v>
      </c>
      <c r="AU589" s="234" t="s">
        <v>151</v>
      </c>
      <c r="AV589" s="13" t="s">
        <v>79</v>
      </c>
      <c r="AW589" s="13" t="s">
        <v>33</v>
      </c>
      <c r="AX589" s="13" t="s">
        <v>71</v>
      </c>
      <c r="AY589" s="234" t="s">
        <v>143</v>
      </c>
    </row>
    <row r="590" s="13" customFormat="1">
      <c r="A590" s="13"/>
      <c r="B590" s="224"/>
      <c r="C590" s="225"/>
      <c r="D590" s="226" t="s">
        <v>155</v>
      </c>
      <c r="E590" s="227" t="s">
        <v>19</v>
      </c>
      <c r="F590" s="228" t="s">
        <v>870</v>
      </c>
      <c r="G590" s="225"/>
      <c r="H590" s="227" t="s">
        <v>19</v>
      </c>
      <c r="I590" s="229"/>
      <c r="J590" s="225"/>
      <c r="K590" s="225"/>
      <c r="L590" s="230"/>
      <c r="M590" s="231"/>
      <c r="N590" s="232"/>
      <c r="O590" s="232"/>
      <c r="P590" s="232"/>
      <c r="Q590" s="232"/>
      <c r="R590" s="232"/>
      <c r="S590" s="232"/>
      <c r="T590" s="23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4" t="s">
        <v>155</v>
      </c>
      <c r="AU590" s="234" t="s">
        <v>151</v>
      </c>
      <c r="AV590" s="13" t="s">
        <v>79</v>
      </c>
      <c r="AW590" s="13" t="s">
        <v>33</v>
      </c>
      <c r="AX590" s="13" t="s">
        <v>71</v>
      </c>
      <c r="AY590" s="234" t="s">
        <v>143</v>
      </c>
    </row>
    <row r="591" s="14" customFormat="1">
      <c r="A591" s="14"/>
      <c r="B591" s="235"/>
      <c r="C591" s="236"/>
      <c r="D591" s="226" t="s">
        <v>155</v>
      </c>
      <c r="E591" s="237" t="s">
        <v>19</v>
      </c>
      <c r="F591" s="238" t="s">
        <v>871</v>
      </c>
      <c r="G591" s="236"/>
      <c r="H591" s="239">
        <v>743.51999999999998</v>
      </c>
      <c r="I591" s="240"/>
      <c r="J591" s="236"/>
      <c r="K591" s="236"/>
      <c r="L591" s="241"/>
      <c r="M591" s="242"/>
      <c r="N591" s="243"/>
      <c r="O591" s="243"/>
      <c r="P591" s="243"/>
      <c r="Q591" s="243"/>
      <c r="R591" s="243"/>
      <c r="S591" s="243"/>
      <c r="T591" s="24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5" t="s">
        <v>155</v>
      </c>
      <c r="AU591" s="245" t="s">
        <v>151</v>
      </c>
      <c r="AV591" s="14" t="s">
        <v>151</v>
      </c>
      <c r="AW591" s="14" t="s">
        <v>33</v>
      </c>
      <c r="AX591" s="14" t="s">
        <v>79</v>
      </c>
      <c r="AY591" s="245" t="s">
        <v>143</v>
      </c>
    </row>
    <row r="592" s="14" customFormat="1">
      <c r="A592" s="14"/>
      <c r="B592" s="235"/>
      <c r="C592" s="236"/>
      <c r="D592" s="226" t="s">
        <v>155</v>
      </c>
      <c r="E592" s="236"/>
      <c r="F592" s="238" t="s">
        <v>872</v>
      </c>
      <c r="G592" s="236"/>
      <c r="H592" s="239">
        <v>773.26099999999997</v>
      </c>
      <c r="I592" s="240"/>
      <c r="J592" s="236"/>
      <c r="K592" s="236"/>
      <c r="L592" s="241"/>
      <c r="M592" s="242"/>
      <c r="N592" s="243"/>
      <c r="O592" s="243"/>
      <c r="P592" s="243"/>
      <c r="Q592" s="243"/>
      <c r="R592" s="243"/>
      <c r="S592" s="243"/>
      <c r="T592" s="24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45" t="s">
        <v>155</v>
      </c>
      <c r="AU592" s="245" t="s">
        <v>151</v>
      </c>
      <c r="AV592" s="14" t="s">
        <v>151</v>
      </c>
      <c r="AW592" s="14" t="s">
        <v>4</v>
      </c>
      <c r="AX592" s="14" t="s">
        <v>79</v>
      </c>
      <c r="AY592" s="245" t="s">
        <v>143</v>
      </c>
    </row>
    <row r="593" s="2" customFormat="1" ht="24.15" customHeight="1">
      <c r="A593" s="40"/>
      <c r="B593" s="41"/>
      <c r="C593" s="258" t="s">
        <v>873</v>
      </c>
      <c r="D593" s="258" t="s">
        <v>217</v>
      </c>
      <c r="E593" s="259" t="s">
        <v>874</v>
      </c>
      <c r="F593" s="260" t="s">
        <v>875</v>
      </c>
      <c r="G593" s="261" t="s">
        <v>148</v>
      </c>
      <c r="H593" s="262">
        <v>26.960000000000001</v>
      </c>
      <c r="I593" s="263"/>
      <c r="J593" s="264">
        <f>ROUND(I593*H593,2)</f>
        <v>0</v>
      </c>
      <c r="K593" s="260" t="s">
        <v>439</v>
      </c>
      <c r="L593" s="265"/>
      <c r="M593" s="266" t="s">
        <v>19</v>
      </c>
      <c r="N593" s="267" t="s">
        <v>43</v>
      </c>
      <c r="O593" s="86"/>
      <c r="P593" s="215">
        <f>O593*H593</f>
        <v>0</v>
      </c>
      <c r="Q593" s="215">
        <v>0.0060000000000000001</v>
      </c>
      <c r="R593" s="215">
        <f>Q593*H593</f>
        <v>0.16176000000000002</v>
      </c>
      <c r="S593" s="215">
        <v>0</v>
      </c>
      <c r="T593" s="216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17" t="s">
        <v>363</v>
      </c>
      <c r="AT593" s="217" t="s">
        <v>217</v>
      </c>
      <c r="AU593" s="217" t="s">
        <v>151</v>
      </c>
      <c r="AY593" s="19" t="s">
        <v>143</v>
      </c>
      <c r="BE593" s="218">
        <f>IF(N593="základní",J593,0)</f>
        <v>0</v>
      </c>
      <c r="BF593" s="218">
        <f>IF(N593="snížená",J593,0)</f>
        <v>0</v>
      </c>
      <c r="BG593" s="218">
        <f>IF(N593="zákl. přenesená",J593,0)</f>
        <v>0</v>
      </c>
      <c r="BH593" s="218">
        <f>IF(N593="sníž. přenesená",J593,0)</f>
        <v>0</v>
      </c>
      <c r="BI593" s="218">
        <f>IF(N593="nulová",J593,0)</f>
        <v>0</v>
      </c>
      <c r="BJ593" s="19" t="s">
        <v>151</v>
      </c>
      <c r="BK593" s="218">
        <f>ROUND(I593*H593,2)</f>
        <v>0</v>
      </c>
      <c r="BL593" s="19" t="s">
        <v>253</v>
      </c>
      <c r="BM593" s="217" t="s">
        <v>876</v>
      </c>
    </row>
    <row r="594" s="13" customFormat="1">
      <c r="A594" s="13"/>
      <c r="B594" s="224"/>
      <c r="C594" s="225"/>
      <c r="D594" s="226" t="s">
        <v>155</v>
      </c>
      <c r="E594" s="227" t="s">
        <v>19</v>
      </c>
      <c r="F594" s="228" t="s">
        <v>877</v>
      </c>
      <c r="G594" s="225"/>
      <c r="H594" s="227" t="s">
        <v>19</v>
      </c>
      <c r="I594" s="229"/>
      <c r="J594" s="225"/>
      <c r="K594" s="225"/>
      <c r="L594" s="230"/>
      <c r="M594" s="231"/>
      <c r="N594" s="232"/>
      <c r="O594" s="232"/>
      <c r="P594" s="232"/>
      <c r="Q594" s="232"/>
      <c r="R594" s="232"/>
      <c r="S594" s="232"/>
      <c r="T594" s="23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34" t="s">
        <v>155</v>
      </c>
      <c r="AU594" s="234" t="s">
        <v>151</v>
      </c>
      <c r="AV594" s="13" t="s">
        <v>79</v>
      </c>
      <c r="AW594" s="13" t="s">
        <v>33</v>
      </c>
      <c r="AX594" s="13" t="s">
        <v>71</v>
      </c>
      <c r="AY594" s="234" t="s">
        <v>143</v>
      </c>
    </row>
    <row r="595" s="14" customFormat="1">
      <c r="A595" s="14"/>
      <c r="B595" s="235"/>
      <c r="C595" s="236"/>
      <c r="D595" s="226" t="s">
        <v>155</v>
      </c>
      <c r="E595" s="237" t="s">
        <v>19</v>
      </c>
      <c r="F595" s="238" t="s">
        <v>878</v>
      </c>
      <c r="G595" s="236"/>
      <c r="H595" s="239">
        <v>26.960000000000001</v>
      </c>
      <c r="I595" s="240"/>
      <c r="J595" s="236"/>
      <c r="K595" s="236"/>
      <c r="L595" s="241"/>
      <c r="M595" s="242"/>
      <c r="N595" s="243"/>
      <c r="O595" s="243"/>
      <c r="P595" s="243"/>
      <c r="Q595" s="243"/>
      <c r="R595" s="243"/>
      <c r="S595" s="243"/>
      <c r="T595" s="24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5" t="s">
        <v>155</v>
      </c>
      <c r="AU595" s="245" t="s">
        <v>151</v>
      </c>
      <c r="AV595" s="14" t="s">
        <v>151</v>
      </c>
      <c r="AW595" s="14" t="s">
        <v>33</v>
      </c>
      <c r="AX595" s="14" t="s">
        <v>79</v>
      </c>
      <c r="AY595" s="245" t="s">
        <v>143</v>
      </c>
    </row>
    <row r="596" s="2" customFormat="1" ht="24.15" customHeight="1">
      <c r="A596" s="40"/>
      <c r="B596" s="41"/>
      <c r="C596" s="258" t="s">
        <v>879</v>
      </c>
      <c r="D596" s="258" t="s">
        <v>217</v>
      </c>
      <c r="E596" s="259" t="s">
        <v>880</v>
      </c>
      <c r="F596" s="260" t="s">
        <v>881</v>
      </c>
      <c r="G596" s="261" t="s">
        <v>191</v>
      </c>
      <c r="H596" s="262">
        <v>62.756999999999998</v>
      </c>
      <c r="I596" s="263"/>
      <c r="J596" s="264">
        <f>ROUND(I596*H596,2)</f>
        <v>0</v>
      </c>
      <c r="K596" s="260" t="s">
        <v>149</v>
      </c>
      <c r="L596" s="265"/>
      <c r="M596" s="266" t="s">
        <v>19</v>
      </c>
      <c r="N596" s="267" t="s">
        <v>43</v>
      </c>
      <c r="O596" s="86"/>
      <c r="P596" s="215">
        <f>O596*H596</f>
        <v>0</v>
      </c>
      <c r="Q596" s="215">
        <v>0.025000000000000001</v>
      </c>
      <c r="R596" s="215">
        <f>Q596*H596</f>
        <v>1.5689250000000001</v>
      </c>
      <c r="S596" s="215">
        <v>0</v>
      </c>
      <c r="T596" s="216">
        <f>S596*H596</f>
        <v>0</v>
      </c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17" t="s">
        <v>363</v>
      </c>
      <c r="AT596" s="217" t="s">
        <v>217</v>
      </c>
      <c r="AU596" s="217" t="s">
        <v>151</v>
      </c>
      <c r="AY596" s="19" t="s">
        <v>143</v>
      </c>
      <c r="BE596" s="218">
        <f>IF(N596="základní",J596,0)</f>
        <v>0</v>
      </c>
      <c r="BF596" s="218">
        <f>IF(N596="snížená",J596,0)</f>
        <v>0</v>
      </c>
      <c r="BG596" s="218">
        <f>IF(N596="zákl. přenesená",J596,0)</f>
        <v>0</v>
      </c>
      <c r="BH596" s="218">
        <f>IF(N596="sníž. přenesená",J596,0)</f>
        <v>0</v>
      </c>
      <c r="BI596" s="218">
        <f>IF(N596="nulová",J596,0)</f>
        <v>0</v>
      </c>
      <c r="BJ596" s="19" t="s">
        <v>151</v>
      </c>
      <c r="BK596" s="218">
        <f>ROUND(I596*H596,2)</f>
        <v>0</v>
      </c>
      <c r="BL596" s="19" t="s">
        <v>253</v>
      </c>
      <c r="BM596" s="217" t="s">
        <v>882</v>
      </c>
    </row>
    <row r="597" s="13" customFormat="1">
      <c r="A597" s="13"/>
      <c r="B597" s="224"/>
      <c r="C597" s="225"/>
      <c r="D597" s="226" t="s">
        <v>155</v>
      </c>
      <c r="E597" s="227" t="s">
        <v>19</v>
      </c>
      <c r="F597" s="228" t="s">
        <v>725</v>
      </c>
      <c r="G597" s="225"/>
      <c r="H597" s="227" t="s">
        <v>19</v>
      </c>
      <c r="I597" s="229"/>
      <c r="J597" s="225"/>
      <c r="K597" s="225"/>
      <c r="L597" s="230"/>
      <c r="M597" s="231"/>
      <c r="N597" s="232"/>
      <c r="O597" s="232"/>
      <c r="P597" s="232"/>
      <c r="Q597" s="232"/>
      <c r="R597" s="232"/>
      <c r="S597" s="232"/>
      <c r="T597" s="23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4" t="s">
        <v>155</v>
      </c>
      <c r="AU597" s="234" t="s">
        <v>151</v>
      </c>
      <c r="AV597" s="13" t="s">
        <v>79</v>
      </c>
      <c r="AW597" s="13" t="s">
        <v>33</v>
      </c>
      <c r="AX597" s="13" t="s">
        <v>71</v>
      </c>
      <c r="AY597" s="234" t="s">
        <v>143</v>
      </c>
    </row>
    <row r="598" s="14" customFormat="1">
      <c r="A598" s="14"/>
      <c r="B598" s="235"/>
      <c r="C598" s="236"/>
      <c r="D598" s="226" t="s">
        <v>155</v>
      </c>
      <c r="E598" s="237" t="s">
        <v>19</v>
      </c>
      <c r="F598" s="238" t="s">
        <v>883</v>
      </c>
      <c r="G598" s="236"/>
      <c r="H598" s="239">
        <v>47.845999999999997</v>
      </c>
      <c r="I598" s="240"/>
      <c r="J598" s="236"/>
      <c r="K598" s="236"/>
      <c r="L598" s="241"/>
      <c r="M598" s="242"/>
      <c r="N598" s="243"/>
      <c r="O598" s="243"/>
      <c r="P598" s="243"/>
      <c r="Q598" s="243"/>
      <c r="R598" s="243"/>
      <c r="S598" s="243"/>
      <c r="T598" s="24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5" t="s">
        <v>155</v>
      </c>
      <c r="AU598" s="245" t="s">
        <v>151</v>
      </c>
      <c r="AV598" s="14" t="s">
        <v>151</v>
      </c>
      <c r="AW598" s="14" t="s">
        <v>33</v>
      </c>
      <c r="AX598" s="14" t="s">
        <v>71</v>
      </c>
      <c r="AY598" s="245" t="s">
        <v>143</v>
      </c>
    </row>
    <row r="599" s="13" customFormat="1">
      <c r="A599" s="13"/>
      <c r="B599" s="224"/>
      <c r="C599" s="225"/>
      <c r="D599" s="226" t="s">
        <v>155</v>
      </c>
      <c r="E599" s="227" t="s">
        <v>19</v>
      </c>
      <c r="F599" s="228" t="s">
        <v>732</v>
      </c>
      <c r="G599" s="225"/>
      <c r="H599" s="227" t="s">
        <v>19</v>
      </c>
      <c r="I599" s="229"/>
      <c r="J599" s="225"/>
      <c r="K599" s="225"/>
      <c r="L599" s="230"/>
      <c r="M599" s="231"/>
      <c r="N599" s="232"/>
      <c r="O599" s="232"/>
      <c r="P599" s="232"/>
      <c r="Q599" s="232"/>
      <c r="R599" s="232"/>
      <c r="S599" s="232"/>
      <c r="T599" s="23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4" t="s">
        <v>155</v>
      </c>
      <c r="AU599" s="234" t="s">
        <v>151</v>
      </c>
      <c r="AV599" s="13" t="s">
        <v>79</v>
      </c>
      <c r="AW599" s="13" t="s">
        <v>33</v>
      </c>
      <c r="AX599" s="13" t="s">
        <v>71</v>
      </c>
      <c r="AY599" s="234" t="s">
        <v>143</v>
      </c>
    </row>
    <row r="600" s="14" customFormat="1">
      <c r="A600" s="14"/>
      <c r="B600" s="235"/>
      <c r="C600" s="236"/>
      <c r="D600" s="226" t="s">
        <v>155</v>
      </c>
      <c r="E600" s="237" t="s">
        <v>19</v>
      </c>
      <c r="F600" s="238" t="s">
        <v>884</v>
      </c>
      <c r="G600" s="236"/>
      <c r="H600" s="239">
        <v>1.0680000000000001</v>
      </c>
      <c r="I600" s="240"/>
      <c r="J600" s="236"/>
      <c r="K600" s="236"/>
      <c r="L600" s="241"/>
      <c r="M600" s="242"/>
      <c r="N600" s="243"/>
      <c r="O600" s="243"/>
      <c r="P600" s="243"/>
      <c r="Q600" s="243"/>
      <c r="R600" s="243"/>
      <c r="S600" s="243"/>
      <c r="T600" s="24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5" t="s">
        <v>155</v>
      </c>
      <c r="AU600" s="245" t="s">
        <v>151</v>
      </c>
      <c r="AV600" s="14" t="s">
        <v>151</v>
      </c>
      <c r="AW600" s="14" t="s">
        <v>33</v>
      </c>
      <c r="AX600" s="14" t="s">
        <v>71</v>
      </c>
      <c r="AY600" s="245" t="s">
        <v>143</v>
      </c>
    </row>
    <row r="601" s="14" customFormat="1">
      <c r="A601" s="14"/>
      <c r="B601" s="235"/>
      <c r="C601" s="236"/>
      <c r="D601" s="226" t="s">
        <v>155</v>
      </c>
      <c r="E601" s="237" t="s">
        <v>19</v>
      </c>
      <c r="F601" s="238" t="s">
        <v>885</v>
      </c>
      <c r="G601" s="236"/>
      <c r="H601" s="239">
        <v>1.0229999999999999</v>
      </c>
      <c r="I601" s="240"/>
      <c r="J601" s="236"/>
      <c r="K601" s="236"/>
      <c r="L601" s="241"/>
      <c r="M601" s="242"/>
      <c r="N601" s="243"/>
      <c r="O601" s="243"/>
      <c r="P601" s="243"/>
      <c r="Q601" s="243"/>
      <c r="R601" s="243"/>
      <c r="S601" s="243"/>
      <c r="T601" s="24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5" t="s">
        <v>155</v>
      </c>
      <c r="AU601" s="245" t="s">
        <v>151</v>
      </c>
      <c r="AV601" s="14" t="s">
        <v>151</v>
      </c>
      <c r="AW601" s="14" t="s">
        <v>33</v>
      </c>
      <c r="AX601" s="14" t="s">
        <v>71</v>
      </c>
      <c r="AY601" s="245" t="s">
        <v>143</v>
      </c>
    </row>
    <row r="602" s="13" customFormat="1">
      <c r="A602" s="13"/>
      <c r="B602" s="224"/>
      <c r="C602" s="225"/>
      <c r="D602" s="226" t="s">
        <v>155</v>
      </c>
      <c r="E602" s="227" t="s">
        <v>19</v>
      </c>
      <c r="F602" s="228" t="s">
        <v>886</v>
      </c>
      <c r="G602" s="225"/>
      <c r="H602" s="227" t="s">
        <v>19</v>
      </c>
      <c r="I602" s="229"/>
      <c r="J602" s="225"/>
      <c r="K602" s="225"/>
      <c r="L602" s="230"/>
      <c r="M602" s="231"/>
      <c r="N602" s="232"/>
      <c r="O602" s="232"/>
      <c r="P602" s="232"/>
      <c r="Q602" s="232"/>
      <c r="R602" s="232"/>
      <c r="S602" s="232"/>
      <c r="T602" s="23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4" t="s">
        <v>155</v>
      </c>
      <c r="AU602" s="234" t="s">
        <v>151</v>
      </c>
      <c r="AV602" s="13" t="s">
        <v>79</v>
      </c>
      <c r="AW602" s="13" t="s">
        <v>33</v>
      </c>
      <c r="AX602" s="13" t="s">
        <v>71</v>
      </c>
      <c r="AY602" s="234" t="s">
        <v>143</v>
      </c>
    </row>
    <row r="603" s="14" customFormat="1">
      <c r="A603" s="14"/>
      <c r="B603" s="235"/>
      <c r="C603" s="236"/>
      <c r="D603" s="226" t="s">
        <v>155</v>
      </c>
      <c r="E603" s="237" t="s">
        <v>19</v>
      </c>
      <c r="F603" s="238" t="s">
        <v>887</v>
      </c>
      <c r="G603" s="236"/>
      <c r="H603" s="239">
        <v>12.82</v>
      </c>
      <c r="I603" s="240"/>
      <c r="J603" s="236"/>
      <c r="K603" s="236"/>
      <c r="L603" s="241"/>
      <c r="M603" s="242"/>
      <c r="N603" s="243"/>
      <c r="O603" s="243"/>
      <c r="P603" s="243"/>
      <c r="Q603" s="243"/>
      <c r="R603" s="243"/>
      <c r="S603" s="243"/>
      <c r="T603" s="24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5" t="s">
        <v>155</v>
      </c>
      <c r="AU603" s="245" t="s">
        <v>151</v>
      </c>
      <c r="AV603" s="14" t="s">
        <v>151</v>
      </c>
      <c r="AW603" s="14" t="s">
        <v>33</v>
      </c>
      <c r="AX603" s="14" t="s">
        <v>71</v>
      </c>
      <c r="AY603" s="245" t="s">
        <v>143</v>
      </c>
    </row>
    <row r="604" s="15" customFormat="1">
      <c r="A604" s="15"/>
      <c r="B604" s="246"/>
      <c r="C604" s="247"/>
      <c r="D604" s="226" t="s">
        <v>155</v>
      </c>
      <c r="E604" s="248" t="s">
        <v>19</v>
      </c>
      <c r="F604" s="249" t="s">
        <v>171</v>
      </c>
      <c r="G604" s="247"/>
      <c r="H604" s="250">
        <v>62.756999999999998</v>
      </c>
      <c r="I604" s="251"/>
      <c r="J604" s="247"/>
      <c r="K604" s="247"/>
      <c r="L604" s="252"/>
      <c r="M604" s="253"/>
      <c r="N604" s="254"/>
      <c r="O604" s="254"/>
      <c r="P604" s="254"/>
      <c r="Q604" s="254"/>
      <c r="R604" s="254"/>
      <c r="S604" s="254"/>
      <c r="T604" s="25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T604" s="256" t="s">
        <v>155</v>
      </c>
      <c r="AU604" s="256" t="s">
        <v>151</v>
      </c>
      <c r="AV604" s="15" t="s">
        <v>150</v>
      </c>
      <c r="AW604" s="15" t="s">
        <v>33</v>
      </c>
      <c r="AX604" s="15" t="s">
        <v>79</v>
      </c>
      <c r="AY604" s="256" t="s">
        <v>143</v>
      </c>
    </row>
    <row r="605" s="2" customFormat="1" ht="49.05" customHeight="1">
      <c r="A605" s="40"/>
      <c r="B605" s="41"/>
      <c r="C605" s="206" t="s">
        <v>888</v>
      </c>
      <c r="D605" s="206" t="s">
        <v>145</v>
      </c>
      <c r="E605" s="207" t="s">
        <v>889</v>
      </c>
      <c r="F605" s="208" t="s">
        <v>890</v>
      </c>
      <c r="G605" s="209" t="s">
        <v>220</v>
      </c>
      <c r="H605" s="210">
        <v>13.852</v>
      </c>
      <c r="I605" s="211"/>
      <c r="J605" s="212">
        <f>ROUND(I605*H605,2)</f>
        <v>0</v>
      </c>
      <c r="K605" s="208" t="s">
        <v>149</v>
      </c>
      <c r="L605" s="46"/>
      <c r="M605" s="213" t="s">
        <v>19</v>
      </c>
      <c r="N605" s="214" t="s">
        <v>43</v>
      </c>
      <c r="O605" s="86"/>
      <c r="P605" s="215">
        <f>O605*H605</f>
        <v>0</v>
      </c>
      <c r="Q605" s="215">
        <v>0</v>
      </c>
      <c r="R605" s="215">
        <f>Q605*H605</f>
        <v>0</v>
      </c>
      <c r="S605" s="215">
        <v>0</v>
      </c>
      <c r="T605" s="216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17" t="s">
        <v>253</v>
      </c>
      <c r="AT605" s="217" t="s">
        <v>145</v>
      </c>
      <c r="AU605" s="217" t="s">
        <v>151</v>
      </c>
      <c r="AY605" s="19" t="s">
        <v>143</v>
      </c>
      <c r="BE605" s="218">
        <f>IF(N605="základní",J605,0)</f>
        <v>0</v>
      </c>
      <c r="BF605" s="218">
        <f>IF(N605="snížená",J605,0)</f>
        <v>0</v>
      </c>
      <c r="BG605" s="218">
        <f>IF(N605="zákl. přenesená",J605,0)</f>
        <v>0</v>
      </c>
      <c r="BH605" s="218">
        <f>IF(N605="sníž. přenesená",J605,0)</f>
        <v>0</v>
      </c>
      <c r="BI605" s="218">
        <f>IF(N605="nulová",J605,0)</f>
        <v>0</v>
      </c>
      <c r="BJ605" s="19" t="s">
        <v>151</v>
      </c>
      <c r="BK605" s="218">
        <f>ROUND(I605*H605,2)</f>
        <v>0</v>
      </c>
      <c r="BL605" s="19" t="s">
        <v>253</v>
      </c>
      <c r="BM605" s="217" t="s">
        <v>891</v>
      </c>
    </row>
    <row r="606" s="2" customFormat="1">
      <c r="A606" s="40"/>
      <c r="B606" s="41"/>
      <c r="C606" s="42"/>
      <c r="D606" s="219" t="s">
        <v>153</v>
      </c>
      <c r="E606" s="42"/>
      <c r="F606" s="220" t="s">
        <v>892</v>
      </c>
      <c r="G606" s="42"/>
      <c r="H606" s="42"/>
      <c r="I606" s="221"/>
      <c r="J606" s="42"/>
      <c r="K606" s="42"/>
      <c r="L606" s="46"/>
      <c r="M606" s="222"/>
      <c r="N606" s="223"/>
      <c r="O606" s="86"/>
      <c r="P606" s="86"/>
      <c r="Q606" s="86"/>
      <c r="R606" s="86"/>
      <c r="S606" s="86"/>
      <c r="T606" s="87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T606" s="19" t="s">
        <v>153</v>
      </c>
      <c r="AU606" s="19" t="s">
        <v>151</v>
      </c>
    </row>
    <row r="607" s="12" customFormat="1" ht="22.8" customHeight="1">
      <c r="A607" s="12"/>
      <c r="B607" s="190"/>
      <c r="C607" s="191"/>
      <c r="D607" s="192" t="s">
        <v>70</v>
      </c>
      <c r="E607" s="204" t="s">
        <v>893</v>
      </c>
      <c r="F607" s="204" t="s">
        <v>894</v>
      </c>
      <c r="G607" s="191"/>
      <c r="H607" s="191"/>
      <c r="I607" s="194"/>
      <c r="J607" s="205">
        <f>BK607</f>
        <v>0</v>
      </c>
      <c r="K607" s="191"/>
      <c r="L607" s="196"/>
      <c r="M607" s="197"/>
      <c r="N607" s="198"/>
      <c r="O607" s="198"/>
      <c r="P607" s="199">
        <f>SUM(P608:P617)</f>
        <v>0</v>
      </c>
      <c r="Q607" s="198"/>
      <c r="R607" s="199">
        <f>SUM(R608:R617)</f>
        <v>0.0099799999999999993</v>
      </c>
      <c r="S607" s="198"/>
      <c r="T607" s="200">
        <f>SUM(T608:T617)</f>
        <v>0.034099999999999998</v>
      </c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R607" s="201" t="s">
        <v>151</v>
      </c>
      <c r="AT607" s="202" t="s">
        <v>70</v>
      </c>
      <c r="AU607" s="202" t="s">
        <v>79</v>
      </c>
      <c r="AY607" s="201" t="s">
        <v>143</v>
      </c>
      <c r="BK607" s="203">
        <f>SUM(BK608:BK617)</f>
        <v>0</v>
      </c>
    </row>
    <row r="608" s="2" customFormat="1" ht="24.15" customHeight="1">
      <c r="A608" s="40"/>
      <c r="B608" s="41"/>
      <c r="C608" s="206" t="s">
        <v>895</v>
      </c>
      <c r="D608" s="206" t="s">
        <v>145</v>
      </c>
      <c r="E608" s="207" t="s">
        <v>896</v>
      </c>
      <c r="F608" s="208" t="s">
        <v>897</v>
      </c>
      <c r="G608" s="209" t="s">
        <v>174</v>
      </c>
      <c r="H608" s="210">
        <v>2</v>
      </c>
      <c r="I608" s="211"/>
      <c r="J608" s="212">
        <f>ROUND(I608*H608,2)</f>
        <v>0</v>
      </c>
      <c r="K608" s="208" t="s">
        <v>149</v>
      </c>
      <c r="L608" s="46"/>
      <c r="M608" s="213" t="s">
        <v>19</v>
      </c>
      <c r="N608" s="214" t="s">
        <v>43</v>
      </c>
      <c r="O608" s="86"/>
      <c r="P608" s="215">
        <f>O608*H608</f>
        <v>0</v>
      </c>
      <c r="Q608" s="215">
        <v>0.00157</v>
      </c>
      <c r="R608" s="215">
        <f>Q608*H608</f>
        <v>0.00314</v>
      </c>
      <c r="S608" s="215">
        <v>0</v>
      </c>
      <c r="T608" s="216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17" t="s">
        <v>253</v>
      </c>
      <c r="AT608" s="217" t="s">
        <v>145</v>
      </c>
      <c r="AU608" s="217" t="s">
        <v>151</v>
      </c>
      <c r="AY608" s="19" t="s">
        <v>143</v>
      </c>
      <c r="BE608" s="218">
        <f>IF(N608="základní",J608,0)</f>
        <v>0</v>
      </c>
      <c r="BF608" s="218">
        <f>IF(N608="snížená",J608,0)</f>
        <v>0</v>
      </c>
      <c r="BG608" s="218">
        <f>IF(N608="zákl. přenesená",J608,0)</f>
        <v>0</v>
      </c>
      <c r="BH608" s="218">
        <f>IF(N608="sníž. přenesená",J608,0)</f>
        <v>0</v>
      </c>
      <c r="BI608" s="218">
        <f>IF(N608="nulová",J608,0)</f>
        <v>0</v>
      </c>
      <c r="BJ608" s="19" t="s">
        <v>151</v>
      </c>
      <c r="BK608" s="218">
        <f>ROUND(I608*H608,2)</f>
        <v>0</v>
      </c>
      <c r="BL608" s="19" t="s">
        <v>253</v>
      </c>
      <c r="BM608" s="217" t="s">
        <v>898</v>
      </c>
    </row>
    <row r="609" s="2" customFormat="1">
      <c r="A609" s="40"/>
      <c r="B609" s="41"/>
      <c r="C609" s="42"/>
      <c r="D609" s="219" t="s">
        <v>153</v>
      </c>
      <c r="E609" s="42"/>
      <c r="F609" s="220" t="s">
        <v>899</v>
      </c>
      <c r="G609" s="42"/>
      <c r="H609" s="42"/>
      <c r="I609" s="221"/>
      <c r="J609" s="42"/>
      <c r="K609" s="42"/>
      <c r="L609" s="46"/>
      <c r="M609" s="222"/>
      <c r="N609" s="223"/>
      <c r="O609" s="86"/>
      <c r="P609" s="86"/>
      <c r="Q609" s="86"/>
      <c r="R609" s="86"/>
      <c r="S609" s="86"/>
      <c r="T609" s="87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T609" s="19" t="s">
        <v>153</v>
      </c>
      <c r="AU609" s="19" t="s">
        <v>151</v>
      </c>
    </row>
    <row r="610" s="2" customFormat="1" ht="24.15" customHeight="1">
      <c r="A610" s="40"/>
      <c r="B610" s="41"/>
      <c r="C610" s="206" t="s">
        <v>900</v>
      </c>
      <c r="D610" s="206" t="s">
        <v>145</v>
      </c>
      <c r="E610" s="207" t="s">
        <v>901</v>
      </c>
      <c r="F610" s="208" t="s">
        <v>902</v>
      </c>
      <c r="G610" s="209" t="s">
        <v>250</v>
      </c>
      <c r="H610" s="210">
        <v>2</v>
      </c>
      <c r="I610" s="211"/>
      <c r="J610" s="212">
        <f>ROUND(I610*H610,2)</f>
        <v>0</v>
      </c>
      <c r="K610" s="208" t="s">
        <v>149</v>
      </c>
      <c r="L610" s="46"/>
      <c r="M610" s="213" t="s">
        <v>19</v>
      </c>
      <c r="N610" s="214" t="s">
        <v>43</v>
      </c>
      <c r="O610" s="86"/>
      <c r="P610" s="215">
        <f>O610*H610</f>
        <v>0</v>
      </c>
      <c r="Q610" s="215">
        <v>0</v>
      </c>
      <c r="R610" s="215">
        <f>Q610*H610</f>
        <v>0</v>
      </c>
      <c r="S610" s="215">
        <v>0.017049999999999999</v>
      </c>
      <c r="T610" s="216">
        <f>S610*H610</f>
        <v>0.034099999999999998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17" t="s">
        <v>253</v>
      </c>
      <c r="AT610" s="217" t="s">
        <v>145</v>
      </c>
      <c r="AU610" s="217" t="s">
        <v>151</v>
      </c>
      <c r="AY610" s="19" t="s">
        <v>143</v>
      </c>
      <c r="BE610" s="218">
        <f>IF(N610="základní",J610,0)</f>
        <v>0</v>
      </c>
      <c r="BF610" s="218">
        <f>IF(N610="snížená",J610,0)</f>
        <v>0</v>
      </c>
      <c r="BG610" s="218">
        <f>IF(N610="zákl. přenesená",J610,0)</f>
        <v>0</v>
      </c>
      <c r="BH610" s="218">
        <f>IF(N610="sníž. přenesená",J610,0)</f>
        <v>0</v>
      </c>
      <c r="BI610" s="218">
        <f>IF(N610="nulová",J610,0)</f>
        <v>0</v>
      </c>
      <c r="BJ610" s="19" t="s">
        <v>151</v>
      </c>
      <c r="BK610" s="218">
        <f>ROUND(I610*H610,2)</f>
        <v>0</v>
      </c>
      <c r="BL610" s="19" t="s">
        <v>253</v>
      </c>
      <c r="BM610" s="217" t="s">
        <v>903</v>
      </c>
    </row>
    <row r="611" s="2" customFormat="1">
      <c r="A611" s="40"/>
      <c r="B611" s="41"/>
      <c r="C611" s="42"/>
      <c r="D611" s="219" t="s">
        <v>153</v>
      </c>
      <c r="E611" s="42"/>
      <c r="F611" s="220" t="s">
        <v>904</v>
      </c>
      <c r="G611" s="42"/>
      <c r="H611" s="42"/>
      <c r="I611" s="221"/>
      <c r="J611" s="42"/>
      <c r="K611" s="42"/>
      <c r="L611" s="46"/>
      <c r="M611" s="222"/>
      <c r="N611" s="223"/>
      <c r="O611" s="86"/>
      <c r="P611" s="86"/>
      <c r="Q611" s="86"/>
      <c r="R611" s="86"/>
      <c r="S611" s="86"/>
      <c r="T611" s="87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T611" s="19" t="s">
        <v>153</v>
      </c>
      <c r="AU611" s="19" t="s">
        <v>151</v>
      </c>
    </row>
    <row r="612" s="13" customFormat="1">
      <c r="A612" s="13"/>
      <c r="B612" s="224"/>
      <c r="C612" s="225"/>
      <c r="D612" s="226" t="s">
        <v>155</v>
      </c>
      <c r="E612" s="227" t="s">
        <v>19</v>
      </c>
      <c r="F612" s="228" t="s">
        <v>905</v>
      </c>
      <c r="G612" s="225"/>
      <c r="H612" s="227" t="s">
        <v>19</v>
      </c>
      <c r="I612" s="229"/>
      <c r="J612" s="225"/>
      <c r="K612" s="225"/>
      <c r="L612" s="230"/>
      <c r="M612" s="231"/>
      <c r="N612" s="232"/>
      <c r="O612" s="232"/>
      <c r="P612" s="232"/>
      <c r="Q612" s="232"/>
      <c r="R612" s="232"/>
      <c r="S612" s="232"/>
      <c r="T612" s="23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4" t="s">
        <v>155</v>
      </c>
      <c r="AU612" s="234" t="s">
        <v>151</v>
      </c>
      <c r="AV612" s="13" t="s">
        <v>79</v>
      </c>
      <c r="AW612" s="13" t="s">
        <v>33</v>
      </c>
      <c r="AX612" s="13" t="s">
        <v>71</v>
      </c>
      <c r="AY612" s="234" t="s">
        <v>143</v>
      </c>
    </row>
    <row r="613" s="14" customFormat="1">
      <c r="A613" s="14"/>
      <c r="B613" s="235"/>
      <c r="C613" s="236"/>
      <c r="D613" s="226" t="s">
        <v>155</v>
      </c>
      <c r="E613" s="237" t="s">
        <v>19</v>
      </c>
      <c r="F613" s="238" t="s">
        <v>151</v>
      </c>
      <c r="G613" s="236"/>
      <c r="H613" s="239">
        <v>2</v>
      </c>
      <c r="I613" s="240"/>
      <c r="J613" s="236"/>
      <c r="K613" s="236"/>
      <c r="L613" s="241"/>
      <c r="M613" s="242"/>
      <c r="N613" s="243"/>
      <c r="O613" s="243"/>
      <c r="P613" s="243"/>
      <c r="Q613" s="243"/>
      <c r="R613" s="243"/>
      <c r="S613" s="243"/>
      <c r="T613" s="24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45" t="s">
        <v>155</v>
      </c>
      <c r="AU613" s="245" t="s">
        <v>151</v>
      </c>
      <c r="AV613" s="14" t="s">
        <v>151</v>
      </c>
      <c r="AW613" s="14" t="s">
        <v>33</v>
      </c>
      <c r="AX613" s="14" t="s">
        <v>79</v>
      </c>
      <c r="AY613" s="245" t="s">
        <v>143</v>
      </c>
    </row>
    <row r="614" s="2" customFormat="1" ht="24.15" customHeight="1">
      <c r="A614" s="40"/>
      <c r="B614" s="41"/>
      <c r="C614" s="206" t="s">
        <v>906</v>
      </c>
      <c r="D614" s="206" t="s">
        <v>145</v>
      </c>
      <c r="E614" s="207" t="s">
        <v>907</v>
      </c>
      <c r="F614" s="208" t="s">
        <v>908</v>
      </c>
      <c r="G614" s="209" t="s">
        <v>250</v>
      </c>
      <c r="H614" s="210">
        <v>2</v>
      </c>
      <c r="I614" s="211"/>
      <c r="J614" s="212">
        <f>ROUND(I614*H614,2)</f>
        <v>0</v>
      </c>
      <c r="K614" s="208" t="s">
        <v>149</v>
      </c>
      <c r="L614" s="46"/>
      <c r="M614" s="213" t="s">
        <v>19</v>
      </c>
      <c r="N614" s="214" t="s">
        <v>43</v>
      </c>
      <c r="O614" s="86"/>
      <c r="P614" s="215">
        <f>O614*H614</f>
        <v>0</v>
      </c>
      <c r="Q614" s="215">
        <v>0.0034199999999999999</v>
      </c>
      <c r="R614" s="215">
        <f>Q614*H614</f>
        <v>0.0068399999999999997</v>
      </c>
      <c r="S614" s="215">
        <v>0</v>
      </c>
      <c r="T614" s="216">
        <f>S614*H614</f>
        <v>0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17" t="s">
        <v>253</v>
      </c>
      <c r="AT614" s="217" t="s">
        <v>145</v>
      </c>
      <c r="AU614" s="217" t="s">
        <v>151</v>
      </c>
      <c r="AY614" s="19" t="s">
        <v>143</v>
      </c>
      <c r="BE614" s="218">
        <f>IF(N614="základní",J614,0)</f>
        <v>0</v>
      </c>
      <c r="BF614" s="218">
        <f>IF(N614="snížená",J614,0)</f>
        <v>0</v>
      </c>
      <c r="BG614" s="218">
        <f>IF(N614="zákl. přenesená",J614,0)</f>
        <v>0</v>
      </c>
      <c r="BH614" s="218">
        <f>IF(N614="sníž. přenesená",J614,0)</f>
        <v>0</v>
      </c>
      <c r="BI614" s="218">
        <f>IF(N614="nulová",J614,0)</f>
        <v>0</v>
      </c>
      <c r="BJ614" s="19" t="s">
        <v>151</v>
      </c>
      <c r="BK614" s="218">
        <f>ROUND(I614*H614,2)</f>
        <v>0</v>
      </c>
      <c r="BL614" s="19" t="s">
        <v>253</v>
      </c>
      <c r="BM614" s="217" t="s">
        <v>909</v>
      </c>
    </row>
    <row r="615" s="2" customFormat="1">
      <c r="A615" s="40"/>
      <c r="B615" s="41"/>
      <c r="C615" s="42"/>
      <c r="D615" s="219" t="s">
        <v>153</v>
      </c>
      <c r="E615" s="42"/>
      <c r="F615" s="220" t="s">
        <v>910</v>
      </c>
      <c r="G615" s="42"/>
      <c r="H615" s="42"/>
      <c r="I615" s="221"/>
      <c r="J615" s="42"/>
      <c r="K615" s="42"/>
      <c r="L615" s="46"/>
      <c r="M615" s="222"/>
      <c r="N615" s="223"/>
      <c r="O615" s="86"/>
      <c r="P615" s="86"/>
      <c r="Q615" s="86"/>
      <c r="R615" s="86"/>
      <c r="S615" s="86"/>
      <c r="T615" s="87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T615" s="19" t="s">
        <v>153</v>
      </c>
      <c r="AU615" s="19" t="s">
        <v>151</v>
      </c>
    </row>
    <row r="616" s="13" customFormat="1">
      <c r="A616" s="13"/>
      <c r="B616" s="224"/>
      <c r="C616" s="225"/>
      <c r="D616" s="226" t="s">
        <v>155</v>
      </c>
      <c r="E616" s="227" t="s">
        <v>19</v>
      </c>
      <c r="F616" s="228" t="s">
        <v>911</v>
      </c>
      <c r="G616" s="225"/>
      <c r="H616" s="227" t="s">
        <v>19</v>
      </c>
      <c r="I616" s="229"/>
      <c r="J616" s="225"/>
      <c r="K616" s="225"/>
      <c r="L616" s="230"/>
      <c r="M616" s="231"/>
      <c r="N616" s="232"/>
      <c r="O616" s="232"/>
      <c r="P616" s="232"/>
      <c r="Q616" s="232"/>
      <c r="R616" s="232"/>
      <c r="S616" s="232"/>
      <c r="T616" s="23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34" t="s">
        <v>155</v>
      </c>
      <c r="AU616" s="234" t="s">
        <v>151</v>
      </c>
      <c r="AV616" s="13" t="s">
        <v>79</v>
      </c>
      <c r="AW616" s="13" t="s">
        <v>33</v>
      </c>
      <c r="AX616" s="13" t="s">
        <v>71</v>
      </c>
      <c r="AY616" s="234" t="s">
        <v>143</v>
      </c>
    </row>
    <row r="617" s="14" customFormat="1">
      <c r="A617" s="14"/>
      <c r="B617" s="235"/>
      <c r="C617" s="236"/>
      <c r="D617" s="226" t="s">
        <v>155</v>
      </c>
      <c r="E617" s="237" t="s">
        <v>19</v>
      </c>
      <c r="F617" s="238" t="s">
        <v>151</v>
      </c>
      <c r="G617" s="236"/>
      <c r="H617" s="239">
        <v>2</v>
      </c>
      <c r="I617" s="240"/>
      <c r="J617" s="236"/>
      <c r="K617" s="236"/>
      <c r="L617" s="241"/>
      <c r="M617" s="242"/>
      <c r="N617" s="243"/>
      <c r="O617" s="243"/>
      <c r="P617" s="243"/>
      <c r="Q617" s="243"/>
      <c r="R617" s="243"/>
      <c r="S617" s="243"/>
      <c r="T617" s="24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45" t="s">
        <v>155</v>
      </c>
      <c r="AU617" s="245" t="s">
        <v>151</v>
      </c>
      <c r="AV617" s="14" t="s">
        <v>151</v>
      </c>
      <c r="AW617" s="14" t="s">
        <v>33</v>
      </c>
      <c r="AX617" s="14" t="s">
        <v>79</v>
      </c>
      <c r="AY617" s="245" t="s">
        <v>143</v>
      </c>
    </row>
    <row r="618" s="12" customFormat="1" ht="22.8" customHeight="1">
      <c r="A618" s="12"/>
      <c r="B618" s="190"/>
      <c r="C618" s="191"/>
      <c r="D618" s="192" t="s">
        <v>70</v>
      </c>
      <c r="E618" s="204" t="s">
        <v>912</v>
      </c>
      <c r="F618" s="204" t="s">
        <v>913</v>
      </c>
      <c r="G618" s="191"/>
      <c r="H618" s="191"/>
      <c r="I618" s="194"/>
      <c r="J618" s="205">
        <f>BK618</f>
        <v>0</v>
      </c>
      <c r="K618" s="191"/>
      <c r="L618" s="196"/>
      <c r="M618" s="197"/>
      <c r="N618" s="198"/>
      <c r="O618" s="198"/>
      <c r="P618" s="199">
        <f>SUM(P619:P622)</f>
        <v>0</v>
      </c>
      <c r="Q618" s="198"/>
      <c r="R618" s="199">
        <f>SUM(R619:R622)</f>
        <v>0.0066</v>
      </c>
      <c r="S618" s="198"/>
      <c r="T618" s="200">
        <f>SUM(T619:T622)</f>
        <v>0</v>
      </c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R618" s="201" t="s">
        <v>151</v>
      </c>
      <c r="AT618" s="202" t="s">
        <v>70</v>
      </c>
      <c r="AU618" s="202" t="s">
        <v>79</v>
      </c>
      <c r="AY618" s="201" t="s">
        <v>143</v>
      </c>
      <c r="BK618" s="203">
        <f>SUM(BK619:BK622)</f>
        <v>0</v>
      </c>
    </row>
    <row r="619" s="2" customFormat="1" ht="24.15" customHeight="1">
      <c r="A619" s="40"/>
      <c r="B619" s="41"/>
      <c r="C619" s="206" t="s">
        <v>914</v>
      </c>
      <c r="D619" s="206" t="s">
        <v>145</v>
      </c>
      <c r="E619" s="207" t="s">
        <v>915</v>
      </c>
      <c r="F619" s="208" t="s">
        <v>916</v>
      </c>
      <c r="G619" s="209" t="s">
        <v>250</v>
      </c>
      <c r="H619" s="210">
        <v>2</v>
      </c>
      <c r="I619" s="211"/>
      <c r="J619" s="212">
        <f>ROUND(I619*H619,2)</f>
        <v>0</v>
      </c>
      <c r="K619" s="208" t="s">
        <v>439</v>
      </c>
      <c r="L619" s="46"/>
      <c r="M619" s="213" t="s">
        <v>19</v>
      </c>
      <c r="N619" s="214" t="s">
        <v>43</v>
      </c>
      <c r="O619" s="86"/>
      <c r="P619" s="215">
        <f>O619*H619</f>
        <v>0</v>
      </c>
      <c r="Q619" s="215">
        <v>0</v>
      </c>
      <c r="R619" s="215">
        <f>Q619*H619</f>
        <v>0</v>
      </c>
      <c r="S619" s="215">
        <v>0</v>
      </c>
      <c r="T619" s="216">
        <f>S619*H619</f>
        <v>0</v>
      </c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R619" s="217" t="s">
        <v>253</v>
      </c>
      <c r="AT619" s="217" t="s">
        <v>145</v>
      </c>
      <c r="AU619" s="217" t="s">
        <v>151</v>
      </c>
      <c r="AY619" s="19" t="s">
        <v>143</v>
      </c>
      <c r="BE619" s="218">
        <f>IF(N619="základní",J619,0)</f>
        <v>0</v>
      </c>
      <c r="BF619" s="218">
        <f>IF(N619="snížená",J619,0)</f>
        <v>0</v>
      </c>
      <c r="BG619" s="218">
        <f>IF(N619="zákl. přenesená",J619,0)</f>
        <v>0</v>
      </c>
      <c r="BH619" s="218">
        <f>IF(N619="sníž. přenesená",J619,0)</f>
        <v>0</v>
      </c>
      <c r="BI619" s="218">
        <f>IF(N619="nulová",J619,0)</f>
        <v>0</v>
      </c>
      <c r="BJ619" s="19" t="s">
        <v>151</v>
      </c>
      <c r="BK619" s="218">
        <f>ROUND(I619*H619,2)</f>
        <v>0</v>
      </c>
      <c r="BL619" s="19" t="s">
        <v>253</v>
      </c>
      <c r="BM619" s="217" t="s">
        <v>917</v>
      </c>
    </row>
    <row r="620" s="13" customFormat="1">
      <c r="A620" s="13"/>
      <c r="B620" s="224"/>
      <c r="C620" s="225"/>
      <c r="D620" s="226" t="s">
        <v>155</v>
      </c>
      <c r="E620" s="227" t="s">
        <v>19</v>
      </c>
      <c r="F620" s="228" t="s">
        <v>918</v>
      </c>
      <c r="G620" s="225"/>
      <c r="H620" s="227" t="s">
        <v>19</v>
      </c>
      <c r="I620" s="229"/>
      <c r="J620" s="225"/>
      <c r="K620" s="225"/>
      <c r="L620" s="230"/>
      <c r="M620" s="231"/>
      <c r="N620" s="232"/>
      <c r="O620" s="232"/>
      <c r="P620" s="232"/>
      <c r="Q620" s="232"/>
      <c r="R620" s="232"/>
      <c r="S620" s="232"/>
      <c r="T620" s="23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34" t="s">
        <v>155</v>
      </c>
      <c r="AU620" s="234" t="s">
        <v>151</v>
      </c>
      <c r="AV620" s="13" t="s">
        <v>79</v>
      </c>
      <c r="AW620" s="13" t="s">
        <v>33</v>
      </c>
      <c r="AX620" s="13" t="s">
        <v>71</v>
      </c>
      <c r="AY620" s="234" t="s">
        <v>143</v>
      </c>
    </row>
    <row r="621" s="14" customFormat="1">
      <c r="A621" s="14"/>
      <c r="B621" s="235"/>
      <c r="C621" s="236"/>
      <c r="D621" s="226" t="s">
        <v>155</v>
      </c>
      <c r="E621" s="237" t="s">
        <v>19</v>
      </c>
      <c r="F621" s="238" t="s">
        <v>151</v>
      </c>
      <c r="G621" s="236"/>
      <c r="H621" s="239">
        <v>2</v>
      </c>
      <c r="I621" s="240"/>
      <c r="J621" s="236"/>
      <c r="K621" s="236"/>
      <c r="L621" s="241"/>
      <c r="M621" s="242"/>
      <c r="N621" s="243"/>
      <c r="O621" s="243"/>
      <c r="P621" s="243"/>
      <c r="Q621" s="243"/>
      <c r="R621" s="243"/>
      <c r="S621" s="243"/>
      <c r="T621" s="24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45" t="s">
        <v>155</v>
      </c>
      <c r="AU621" s="245" t="s">
        <v>151</v>
      </c>
      <c r="AV621" s="14" t="s">
        <v>151</v>
      </c>
      <c r="AW621" s="14" t="s">
        <v>33</v>
      </c>
      <c r="AX621" s="14" t="s">
        <v>79</v>
      </c>
      <c r="AY621" s="245" t="s">
        <v>143</v>
      </c>
    </row>
    <row r="622" s="2" customFormat="1" ht="16.5" customHeight="1">
      <c r="A622" s="40"/>
      <c r="B622" s="41"/>
      <c r="C622" s="258" t="s">
        <v>919</v>
      </c>
      <c r="D622" s="258" t="s">
        <v>217</v>
      </c>
      <c r="E622" s="259" t="s">
        <v>920</v>
      </c>
      <c r="F622" s="260" t="s">
        <v>921</v>
      </c>
      <c r="G622" s="261" t="s">
        <v>250</v>
      </c>
      <c r="H622" s="262">
        <v>2</v>
      </c>
      <c r="I622" s="263"/>
      <c r="J622" s="264">
        <f>ROUND(I622*H622,2)</f>
        <v>0</v>
      </c>
      <c r="K622" s="260" t="s">
        <v>439</v>
      </c>
      <c r="L622" s="265"/>
      <c r="M622" s="266" t="s">
        <v>19</v>
      </c>
      <c r="N622" s="267" t="s">
        <v>43</v>
      </c>
      <c r="O622" s="86"/>
      <c r="P622" s="215">
        <f>O622*H622</f>
        <v>0</v>
      </c>
      <c r="Q622" s="215">
        <v>0.0033</v>
      </c>
      <c r="R622" s="215">
        <f>Q622*H622</f>
        <v>0.0066</v>
      </c>
      <c r="S622" s="215">
        <v>0</v>
      </c>
      <c r="T622" s="216">
        <f>S622*H622</f>
        <v>0</v>
      </c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R622" s="217" t="s">
        <v>363</v>
      </c>
      <c r="AT622" s="217" t="s">
        <v>217</v>
      </c>
      <c r="AU622" s="217" t="s">
        <v>151</v>
      </c>
      <c r="AY622" s="19" t="s">
        <v>143</v>
      </c>
      <c r="BE622" s="218">
        <f>IF(N622="základní",J622,0)</f>
        <v>0</v>
      </c>
      <c r="BF622" s="218">
        <f>IF(N622="snížená",J622,0)</f>
        <v>0</v>
      </c>
      <c r="BG622" s="218">
        <f>IF(N622="zákl. přenesená",J622,0)</f>
        <v>0</v>
      </c>
      <c r="BH622" s="218">
        <f>IF(N622="sníž. přenesená",J622,0)</f>
        <v>0</v>
      </c>
      <c r="BI622" s="218">
        <f>IF(N622="nulová",J622,0)</f>
        <v>0</v>
      </c>
      <c r="BJ622" s="19" t="s">
        <v>151</v>
      </c>
      <c r="BK622" s="218">
        <f>ROUND(I622*H622,2)</f>
        <v>0</v>
      </c>
      <c r="BL622" s="19" t="s">
        <v>253</v>
      </c>
      <c r="BM622" s="217" t="s">
        <v>922</v>
      </c>
    </row>
    <row r="623" s="12" customFormat="1" ht="22.8" customHeight="1">
      <c r="A623" s="12"/>
      <c r="B623" s="190"/>
      <c r="C623" s="191"/>
      <c r="D623" s="192" t="s">
        <v>70</v>
      </c>
      <c r="E623" s="204" t="s">
        <v>923</v>
      </c>
      <c r="F623" s="204" t="s">
        <v>924</v>
      </c>
      <c r="G623" s="191"/>
      <c r="H623" s="191"/>
      <c r="I623" s="194"/>
      <c r="J623" s="205">
        <f>BK623</f>
        <v>0</v>
      </c>
      <c r="K623" s="191"/>
      <c r="L623" s="196"/>
      <c r="M623" s="197"/>
      <c r="N623" s="198"/>
      <c r="O623" s="198"/>
      <c r="P623" s="199">
        <f>SUM(P624:P640)</f>
        <v>0</v>
      </c>
      <c r="Q623" s="198"/>
      <c r="R623" s="199">
        <f>SUM(R624:R640)</f>
        <v>1.6293534150000002</v>
      </c>
      <c r="S623" s="198"/>
      <c r="T623" s="200">
        <f>SUM(T624:T640)</f>
        <v>0</v>
      </c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R623" s="201" t="s">
        <v>151</v>
      </c>
      <c r="AT623" s="202" t="s">
        <v>70</v>
      </c>
      <c r="AU623" s="202" t="s">
        <v>79</v>
      </c>
      <c r="AY623" s="201" t="s">
        <v>143</v>
      </c>
      <c r="BK623" s="203">
        <f>SUM(BK624:BK640)</f>
        <v>0</v>
      </c>
    </row>
    <row r="624" s="2" customFormat="1" ht="37.8" customHeight="1">
      <c r="A624" s="40"/>
      <c r="B624" s="41"/>
      <c r="C624" s="206" t="s">
        <v>925</v>
      </c>
      <c r="D624" s="206" t="s">
        <v>145</v>
      </c>
      <c r="E624" s="207" t="s">
        <v>926</v>
      </c>
      <c r="F624" s="208" t="s">
        <v>927</v>
      </c>
      <c r="G624" s="209" t="s">
        <v>174</v>
      </c>
      <c r="H624" s="210">
        <v>101.22</v>
      </c>
      <c r="I624" s="211"/>
      <c r="J624" s="212">
        <f>ROUND(I624*H624,2)</f>
        <v>0</v>
      </c>
      <c r="K624" s="208" t="s">
        <v>149</v>
      </c>
      <c r="L624" s="46"/>
      <c r="M624" s="213" t="s">
        <v>19</v>
      </c>
      <c r="N624" s="214" t="s">
        <v>43</v>
      </c>
      <c r="O624" s="86"/>
      <c r="P624" s="215">
        <f>O624*H624</f>
        <v>0</v>
      </c>
      <c r="Q624" s="215">
        <v>0</v>
      </c>
      <c r="R624" s="215">
        <f>Q624*H624</f>
        <v>0</v>
      </c>
      <c r="S624" s="215">
        <v>0</v>
      </c>
      <c r="T624" s="216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17" t="s">
        <v>253</v>
      </c>
      <c r="AT624" s="217" t="s">
        <v>145</v>
      </c>
      <c r="AU624" s="217" t="s">
        <v>151</v>
      </c>
      <c r="AY624" s="19" t="s">
        <v>143</v>
      </c>
      <c r="BE624" s="218">
        <f>IF(N624="základní",J624,0)</f>
        <v>0</v>
      </c>
      <c r="BF624" s="218">
        <f>IF(N624="snížená",J624,0)</f>
        <v>0</v>
      </c>
      <c r="BG624" s="218">
        <f>IF(N624="zákl. přenesená",J624,0)</f>
        <v>0</v>
      </c>
      <c r="BH624" s="218">
        <f>IF(N624="sníž. přenesená",J624,0)</f>
        <v>0</v>
      </c>
      <c r="BI624" s="218">
        <f>IF(N624="nulová",J624,0)</f>
        <v>0</v>
      </c>
      <c r="BJ624" s="19" t="s">
        <v>151</v>
      </c>
      <c r="BK624" s="218">
        <f>ROUND(I624*H624,2)</f>
        <v>0</v>
      </c>
      <c r="BL624" s="19" t="s">
        <v>253</v>
      </c>
      <c r="BM624" s="217" t="s">
        <v>928</v>
      </c>
    </row>
    <row r="625" s="2" customFormat="1">
      <c r="A625" s="40"/>
      <c r="B625" s="41"/>
      <c r="C625" s="42"/>
      <c r="D625" s="219" t="s">
        <v>153</v>
      </c>
      <c r="E625" s="42"/>
      <c r="F625" s="220" t="s">
        <v>929</v>
      </c>
      <c r="G625" s="42"/>
      <c r="H625" s="42"/>
      <c r="I625" s="221"/>
      <c r="J625" s="42"/>
      <c r="K625" s="42"/>
      <c r="L625" s="46"/>
      <c r="M625" s="222"/>
      <c r="N625" s="223"/>
      <c r="O625" s="86"/>
      <c r="P625" s="86"/>
      <c r="Q625" s="86"/>
      <c r="R625" s="86"/>
      <c r="S625" s="86"/>
      <c r="T625" s="87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T625" s="19" t="s">
        <v>153</v>
      </c>
      <c r="AU625" s="19" t="s">
        <v>151</v>
      </c>
    </row>
    <row r="626" s="13" customFormat="1">
      <c r="A626" s="13"/>
      <c r="B626" s="224"/>
      <c r="C626" s="225"/>
      <c r="D626" s="226" t="s">
        <v>155</v>
      </c>
      <c r="E626" s="227" t="s">
        <v>19</v>
      </c>
      <c r="F626" s="228" t="s">
        <v>930</v>
      </c>
      <c r="G626" s="225"/>
      <c r="H626" s="227" t="s">
        <v>19</v>
      </c>
      <c r="I626" s="229"/>
      <c r="J626" s="225"/>
      <c r="K626" s="225"/>
      <c r="L626" s="230"/>
      <c r="M626" s="231"/>
      <c r="N626" s="232"/>
      <c r="O626" s="232"/>
      <c r="P626" s="232"/>
      <c r="Q626" s="232"/>
      <c r="R626" s="232"/>
      <c r="S626" s="232"/>
      <c r="T626" s="23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4" t="s">
        <v>155</v>
      </c>
      <c r="AU626" s="234" t="s">
        <v>151</v>
      </c>
      <c r="AV626" s="13" t="s">
        <v>79</v>
      </c>
      <c r="AW626" s="13" t="s">
        <v>33</v>
      </c>
      <c r="AX626" s="13" t="s">
        <v>71</v>
      </c>
      <c r="AY626" s="234" t="s">
        <v>143</v>
      </c>
    </row>
    <row r="627" s="14" customFormat="1">
      <c r="A627" s="14"/>
      <c r="B627" s="235"/>
      <c r="C627" s="236"/>
      <c r="D627" s="226" t="s">
        <v>155</v>
      </c>
      <c r="E627" s="237" t="s">
        <v>19</v>
      </c>
      <c r="F627" s="238" t="s">
        <v>931</v>
      </c>
      <c r="G627" s="236"/>
      <c r="H627" s="239">
        <v>96.310000000000002</v>
      </c>
      <c r="I627" s="240"/>
      <c r="J627" s="236"/>
      <c r="K627" s="236"/>
      <c r="L627" s="241"/>
      <c r="M627" s="242"/>
      <c r="N627" s="243"/>
      <c r="O627" s="243"/>
      <c r="P627" s="243"/>
      <c r="Q627" s="243"/>
      <c r="R627" s="243"/>
      <c r="S627" s="243"/>
      <c r="T627" s="24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45" t="s">
        <v>155</v>
      </c>
      <c r="AU627" s="245" t="s">
        <v>151</v>
      </c>
      <c r="AV627" s="14" t="s">
        <v>151</v>
      </c>
      <c r="AW627" s="14" t="s">
        <v>33</v>
      </c>
      <c r="AX627" s="14" t="s">
        <v>71</v>
      </c>
      <c r="AY627" s="245" t="s">
        <v>143</v>
      </c>
    </row>
    <row r="628" s="13" customFormat="1">
      <c r="A628" s="13"/>
      <c r="B628" s="224"/>
      <c r="C628" s="225"/>
      <c r="D628" s="226" t="s">
        <v>155</v>
      </c>
      <c r="E628" s="227" t="s">
        <v>19</v>
      </c>
      <c r="F628" s="228" t="s">
        <v>932</v>
      </c>
      <c r="G628" s="225"/>
      <c r="H628" s="227" t="s">
        <v>19</v>
      </c>
      <c r="I628" s="229"/>
      <c r="J628" s="225"/>
      <c r="K628" s="225"/>
      <c r="L628" s="230"/>
      <c r="M628" s="231"/>
      <c r="N628" s="232"/>
      <c r="O628" s="232"/>
      <c r="P628" s="232"/>
      <c r="Q628" s="232"/>
      <c r="R628" s="232"/>
      <c r="S628" s="232"/>
      <c r="T628" s="23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34" t="s">
        <v>155</v>
      </c>
      <c r="AU628" s="234" t="s">
        <v>151</v>
      </c>
      <c r="AV628" s="13" t="s">
        <v>79</v>
      </c>
      <c r="AW628" s="13" t="s">
        <v>33</v>
      </c>
      <c r="AX628" s="13" t="s">
        <v>71</v>
      </c>
      <c r="AY628" s="234" t="s">
        <v>143</v>
      </c>
    </row>
    <row r="629" s="14" customFormat="1">
      <c r="A629" s="14"/>
      <c r="B629" s="235"/>
      <c r="C629" s="236"/>
      <c r="D629" s="226" t="s">
        <v>155</v>
      </c>
      <c r="E629" s="237" t="s">
        <v>19</v>
      </c>
      <c r="F629" s="238" t="s">
        <v>933</v>
      </c>
      <c r="G629" s="236"/>
      <c r="H629" s="239">
        <v>4.9100000000000001</v>
      </c>
      <c r="I629" s="240"/>
      <c r="J629" s="236"/>
      <c r="K629" s="236"/>
      <c r="L629" s="241"/>
      <c r="M629" s="242"/>
      <c r="N629" s="243"/>
      <c r="O629" s="243"/>
      <c r="P629" s="243"/>
      <c r="Q629" s="243"/>
      <c r="R629" s="243"/>
      <c r="S629" s="243"/>
      <c r="T629" s="24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45" t="s">
        <v>155</v>
      </c>
      <c r="AU629" s="245" t="s">
        <v>151</v>
      </c>
      <c r="AV629" s="14" t="s">
        <v>151</v>
      </c>
      <c r="AW629" s="14" t="s">
        <v>33</v>
      </c>
      <c r="AX629" s="14" t="s">
        <v>71</v>
      </c>
      <c r="AY629" s="245" t="s">
        <v>143</v>
      </c>
    </row>
    <row r="630" s="15" customFormat="1">
      <c r="A630" s="15"/>
      <c r="B630" s="246"/>
      <c r="C630" s="247"/>
      <c r="D630" s="226" t="s">
        <v>155</v>
      </c>
      <c r="E630" s="248" t="s">
        <v>19</v>
      </c>
      <c r="F630" s="249" t="s">
        <v>171</v>
      </c>
      <c r="G630" s="247"/>
      <c r="H630" s="250">
        <v>101.22</v>
      </c>
      <c r="I630" s="251"/>
      <c r="J630" s="247"/>
      <c r="K630" s="247"/>
      <c r="L630" s="252"/>
      <c r="M630" s="253"/>
      <c r="N630" s="254"/>
      <c r="O630" s="254"/>
      <c r="P630" s="254"/>
      <c r="Q630" s="254"/>
      <c r="R630" s="254"/>
      <c r="S630" s="254"/>
      <c r="T630" s="25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T630" s="256" t="s">
        <v>155</v>
      </c>
      <c r="AU630" s="256" t="s">
        <v>151</v>
      </c>
      <c r="AV630" s="15" t="s">
        <v>150</v>
      </c>
      <c r="AW630" s="15" t="s">
        <v>33</v>
      </c>
      <c r="AX630" s="15" t="s">
        <v>79</v>
      </c>
      <c r="AY630" s="256" t="s">
        <v>143</v>
      </c>
    </row>
    <row r="631" s="2" customFormat="1" ht="21.75" customHeight="1">
      <c r="A631" s="40"/>
      <c r="B631" s="41"/>
      <c r="C631" s="258" t="s">
        <v>934</v>
      </c>
      <c r="D631" s="258" t="s">
        <v>217</v>
      </c>
      <c r="E631" s="259" t="s">
        <v>935</v>
      </c>
      <c r="F631" s="260" t="s">
        <v>936</v>
      </c>
      <c r="G631" s="261" t="s">
        <v>191</v>
      </c>
      <c r="H631" s="262">
        <v>0.017999999999999999</v>
      </c>
      <c r="I631" s="263"/>
      <c r="J631" s="264">
        <f>ROUND(I631*H631,2)</f>
        <v>0</v>
      </c>
      <c r="K631" s="260" t="s">
        <v>149</v>
      </c>
      <c r="L631" s="265"/>
      <c r="M631" s="266" t="s">
        <v>19</v>
      </c>
      <c r="N631" s="267" t="s">
        <v>43</v>
      </c>
      <c r="O631" s="86"/>
      <c r="P631" s="215">
        <f>O631*H631</f>
        <v>0</v>
      </c>
      <c r="Q631" s="215">
        <v>0.55000000000000004</v>
      </c>
      <c r="R631" s="215">
        <f>Q631*H631</f>
        <v>0.0099000000000000008</v>
      </c>
      <c r="S631" s="215">
        <v>0</v>
      </c>
      <c r="T631" s="216">
        <f>S631*H631</f>
        <v>0</v>
      </c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R631" s="217" t="s">
        <v>363</v>
      </c>
      <c r="AT631" s="217" t="s">
        <v>217</v>
      </c>
      <c r="AU631" s="217" t="s">
        <v>151</v>
      </c>
      <c r="AY631" s="19" t="s">
        <v>143</v>
      </c>
      <c r="BE631" s="218">
        <f>IF(N631="základní",J631,0)</f>
        <v>0</v>
      </c>
      <c r="BF631" s="218">
        <f>IF(N631="snížená",J631,0)</f>
        <v>0</v>
      </c>
      <c r="BG631" s="218">
        <f>IF(N631="zákl. přenesená",J631,0)</f>
        <v>0</v>
      </c>
      <c r="BH631" s="218">
        <f>IF(N631="sníž. přenesená",J631,0)</f>
        <v>0</v>
      </c>
      <c r="BI631" s="218">
        <f>IF(N631="nulová",J631,0)</f>
        <v>0</v>
      </c>
      <c r="BJ631" s="19" t="s">
        <v>151</v>
      </c>
      <c r="BK631" s="218">
        <f>ROUND(I631*H631,2)</f>
        <v>0</v>
      </c>
      <c r="BL631" s="19" t="s">
        <v>253</v>
      </c>
      <c r="BM631" s="217" t="s">
        <v>937</v>
      </c>
    </row>
    <row r="632" s="13" customFormat="1">
      <c r="A632" s="13"/>
      <c r="B632" s="224"/>
      <c r="C632" s="225"/>
      <c r="D632" s="226" t="s">
        <v>155</v>
      </c>
      <c r="E632" s="227" t="s">
        <v>19</v>
      </c>
      <c r="F632" s="228" t="s">
        <v>932</v>
      </c>
      <c r="G632" s="225"/>
      <c r="H632" s="227" t="s">
        <v>19</v>
      </c>
      <c r="I632" s="229"/>
      <c r="J632" s="225"/>
      <c r="K632" s="225"/>
      <c r="L632" s="230"/>
      <c r="M632" s="231"/>
      <c r="N632" s="232"/>
      <c r="O632" s="232"/>
      <c r="P632" s="232"/>
      <c r="Q632" s="232"/>
      <c r="R632" s="232"/>
      <c r="S632" s="232"/>
      <c r="T632" s="23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4" t="s">
        <v>155</v>
      </c>
      <c r="AU632" s="234" t="s">
        <v>151</v>
      </c>
      <c r="AV632" s="13" t="s">
        <v>79</v>
      </c>
      <c r="AW632" s="13" t="s">
        <v>33</v>
      </c>
      <c r="AX632" s="13" t="s">
        <v>71</v>
      </c>
      <c r="AY632" s="234" t="s">
        <v>143</v>
      </c>
    </row>
    <row r="633" s="14" customFormat="1">
      <c r="A633" s="14"/>
      <c r="B633" s="235"/>
      <c r="C633" s="236"/>
      <c r="D633" s="226" t="s">
        <v>155</v>
      </c>
      <c r="E633" s="237" t="s">
        <v>19</v>
      </c>
      <c r="F633" s="238" t="s">
        <v>938</v>
      </c>
      <c r="G633" s="236"/>
      <c r="H633" s="239">
        <v>0.017999999999999999</v>
      </c>
      <c r="I633" s="240"/>
      <c r="J633" s="236"/>
      <c r="K633" s="236"/>
      <c r="L633" s="241"/>
      <c r="M633" s="242"/>
      <c r="N633" s="243"/>
      <c r="O633" s="243"/>
      <c r="P633" s="243"/>
      <c r="Q633" s="243"/>
      <c r="R633" s="243"/>
      <c r="S633" s="243"/>
      <c r="T633" s="24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45" t="s">
        <v>155</v>
      </c>
      <c r="AU633" s="245" t="s">
        <v>151</v>
      </c>
      <c r="AV633" s="14" t="s">
        <v>151</v>
      </c>
      <c r="AW633" s="14" t="s">
        <v>33</v>
      </c>
      <c r="AX633" s="14" t="s">
        <v>79</v>
      </c>
      <c r="AY633" s="245" t="s">
        <v>143</v>
      </c>
    </row>
    <row r="634" s="2" customFormat="1" ht="21.75" customHeight="1">
      <c r="A634" s="40"/>
      <c r="B634" s="41"/>
      <c r="C634" s="258" t="s">
        <v>939</v>
      </c>
      <c r="D634" s="258" t="s">
        <v>217</v>
      </c>
      <c r="E634" s="259" t="s">
        <v>940</v>
      </c>
      <c r="F634" s="260" t="s">
        <v>941</v>
      </c>
      <c r="G634" s="261" t="s">
        <v>191</v>
      </c>
      <c r="H634" s="262">
        <v>2.8170000000000002</v>
      </c>
      <c r="I634" s="263"/>
      <c r="J634" s="264">
        <f>ROUND(I634*H634,2)</f>
        <v>0</v>
      </c>
      <c r="K634" s="260" t="s">
        <v>149</v>
      </c>
      <c r="L634" s="265"/>
      <c r="M634" s="266" t="s">
        <v>19</v>
      </c>
      <c r="N634" s="267" t="s">
        <v>43</v>
      </c>
      <c r="O634" s="86"/>
      <c r="P634" s="215">
        <f>O634*H634</f>
        <v>0</v>
      </c>
      <c r="Q634" s="215">
        <v>0.55000000000000004</v>
      </c>
      <c r="R634" s="215">
        <f>Q634*H634</f>
        <v>1.5493500000000002</v>
      </c>
      <c r="S634" s="215">
        <v>0</v>
      </c>
      <c r="T634" s="216">
        <f>S634*H634</f>
        <v>0</v>
      </c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R634" s="217" t="s">
        <v>363</v>
      </c>
      <c r="AT634" s="217" t="s">
        <v>217</v>
      </c>
      <c r="AU634" s="217" t="s">
        <v>151</v>
      </c>
      <c r="AY634" s="19" t="s">
        <v>143</v>
      </c>
      <c r="BE634" s="218">
        <f>IF(N634="základní",J634,0)</f>
        <v>0</v>
      </c>
      <c r="BF634" s="218">
        <f>IF(N634="snížená",J634,0)</f>
        <v>0</v>
      </c>
      <c r="BG634" s="218">
        <f>IF(N634="zákl. přenesená",J634,0)</f>
        <v>0</v>
      </c>
      <c r="BH634" s="218">
        <f>IF(N634="sníž. přenesená",J634,0)</f>
        <v>0</v>
      </c>
      <c r="BI634" s="218">
        <f>IF(N634="nulová",J634,0)</f>
        <v>0</v>
      </c>
      <c r="BJ634" s="19" t="s">
        <v>151</v>
      </c>
      <c r="BK634" s="218">
        <f>ROUND(I634*H634,2)</f>
        <v>0</v>
      </c>
      <c r="BL634" s="19" t="s">
        <v>253</v>
      </c>
      <c r="BM634" s="217" t="s">
        <v>942</v>
      </c>
    </row>
    <row r="635" s="13" customFormat="1">
      <c r="A635" s="13"/>
      <c r="B635" s="224"/>
      <c r="C635" s="225"/>
      <c r="D635" s="226" t="s">
        <v>155</v>
      </c>
      <c r="E635" s="227" t="s">
        <v>19</v>
      </c>
      <c r="F635" s="228" t="s">
        <v>930</v>
      </c>
      <c r="G635" s="225"/>
      <c r="H635" s="227" t="s">
        <v>19</v>
      </c>
      <c r="I635" s="229"/>
      <c r="J635" s="225"/>
      <c r="K635" s="225"/>
      <c r="L635" s="230"/>
      <c r="M635" s="231"/>
      <c r="N635" s="232"/>
      <c r="O635" s="232"/>
      <c r="P635" s="232"/>
      <c r="Q635" s="232"/>
      <c r="R635" s="232"/>
      <c r="S635" s="232"/>
      <c r="T635" s="23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34" t="s">
        <v>155</v>
      </c>
      <c r="AU635" s="234" t="s">
        <v>151</v>
      </c>
      <c r="AV635" s="13" t="s">
        <v>79</v>
      </c>
      <c r="AW635" s="13" t="s">
        <v>33</v>
      </c>
      <c r="AX635" s="13" t="s">
        <v>71</v>
      </c>
      <c r="AY635" s="234" t="s">
        <v>143</v>
      </c>
    </row>
    <row r="636" s="14" customFormat="1">
      <c r="A636" s="14"/>
      <c r="B636" s="235"/>
      <c r="C636" s="236"/>
      <c r="D636" s="226" t="s">
        <v>155</v>
      </c>
      <c r="E636" s="237" t="s">
        <v>19</v>
      </c>
      <c r="F636" s="238" t="s">
        <v>943</v>
      </c>
      <c r="G636" s="236"/>
      <c r="H636" s="239">
        <v>2.8170000000000002</v>
      </c>
      <c r="I636" s="240"/>
      <c r="J636" s="236"/>
      <c r="K636" s="236"/>
      <c r="L636" s="241"/>
      <c r="M636" s="242"/>
      <c r="N636" s="243"/>
      <c r="O636" s="243"/>
      <c r="P636" s="243"/>
      <c r="Q636" s="243"/>
      <c r="R636" s="243"/>
      <c r="S636" s="243"/>
      <c r="T636" s="24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45" t="s">
        <v>155</v>
      </c>
      <c r="AU636" s="245" t="s">
        <v>151</v>
      </c>
      <c r="AV636" s="14" t="s">
        <v>151</v>
      </c>
      <c r="AW636" s="14" t="s">
        <v>33</v>
      </c>
      <c r="AX636" s="14" t="s">
        <v>79</v>
      </c>
      <c r="AY636" s="245" t="s">
        <v>143</v>
      </c>
    </row>
    <row r="637" s="2" customFormat="1" ht="37.8" customHeight="1">
      <c r="A637" s="40"/>
      <c r="B637" s="41"/>
      <c r="C637" s="206" t="s">
        <v>944</v>
      </c>
      <c r="D637" s="206" t="s">
        <v>145</v>
      </c>
      <c r="E637" s="207" t="s">
        <v>945</v>
      </c>
      <c r="F637" s="208" t="s">
        <v>946</v>
      </c>
      <c r="G637" s="209" t="s">
        <v>191</v>
      </c>
      <c r="H637" s="210">
        <v>3</v>
      </c>
      <c r="I637" s="211"/>
      <c r="J637" s="212">
        <f>ROUND(I637*H637,2)</f>
        <v>0</v>
      </c>
      <c r="K637" s="208" t="s">
        <v>149</v>
      </c>
      <c r="L637" s="46"/>
      <c r="M637" s="213" t="s">
        <v>19</v>
      </c>
      <c r="N637" s="214" t="s">
        <v>43</v>
      </c>
      <c r="O637" s="86"/>
      <c r="P637" s="215">
        <f>O637*H637</f>
        <v>0</v>
      </c>
      <c r="Q637" s="215">
        <v>0.023367804999999998</v>
      </c>
      <c r="R637" s="215">
        <f>Q637*H637</f>
        <v>0.070103415000000002</v>
      </c>
      <c r="S637" s="215">
        <v>0</v>
      </c>
      <c r="T637" s="216">
        <f>S637*H637</f>
        <v>0</v>
      </c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R637" s="217" t="s">
        <v>253</v>
      </c>
      <c r="AT637" s="217" t="s">
        <v>145</v>
      </c>
      <c r="AU637" s="217" t="s">
        <v>151</v>
      </c>
      <c r="AY637" s="19" t="s">
        <v>143</v>
      </c>
      <c r="BE637" s="218">
        <f>IF(N637="základní",J637,0)</f>
        <v>0</v>
      </c>
      <c r="BF637" s="218">
        <f>IF(N637="snížená",J637,0)</f>
        <v>0</v>
      </c>
      <c r="BG637" s="218">
        <f>IF(N637="zákl. přenesená",J637,0)</f>
        <v>0</v>
      </c>
      <c r="BH637" s="218">
        <f>IF(N637="sníž. přenesená",J637,0)</f>
        <v>0</v>
      </c>
      <c r="BI637" s="218">
        <f>IF(N637="nulová",J637,0)</f>
        <v>0</v>
      </c>
      <c r="BJ637" s="19" t="s">
        <v>151</v>
      </c>
      <c r="BK637" s="218">
        <f>ROUND(I637*H637,2)</f>
        <v>0</v>
      </c>
      <c r="BL637" s="19" t="s">
        <v>253</v>
      </c>
      <c r="BM637" s="217" t="s">
        <v>947</v>
      </c>
    </row>
    <row r="638" s="2" customFormat="1">
      <c r="A638" s="40"/>
      <c r="B638" s="41"/>
      <c r="C638" s="42"/>
      <c r="D638" s="219" t="s">
        <v>153</v>
      </c>
      <c r="E638" s="42"/>
      <c r="F638" s="220" t="s">
        <v>948</v>
      </c>
      <c r="G638" s="42"/>
      <c r="H638" s="42"/>
      <c r="I638" s="221"/>
      <c r="J638" s="42"/>
      <c r="K638" s="42"/>
      <c r="L638" s="46"/>
      <c r="M638" s="222"/>
      <c r="N638" s="223"/>
      <c r="O638" s="86"/>
      <c r="P638" s="86"/>
      <c r="Q638" s="86"/>
      <c r="R638" s="86"/>
      <c r="S638" s="86"/>
      <c r="T638" s="87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T638" s="19" t="s">
        <v>153</v>
      </c>
      <c r="AU638" s="19" t="s">
        <v>151</v>
      </c>
    </row>
    <row r="639" s="2" customFormat="1" ht="49.05" customHeight="1">
      <c r="A639" s="40"/>
      <c r="B639" s="41"/>
      <c r="C639" s="206" t="s">
        <v>949</v>
      </c>
      <c r="D639" s="206" t="s">
        <v>145</v>
      </c>
      <c r="E639" s="207" t="s">
        <v>950</v>
      </c>
      <c r="F639" s="208" t="s">
        <v>951</v>
      </c>
      <c r="G639" s="209" t="s">
        <v>220</v>
      </c>
      <c r="H639" s="210">
        <v>1.629</v>
      </c>
      <c r="I639" s="211"/>
      <c r="J639" s="212">
        <f>ROUND(I639*H639,2)</f>
        <v>0</v>
      </c>
      <c r="K639" s="208" t="s">
        <v>149</v>
      </c>
      <c r="L639" s="46"/>
      <c r="M639" s="213" t="s">
        <v>19</v>
      </c>
      <c r="N639" s="214" t="s">
        <v>43</v>
      </c>
      <c r="O639" s="86"/>
      <c r="P639" s="215">
        <f>O639*H639</f>
        <v>0</v>
      </c>
      <c r="Q639" s="215">
        <v>0</v>
      </c>
      <c r="R639" s="215">
        <f>Q639*H639</f>
        <v>0</v>
      </c>
      <c r="S639" s="215">
        <v>0</v>
      </c>
      <c r="T639" s="216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17" t="s">
        <v>253</v>
      </c>
      <c r="AT639" s="217" t="s">
        <v>145</v>
      </c>
      <c r="AU639" s="217" t="s">
        <v>151</v>
      </c>
      <c r="AY639" s="19" t="s">
        <v>143</v>
      </c>
      <c r="BE639" s="218">
        <f>IF(N639="základní",J639,0)</f>
        <v>0</v>
      </c>
      <c r="BF639" s="218">
        <f>IF(N639="snížená",J639,0)</f>
        <v>0</v>
      </c>
      <c r="BG639" s="218">
        <f>IF(N639="zákl. přenesená",J639,0)</f>
        <v>0</v>
      </c>
      <c r="BH639" s="218">
        <f>IF(N639="sníž. přenesená",J639,0)</f>
        <v>0</v>
      </c>
      <c r="BI639" s="218">
        <f>IF(N639="nulová",J639,0)</f>
        <v>0</v>
      </c>
      <c r="BJ639" s="19" t="s">
        <v>151</v>
      </c>
      <c r="BK639" s="218">
        <f>ROUND(I639*H639,2)</f>
        <v>0</v>
      </c>
      <c r="BL639" s="19" t="s">
        <v>253</v>
      </c>
      <c r="BM639" s="217" t="s">
        <v>952</v>
      </c>
    </row>
    <row r="640" s="2" customFormat="1">
      <c r="A640" s="40"/>
      <c r="B640" s="41"/>
      <c r="C640" s="42"/>
      <c r="D640" s="219" t="s">
        <v>153</v>
      </c>
      <c r="E640" s="42"/>
      <c r="F640" s="220" t="s">
        <v>953</v>
      </c>
      <c r="G640" s="42"/>
      <c r="H640" s="42"/>
      <c r="I640" s="221"/>
      <c r="J640" s="42"/>
      <c r="K640" s="42"/>
      <c r="L640" s="46"/>
      <c r="M640" s="222"/>
      <c r="N640" s="223"/>
      <c r="O640" s="86"/>
      <c r="P640" s="86"/>
      <c r="Q640" s="86"/>
      <c r="R640" s="86"/>
      <c r="S640" s="86"/>
      <c r="T640" s="87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T640" s="19" t="s">
        <v>153</v>
      </c>
      <c r="AU640" s="19" t="s">
        <v>151</v>
      </c>
    </row>
    <row r="641" s="12" customFormat="1" ht="22.8" customHeight="1">
      <c r="A641" s="12"/>
      <c r="B641" s="190"/>
      <c r="C641" s="191"/>
      <c r="D641" s="192" t="s">
        <v>70</v>
      </c>
      <c r="E641" s="204" t="s">
        <v>954</v>
      </c>
      <c r="F641" s="204" t="s">
        <v>955</v>
      </c>
      <c r="G641" s="191"/>
      <c r="H641" s="191"/>
      <c r="I641" s="194"/>
      <c r="J641" s="205">
        <f>BK641</f>
        <v>0</v>
      </c>
      <c r="K641" s="191"/>
      <c r="L641" s="196"/>
      <c r="M641" s="197"/>
      <c r="N641" s="198"/>
      <c r="O641" s="198"/>
      <c r="P641" s="199">
        <f>P642+SUM(P643:P721)</f>
        <v>0</v>
      </c>
      <c r="Q641" s="198"/>
      <c r="R641" s="199">
        <f>R642+SUM(R643:R721)</f>
        <v>4.0432728999999998</v>
      </c>
      <c r="S641" s="198"/>
      <c r="T641" s="200">
        <f>T642+SUM(T643:T721)</f>
        <v>1.4257418</v>
      </c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R641" s="201" t="s">
        <v>151</v>
      </c>
      <c r="AT641" s="202" t="s">
        <v>70</v>
      </c>
      <c r="AU641" s="202" t="s">
        <v>79</v>
      </c>
      <c r="AY641" s="201" t="s">
        <v>143</v>
      </c>
      <c r="BK641" s="203">
        <f>BK642+SUM(BK643:BK721)</f>
        <v>0</v>
      </c>
    </row>
    <row r="642" s="2" customFormat="1" ht="24.15" customHeight="1">
      <c r="A642" s="40"/>
      <c r="B642" s="41"/>
      <c r="C642" s="206" t="s">
        <v>956</v>
      </c>
      <c r="D642" s="206" t="s">
        <v>145</v>
      </c>
      <c r="E642" s="207" t="s">
        <v>957</v>
      </c>
      <c r="F642" s="208" t="s">
        <v>958</v>
      </c>
      <c r="G642" s="209" t="s">
        <v>174</v>
      </c>
      <c r="H642" s="210">
        <v>404.19</v>
      </c>
      <c r="I642" s="211"/>
      <c r="J642" s="212">
        <f>ROUND(I642*H642,2)</f>
        <v>0</v>
      </c>
      <c r="K642" s="208" t="s">
        <v>149</v>
      </c>
      <c r="L642" s="46"/>
      <c r="M642" s="213" t="s">
        <v>19</v>
      </c>
      <c r="N642" s="214" t="s">
        <v>43</v>
      </c>
      <c r="O642" s="86"/>
      <c r="P642" s="215">
        <f>O642*H642</f>
        <v>0</v>
      </c>
      <c r="Q642" s="215">
        <v>0</v>
      </c>
      <c r="R642" s="215">
        <f>Q642*H642</f>
        <v>0</v>
      </c>
      <c r="S642" s="215">
        <v>0.00191</v>
      </c>
      <c r="T642" s="216">
        <f>S642*H642</f>
        <v>0.77200290000000005</v>
      </c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R642" s="217" t="s">
        <v>253</v>
      </c>
      <c r="AT642" s="217" t="s">
        <v>145</v>
      </c>
      <c r="AU642" s="217" t="s">
        <v>151</v>
      </c>
      <c r="AY642" s="19" t="s">
        <v>143</v>
      </c>
      <c r="BE642" s="218">
        <f>IF(N642="základní",J642,0)</f>
        <v>0</v>
      </c>
      <c r="BF642" s="218">
        <f>IF(N642="snížená",J642,0)</f>
        <v>0</v>
      </c>
      <c r="BG642" s="218">
        <f>IF(N642="zákl. přenesená",J642,0)</f>
        <v>0</v>
      </c>
      <c r="BH642" s="218">
        <f>IF(N642="sníž. přenesená",J642,0)</f>
        <v>0</v>
      </c>
      <c r="BI642" s="218">
        <f>IF(N642="nulová",J642,0)</f>
        <v>0</v>
      </c>
      <c r="BJ642" s="19" t="s">
        <v>151</v>
      </c>
      <c r="BK642" s="218">
        <f>ROUND(I642*H642,2)</f>
        <v>0</v>
      </c>
      <c r="BL642" s="19" t="s">
        <v>253</v>
      </c>
      <c r="BM642" s="217" t="s">
        <v>959</v>
      </c>
    </row>
    <row r="643" s="2" customFormat="1">
      <c r="A643" s="40"/>
      <c r="B643" s="41"/>
      <c r="C643" s="42"/>
      <c r="D643" s="219" t="s">
        <v>153</v>
      </c>
      <c r="E643" s="42"/>
      <c r="F643" s="220" t="s">
        <v>960</v>
      </c>
      <c r="G643" s="42"/>
      <c r="H643" s="42"/>
      <c r="I643" s="221"/>
      <c r="J643" s="42"/>
      <c r="K643" s="42"/>
      <c r="L643" s="46"/>
      <c r="M643" s="222"/>
      <c r="N643" s="223"/>
      <c r="O643" s="86"/>
      <c r="P643" s="86"/>
      <c r="Q643" s="86"/>
      <c r="R643" s="86"/>
      <c r="S643" s="86"/>
      <c r="T643" s="87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T643" s="19" t="s">
        <v>153</v>
      </c>
      <c r="AU643" s="19" t="s">
        <v>151</v>
      </c>
    </row>
    <row r="644" s="14" customFormat="1">
      <c r="A644" s="14"/>
      <c r="B644" s="235"/>
      <c r="C644" s="236"/>
      <c r="D644" s="226" t="s">
        <v>155</v>
      </c>
      <c r="E644" s="237" t="s">
        <v>19</v>
      </c>
      <c r="F644" s="238" t="s">
        <v>961</v>
      </c>
      <c r="G644" s="236"/>
      <c r="H644" s="239">
        <v>404.19</v>
      </c>
      <c r="I644" s="240"/>
      <c r="J644" s="236"/>
      <c r="K644" s="236"/>
      <c r="L644" s="241"/>
      <c r="M644" s="242"/>
      <c r="N644" s="243"/>
      <c r="O644" s="243"/>
      <c r="P644" s="243"/>
      <c r="Q644" s="243"/>
      <c r="R644" s="243"/>
      <c r="S644" s="243"/>
      <c r="T644" s="24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45" t="s">
        <v>155</v>
      </c>
      <c r="AU644" s="245" t="s">
        <v>151</v>
      </c>
      <c r="AV644" s="14" t="s">
        <v>151</v>
      </c>
      <c r="AW644" s="14" t="s">
        <v>33</v>
      </c>
      <c r="AX644" s="14" t="s">
        <v>79</v>
      </c>
      <c r="AY644" s="245" t="s">
        <v>143</v>
      </c>
    </row>
    <row r="645" s="2" customFormat="1" ht="24.15" customHeight="1">
      <c r="A645" s="40"/>
      <c r="B645" s="41"/>
      <c r="C645" s="206" t="s">
        <v>962</v>
      </c>
      <c r="D645" s="206" t="s">
        <v>145</v>
      </c>
      <c r="E645" s="207" t="s">
        <v>963</v>
      </c>
      <c r="F645" s="208" t="s">
        <v>964</v>
      </c>
      <c r="G645" s="209" t="s">
        <v>174</v>
      </c>
      <c r="H645" s="210">
        <v>286.67000000000002</v>
      </c>
      <c r="I645" s="211"/>
      <c r="J645" s="212">
        <f>ROUND(I645*H645,2)</f>
        <v>0</v>
      </c>
      <c r="K645" s="208" t="s">
        <v>149</v>
      </c>
      <c r="L645" s="46"/>
      <c r="M645" s="213" t="s">
        <v>19</v>
      </c>
      <c r="N645" s="214" t="s">
        <v>43</v>
      </c>
      <c r="O645" s="86"/>
      <c r="P645" s="215">
        <f>O645*H645</f>
        <v>0</v>
      </c>
      <c r="Q645" s="215">
        <v>0</v>
      </c>
      <c r="R645" s="215">
        <f>Q645*H645</f>
        <v>0</v>
      </c>
      <c r="S645" s="215">
        <v>0.00167</v>
      </c>
      <c r="T645" s="216">
        <f>S645*H645</f>
        <v>0.47873890000000002</v>
      </c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R645" s="217" t="s">
        <v>253</v>
      </c>
      <c r="AT645" s="217" t="s">
        <v>145</v>
      </c>
      <c r="AU645" s="217" t="s">
        <v>151</v>
      </c>
      <c r="AY645" s="19" t="s">
        <v>143</v>
      </c>
      <c r="BE645" s="218">
        <f>IF(N645="základní",J645,0)</f>
        <v>0</v>
      </c>
      <c r="BF645" s="218">
        <f>IF(N645="snížená",J645,0)</f>
        <v>0</v>
      </c>
      <c r="BG645" s="218">
        <f>IF(N645="zákl. přenesená",J645,0)</f>
        <v>0</v>
      </c>
      <c r="BH645" s="218">
        <f>IF(N645="sníž. přenesená",J645,0)</f>
        <v>0</v>
      </c>
      <c r="BI645" s="218">
        <f>IF(N645="nulová",J645,0)</f>
        <v>0</v>
      </c>
      <c r="BJ645" s="19" t="s">
        <v>151</v>
      </c>
      <c r="BK645" s="218">
        <f>ROUND(I645*H645,2)</f>
        <v>0</v>
      </c>
      <c r="BL645" s="19" t="s">
        <v>253</v>
      </c>
      <c r="BM645" s="217" t="s">
        <v>965</v>
      </c>
    </row>
    <row r="646" s="2" customFormat="1">
      <c r="A646" s="40"/>
      <c r="B646" s="41"/>
      <c r="C646" s="42"/>
      <c r="D646" s="219" t="s">
        <v>153</v>
      </c>
      <c r="E646" s="42"/>
      <c r="F646" s="220" t="s">
        <v>966</v>
      </c>
      <c r="G646" s="42"/>
      <c r="H646" s="42"/>
      <c r="I646" s="221"/>
      <c r="J646" s="42"/>
      <c r="K646" s="42"/>
      <c r="L646" s="46"/>
      <c r="M646" s="222"/>
      <c r="N646" s="223"/>
      <c r="O646" s="86"/>
      <c r="P646" s="86"/>
      <c r="Q646" s="86"/>
      <c r="R646" s="86"/>
      <c r="S646" s="86"/>
      <c r="T646" s="87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T646" s="19" t="s">
        <v>153</v>
      </c>
      <c r="AU646" s="19" t="s">
        <v>151</v>
      </c>
    </row>
    <row r="647" s="14" customFormat="1">
      <c r="A647" s="14"/>
      <c r="B647" s="235"/>
      <c r="C647" s="236"/>
      <c r="D647" s="226" t="s">
        <v>155</v>
      </c>
      <c r="E647" s="237" t="s">
        <v>19</v>
      </c>
      <c r="F647" s="238" t="s">
        <v>967</v>
      </c>
      <c r="G647" s="236"/>
      <c r="H647" s="239">
        <v>286.67000000000002</v>
      </c>
      <c r="I647" s="240"/>
      <c r="J647" s="236"/>
      <c r="K647" s="236"/>
      <c r="L647" s="241"/>
      <c r="M647" s="242"/>
      <c r="N647" s="243"/>
      <c r="O647" s="243"/>
      <c r="P647" s="243"/>
      <c r="Q647" s="243"/>
      <c r="R647" s="243"/>
      <c r="S647" s="243"/>
      <c r="T647" s="24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5" t="s">
        <v>155</v>
      </c>
      <c r="AU647" s="245" t="s">
        <v>151</v>
      </c>
      <c r="AV647" s="14" t="s">
        <v>151</v>
      </c>
      <c r="AW647" s="14" t="s">
        <v>33</v>
      </c>
      <c r="AX647" s="14" t="s">
        <v>79</v>
      </c>
      <c r="AY647" s="245" t="s">
        <v>143</v>
      </c>
    </row>
    <row r="648" s="2" customFormat="1" ht="33" customHeight="1">
      <c r="A648" s="40"/>
      <c r="B648" s="41"/>
      <c r="C648" s="206" t="s">
        <v>968</v>
      </c>
      <c r="D648" s="206" t="s">
        <v>145</v>
      </c>
      <c r="E648" s="207" t="s">
        <v>969</v>
      </c>
      <c r="F648" s="208" t="s">
        <v>970</v>
      </c>
      <c r="G648" s="209" t="s">
        <v>174</v>
      </c>
      <c r="H648" s="210">
        <v>63.810000000000002</v>
      </c>
      <c r="I648" s="211"/>
      <c r="J648" s="212">
        <f>ROUND(I648*H648,2)</f>
        <v>0</v>
      </c>
      <c r="K648" s="208" t="s">
        <v>439</v>
      </c>
      <c r="L648" s="46"/>
      <c r="M648" s="213" t="s">
        <v>19</v>
      </c>
      <c r="N648" s="214" t="s">
        <v>43</v>
      </c>
      <c r="O648" s="86"/>
      <c r="P648" s="215">
        <f>O648*H648</f>
        <v>0</v>
      </c>
      <c r="Q648" s="215">
        <v>0.00172</v>
      </c>
      <c r="R648" s="215">
        <f>Q648*H648</f>
        <v>0.1097532</v>
      </c>
      <c r="S648" s="215">
        <v>0</v>
      </c>
      <c r="T648" s="216">
        <f>S648*H648</f>
        <v>0</v>
      </c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17" t="s">
        <v>253</v>
      </c>
      <c r="AT648" s="217" t="s">
        <v>145</v>
      </c>
      <c r="AU648" s="217" t="s">
        <v>151</v>
      </c>
      <c r="AY648" s="19" t="s">
        <v>143</v>
      </c>
      <c r="BE648" s="218">
        <f>IF(N648="základní",J648,0)</f>
        <v>0</v>
      </c>
      <c r="BF648" s="218">
        <f>IF(N648="snížená",J648,0)</f>
        <v>0</v>
      </c>
      <c r="BG648" s="218">
        <f>IF(N648="zákl. přenesená",J648,0)</f>
        <v>0</v>
      </c>
      <c r="BH648" s="218">
        <f>IF(N648="sníž. přenesená",J648,0)</f>
        <v>0</v>
      </c>
      <c r="BI648" s="218">
        <f>IF(N648="nulová",J648,0)</f>
        <v>0</v>
      </c>
      <c r="BJ648" s="19" t="s">
        <v>151</v>
      </c>
      <c r="BK648" s="218">
        <f>ROUND(I648*H648,2)</f>
        <v>0</v>
      </c>
      <c r="BL648" s="19" t="s">
        <v>253</v>
      </c>
      <c r="BM648" s="217" t="s">
        <v>971</v>
      </c>
    </row>
    <row r="649" s="13" customFormat="1">
      <c r="A649" s="13"/>
      <c r="B649" s="224"/>
      <c r="C649" s="225"/>
      <c r="D649" s="226" t="s">
        <v>155</v>
      </c>
      <c r="E649" s="227" t="s">
        <v>19</v>
      </c>
      <c r="F649" s="228" t="s">
        <v>972</v>
      </c>
      <c r="G649" s="225"/>
      <c r="H649" s="227" t="s">
        <v>19</v>
      </c>
      <c r="I649" s="229"/>
      <c r="J649" s="225"/>
      <c r="K649" s="225"/>
      <c r="L649" s="230"/>
      <c r="M649" s="231"/>
      <c r="N649" s="232"/>
      <c r="O649" s="232"/>
      <c r="P649" s="232"/>
      <c r="Q649" s="232"/>
      <c r="R649" s="232"/>
      <c r="S649" s="232"/>
      <c r="T649" s="23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4" t="s">
        <v>155</v>
      </c>
      <c r="AU649" s="234" t="s">
        <v>151</v>
      </c>
      <c r="AV649" s="13" t="s">
        <v>79</v>
      </c>
      <c r="AW649" s="13" t="s">
        <v>33</v>
      </c>
      <c r="AX649" s="13" t="s">
        <v>71</v>
      </c>
      <c r="AY649" s="234" t="s">
        <v>143</v>
      </c>
    </row>
    <row r="650" s="14" customFormat="1">
      <c r="A650" s="14"/>
      <c r="B650" s="235"/>
      <c r="C650" s="236"/>
      <c r="D650" s="226" t="s">
        <v>155</v>
      </c>
      <c r="E650" s="237" t="s">
        <v>19</v>
      </c>
      <c r="F650" s="238" t="s">
        <v>973</v>
      </c>
      <c r="G650" s="236"/>
      <c r="H650" s="239">
        <v>51.039999999999999</v>
      </c>
      <c r="I650" s="240"/>
      <c r="J650" s="236"/>
      <c r="K650" s="236"/>
      <c r="L650" s="241"/>
      <c r="M650" s="242"/>
      <c r="N650" s="243"/>
      <c r="O650" s="243"/>
      <c r="P650" s="243"/>
      <c r="Q650" s="243"/>
      <c r="R650" s="243"/>
      <c r="S650" s="243"/>
      <c r="T650" s="24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45" t="s">
        <v>155</v>
      </c>
      <c r="AU650" s="245" t="s">
        <v>151</v>
      </c>
      <c r="AV650" s="14" t="s">
        <v>151</v>
      </c>
      <c r="AW650" s="14" t="s">
        <v>33</v>
      </c>
      <c r="AX650" s="14" t="s">
        <v>71</v>
      </c>
      <c r="AY650" s="245" t="s">
        <v>143</v>
      </c>
    </row>
    <row r="651" s="13" customFormat="1">
      <c r="A651" s="13"/>
      <c r="B651" s="224"/>
      <c r="C651" s="225"/>
      <c r="D651" s="226" t="s">
        <v>155</v>
      </c>
      <c r="E651" s="227" t="s">
        <v>19</v>
      </c>
      <c r="F651" s="228" t="s">
        <v>974</v>
      </c>
      <c r="G651" s="225"/>
      <c r="H651" s="227" t="s">
        <v>19</v>
      </c>
      <c r="I651" s="229"/>
      <c r="J651" s="225"/>
      <c r="K651" s="225"/>
      <c r="L651" s="230"/>
      <c r="M651" s="231"/>
      <c r="N651" s="232"/>
      <c r="O651" s="232"/>
      <c r="P651" s="232"/>
      <c r="Q651" s="232"/>
      <c r="R651" s="232"/>
      <c r="S651" s="232"/>
      <c r="T651" s="23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34" t="s">
        <v>155</v>
      </c>
      <c r="AU651" s="234" t="s">
        <v>151</v>
      </c>
      <c r="AV651" s="13" t="s">
        <v>79</v>
      </c>
      <c r="AW651" s="13" t="s">
        <v>33</v>
      </c>
      <c r="AX651" s="13" t="s">
        <v>71</v>
      </c>
      <c r="AY651" s="234" t="s">
        <v>143</v>
      </c>
    </row>
    <row r="652" s="14" customFormat="1">
      <c r="A652" s="14"/>
      <c r="B652" s="235"/>
      <c r="C652" s="236"/>
      <c r="D652" s="226" t="s">
        <v>155</v>
      </c>
      <c r="E652" s="237" t="s">
        <v>19</v>
      </c>
      <c r="F652" s="238" t="s">
        <v>975</v>
      </c>
      <c r="G652" s="236"/>
      <c r="H652" s="239">
        <v>12.77</v>
      </c>
      <c r="I652" s="240"/>
      <c r="J652" s="236"/>
      <c r="K652" s="236"/>
      <c r="L652" s="241"/>
      <c r="M652" s="242"/>
      <c r="N652" s="243"/>
      <c r="O652" s="243"/>
      <c r="P652" s="243"/>
      <c r="Q652" s="243"/>
      <c r="R652" s="243"/>
      <c r="S652" s="243"/>
      <c r="T652" s="24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45" t="s">
        <v>155</v>
      </c>
      <c r="AU652" s="245" t="s">
        <v>151</v>
      </c>
      <c r="AV652" s="14" t="s">
        <v>151</v>
      </c>
      <c r="AW652" s="14" t="s">
        <v>33</v>
      </c>
      <c r="AX652" s="14" t="s">
        <v>71</v>
      </c>
      <c r="AY652" s="245" t="s">
        <v>143</v>
      </c>
    </row>
    <row r="653" s="15" customFormat="1">
      <c r="A653" s="15"/>
      <c r="B653" s="246"/>
      <c r="C653" s="247"/>
      <c r="D653" s="226" t="s">
        <v>155</v>
      </c>
      <c r="E653" s="248" t="s">
        <v>19</v>
      </c>
      <c r="F653" s="249" t="s">
        <v>171</v>
      </c>
      <c r="G653" s="247"/>
      <c r="H653" s="250">
        <v>63.810000000000002</v>
      </c>
      <c r="I653" s="251"/>
      <c r="J653" s="247"/>
      <c r="K653" s="247"/>
      <c r="L653" s="252"/>
      <c r="M653" s="253"/>
      <c r="N653" s="254"/>
      <c r="O653" s="254"/>
      <c r="P653" s="254"/>
      <c r="Q653" s="254"/>
      <c r="R653" s="254"/>
      <c r="S653" s="254"/>
      <c r="T653" s="25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T653" s="256" t="s">
        <v>155</v>
      </c>
      <c r="AU653" s="256" t="s">
        <v>151</v>
      </c>
      <c r="AV653" s="15" t="s">
        <v>150</v>
      </c>
      <c r="AW653" s="15" t="s">
        <v>33</v>
      </c>
      <c r="AX653" s="15" t="s">
        <v>79</v>
      </c>
      <c r="AY653" s="256" t="s">
        <v>143</v>
      </c>
    </row>
    <row r="654" s="2" customFormat="1" ht="16.5" customHeight="1">
      <c r="A654" s="40"/>
      <c r="B654" s="41"/>
      <c r="C654" s="206" t="s">
        <v>976</v>
      </c>
      <c r="D654" s="206" t="s">
        <v>145</v>
      </c>
      <c r="E654" s="207" t="s">
        <v>977</v>
      </c>
      <c r="F654" s="208" t="s">
        <v>978</v>
      </c>
      <c r="G654" s="209" t="s">
        <v>174</v>
      </c>
      <c r="H654" s="210">
        <v>35</v>
      </c>
      <c r="I654" s="211"/>
      <c r="J654" s="212">
        <f>ROUND(I654*H654,2)</f>
        <v>0</v>
      </c>
      <c r="K654" s="208" t="s">
        <v>439</v>
      </c>
      <c r="L654" s="46"/>
      <c r="M654" s="213" t="s">
        <v>19</v>
      </c>
      <c r="N654" s="214" t="s">
        <v>43</v>
      </c>
      <c r="O654" s="86"/>
      <c r="P654" s="215">
        <f>O654*H654</f>
        <v>0</v>
      </c>
      <c r="Q654" s="215">
        <v>0</v>
      </c>
      <c r="R654" s="215">
        <f>Q654*H654</f>
        <v>0</v>
      </c>
      <c r="S654" s="215">
        <v>0</v>
      </c>
      <c r="T654" s="216">
        <f>S654*H654</f>
        <v>0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17" t="s">
        <v>253</v>
      </c>
      <c r="AT654" s="217" t="s">
        <v>145</v>
      </c>
      <c r="AU654" s="217" t="s">
        <v>151</v>
      </c>
      <c r="AY654" s="19" t="s">
        <v>143</v>
      </c>
      <c r="BE654" s="218">
        <f>IF(N654="základní",J654,0)</f>
        <v>0</v>
      </c>
      <c r="BF654" s="218">
        <f>IF(N654="snížená",J654,0)</f>
        <v>0</v>
      </c>
      <c r="BG654" s="218">
        <f>IF(N654="zákl. přenesená",J654,0)</f>
        <v>0</v>
      </c>
      <c r="BH654" s="218">
        <f>IF(N654="sníž. přenesená",J654,0)</f>
        <v>0</v>
      </c>
      <c r="BI654" s="218">
        <f>IF(N654="nulová",J654,0)</f>
        <v>0</v>
      </c>
      <c r="BJ654" s="19" t="s">
        <v>151</v>
      </c>
      <c r="BK654" s="218">
        <f>ROUND(I654*H654,2)</f>
        <v>0</v>
      </c>
      <c r="BL654" s="19" t="s">
        <v>253</v>
      </c>
      <c r="BM654" s="217" t="s">
        <v>979</v>
      </c>
    </row>
    <row r="655" s="13" customFormat="1">
      <c r="A655" s="13"/>
      <c r="B655" s="224"/>
      <c r="C655" s="225"/>
      <c r="D655" s="226" t="s">
        <v>155</v>
      </c>
      <c r="E655" s="227" t="s">
        <v>19</v>
      </c>
      <c r="F655" s="228" t="s">
        <v>980</v>
      </c>
      <c r="G655" s="225"/>
      <c r="H655" s="227" t="s">
        <v>19</v>
      </c>
      <c r="I655" s="229"/>
      <c r="J655" s="225"/>
      <c r="K655" s="225"/>
      <c r="L655" s="230"/>
      <c r="M655" s="231"/>
      <c r="N655" s="232"/>
      <c r="O655" s="232"/>
      <c r="P655" s="232"/>
      <c r="Q655" s="232"/>
      <c r="R655" s="232"/>
      <c r="S655" s="232"/>
      <c r="T655" s="23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34" t="s">
        <v>155</v>
      </c>
      <c r="AU655" s="234" t="s">
        <v>151</v>
      </c>
      <c r="AV655" s="13" t="s">
        <v>79</v>
      </c>
      <c r="AW655" s="13" t="s">
        <v>33</v>
      </c>
      <c r="AX655" s="13" t="s">
        <v>71</v>
      </c>
      <c r="AY655" s="234" t="s">
        <v>143</v>
      </c>
    </row>
    <row r="656" s="14" customFormat="1">
      <c r="A656" s="14"/>
      <c r="B656" s="235"/>
      <c r="C656" s="236"/>
      <c r="D656" s="226" t="s">
        <v>155</v>
      </c>
      <c r="E656" s="237" t="s">
        <v>19</v>
      </c>
      <c r="F656" s="238" t="s">
        <v>380</v>
      </c>
      <c r="G656" s="236"/>
      <c r="H656" s="239">
        <v>35</v>
      </c>
      <c r="I656" s="240"/>
      <c r="J656" s="236"/>
      <c r="K656" s="236"/>
      <c r="L656" s="241"/>
      <c r="M656" s="242"/>
      <c r="N656" s="243"/>
      <c r="O656" s="243"/>
      <c r="P656" s="243"/>
      <c r="Q656" s="243"/>
      <c r="R656" s="243"/>
      <c r="S656" s="243"/>
      <c r="T656" s="24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45" t="s">
        <v>155</v>
      </c>
      <c r="AU656" s="245" t="s">
        <v>151</v>
      </c>
      <c r="AV656" s="14" t="s">
        <v>151</v>
      </c>
      <c r="AW656" s="14" t="s">
        <v>33</v>
      </c>
      <c r="AX656" s="14" t="s">
        <v>79</v>
      </c>
      <c r="AY656" s="245" t="s">
        <v>143</v>
      </c>
    </row>
    <row r="657" s="2" customFormat="1" ht="37.8" customHeight="1">
      <c r="A657" s="40"/>
      <c r="B657" s="41"/>
      <c r="C657" s="206" t="s">
        <v>981</v>
      </c>
      <c r="D657" s="206" t="s">
        <v>145</v>
      </c>
      <c r="E657" s="207" t="s">
        <v>982</v>
      </c>
      <c r="F657" s="208" t="s">
        <v>983</v>
      </c>
      <c r="G657" s="209" t="s">
        <v>174</v>
      </c>
      <c r="H657" s="210">
        <v>304.47000000000003</v>
      </c>
      <c r="I657" s="211"/>
      <c r="J657" s="212">
        <f>ROUND(I657*H657,2)</f>
        <v>0</v>
      </c>
      <c r="K657" s="208" t="s">
        <v>149</v>
      </c>
      <c r="L657" s="46"/>
      <c r="M657" s="213" t="s">
        <v>19</v>
      </c>
      <c r="N657" s="214" t="s">
        <v>43</v>
      </c>
      <c r="O657" s="86"/>
      <c r="P657" s="215">
        <f>O657*H657</f>
        <v>0</v>
      </c>
      <c r="Q657" s="215">
        <v>0.00266</v>
      </c>
      <c r="R657" s="215">
        <f>Q657*H657</f>
        <v>0.80989020000000012</v>
      </c>
      <c r="S657" s="215">
        <v>0</v>
      </c>
      <c r="T657" s="216">
        <f>S657*H657</f>
        <v>0</v>
      </c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R657" s="217" t="s">
        <v>253</v>
      </c>
      <c r="AT657" s="217" t="s">
        <v>145</v>
      </c>
      <c r="AU657" s="217" t="s">
        <v>151</v>
      </c>
      <c r="AY657" s="19" t="s">
        <v>143</v>
      </c>
      <c r="BE657" s="218">
        <f>IF(N657="základní",J657,0)</f>
        <v>0</v>
      </c>
      <c r="BF657" s="218">
        <f>IF(N657="snížená",J657,0)</f>
        <v>0</v>
      </c>
      <c r="BG657" s="218">
        <f>IF(N657="zákl. přenesená",J657,0)</f>
        <v>0</v>
      </c>
      <c r="BH657" s="218">
        <f>IF(N657="sníž. přenesená",J657,0)</f>
        <v>0</v>
      </c>
      <c r="BI657" s="218">
        <f>IF(N657="nulová",J657,0)</f>
        <v>0</v>
      </c>
      <c r="BJ657" s="19" t="s">
        <v>151</v>
      </c>
      <c r="BK657" s="218">
        <f>ROUND(I657*H657,2)</f>
        <v>0</v>
      </c>
      <c r="BL657" s="19" t="s">
        <v>253</v>
      </c>
      <c r="BM657" s="217" t="s">
        <v>984</v>
      </c>
    </row>
    <row r="658" s="2" customFormat="1">
      <c r="A658" s="40"/>
      <c r="B658" s="41"/>
      <c r="C658" s="42"/>
      <c r="D658" s="219" t="s">
        <v>153</v>
      </c>
      <c r="E658" s="42"/>
      <c r="F658" s="220" t="s">
        <v>985</v>
      </c>
      <c r="G658" s="42"/>
      <c r="H658" s="42"/>
      <c r="I658" s="221"/>
      <c r="J658" s="42"/>
      <c r="K658" s="42"/>
      <c r="L658" s="46"/>
      <c r="M658" s="222"/>
      <c r="N658" s="223"/>
      <c r="O658" s="86"/>
      <c r="P658" s="86"/>
      <c r="Q658" s="86"/>
      <c r="R658" s="86"/>
      <c r="S658" s="86"/>
      <c r="T658" s="87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T658" s="19" t="s">
        <v>153</v>
      </c>
      <c r="AU658" s="19" t="s">
        <v>151</v>
      </c>
    </row>
    <row r="659" s="13" customFormat="1">
      <c r="A659" s="13"/>
      <c r="B659" s="224"/>
      <c r="C659" s="225"/>
      <c r="D659" s="226" t="s">
        <v>155</v>
      </c>
      <c r="E659" s="227" t="s">
        <v>19</v>
      </c>
      <c r="F659" s="228" t="s">
        <v>986</v>
      </c>
      <c r="G659" s="225"/>
      <c r="H659" s="227" t="s">
        <v>19</v>
      </c>
      <c r="I659" s="229"/>
      <c r="J659" s="225"/>
      <c r="K659" s="225"/>
      <c r="L659" s="230"/>
      <c r="M659" s="231"/>
      <c r="N659" s="232"/>
      <c r="O659" s="232"/>
      <c r="P659" s="232"/>
      <c r="Q659" s="232"/>
      <c r="R659" s="232"/>
      <c r="S659" s="232"/>
      <c r="T659" s="23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T659" s="234" t="s">
        <v>155</v>
      </c>
      <c r="AU659" s="234" t="s">
        <v>151</v>
      </c>
      <c r="AV659" s="13" t="s">
        <v>79</v>
      </c>
      <c r="AW659" s="13" t="s">
        <v>33</v>
      </c>
      <c r="AX659" s="13" t="s">
        <v>71</v>
      </c>
      <c r="AY659" s="234" t="s">
        <v>143</v>
      </c>
    </row>
    <row r="660" s="14" customFormat="1">
      <c r="A660" s="14"/>
      <c r="B660" s="235"/>
      <c r="C660" s="236"/>
      <c r="D660" s="226" t="s">
        <v>155</v>
      </c>
      <c r="E660" s="237" t="s">
        <v>19</v>
      </c>
      <c r="F660" s="238" t="s">
        <v>931</v>
      </c>
      <c r="G660" s="236"/>
      <c r="H660" s="239">
        <v>96.310000000000002</v>
      </c>
      <c r="I660" s="240"/>
      <c r="J660" s="236"/>
      <c r="K660" s="236"/>
      <c r="L660" s="241"/>
      <c r="M660" s="242"/>
      <c r="N660" s="243"/>
      <c r="O660" s="243"/>
      <c r="P660" s="243"/>
      <c r="Q660" s="243"/>
      <c r="R660" s="243"/>
      <c r="S660" s="243"/>
      <c r="T660" s="24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45" t="s">
        <v>155</v>
      </c>
      <c r="AU660" s="245" t="s">
        <v>151</v>
      </c>
      <c r="AV660" s="14" t="s">
        <v>151</v>
      </c>
      <c r="AW660" s="14" t="s">
        <v>33</v>
      </c>
      <c r="AX660" s="14" t="s">
        <v>71</v>
      </c>
      <c r="AY660" s="245" t="s">
        <v>143</v>
      </c>
    </row>
    <row r="661" s="13" customFormat="1">
      <c r="A661" s="13"/>
      <c r="B661" s="224"/>
      <c r="C661" s="225"/>
      <c r="D661" s="226" t="s">
        <v>155</v>
      </c>
      <c r="E661" s="227" t="s">
        <v>19</v>
      </c>
      <c r="F661" s="228" t="s">
        <v>987</v>
      </c>
      <c r="G661" s="225"/>
      <c r="H661" s="227" t="s">
        <v>19</v>
      </c>
      <c r="I661" s="229"/>
      <c r="J661" s="225"/>
      <c r="K661" s="225"/>
      <c r="L661" s="230"/>
      <c r="M661" s="231"/>
      <c r="N661" s="232"/>
      <c r="O661" s="232"/>
      <c r="P661" s="232"/>
      <c r="Q661" s="232"/>
      <c r="R661" s="232"/>
      <c r="S661" s="232"/>
      <c r="T661" s="23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34" t="s">
        <v>155</v>
      </c>
      <c r="AU661" s="234" t="s">
        <v>151</v>
      </c>
      <c r="AV661" s="13" t="s">
        <v>79</v>
      </c>
      <c r="AW661" s="13" t="s">
        <v>33</v>
      </c>
      <c r="AX661" s="13" t="s">
        <v>71</v>
      </c>
      <c r="AY661" s="234" t="s">
        <v>143</v>
      </c>
    </row>
    <row r="662" s="14" customFormat="1">
      <c r="A662" s="14"/>
      <c r="B662" s="235"/>
      <c r="C662" s="236"/>
      <c r="D662" s="226" t="s">
        <v>155</v>
      </c>
      <c r="E662" s="237" t="s">
        <v>19</v>
      </c>
      <c r="F662" s="238" t="s">
        <v>988</v>
      </c>
      <c r="G662" s="236"/>
      <c r="H662" s="239">
        <v>6.0800000000000001</v>
      </c>
      <c r="I662" s="240"/>
      <c r="J662" s="236"/>
      <c r="K662" s="236"/>
      <c r="L662" s="241"/>
      <c r="M662" s="242"/>
      <c r="N662" s="243"/>
      <c r="O662" s="243"/>
      <c r="P662" s="243"/>
      <c r="Q662" s="243"/>
      <c r="R662" s="243"/>
      <c r="S662" s="243"/>
      <c r="T662" s="24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45" t="s">
        <v>155</v>
      </c>
      <c r="AU662" s="245" t="s">
        <v>151</v>
      </c>
      <c r="AV662" s="14" t="s">
        <v>151</v>
      </c>
      <c r="AW662" s="14" t="s">
        <v>33</v>
      </c>
      <c r="AX662" s="14" t="s">
        <v>71</v>
      </c>
      <c r="AY662" s="245" t="s">
        <v>143</v>
      </c>
    </row>
    <row r="663" s="13" customFormat="1">
      <c r="A663" s="13"/>
      <c r="B663" s="224"/>
      <c r="C663" s="225"/>
      <c r="D663" s="226" t="s">
        <v>155</v>
      </c>
      <c r="E663" s="227" t="s">
        <v>19</v>
      </c>
      <c r="F663" s="228" t="s">
        <v>989</v>
      </c>
      <c r="G663" s="225"/>
      <c r="H663" s="227" t="s">
        <v>19</v>
      </c>
      <c r="I663" s="229"/>
      <c r="J663" s="225"/>
      <c r="K663" s="225"/>
      <c r="L663" s="230"/>
      <c r="M663" s="231"/>
      <c r="N663" s="232"/>
      <c r="O663" s="232"/>
      <c r="P663" s="232"/>
      <c r="Q663" s="232"/>
      <c r="R663" s="232"/>
      <c r="S663" s="232"/>
      <c r="T663" s="23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34" t="s">
        <v>155</v>
      </c>
      <c r="AU663" s="234" t="s">
        <v>151</v>
      </c>
      <c r="AV663" s="13" t="s">
        <v>79</v>
      </c>
      <c r="AW663" s="13" t="s">
        <v>33</v>
      </c>
      <c r="AX663" s="13" t="s">
        <v>71</v>
      </c>
      <c r="AY663" s="234" t="s">
        <v>143</v>
      </c>
    </row>
    <row r="664" s="14" customFormat="1">
      <c r="A664" s="14"/>
      <c r="B664" s="235"/>
      <c r="C664" s="236"/>
      <c r="D664" s="226" t="s">
        <v>155</v>
      </c>
      <c r="E664" s="237" t="s">
        <v>19</v>
      </c>
      <c r="F664" s="238" t="s">
        <v>990</v>
      </c>
      <c r="G664" s="236"/>
      <c r="H664" s="239">
        <v>171.34999999999999</v>
      </c>
      <c r="I664" s="240"/>
      <c r="J664" s="236"/>
      <c r="K664" s="236"/>
      <c r="L664" s="241"/>
      <c r="M664" s="242"/>
      <c r="N664" s="243"/>
      <c r="O664" s="243"/>
      <c r="P664" s="243"/>
      <c r="Q664" s="243"/>
      <c r="R664" s="243"/>
      <c r="S664" s="243"/>
      <c r="T664" s="24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45" t="s">
        <v>155</v>
      </c>
      <c r="AU664" s="245" t="s">
        <v>151</v>
      </c>
      <c r="AV664" s="14" t="s">
        <v>151</v>
      </c>
      <c r="AW664" s="14" t="s">
        <v>33</v>
      </c>
      <c r="AX664" s="14" t="s">
        <v>71</v>
      </c>
      <c r="AY664" s="245" t="s">
        <v>143</v>
      </c>
    </row>
    <row r="665" s="13" customFormat="1">
      <c r="A665" s="13"/>
      <c r="B665" s="224"/>
      <c r="C665" s="225"/>
      <c r="D665" s="226" t="s">
        <v>155</v>
      </c>
      <c r="E665" s="227" t="s">
        <v>19</v>
      </c>
      <c r="F665" s="228" t="s">
        <v>991</v>
      </c>
      <c r="G665" s="225"/>
      <c r="H665" s="227" t="s">
        <v>19</v>
      </c>
      <c r="I665" s="229"/>
      <c r="J665" s="225"/>
      <c r="K665" s="225"/>
      <c r="L665" s="230"/>
      <c r="M665" s="231"/>
      <c r="N665" s="232"/>
      <c r="O665" s="232"/>
      <c r="P665" s="232"/>
      <c r="Q665" s="232"/>
      <c r="R665" s="232"/>
      <c r="S665" s="232"/>
      <c r="T665" s="23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34" t="s">
        <v>155</v>
      </c>
      <c r="AU665" s="234" t="s">
        <v>151</v>
      </c>
      <c r="AV665" s="13" t="s">
        <v>79</v>
      </c>
      <c r="AW665" s="13" t="s">
        <v>33</v>
      </c>
      <c r="AX665" s="13" t="s">
        <v>71</v>
      </c>
      <c r="AY665" s="234" t="s">
        <v>143</v>
      </c>
    </row>
    <row r="666" s="14" customFormat="1">
      <c r="A666" s="14"/>
      <c r="B666" s="235"/>
      <c r="C666" s="236"/>
      <c r="D666" s="226" t="s">
        <v>155</v>
      </c>
      <c r="E666" s="237" t="s">
        <v>19</v>
      </c>
      <c r="F666" s="238" t="s">
        <v>992</v>
      </c>
      <c r="G666" s="236"/>
      <c r="H666" s="239">
        <v>26.170000000000002</v>
      </c>
      <c r="I666" s="240"/>
      <c r="J666" s="236"/>
      <c r="K666" s="236"/>
      <c r="L666" s="241"/>
      <c r="M666" s="242"/>
      <c r="N666" s="243"/>
      <c r="O666" s="243"/>
      <c r="P666" s="243"/>
      <c r="Q666" s="243"/>
      <c r="R666" s="243"/>
      <c r="S666" s="243"/>
      <c r="T666" s="24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5" t="s">
        <v>155</v>
      </c>
      <c r="AU666" s="245" t="s">
        <v>151</v>
      </c>
      <c r="AV666" s="14" t="s">
        <v>151</v>
      </c>
      <c r="AW666" s="14" t="s">
        <v>33</v>
      </c>
      <c r="AX666" s="14" t="s">
        <v>71</v>
      </c>
      <c r="AY666" s="245" t="s">
        <v>143</v>
      </c>
    </row>
    <row r="667" s="13" customFormat="1">
      <c r="A667" s="13"/>
      <c r="B667" s="224"/>
      <c r="C667" s="225"/>
      <c r="D667" s="226" t="s">
        <v>155</v>
      </c>
      <c r="E667" s="227" t="s">
        <v>19</v>
      </c>
      <c r="F667" s="228" t="s">
        <v>993</v>
      </c>
      <c r="G667" s="225"/>
      <c r="H667" s="227" t="s">
        <v>19</v>
      </c>
      <c r="I667" s="229"/>
      <c r="J667" s="225"/>
      <c r="K667" s="225"/>
      <c r="L667" s="230"/>
      <c r="M667" s="231"/>
      <c r="N667" s="232"/>
      <c r="O667" s="232"/>
      <c r="P667" s="232"/>
      <c r="Q667" s="232"/>
      <c r="R667" s="232"/>
      <c r="S667" s="232"/>
      <c r="T667" s="23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34" t="s">
        <v>155</v>
      </c>
      <c r="AU667" s="234" t="s">
        <v>151</v>
      </c>
      <c r="AV667" s="13" t="s">
        <v>79</v>
      </c>
      <c r="AW667" s="13" t="s">
        <v>33</v>
      </c>
      <c r="AX667" s="13" t="s">
        <v>71</v>
      </c>
      <c r="AY667" s="234" t="s">
        <v>143</v>
      </c>
    </row>
    <row r="668" s="14" customFormat="1">
      <c r="A668" s="14"/>
      <c r="B668" s="235"/>
      <c r="C668" s="236"/>
      <c r="D668" s="226" t="s">
        <v>155</v>
      </c>
      <c r="E668" s="237" t="s">
        <v>19</v>
      </c>
      <c r="F668" s="238" t="s">
        <v>994</v>
      </c>
      <c r="G668" s="236"/>
      <c r="H668" s="239">
        <v>4.5599999999999996</v>
      </c>
      <c r="I668" s="240"/>
      <c r="J668" s="236"/>
      <c r="K668" s="236"/>
      <c r="L668" s="241"/>
      <c r="M668" s="242"/>
      <c r="N668" s="243"/>
      <c r="O668" s="243"/>
      <c r="P668" s="243"/>
      <c r="Q668" s="243"/>
      <c r="R668" s="243"/>
      <c r="S668" s="243"/>
      <c r="T668" s="24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45" t="s">
        <v>155</v>
      </c>
      <c r="AU668" s="245" t="s">
        <v>151</v>
      </c>
      <c r="AV668" s="14" t="s">
        <v>151</v>
      </c>
      <c r="AW668" s="14" t="s">
        <v>33</v>
      </c>
      <c r="AX668" s="14" t="s">
        <v>71</v>
      </c>
      <c r="AY668" s="245" t="s">
        <v>143</v>
      </c>
    </row>
    <row r="669" s="15" customFormat="1">
      <c r="A669" s="15"/>
      <c r="B669" s="246"/>
      <c r="C669" s="247"/>
      <c r="D669" s="226" t="s">
        <v>155</v>
      </c>
      <c r="E669" s="248" t="s">
        <v>19</v>
      </c>
      <c r="F669" s="249" t="s">
        <v>171</v>
      </c>
      <c r="G669" s="247"/>
      <c r="H669" s="250">
        <v>304.47000000000003</v>
      </c>
      <c r="I669" s="251"/>
      <c r="J669" s="247"/>
      <c r="K669" s="247"/>
      <c r="L669" s="252"/>
      <c r="M669" s="253"/>
      <c r="N669" s="254"/>
      <c r="O669" s="254"/>
      <c r="P669" s="254"/>
      <c r="Q669" s="254"/>
      <c r="R669" s="254"/>
      <c r="S669" s="254"/>
      <c r="T669" s="25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T669" s="256" t="s">
        <v>155</v>
      </c>
      <c r="AU669" s="256" t="s">
        <v>151</v>
      </c>
      <c r="AV669" s="15" t="s">
        <v>150</v>
      </c>
      <c r="AW669" s="15" t="s">
        <v>33</v>
      </c>
      <c r="AX669" s="15" t="s">
        <v>79</v>
      </c>
      <c r="AY669" s="256" t="s">
        <v>143</v>
      </c>
    </row>
    <row r="670" s="2" customFormat="1" ht="37.8" customHeight="1">
      <c r="A670" s="40"/>
      <c r="B670" s="41"/>
      <c r="C670" s="206" t="s">
        <v>995</v>
      </c>
      <c r="D670" s="206" t="s">
        <v>145</v>
      </c>
      <c r="E670" s="207" t="s">
        <v>996</v>
      </c>
      <c r="F670" s="208" t="s">
        <v>997</v>
      </c>
      <c r="G670" s="209" t="s">
        <v>174</v>
      </c>
      <c r="H670" s="210">
        <v>1.9099999999999999</v>
      </c>
      <c r="I670" s="211"/>
      <c r="J670" s="212">
        <f>ROUND(I670*H670,2)</f>
        <v>0</v>
      </c>
      <c r="K670" s="208" t="s">
        <v>149</v>
      </c>
      <c r="L670" s="46"/>
      <c r="M670" s="213" t="s">
        <v>19</v>
      </c>
      <c r="N670" s="214" t="s">
        <v>43</v>
      </c>
      <c r="O670" s="86"/>
      <c r="P670" s="215">
        <f>O670*H670</f>
        <v>0</v>
      </c>
      <c r="Q670" s="215">
        <v>0.0042500000000000003</v>
      </c>
      <c r="R670" s="215">
        <f>Q670*H670</f>
        <v>0.0081174999999999997</v>
      </c>
      <c r="S670" s="215">
        <v>0</v>
      </c>
      <c r="T670" s="216">
        <f>S670*H670</f>
        <v>0</v>
      </c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0"/>
      <c r="AR670" s="217" t="s">
        <v>253</v>
      </c>
      <c r="AT670" s="217" t="s">
        <v>145</v>
      </c>
      <c r="AU670" s="217" t="s">
        <v>151</v>
      </c>
      <c r="AY670" s="19" t="s">
        <v>143</v>
      </c>
      <c r="BE670" s="218">
        <f>IF(N670="základní",J670,0)</f>
        <v>0</v>
      </c>
      <c r="BF670" s="218">
        <f>IF(N670="snížená",J670,0)</f>
        <v>0</v>
      </c>
      <c r="BG670" s="218">
        <f>IF(N670="zákl. přenesená",J670,0)</f>
        <v>0</v>
      </c>
      <c r="BH670" s="218">
        <f>IF(N670="sníž. přenesená",J670,0)</f>
        <v>0</v>
      </c>
      <c r="BI670" s="218">
        <f>IF(N670="nulová",J670,0)</f>
        <v>0</v>
      </c>
      <c r="BJ670" s="19" t="s">
        <v>151</v>
      </c>
      <c r="BK670" s="218">
        <f>ROUND(I670*H670,2)</f>
        <v>0</v>
      </c>
      <c r="BL670" s="19" t="s">
        <v>253</v>
      </c>
      <c r="BM670" s="217" t="s">
        <v>998</v>
      </c>
    </row>
    <row r="671" s="2" customFormat="1">
      <c r="A671" s="40"/>
      <c r="B671" s="41"/>
      <c r="C671" s="42"/>
      <c r="D671" s="219" t="s">
        <v>153</v>
      </c>
      <c r="E671" s="42"/>
      <c r="F671" s="220" t="s">
        <v>999</v>
      </c>
      <c r="G671" s="42"/>
      <c r="H671" s="42"/>
      <c r="I671" s="221"/>
      <c r="J671" s="42"/>
      <c r="K671" s="42"/>
      <c r="L671" s="46"/>
      <c r="M671" s="222"/>
      <c r="N671" s="223"/>
      <c r="O671" s="86"/>
      <c r="P671" s="86"/>
      <c r="Q671" s="86"/>
      <c r="R671" s="86"/>
      <c r="S671" s="86"/>
      <c r="T671" s="87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T671" s="19" t="s">
        <v>153</v>
      </c>
      <c r="AU671" s="19" t="s">
        <v>151</v>
      </c>
    </row>
    <row r="672" s="13" customFormat="1">
      <c r="A672" s="13"/>
      <c r="B672" s="224"/>
      <c r="C672" s="225"/>
      <c r="D672" s="226" t="s">
        <v>155</v>
      </c>
      <c r="E672" s="227" t="s">
        <v>19</v>
      </c>
      <c r="F672" s="228" t="s">
        <v>1000</v>
      </c>
      <c r="G672" s="225"/>
      <c r="H672" s="227" t="s">
        <v>19</v>
      </c>
      <c r="I672" s="229"/>
      <c r="J672" s="225"/>
      <c r="K672" s="225"/>
      <c r="L672" s="230"/>
      <c r="M672" s="231"/>
      <c r="N672" s="232"/>
      <c r="O672" s="232"/>
      <c r="P672" s="232"/>
      <c r="Q672" s="232"/>
      <c r="R672" s="232"/>
      <c r="S672" s="232"/>
      <c r="T672" s="23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34" t="s">
        <v>155</v>
      </c>
      <c r="AU672" s="234" t="s">
        <v>151</v>
      </c>
      <c r="AV672" s="13" t="s">
        <v>79</v>
      </c>
      <c r="AW672" s="13" t="s">
        <v>33</v>
      </c>
      <c r="AX672" s="13" t="s">
        <v>71</v>
      </c>
      <c r="AY672" s="234" t="s">
        <v>143</v>
      </c>
    </row>
    <row r="673" s="14" customFormat="1">
      <c r="A673" s="14"/>
      <c r="B673" s="235"/>
      <c r="C673" s="236"/>
      <c r="D673" s="226" t="s">
        <v>155</v>
      </c>
      <c r="E673" s="237" t="s">
        <v>19</v>
      </c>
      <c r="F673" s="238" t="s">
        <v>1001</v>
      </c>
      <c r="G673" s="236"/>
      <c r="H673" s="239">
        <v>1.9099999999999999</v>
      </c>
      <c r="I673" s="240"/>
      <c r="J673" s="236"/>
      <c r="K673" s="236"/>
      <c r="L673" s="241"/>
      <c r="M673" s="242"/>
      <c r="N673" s="243"/>
      <c r="O673" s="243"/>
      <c r="P673" s="243"/>
      <c r="Q673" s="243"/>
      <c r="R673" s="243"/>
      <c r="S673" s="243"/>
      <c r="T673" s="24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45" t="s">
        <v>155</v>
      </c>
      <c r="AU673" s="245" t="s">
        <v>151</v>
      </c>
      <c r="AV673" s="14" t="s">
        <v>151</v>
      </c>
      <c r="AW673" s="14" t="s">
        <v>33</v>
      </c>
      <c r="AX673" s="14" t="s">
        <v>79</v>
      </c>
      <c r="AY673" s="245" t="s">
        <v>143</v>
      </c>
    </row>
    <row r="674" s="2" customFormat="1" ht="44.25" customHeight="1">
      <c r="A674" s="40"/>
      <c r="B674" s="41"/>
      <c r="C674" s="206" t="s">
        <v>1002</v>
      </c>
      <c r="D674" s="206" t="s">
        <v>145</v>
      </c>
      <c r="E674" s="207" t="s">
        <v>1003</v>
      </c>
      <c r="F674" s="208" t="s">
        <v>1004</v>
      </c>
      <c r="G674" s="209" t="s">
        <v>174</v>
      </c>
      <c r="H674" s="210">
        <v>86.400000000000006</v>
      </c>
      <c r="I674" s="211"/>
      <c r="J674" s="212">
        <f>ROUND(I674*H674,2)</f>
        <v>0</v>
      </c>
      <c r="K674" s="208" t="s">
        <v>149</v>
      </c>
      <c r="L674" s="46"/>
      <c r="M674" s="213" t="s">
        <v>19</v>
      </c>
      <c r="N674" s="214" t="s">
        <v>43</v>
      </c>
      <c r="O674" s="86"/>
      <c r="P674" s="215">
        <f>O674*H674</f>
        <v>0</v>
      </c>
      <c r="Q674" s="215">
        <v>0.0029099999999999998</v>
      </c>
      <c r="R674" s="215">
        <f>Q674*H674</f>
        <v>0.25142399999999998</v>
      </c>
      <c r="S674" s="215">
        <v>0</v>
      </c>
      <c r="T674" s="216">
        <f>S674*H674</f>
        <v>0</v>
      </c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R674" s="217" t="s">
        <v>253</v>
      </c>
      <c r="AT674" s="217" t="s">
        <v>145</v>
      </c>
      <c r="AU674" s="217" t="s">
        <v>151</v>
      </c>
      <c r="AY674" s="19" t="s">
        <v>143</v>
      </c>
      <c r="BE674" s="218">
        <f>IF(N674="základní",J674,0)</f>
        <v>0</v>
      </c>
      <c r="BF674" s="218">
        <f>IF(N674="snížená",J674,0)</f>
        <v>0</v>
      </c>
      <c r="BG674" s="218">
        <f>IF(N674="zákl. přenesená",J674,0)</f>
        <v>0</v>
      </c>
      <c r="BH674" s="218">
        <f>IF(N674="sníž. přenesená",J674,0)</f>
        <v>0</v>
      </c>
      <c r="BI674" s="218">
        <f>IF(N674="nulová",J674,0)</f>
        <v>0</v>
      </c>
      <c r="BJ674" s="19" t="s">
        <v>151</v>
      </c>
      <c r="BK674" s="218">
        <f>ROUND(I674*H674,2)</f>
        <v>0</v>
      </c>
      <c r="BL674" s="19" t="s">
        <v>253</v>
      </c>
      <c r="BM674" s="217" t="s">
        <v>1005</v>
      </c>
    </row>
    <row r="675" s="2" customFormat="1">
      <c r="A675" s="40"/>
      <c r="B675" s="41"/>
      <c r="C675" s="42"/>
      <c r="D675" s="219" t="s">
        <v>153</v>
      </c>
      <c r="E675" s="42"/>
      <c r="F675" s="220" t="s">
        <v>1006</v>
      </c>
      <c r="G675" s="42"/>
      <c r="H675" s="42"/>
      <c r="I675" s="221"/>
      <c r="J675" s="42"/>
      <c r="K675" s="42"/>
      <c r="L675" s="46"/>
      <c r="M675" s="222"/>
      <c r="N675" s="223"/>
      <c r="O675" s="86"/>
      <c r="P675" s="86"/>
      <c r="Q675" s="86"/>
      <c r="R675" s="86"/>
      <c r="S675" s="86"/>
      <c r="T675" s="87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T675" s="19" t="s">
        <v>153</v>
      </c>
      <c r="AU675" s="19" t="s">
        <v>151</v>
      </c>
    </row>
    <row r="676" s="13" customFormat="1">
      <c r="A676" s="13"/>
      <c r="B676" s="224"/>
      <c r="C676" s="225"/>
      <c r="D676" s="226" t="s">
        <v>155</v>
      </c>
      <c r="E676" s="227" t="s">
        <v>19</v>
      </c>
      <c r="F676" s="228" t="s">
        <v>1007</v>
      </c>
      <c r="G676" s="225"/>
      <c r="H676" s="227" t="s">
        <v>19</v>
      </c>
      <c r="I676" s="229"/>
      <c r="J676" s="225"/>
      <c r="K676" s="225"/>
      <c r="L676" s="230"/>
      <c r="M676" s="231"/>
      <c r="N676" s="232"/>
      <c r="O676" s="232"/>
      <c r="P676" s="232"/>
      <c r="Q676" s="232"/>
      <c r="R676" s="232"/>
      <c r="S676" s="232"/>
      <c r="T676" s="23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4" t="s">
        <v>155</v>
      </c>
      <c r="AU676" s="234" t="s">
        <v>151</v>
      </c>
      <c r="AV676" s="13" t="s">
        <v>79</v>
      </c>
      <c r="AW676" s="13" t="s">
        <v>33</v>
      </c>
      <c r="AX676" s="13" t="s">
        <v>71</v>
      </c>
      <c r="AY676" s="234" t="s">
        <v>143</v>
      </c>
    </row>
    <row r="677" s="14" customFormat="1">
      <c r="A677" s="14"/>
      <c r="B677" s="235"/>
      <c r="C677" s="236"/>
      <c r="D677" s="226" t="s">
        <v>155</v>
      </c>
      <c r="E677" s="237" t="s">
        <v>19</v>
      </c>
      <c r="F677" s="238" t="s">
        <v>417</v>
      </c>
      <c r="G677" s="236"/>
      <c r="H677" s="239">
        <v>40</v>
      </c>
      <c r="I677" s="240"/>
      <c r="J677" s="236"/>
      <c r="K677" s="236"/>
      <c r="L677" s="241"/>
      <c r="M677" s="242"/>
      <c r="N677" s="243"/>
      <c r="O677" s="243"/>
      <c r="P677" s="243"/>
      <c r="Q677" s="243"/>
      <c r="R677" s="243"/>
      <c r="S677" s="243"/>
      <c r="T677" s="24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5" t="s">
        <v>155</v>
      </c>
      <c r="AU677" s="245" t="s">
        <v>151</v>
      </c>
      <c r="AV677" s="14" t="s">
        <v>151</v>
      </c>
      <c r="AW677" s="14" t="s">
        <v>33</v>
      </c>
      <c r="AX677" s="14" t="s">
        <v>71</v>
      </c>
      <c r="AY677" s="245" t="s">
        <v>143</v>
      </c>
    </row>
    <row r="678" s="13" customFormat="1">
      <c r="A678" s="13"/>
      <c r="B678" s="224"/>
      <c r="C678" s="225"/>
      <c r="D678" s="226" t="s">
        <v>155</v>
      </c>
      <c r="E678" s="227" t="s">
        <v>19</v>
      </c>
      <c r="F678" s="228" t="s">
        <v>1008</v>
      </c>
      <c r="G678" s="225"/>
      <c r="H678" s="227" t="s">
        <v>19</v>
      </c>
      <c r="I678" s="229"/>
      <c r="J678" s="225"/>
      <c r="K678" s="225"/>
      <c r="L678" s="230"/>
      <c r="M678" s="231"/>
      <c r="N678" s="232"/>
      <c r="O678" s="232"/>
      <c r="P678" s="232"/>
      <c r="Q678" s="232"/>
      <c r="R678" s="232"/>
      <c r="S678" s="232"/>
      <c r="T678" s="23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34" t="s">
        <v>155</v>
      </c>
      <c r="AU678" s="234" t="s">
        <v>151</v>
      </c>
      <c r="AV678" s="13" t="s">
        <v>79</v>
      </c>
      <c r="AW678" s="13" t="s">
        <v>33</v>
      </c>
      <c r="AX678" s="13" t="s">
        <v>71</v>
      </c>
      <c r="AY678" s="234" t="s">
        <v>143</v>
      </c>
    </row>
    <row r="679" s="14" customFormat="1">
      <c r="A679" s="14"/>
      <c r="B679" s="235"/>
      <c r="C679" s="236"/>
      <c r="D679" s="226" t="s">
        <v>155</v>
      </c>
      <c r="E679" s="237" t="s">
        <v>19</v>
      </c>
      <c r="F679" s="238" t="s">
        <v>1009</v>
      </c>
      <c r="G679" s="236"/>
      <c r="H679" s="239">
        <v>25.800000000000001</v>
      </c>
      <c r="I679" s="240"/>
      <c r="J679" s="236"/>
      <c r="K679" s="236"/>
      <c r="L679" s="241"/>
      <c r="M679" s="242"/>
      <c r="N679" s="243"/>
      <c r="O679" s="243"/>
      <c r="P679" s="243"/>
      <c r="Q679" s="243"/>
      <c r="R679" s="243"/>
      <c r="S679" s="243"/>
      <c r="T679" s="24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45" t="s">
        <v>155</v>
      </c>
      <c r="AU679" s="245" t="s">
        <v>151</v>
      </c>
      <c r="AV679" s="14" t="s">
        <v>151</v>
      </c>
      <c r="AW679" s="14" t="s">
        <v>33</v>
      </c>
      <c r="AX679" s="14" t="s">
        <v>71</v>
      </c>
      <c r="AY679" s="245" t="s">
        <v>143</v>
      </c>
    </row>
    <row r="680" s="13" customFormat="1">
      <c r="A680" s="13"/>
      <c r="B680" s="224"/>
      <c r="C680" s="225"/>
      <c r="D680" s="226" t="s">
        <v>155</v>
      </c>
      <c r="E680" s="227" t="s">
        <v>19</v>
      </c>
      <c r="F680" s="228" t="s">
        <v>1010</v>
      </c>
      <c r="G680" s="225"/>
      <c r="H680" s="227" t="s">
        <v>19</v>
      </c>
      <c r="I680" s="229"/>
      <c r="J680" s="225"/>
      <c r="K680" s="225"/>
      <c r="L680" s="230"/>
      <c r="M680" s="231"/>
      <c r="N680" s="232"/>
      <c r="O680" s="232"/>
      <c r="P680" s="232"/>
      <c r="Q680" s="232"/>
      <c r="R680" s="232"/>
      <c r="S680" s="232"/>
      <c r="T680" s="23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4" t="s">
        <v>155</v>
      </c>
      <c r="AU680" s="234" t="s">
        <v>151</v>
      </c>
      <c r="AV680" s="13" t="s">
        <v>79</v>
      </c>
      <c r="AW680" s="13" t="s">
        <v>33</v>
      </c>
      <c r="AX680" s="13" t="s">
        <v>71</v>
      </c>
      <c r="AY680" s="234" t="s">
        <v>143</v>
      </c>
    </row>
    <row r="681" s="14" customFormat="1">
      <c r="A681" s="14"/>
      <c r="B681" s="235"/>
      <c r="C681" s="236"/>
      <c r="D681" s="226" t="s">
        <v>155</v>
      </c>
      <c r="E681" s="237" t="s">
        <v>19</v>
      </c>
      <c r="F681" s="238" t="s">
        <v>1011</v>
      </c>
      <c r="G681" s="236"/>
      <c r="H681" s="239">
        <v>20.600000000000001</v>
      </c>
      <c r="I681" s="240"/>
      <c r="J681" s="236"/>
      <c r="K681" s="236"/>
      <c r="L681" s="241"/>
      <c r="M681" s="242"/>
      <c r="N681" s="243"/>
      <c r="O681" s="243"/>
      <c r="P681" s="243"/>
      <c r="Q681" s="243"/>
      <c r="R681" s="243"/>
      <c r="S681" s="243"/>
      <c r="T681" s="24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5" t="s">
        <v>155</v>
      </c>
      <c r="AU681" s="245" t="s">
        <v>151</v>
      </c>
      <c r="AV681" s="14" t="s">
        <v>151</v>
      </c>
      <c r="AW681" s="14" t="s">
        <v>33</v>
      </c>
      <c r="AX681" s="14" t="s">
        <v>71</v>
      </c>
      <c r="AY681" s="245" t="s">
        <v>143</v>
      </c>
    </row>
    <row r="682" s="15" customFormat="1">
      <c r="A682" s="15"/>
      <c r="B682" s="246"/>
      <c r="C682" s="247"/>
      <c r="D682" s="226" t="s">
        <v>155</v>
      </c>
      <c r="E682" s="248" t="s">
        <v>19</v>
      </c>
      <c r="F682" s="249" t="s">
        <v>171</v>
      </c>
      <c r="G682" s="247"/>
      <c r="H682" s="250">
        <v>86.400000000000006</v>
      </c>
      <c r="I682" s="251"/>
      <c r="J682" s="247"/>
      <c r="K682" s="247"/>
      <c r="L682" s="252"/>
      <c r="M682" s="253"/>
      <c r="N682" s="254"/>
      <c r="O682" s="254"/>
      <c r="P682" s="254"/>
      <c r="Q682" s="254"/>
      <c r="R682" s="254"/>
      <c r="S682" s="254"/>
      <c r="T682" s="25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T682" s="256" t="s">
        <v>155</v>
      </c>
      <c r="AU682" s="256" t="s">
        <v>151</v>
      </c>
      <c r="AV682" s="15" t="s">
        <v>150</v>
      </c>
      <c r="AW682" s="15" t="s">
        <v>33</v>
      </c>
      <c r="AX682" s="15" t="s">
        <v>79</v>
      </c>
      <c r="AY682" s="256" t="s">
        <v>143</v>
      </c>
    </row>
    <row r="683" s="2" customFormat="1" ht="33" customHeight="1">
      <c r="A683" s="40"/>
      <c r="B683" s="41"/>
      <c r="C683" s="206" t="s">
        <v>1012</v>
      </c>
      <c r="D683" s="206" t="s">
        <v>145</v>
      </c>
      <c r="E683" s="207" t="s">
        <v>1013</v>
      </c>
      <c r="F683" s="208" t="s">
        <v>1014</v>
      </c>
      <c r="G683" s="209" t="s">
        <v>174</v>
      </c>
      <c r="H683" s="210">
        <v>76.909999999999997</v>
      </c>
      <c r="I683" s="211"/>
      <c r="J683" s="212">
        <f>ROUND(I683*H683,2)</f>
        <v>0</v>
      </c>
      <c r="K683" s="208" t="s">
        <v>149</v>
      </c>
      <c r="L683" s="46"/>
      <c r="M683" s="213" t="s">
        <v>19</v>
      </c>
      <c r="N683" s="214" t="s">
        <v>43</v>
      </c>
      <c r="O683" s="86"/>
      <c r="P683" s="215">
        <f>O683*H683</f>
        <v>0</v>
      </c>
      <c r="Q683" s="215">
        <v>0.0014599999999999999</v>
      </c>
      <c r="R683" s="215">
        <f>Q683*H683</f>
        <v>0.11228859999999999</v>
      </c>
      <c r="S683" s="215">
        <v>0</v>
      </c>
      <c r="T683" s="216">
        <f>S683*H683</f>
        <v>0</v>
      </c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R683" s="217" t="s">
        <v>253</v>
      </c>
      <c r="AT683" s="217" t="s">
        <v>145</v>
      </c>
      <c r="AU683" s="217" t="s">
        <v>151</v>
      </c>
      <c r="AY683" s="19" t="s">
        <v>143</v>
      </c>
      <c r="BE683" s="218">
        <f>IF(N683="základní",J683,0)</f>
        <v>0</v>
      </c>
      <c r="BF683" s="218">
        <f>IF(N683="snížená",J683,0)</f>
        <v>0</v>
      </c>
      <c r="BG683" s="218">
        <f>IF(N683="zákl. přenesená",J683,0)</f>
        <v>0</v>
      </c>
      <c r="BH683" s="218">
        <f>IF(N683="sníž. přenesená",J683,0)</f>
        <v>0</v>
      </c>
      <c r="BI683" s="218">
        <f>IF(N683="nulová",J683,0)</f>
        <v>0</v>
      </c>
      <c r="BJ683" s="19" t="s">
        <v>151</v>
      </c>
      <c r="BK683" s="218">
        <f>ROUND(I683*H683,2)</f>
        <v>0</v>
      </c>
      <c r="BL683" s="19" t="s">
        <v>253</v>
      </c>
      <c r="BM683" s="217" t="s">
        <v>1015</v>
      </c>
    </row>
    <row r="684" s="2" customFormat="1">
      <c r="A684" s="40"/>
      <c r="B684" s="41"/>
      <c r="C684" s="42"/>
      <c r="D684" s="219" t="s">
        <v>153</v>
      </c>
      <c r="E684" s="42"/>
      <c r="F684" s="220" t="s">
        <v>1016</v>
      </c>
      <c r="G684" s="42"/>
      <c r="H684" s="42"/>
      <c r="I684" s="221"/>
      <c r="J684" s="42"/>
      <c r="K684" s="42"/>
      <c r="L684" s="46"/>
      <c r="M684" s="222"/>
      <c r="N684" s="223"/>
      <c r="O684" s="86"/>
      <c r="P684" s="86"/>
      <c r="Q684" s="86"/>
      <c r="R684" s="86"/>
      <c r="S684" s="86"/>
      <c r="T684" s="87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T684" s="19" t="s">
        <v>153</v>
      </c>
      <c r="AU684" s="19" t="s">
        <v>151</v>
      </c>
    </row>
    <row r="685" s="2" customFormat="1">
      <c r="A685" s="40"/>
      <c r="B685" s="41"/>
      <c r="C685" s="42"/>
      <c r="D685" s="226" t="s">
        <v>213</v>
      </c>
      <c r="E685" s="42"/>
      <c r="F685" s="257" t="s">
        <v>1017</v>
      </c>
      <c r="G685" s="42"/>
      <c r="H685" s="42"/>
      <c r="I685" s="221"/>
      <c r="J685" s="42"/>
      <c r="K685" s="42"/>
      <c r="L685" s="46"/>
      <c r="M685" s="222"/>
      <c r="N685" s="223"/>
      <c r="O685" s="86"/>
      <c r="P685" s="86"/>
      <c r="Q685" s="86"/>
      <c r="R685" s="86"/>
      <c r="S685" s="86"/>
      <c r="T685" s="87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T685" s="19" t="s">
        <v>213</v>
      </c>
      <c r="AU685" s="19" t="s">
        <v>151</v>
      </c>
    </row>
    <row r="686" s="13" customFormat="1">
      <c r="A686" s="13"/>
      <c r="B686" s="224"/>
      <c r="C686" s="225"/>
      <c r="D686" s="226" t="s">
        <v>155</v>
      </c>
      <c r="E686" s="227" t="s">
        <v>19</v>
      </c>
      <c r="F686" s="228" t="s">
        <v>1018</v>
      </c>
      <c r="G686" s="225"/>
      <c r="H686" s="227" t="s">
        <v>19</v>
      </c>
      <c r="I686" s="229"/>
      <c r="J686" s="225"/>
      <c r="K686" s="225"/>
      <c r="L686" s="230"/>
      <c r="M686" s="231"/>
      <c r="N686" s="232"/>
      <c r="O686" s="232"/>
      <c r="P686" s="232"/>
      <c r="Q686" s="232"/>
      <c r="R686" s="232"/>
      <c r="S686" s="232"/>
      <c r="T686" s="23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34" t="s">
        <v>155</v>
      </c>
      <c r="AU686" s="234" t="s">
        <v>151</v>
      </c>
      <c r="AV686" s="13" t="s">
        <v>79</v>
      </c>
      <c r="AW686" s="13" t="s">
        <v>33</v>
      </c>
      <c r="AX686" s="13" t="s">
        <v>71</v>
      </c>
      <c r="AY686" s="234" t="s">
        <v>143</v>
      </c>
    </row>
    <row r="687" s="14" customFormat="1">
      <c r="A687" s="14"/>
      <c r="B687" s="235"/>
      <c r="C687" s="236"/>
      <c r="D687" s="226" t="s">
        <v>155</v>
      </c>
      <c r="E687" s="237" t="s">
        <v>19</v>
      </c>
      <c r="F687" s="238" t="s">
        <v>1019</v>
      </c>
      <c r="G687" s="236"/>
      <c r="H687" s="239">
        <v>22.079999999999998</v>
      </c>
      <c r="I687" s="240"/>
      <c r="J687" s="236"/>
      <c r="K687" s="236"/>
      <c r="L687" s="241"/>
      <c r="M687" s="242"/>
      <c r="N687" s="243"/>
      <c r="O687" s="243"/>
      <c r="P687" s="243"/>
      <c r="Q687" s="243"/>
      <c r="R687" s="243"/>
      <c r="S687" s="243"/>
      <c r="T687" s="24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45" t="s">
        <v>155</v>
      </c>
      <c r="AU687" s="245" t="s">
        <v>151</v>
      </c>
      <c r="AV687" s="14" t="s">
        <v>151</v>
      </c>
      <c r="AW687" s="14" t="s">
        <v>33</v>
      </c>
      <c r="AX687" s="14" t="s">
        <v>71</v>
      </c>
      <c r="AY687" s="245" t="s">
        <v>143</v>
      </c>
    </row>
    <row r="688" s="13" customFormat="1">
      <c r="A688" s="13"/>
      <c r="B688" s="224"/>
      <c r="C688" s="225"/>
      <c r="D688" s="226" t="s">
        <v>155</v>
      </c>
      <c r="E688" s="227" t="s">
        <v>19</v>
      </c>
      <c r="F688" s="228" t="s">
        <v>1020</v>
      </c>
      <c r="G688" s="225"/>
      <c r="H688" s="227" t="s">
        <v>19</v>
      </c>
      <c r="I688" s="229"/>
      <c r="J688" s="225"/>
      <c r="K688" s="225"/>
      <c r="L688" s="230"/>
      <c r="M688" s="231"/>
      <c r="N688" s="232"/>
      <c r="O688" s="232"/>
      <c r="P688" s="232"/>
      <c r="Q688" s="232"/>
      <c r="R688" s="232"/>
      <c r="S688" s="232"/>
      <c r="T688" s="23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4" t="s">
        <v>155</v>
      </c>
      <c r="AU688" s="234" t="s">
        <v>151</v>
      </c>
      <c r="AV688" s="13" t="s">
        <v>79</v>
      </c>
      <c r="AW688" s="13" t="s">
        <v>33</v>
      </c>
      <c r="AX688" s="13" t="s">
        <v>71</v>
      </c>
      <c r="AY688" s="234" t="s">
        <v>143</v>
      </c>
    </row>
    <row r="689" s="14" customFormat="1">
      <c r="A689" s="14"/>
      <c r="B689" s="235"/>
      <c r="C689" s="236"/>
      <c r="D689" s="226" t="s">
        <v>155</v>
      </c>
      <c r="E689" s="237" t="s">
        <v>19</v>
      </c>
      <c r="F689" s="238" t="s">
        <v>1021</v>
      </c>
      <c r="G689" s="236"/>
      <c r="H689" s="239">
        <v>1.28</v>
      </c>
      <c r="I689" s="240"/>
      <c r="J689" s="236"/>
      <c r="K689" s="236"/>
      <c r="L689" s="241"/>
      <c r="M689" s="242"/>
      <c r="N689" s="243"/>
      <c r="O689" s="243"/>
      <c r="P689" s="243"/>
      <c r="Q689" s="243"/>
      <c r="R689" s="243"/>
      <c r="S689" s="243"/>
      <c r="T689" s="24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45" t="s">
        <v>155</v>
      </c>
      <c r="AU689" s="245" t="s">
        <v>151</v>
      </c>
      <c r="AV689" s="14" t="s">
        <v>151</v>
      </c>
      <c r="AW689" s="14" t="s">
        <v>33</v>
      </c>
      <c r="AX689" s="14" t="s">
        <v>71</v>
      </c>
      <c r="AY689" s="245" t="s">
        <v>143</v>
      </c>
    </row>
    <row r="690" s="13" customFormat="1">
      <c r="A690" s="13"/>
      <c r="B690" s="224"/>
      <c r="C690" s="225"/>
      <c r="D690" s="226" t="s">
        <v>155</v>
      </c>
      <c r="E690" s="227" t="s">
        <v>19</v>
      </c>
      <c r="F690" s="228" t="s">
        <v>1022</v>
      </c>
      <c r="G690" s="225"/>
      <c r="H690" s="227" t="s">
        <v>19</v>
      </c>
      <c r="I690" s="229"/>
      <c r="J690" s="225"/>
      <c r="K690" s="225"/>
      <c r="L690" s="230"/>
      <c r="M690" s="231"/>
      <c r="N690" s="232"/>
      <c r="O690" s="232"/>
      <c r="P690" s="232"/>
      <c r="Q690" s="232"/>
      <c r="R690" s="232"/>
      <c r="S690" s="232"/>
      <c r="T690" s="23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34" t="s">
        <v>155</v>
      </c>
      <c r="AU690" s="234" t="s">
        <v>151</v>
      </c>
      <c r="AV690" s="13" t="s">
        <v>79</v>
      </c>
      <c r="AW690" s="13" t="s">
        <v>33</v>
      </c>
      <c r="AX690" s="13" t="s">
        <v>71</v>
      </c>
      <c r="AY690" s="234" t="s">
        <v>143</v>
      </c>
    </row>
    <row r="691" s="14" customFormat="1">
      <c r="A691" s="14"/>
      <c r="B691" s="235"/>
      <c r="C691" s="236"/>
      <c r="D691" s="226" t="s">
        <v>155</v>
      </c>
      <c r="E691" s="237" t="s">
        <v>19</v>
      </c>
      <c r="F691" s="238" t="s">
        <v>1023</v>
      </c>
      <c r="G691" s="236"/>
      <c r="H691" s="239">
        <v>13.859999999999999</v>
      </c>
      <c r="I691" s="240"/>
      <c r="J691" s="236"/>
      <c r="K691" s="236"/>
      <c r="L691" s="241"/>
      <c r="M691" s="242"/>
      <c r="N691" s="243"/>
      <c r="O691" s="243"/>
      <c r="P691" s="243"/>
      <c r="Q691" s="243"/>
      <c r="R691" s="243"/>
      <c r="S691" s="243"/>
      <c r="T691" s="24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45" t="s">
        <v>155</v>
      </c>
      <c r="AU691" s="245" t="s">
        <v>151</v>
      </c>
      <c r="AV691" s="14" t="s">
        <v>151</v>
      </c>
      <c r="AW691" s="14" t="s">
        <v>33</v>
      </c>
      <c r="AX691" s="14" t="s">
        <v>71</v>
      </c>
      <c r="AY691" s="245" t="s">
        <v>143</v>
      </c>
    </row>
    <row r="692" s="13" customFormat="1">
      <c r="A692" s="13"/>
      <c r="B692" s="224"/>
      <c r="C692" s="225"/>
      <c r="D692" s="226" t="s">
        <v>155</v>
      </c>
      <c r="E692" s="227" t="s">
        <v>19</v>
      </c>
      <c r="F692" s="228" t="s">
        <v>1024</v>
      </c>
      <c r="G692" s="225"/>
      <c r="H692" s="227" t="s">
        <v>19</v>
      </c>
      <c r="I692" s="229"/>
      <c r="J692" s="225"/>
      <c r="K692" s="225"/>
      <c r="L692" s="230"/>
      <c r="M692" s="231"/>
      <c r="N692" s="232"/>
      <c r="O692" s="232"/>
      <c r="P692" s="232"/>
      <c r="Q692" s="232"/>
      <c r="R692" s="232"/>
      <c r="S692" s="232"/>
      <c r="T692" s="23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34" t="s">
        <v>155</v>
      </c>
      <c r="AU692" s="234" t="s">
        <v>151</v>
      </c>
      <c r="AV692" s="13" t="s">
        <v>79</v>
      </c>
      <c r="AW692" s="13" t="s">
        <v>33</v>
      </c>
      <c r="AX692" s="13" t="s">
        <v>71</v>
      </c>
      <c r="AY692" s="234" t="s">
        <v>143</v>
      </c>
    </row>
    <row r="693" s="14" customFormat="1">
      <c r="A693" s="14"/>
      <c r="B693" s="235"/>
      <c r="C693" s="236"/>
      <c r="D693" s="226" t="s">
        <v>155</v>
      </c>
      <c r="E693" s="237" t="s">
        <v>19</v>
      </c>
      <c r="F693" s="238" t="s">
        <v>1025</v>
      </c>
      <c r="G693" s="236"/>
      <c r="H693" s="239">
        <v>39.689999999999998</v>
      </c>
      <c r="I693" s="240"/>
      <c r="J693" s="236"/>
      <c r="K693" s="236"/>
      <c r="L693" s="241"/>
      <c r="M693" s="242"/>
      <c r="N693" s="243"/>
      <c r="O693" s="243"/>
      <c r="P693" s="243"/>
      <c r="Q693" s="243"/>
      <c r="R693" s="243"/>
      <c r="S693" s="243"/>
      <c r="T693" s="24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45" t="s">
        <v>155</v>
      </c>
      <c r="AU693" s="245" t="s">
        <v>151</v>
      </c>
      <c r="AV693" s="14" t="s">
        <v>151</v>
      </c>
      <c r="AW693" s="14" t="s">
        <v>33</v>
      </c>
      <c r="AX693" s="14" t="s">
        <v>71</v>
      </c>
      <c r="AY693" s="245" t="s">
        <v>143</v>
      </c>
    </row>
    <row r="694" s="15" customFormat="1">
      <c r="A694" s="15"/>
      <c r="B694" s="246"/>
      <c r="C694" s="247"/>
      <c r="D694" s="226" t="s">
        <v>155</v>
      </c>
      <c r="E694" s="248" t="s">
        <v>19</v>
      </c>
      <c r="F694" s="249" t="s">
        <v>171</v>
      </c>
      <c r="G694" s="247"/>
      <c r="H694" s="250">
        <v>76.909999999999997</v>
      </c>
      <c r="I694" s="251"/>
      <c r="J694" s="247"/>
      <c r="K694" s="247"/>
      <c r="L694" s="252"/>
      <c r="M694" s="253"/>
      <c r="N694" s="254"/>
      <c r="O694" s="254"/>
      <c r="P694" s="254"/>
      <c r="Q694" s="254"/>
      <c r="R694" s="254"/>
      <c r="S694" s="254"/>
      <c r="T694" s="25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T694" s="256" t="s">
        <v>155</v>
      </c>
      <c r="AU694" s="256" t="s">
        <v>151</v>
      </c>
      <c r="AV694" s="15" t="s">
        <v>150</v>
      </c>
      <c r="AW694" s="15" t="s">
        <v>33</v>
      </c>
      <c r="AX694" s="15" t="s">
        <v>79</v>
      </c>
      <c r="AY694" s="256" t="s">
        <v>143</v>
      </c>
    </row>
    <row r="695" s="2" customFormat="1" ht="33" customHeight="1">
      <c r="A695" s="40"/>
      <c r="B695" s="41"/>
      <c r="C695" s="206" t="s">
        <v>1026</v>
      </c>
      <c r="D695" s="206" t="s">
        <v>145</v>
      </c>
      <c r="E695" s="207" t="s">
        <v>1027</v>
      </c>
      <c r="F695" s="208" t="s">
        <v>1028</v>
      </c>
      <c r="G695" s="209" t="s">
        <v>174</v>
      </c>
      <c r="H695" s="210">
        <v>209.75999999999999</v>
      </c>
      <c r="I695" s="211"/>
      <c r="J695" s="212">
        <f>ROUND(I695*H695,2)</f>
        <v>0</v>
      </c>
      <c r="K695" s="208" t="s">
        <v>149</v>
      </c>
      <c r="L695" s="46"/>
      <c r="M695" s="213" t="s">
        <v>19</v>
      </c>
      <c r="N695" s="214" t="s">
        <v>43</v>
      </c>
      <c r="O695" s="86"/>
      <c r="P695" s="215">
        <f>O695*H695</f>
        <v>0</v>
      </c>
      <c r="Q695" s="215">
        <v>0.0017099999999999999</v>
      </c>
      <c r="R695" s="215">
        <f>Q695*H695</f>
        <v>0.3586896</v>
      </c>
      <c r="S695" s="215">
        <v>0</v>
      </c>
      <c r="T695" s="216">
        <f>S695*H695</f>
        <v>0</v>
      </c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R695" s="217" t="s">
        <v>253</v>
      </c>
      <c r="AT695" s="217" t="s">
        <v>145</v>
      </c>
      <c r="AU695" s="217" t="s">
        <v>151</v>
      </c>
      <c r="AY695" s="19" t="s">
        <v>143</v>
      </c>
      <c r="BE695" s="218">
        <f>IF(N695="základní",J695,0)</f>
        <v>0</v>
      </c>
      <c r="BF695" s="218">
        <f>IF(N695="snížená",J695,0)</f>
        <v>0</v>
      </c>
      <c r="BG695" s="218">
        <f>IF(N695="zákl. přenesená",J695,0)</f>
        <v>0</v>
      </c>
      <c r="BH695" s="218">
        <f>IF(N695="sníž. přenesená",J695,0)</f>
        <v>0</v>
      </c>
      <c r="BI695" s="218">
        <f>IF(N695="nulová",J695,0)</f>
        <v>0</v>
      </c>
      <c r="BJ695" s="19" t="s">
        <v>151</v>
      </c>
      <c r="BK695" s="218">
        <f>ROUND(I695*H695,2)</f>
        <v>0</v>
      </c>
      <c r="BL695" s="19" t="s">
        <v>253</v>
      </c>
      <c r="BM695" s="217" t="s">
        <v>1029</v>
      </c>
    </row>
    <row r="696" s="2" customFormat="1">
      <c r="A696" s="40"/>
      <c r="B696" s="41"/>
      <c r="C696" s="42"/>
      <c r="D696" s="219" t="s">
        <v>153</v>
      </c>
      <c r="E696" s="42"/>
      <c r="F696" s="220" t="s">
        <v>1030</v>
      </c>
      <c r="G696" s="42"/>
      <c r="H696" s="42"/>
      <c r="I696" s="221"/>
      <c r="J696" s="42"/>
      <c r="K696" s="42"/>
      <c r="L696" s="46"/>
      <c r="M696" s="222"/>
      <c r="N696" s="223"/>
      <c r="O696" s="86"/>
      <c r="P696" s="86"/>
      <c r="Q696" s="86"/>
      <c r="R696" s="86"/>
      <c r="S696" s="86"/>
      <c r="T696" s="87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T696" s="19" t="s">
        <v>153</v>
      </c>
      <c r="AU696" s="19" t="s">
        <v>151</v>
      </c>
    </row>
    <row r="697" s="2" customFormat="1">
      <c r="A697" s="40"/>
      <c r="B697" s="41"/>
      <c r="C697" s="42"/>
      <c r="D697" s="226" t="s">
        <v>213</v>
      </c>
      <c r="E697" s="42"/>
      <c r="F697" s="257" t="s">
        <v>1017</v>
      </c>
      <c r="G697" s="42"/>
      <c r="H697" s="42"/>
      <c r="I697" s="221"/>
      <c r="J697" s="42"/>
      <c r="K697" s="42"/>
      <c r="L697" s="46"/>
      <c r="M697" s="222"/>
      <c r="N697" s="223"/>
      <c r="O697" s="86"/>
      <c r="P697" s="86"/>
      <c r="Q697" s="86"/>
      <c r="R697" s="86"/>
      <c r="S697" s="86"/>
      <c r="T697" s="87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  <c r="AE697" s="40"/>
      <c r="AT697" s="19" t="s">
        <v>213</v>
      </c>
      <c r="AU697" s="19" t="s">
        <v>151</v>
      </c>
    </row>
    <row r="698" s="13" customFormat="1">
      <c r="A698" s="13"/>
      <c r="B698" s="224"/>
      <c r="C698" s="225"/>
      <c r="D698" s="226" t="s">
        <v>155</v>
      </c>
      <c r="E698" s="227" t="s">
        <v>19</v>
      </c>
      <c r="F698" s="228" t="s">
        <v>1031</v>
      </c>
      <c r="G698" s="225"/>
      <c r="H698" s="227" t="s">
        <v>19</v>
      </c>
      <c r="I698" s="229"/>
      <c r="J698" s="225"/>
      <c r="K698" s="225"/>
      <c r="L698" s="230"/>
      <c r="M698" s="231"/>
      <c r="N698" s="232"/>
      <c r="O698" s="232"/>
      <c r="P698" s="232"/>
      <c r="Q698" s="232"/>
      <c r="R698" s="232"/>
      <c r="S698" s="232"/>
      <c r="T698" s="23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4" t="s">
        <v>155</v>
      </c>
      <c r="AU698" s="234" t="s">
        <v>151</v>
      </c>
      <c r="AV698" s="13" t="s">
        <v>79</v>
      </c>
      <c r="AW698" s="13" t="s">
        <v>33</v>
      </c>
      <c r="AX698" s="13" t="s">
        <v>71</v>
      </c>
      <c r="AY698" s="234" t="s">
        <v>143</v>
      </c>
    </row>
    <row r="699" s="14" customFormat="1">
      <c r="A699" s="14"/>
      <c r="B699" s="235"/>
      <c r="C699" s="236"/>
      <c r="D699" s="226" t="s">
        <v>155</v>
      </c>
      <c r="E699" s="237" t="s">
        <v>19</v>
      </c>
      <c r="F699" s="238" t="s">
        <v>1032</v>
      </c>
      <c r="G699" s="236"/>
      <c r="H699" s="239">
        <v>52.020000000000003</v>
      </c>
      <c r="I699" s="240"/>
      <c r="J699" s="236"/>
      <c r="K699" s="236"/>
      <c r="L699" s="241"/>
      <c r="M699" s="242"/>
      <c r="N699" s="243"/>
      <c r="O699" s="243"/>
      <c r="P699" s="243"/>
      <c r="Q699" s="243"/>
      <c r="R699" s="243"/>
      <c r="S699" s="243"/>
      <c r="T699" s="24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45" t="s">
        <v>155</v>
      </c>
      <c r="AU699" s="245" t="s">
        <v>151</v>
      </c>
      <c r="AV699" s="14" t="s">
        <v>151</v>
      </c>
      <c r="AW699" s="14" t="s">
        <v>33</v>
      </c>
      <c r="AX699" s="14" t="s">
        <v>71</v>
      </c>
      <c r="AY699" s="245" t="s">
        <v>143</v>
      </c>
    </row>
    <row r="700" s="13" customFormat="1">
      <c r="A700" s="13"/>
      <c r="B700" s="224"/>
      <c r="C700" s="225"/>
      <c r="D700" s="226" t="s">
        <v>155</v>
      </c>
      <c r="E700" s="227" t="s">
        <v>19</v>
      </c>
      <c r="F700" s="228" t="s">
        <v>1033</v>
      </c>
      <c r="G700" s="225"/>
      <c r="H700" s="227" t="s">
        <v>19</v>
      </c>
      <c r="I700" s="229"/>
      <c r="J700" s="225"/>
      <c r="K700" s="225"/>
      <c r="L700" s="230"/>
      <c r="M700" s="231"/>
      <c r="N700" s="232"/>
      <c r="O700" s="232"/>
      <c r="P700" s="232"/>
      <c r="Q700" s="232"/>
      <c r="R700" s="232"/>
      <c r="S700" s="232"/>
      <c r="T700" s="23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34" t="s">
        <v>155</v>
      </c>
      <c r="AU700" s="234" t="s">
        <v>151</v>
      </c>
      <c r="AV700" s="13" t="s">
        <v>79</v>
      </c>
      <c r="AW700" s="13" t="s">
        <v>33</v>
      </c>
      <c r="AX700" s="13" t="s">
        <v>71</v>
      </c>
      <c r="AY700" s="234" t="s">
        <v>143</v>
      </c>
    </row>
    <row r="701" s="14" customFormat="1">
      <c r="A701" s="14"/>
      <c r="B701" s="235"/>
      <c r="C701" s="236"/>
      <c r="D701" s="226" t="s">
        <v>155</v>
      </c>
      <c r="E701" s="237" t="s">
        <v>19</v>
      </c>
      <c r="F701" s="238" t="s">
        <v>1034</v>
      </c>
      <c r="G701" s="236"/>
      <c r="H701" s="239">
        <v>19.899999999999999</v>
      </c>
      <c r="I701" s="240"/>
      <c r="J701" s="236"/>
      <c r="K701" s="236"/>
      <c r="L701" s="241"/>
      <c r="M701" s="242"/>
      <c r="N701" s="243"/>
      <c r="O701" s="243"/>
      <c r="P701" s="243"/>
      <c r="Q701" s="243"/>
      <c r="R701" s="243"/>
      <c r="S701" s="243"/>
      <c r="T701" s="24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45" t="s">
        <v>155</v>
      </c>
      <c r="AU701" s="245" t="s">
        <v>151</v>
      </c>
      <c r="AV701" s="14" t="s">
        <v>151</v>
      </c>
      <c r="AW701" s="14" t="s">
        <v>33</v>
      </c>
      <c r="AX701" s="14" t="s">
        <v>71</v>
      </c>
      <c r="AY701" s="245" t="s">
        <v>143</v>
      </c>
    </row>
    <row r="702" s="13" customFormat="1">
      <c r="A702" s="13"/>
      <c r="B702" s="224"/>
      <c r="C702" s="225"/>
      <c r="D702" s="226" t="s">
        <v>155</v>
      </c>
      <c r="E702" s="227" t="s">
        <v>19</v>
      </c>
      <c r="F702" s="228" t="s">
        <v>1035</v>
      </c>
      <c r="G702" s="225"/>
      <c r="H702" s="227" t="s">
        <v>19</v>
      </c>
      <c r="I702" s="229"/>
      <c r="J702" s="225"/>
      <c r="K702" s="225"/>
      <c r="L702" s="230"/>
      <c r="M702" s="231"/>
      <c r="N702" s="232"/>
      <c r="O702" s="232"/>
      <c r="P702" s="232"/>
      <c r="Q702" s="232"/>
      <c r="R702" s="232"/>
      <c r="S702" s="232"/>
      <c r="T702" s="23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34" t="s">
        <v>155</v>
      </c>
      <c r="AU702" s="234" t="s">
        <v>151</v>
      </c>
      <c r="AV702" s="13" t="s">
        <v>79</v>
      </c>
      <c r="AW702" s="13" t="s">
        <v>33</v>
      </c>
      <c r="AX702" s="13" t="s">
        <v>71</v>
      </c>
      <c r="AY702" s="234" t="s">
        <v>143</v>
      </c>
    </row>
    <row r="703" s="14" customFormat="1">
      <c r="A703" s="14"/>
      <c r="B703" s="235"/>
      <c r="C703" s="236"/>
      <c r="D703" s="226" t="s">
        <v>155</v>
      </c>
      <c r="E703" s="237" t="s">
        <v>19</v>
      </c>
      <c r="F703" s="238" t="s">
        <v>1036</v>
      </c>
      <c r="G703" s="236"/>
      <c r="H703" s="239">
        <v>103.68000000000001</v>
      </c>
      <c r="I703" s="240"/>
      <c r="J703" s="236"/>
      <c r="K703" s="236"/>
      <c r="L703" s="241"/>
      <c r="M703" s="242"/>
      <c r="N703" s="243"/>
      <c r="O703" s="243"/>
      <c r="P703" s="243"/>
      <c r="Q703" s="243"/>
      <c r="R703" s="243"/>
      <c r="S703" s="243"/>
      <c r="T703" s="24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45" t="s">
        <v>155</v>
      </c>
      <c r="AU703" s="245" t="s">
        <v>151</v>
      </c>
      <c r="AV703" s="14" t="s">
        <v>151</v>
      </c>
      <c r="AW703" s="14" t="s">
        <v>33</v>
      </c>
      <c r="AX703" s="14" t="s">
        <v>71</v>
      </c>
      <c r="AY703" s="245" t="s">
        <v>143</v>
      </c>
    </row>
    <row r="704" s="13" customFormat="1">
      <c r="A704" s="13"/>
      <c r="B704" s="224"/>
      <c r="C704" s="225"/>
      <c r="D704" s="226" t="s">
        <v>155</v>
      </c>
      <c r="E704" s="227" t="s">
        <v>19</v>
      </c>
      <c r="F704" s="228" t="s">
        <v>1037</v>
      </c>
      <c r="G704" s="225"/>
      <c r="H704" s="227" t="s">
        <v>19</v>
      </c>
      <c r="I704" s="229"/>
      <c r="J704" s="225"/>
      <c r="K704" s="225"/>
      <c r="L704" s="230"/>
      <c r="M704" s="231"/>
      <c r="N704" s="232"/>
      <c r="O704" s="232"/>
      <c r="P704" s="232"/>
      <c r="Q704" s="232"/>
      <c r="R704" s="232"/>
      <c r="S704" s="232"/>
      <c r="T704" s="23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34" t="s">
        <v>155</v>
      </c>
      <c r="AU704" s="234" t="s">
        <v>151</v>
      </c>
      <c r="AV704" s="13" t="s">
        <v>79</v>
      </c>
      <c r="AW704" s="13" t="s">
        <v>33</v>
      </c>
      <c r="AX704" s="13" t="s">
        <v>71</v>
      </c>
      <c r="AY704" s="234" t="s">
        <v>143</v>
      </c>
    </row>
    <row r="705" s="14" customFormat="1">
      <c r="A705" s="14"/>
      <c r="B705" s="235"/>
      <c r="C705" s="236"/>
      <c r="D705" s="226" t="s">
        <v>155</v>
      </c>
      <c r="E705" s="237" t="s">
        <v>19</v>
      </c>
      <c r="F705" s="238" t="s">
        <v>1038</v>
      </c>
      <c r="G705" s="236"/>
      <c r="H705" s="239">
        <v>34.159999999999997</v>
      </c>
      <c r="I705" s="240"/>
      <c r="J705" s="236"/>
      <c r="K705" s="236"/>
      <c r="L705" s="241"/>
      <c r="M705" s="242"/>
      <c r="N705" s="243"/>
      <c r="O705" s="243"/>
      <c r="P705" s="243"/>
      <c r="Q705" s="243"/>
      <c r="R705" s="243"/>
      <c r="S705" s="243"/>
      <c r="T705" s="24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45" t="s">
        <v>155</v>
      </c>
      <c r="AU705" s="245" t="s">
        <v>151</v>
      </c>
      <c r="AV705" s="14" t="s">
        <v>151</v>
      </c>
      <c r="AW705" s="14" t="s">
        <v>33</v>
      </c>
      <c r="AX705" s="14" t="s">
        <v>71</v>
      </c>
      <c r="AY705" s="245" t="s">
        <v>143</v>
      </c>
    </row>
    <row r="706" s="15" customFormat="1">
      <c r="A706" s="15"/>
      <c r="B706" s="246"/>
      <c r="C706" s="247"/>
      <c r="D706" s="226" t="s">
        <v>155</v>
      </c>
      <c r="E706" s="248" t="s">
        <v>19</v>
      </c>
      <c r="F706" s="249" t="s">
        <v>171</v>
      </c>
      <c r="G706" s="247"/>
      <c r="H706" s="250">
        <v>209.75999999999999</v>
      </c>
      <c r="I706" s="251"/>
      <c r="J706" s="247"/>
      <c r="K706" s="247"/>
      <c r="L706" s="252"/>
      <c r="M706" s="253"/>
      <c r="N706" s="254"/>
      <c r="O706" s="254"/>
      <c r="P706" s="254"/>
      <c r="Q706" s="254"/>
      <c r="R706" s="254"/>
      <c r="S706" s="254"/>
      <c r="T706" s="25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T706" s="256" t="s">
        <v>155</v>
      </c>
      <c r="AU706" s="256" t="s">
        <v>151</v>
      </c>
      <c r="AV706" s="15" t="s">
        <v>150</v>
      </c>
      <c r="AW706" s="15" t="s">
        <v>33</v>
      </c>
      <c r="AX706" s="15" t="s">
        <v>79</v>
      </c>
      <c r="AY706" s="256" t="s">
        <v>143</v>
      </c>
    </row>
    <row r="707" s="2" customFormat="1" ht="33" customHeight="1">
      <c r="A707" s="40"/>
      <c r="B707" s="41"/>
      <c r="C707" s="206" t="s">
        <v>1039</v>
      </c>
      <c r="D707" s="206" t="s">
        <v>145</v>
      </c>
      <c r="E707" s="207" t="s">
        <v>1040</v>
      </c>
      <c r="F707" s="208" t="s">
        <v>1041</v>
      </c>
      <c r="G707" s="209" t="s">
        <v>174</v>
      </c>
      <c r="H707" s="210">
        <v>4.9100000000000001</v>
      </c>
      <c r="I707" s="211"/>
      <c r="J707" s="212">
        <f>ROUND(I707*H707,2)</f>
        <v>0</v>
      </c>
      <c r="K707" s="208" t="s">
        <v>149</v>
      </c>
      <c r="L707" s="46"/>
      <c r="M707" s="213" t="s">
        <v>19</v>
      </c>
      <c r="N707" s="214" t="s">
        <v>43</v>
      </c>
      <c r="O707" s="86"/>
      <c r="P707" s="215">
        <f>O707*H707</f>
        <v>0</v>
      </c>
      <c r="Q707" s="215">
        <v>0.0022799999999999999</v>
      </c>
      <c r="R707" s="215">
        <f>Q707*H707</f>
        <v>0.0111948</v>
      </c>
      <c r="S707" s="215">
        <v>0</v>
      </c>
      <c r="T707" s="216">
        <f>S707*H707</f>
        <v>0</v>
      </c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R707" s="217" t="s">
        <v>253</v>
      </c>
      <c r="AT707" s="217" t="s">
        <v>145</v>
      </c>
      <c r="AU707" s="217" t="s">
        <v>151</v>
      </c>
      <c r="AY707" s="19" t="s">
        <v>143</v>
      </c>
      <c r="BE707" s="218">
        <f>IF(N707="základní",J707,0)</f>
        <v>0</v>
      </c>
      <c r="BF707" s="218">
        <f>IF(N707="snížená",J707,0)</f>
        <v>0</v>
      </c>
      <c r="BG707" s="218">
        <f>IF(N707="zákl. přenesená",J707,0)</f>
        <v>0</v>
      </c>
      <c r="BH707" s="218">
        <f>IF(N707="sníž. přenesená",J707,0)</f>
        <v>0</v>
      </c>
      <c r="BI707" s="218">
        <f>IF(N707="nulová",J707,0)</f>
        <v>0</v>
      </c>
      <c r="BJ707" s="19" t="s">
        <v>151</v>
      </c>
      <c r="BK707" s="218">
        <f>ROUND(I707*H707,2)</f>
        <v>0</v>
      </c>
      <c r="BL707" s="19" t="s">
        <v>253</v>
      </c>
      <c r="BM707" s="217" t="s">
        <v>1042</v>
      </c>
    </row>
    <row r="708" s="2" customFormat="1">
      <c r="A708" s="40"/>
      <c r="B708" s="41"/>
      <c r="C708" s="42"/>
      <c r="D708" s="219" t="s">
        <v>153</v>
      </c>
      <c r="E708" s="42"/>
      <c r="F708" s="220" t="s">
        <v>1043</v>
      </c>
      <c r="G708" s="42"/>
      <c r="H708" s="42"/>
      <c r="I708" s="221"/>
      <c r="J708" s="42"/>
      <c r="K708" s="42"/>
      <c r="L708" s="46"/>
      <c r="M708" s="222"/>
      <c r="N708" s="223"/>
      <c r="O708" s="86"/>
      <c r="P708" s="86"/>
      <c r="Q708" s="86"/>
      <c r="R708" s="86"/>
      <c r="S708" s="86"/>
      <c r="T708" s="87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T708" s="19" t="s">
        <v>153</v>
      </c>
      <c r="AU708" s="19" t="s">
        <v>151</v>
      </c>
    </row>
    <row r="709" s="13" customFormat="1">
      <c r="A709" s="13"/>
      <c r="B709" s="224"/>
      <c r="C709" s="225"/>
      <c r="D709" s="226" t="s">
        <v>155</v>
      </c>
      <c r="E709" s="227" t="s">
        <v>19</v>
      </c>
      <c r="F709" s="228" t="s">
        <v>1044</v>
      </c>
      <c r="G709" s="225"/>
      <c r="H709" s="227" t="s">
        <v>19</v>
      </c>
      <c r="I709" s="229"/>
      <c r="J709" s="225"/>
      <c r="K709" s="225"/>
      <c r="L709" s="230"/>
      <c r="M709" s="231"/>
      <c r="N709" s="232"/>
      <c r="O709" s="232"/>
      <c r="P709" s="232"/>
      <c r="Q709" s="232"/>
      <c r="R709" s="232"/>
      <c r="S709" s="232"/>
      <c r="T709" s="23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4" t="s">
        <v>155</v>
      </c>
      <c r="AU709" s="234" t="s">
        <v>151</v>
      </c>
      <c r="AV709" s="13" t="s">
        <v>79</v>
      </c>
      <c r="AW709" s="13" t="s">
        <v>33</v>
      </c>
      <c r="AX709" s="13" t="s">
        <v>71</v>
      </c>
      <c r="AY709" s="234" t="s">
        <v>143</v>
      </c>
    </row>
    <row r="710" s="14" customFormat="1">
      <c r="A710" s="14"/>
      <c r="B710" s="235"/>
      <c r="C710" s="236"/>
      <c r="D710" s="226" t="s">
        <v>155</v>
      </c>
      <c r="E710" s="237" t="s">
        <v>19</v>
      </c>
      <c r="F710" s="238" t="s">
        <v>1045</v>
      </c>
      <c r="G710" s="236"/>
      <c r="H710" s="239">
        <v>4.9100000000000001</v>
      </c>
      <c r="I710" s="240"/>
      <c r="J710" s="236"/>
      <c r="K710" s="236"/>
      <c r="L710" s="241"/>
      <c r="M710" s="242"/>
      <c r="N710" s="243"/>
      <c r="O710" s="243"/>
      <c r="P710" s="243"/>
      <c r="Q710" s="243"/>
      <c r="R710" s="243"/>
      <c r="S710" s="243"/>
      <c r="T710" s="24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45" t="s">
        <v>155</v>
      </c>
      <c r="AU710" s="245" t="s">
        <v>151</v>
      </c>
      <c r="AV710" s="14" t="s">
        <v>151</v>
      </c>
      <c r="AW710" s="14" t="s">
        <v>33</v>
      </c>
      <c r="AX710" s="14" t="s">
        <v>79</v>
      </c>
      <c r="AY710" s="245" t="s">
        <v>143</v>
      </c>
    </row>
    <row r="711" s="2" customFormat="1" ht="33" customHeight="1">
      <c r="A711" s="40"/>
      <c r="B711" s="41"/>
      <c r="C711" s="206" t="s">
        <v>1046</v>
      </c>
      <c r="D711" s="206" t="s">
        <v>145</v>
      </c>
      <c r="E711" s="207" t="s">
        <v>1047</v>
      </c>
      <c r="F711" s="208" t="s">
        <v>1048</v>
      </c>
      <c r="G711" s="209" t="s">
        <v>174</v>
      </c>
      <c r="H711" s="210">
        <v>4</v>
      </c>
      <c r="I711" s="211"/>
      <c r="J711" s="212">
        <f>ROUND(I711*H711,2)</f>
        <v>0</v>
      </c>
      <c r="K711" s="208" t="s">
        <v>149</v>
      </c>
      <c r="L711" s="46"/>
      <c r="M711" s="213" t="s">
        <v>19</v>
      </c>
      <c r="N711" s="214" t="s">
        <v>43</v>
      </c>
      <c r="O711" s="86"/>
      <c r="P711" s="215">
        <f>O711*H711</f>
        <v>0</v>
      </c>
      <c r="Q711" s="215">
        <v>0.0016299999999999999</v>
      </c>
      <c r="R711" s="215">
        <f>Q711*H711</f>
        <v>0.0065199999999999998</v>
      </c>
      <c r="S711" s="215">
        <v>0</v>
      </c>
      <c r="T711" s="216">
        <f>S711*H711</f>
        <v>0</v>
      </c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R711" s="217" t="s">
        <v>253</v>
      </c>
      <c r="AT711" s="217" t="s">
        <v>145</v>
      </c>
      <c r="AU711" s="217" t="s">
        <v>151</v>
      </c>
      <c r="AY711" s="19" t="s">
        <v>143</v>
      </c>
      <c r="BE711" s="218">
        <f>IF(N711="základní",J711,0)</f>
        <v>0</v>
      </c>
      <c r="BF711" s="218">
        <f>IF(N711="snížená",J711,0)</f>
        <v>0</v>
      </c>
      <c r="BG711" s="218">
        <f>IF(N711="zákl. přenesená",J711,0)</f>
        <v>0</v>
      </c>
      <c r="BH711" s="218">
        <f>IF(N711="sníž. přenesená",J711,0)</f>
        <v>0</v>
      </c>
      <c r="BI711" s="218">
        <f>IF(N711="nulová",J711,0)</f>
        <v>0</v>
      </c>
      <c r="BJ711" s="19" t="s">
        <v>151</v>
      </c>
      <c r="BK711" s="218">
        <f>ROUND(I711*H711,2)</f>
        <v>0</v>
      </c>
      <c r="BL711" s="19" t="s">
        <v>253</v>
      </c>
      <c r="BM711" s="217" t="s">
        <v>1049</v>
      </c>
    </row>
    <row r="712" s="2" customFormat="1">
      <c r="A712" s="40"/>
      <c r="B712" s="41"/>
      <c r="C712" s="42"/>
      <c r="D712" s="219" t="s">
        <v>153</v>
      </c>
      <c r="E712" s="42"/>
      <c r="F712" s="220" t="s">
        <v>1050</v>
      </c>
      <c r="G712" s="42"/>
      <c r="H712" s="42"/>
      <c r="I712" s="221"/>
      <c r="J712" s="42"/>
      <c r="K712" s="42"/>
      <c r="L712" s="46"/>
      <c r="M712" s="222"/>
      <c r="N712" s="223"/>
      <c r="O712" s="86"/>
      <c r="P712" s="86"/>
      <c r="Q712" s="86"/>
      <c r="R712" s="86"/>
      <c r="S712" s="86"/>
      <c r="T712" s="87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T712" s="19" t="s">
        <v>153</v>
      </c>
      <c r="AU712" s="19" t="s">
        <v>151</v>
      </c>
    </row>
    <row r="713" s="13" customFormat="1">
      <c r="A713" s="13"/>
      <c r="B713" s="224"/>
      <c r="C713" s="225"/>
      <c r="D713" s="226" t="s">
        <v>155</v>
      </c>
      <c r="E713" s="227" t="s">
        <v>19</v>
      </c>
      <c r="F713" s="228" t="s">
        <v>1051</v>
      </c>
      <c r="G713" s="225"/>
      <c r="H713" s="227" t="s">
        <v>19</v>
      </c>
      <c r="I713" s="229"/>
      <c r="J713" s="225"/>
      <c r="K713" s="225"/>
      <c r="L713" s="230"/>
      <c r="M713" s="231"/>
      <c r="N713" s="232"/>
      <c r="O713" s="232"/>
      <c r="P713" s="232"/>
      <c r="Q713" s="232"/>
      <c r="R713" s="232"/>
      <c r="S713" s="232"/>
      <c r="T713" s="23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4" t="s">
        <v>155</v>
      </c>
      <c r="AU713" s="234" t="s">
        <v>151</v>
      </c>
      <c r="AV713" s="13" t="s">
        <v>79</v>
      </c>
      <c r="AW713" s="13" t="s">
        <v>33</v>
      </c>
      <c r="AX713" s="13" t="s">
        <v>71</v>
      </c>
      <c r="AY713" s="234" t="s">
        <v>143</v>
      </c>
    </row>
    <row r="714" s="14" customFormat="1">
      <c r="A714" s="14"/>
      <c r="B714" s="235"/>
      <c r="C714" s="236"/>
      <c r="D714" s="226" t="s">
        <v>155</v>
      </c>
      <c r="E714" s="237" t="s">
        <v>19</v>
      </c>
      <c r="F714" s="238" t="s">
        <v>150</v>
      </c>
      <c r="G714" s="236"/>
      <c r="H714" s="239">
        <v>4</v>
      </c>
      <c r="I714" s="240"/>
      <c r="J714" s="236"/>
      <c r="K714" s="236"/>
      <c r="L714" s="241"/>
      <c r="M714" s="242"/>
      <c r="N714" s="243"/>
      <c r="O714" s="243"/>
      <c r="P714" s="243"/>
      <c r="Q714" s="243"/>
      <c r="R714" s="243"/>
      <c r="S714" s="243"/>
      <c r="T714" s="24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45" t="s">
        <v>155</v>
      </c>
      <c r="AU714" s="245" t="s">
        <v>151</v>
      </c>
      <c r="AV714" s="14" t="s">
        <v>151</v>
      </c>
      <c r="AW714" s="14" t="s">
        <v>33</v>
      </c>
      <c r="AX714" s="14" t="s">
        <v>79</v>
      </c>
      <c r="AY714" s="245" t="s">
        <v>143</v>
      </c>
    </row>
    <row r="715" s="2" customFormat="1" ht="37.8" customHeight="1">
      <c r="A715" s="40"/>
      <c r="B715" s="41"/>
      <c r="C715" s="206" t="s">
        <v>1052</v>
      </c>
      <c r="D715" s="206" t="s">
        <v>145</v>
      </c>
      <c r="E715" s="207" t="s">
        <v>1053</v>
      </c>
      <c r="F715" s="208" t="s">
        <v>1054</v>
      </c>
      <c r="G715" s="209" t="s">
        <v>174</v>
      </c>
      <c r="H715" s="210">
        <v>2.5</v>
      </c>
      <c r="I715" s="211"/>
      <c r="J715" s="212">
        <f>ROUND(I715*H715,2)</f>
        <v>0</v>
      </c>
      <c r="K715" s="208" t="s">
        <v>149</v>
      </c>
      <c r="L715" s="46"/>
      <c r="M715" s="213" t="s">
        <v>19</v>
      </c>
      <c r="N715" s="214" t="s">
        <v>43</v>
      </c>
      <c r="O715" s="86"/>
      <c r="P715" s="215">
        <f>O715*H715</f>
        <v>0</v>
      </c>
      <c r="Q715" s="215">
        <v>0.00191</v>
      </c>
      <c r="R715" s="215">
        <f>Q715*H715</f>
        <v>0.0047749999999999997</v>
      </c>
      <c r="S715" s="215">
        <v>0</v>
      </c>
      <c r="T715" s="216">
        <f>S715*H715</f>
        <v>0</v>
      </c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R715" s="217" t="s">
        <v>253</v>
      </c>
      <c r="AT715" s="217" t="s">
        <v>145</v>
      </c>
      <c r="AU715" s="217" t="s">
        <v>151</v>
      </c>
      <c r="AY715" s="19" t="s">
        <v>143</v>
      </c>
      <c r="BE715" s="218">
        <f>IF(N715="základní",J715,0)</f>
        <v>0</v>
      </c>
      <c r="BF715" s="218">
        <f>IF(N715="snížená",J715,0)</f>
        <v>0</v>
      </c>
      <c r="BG715" s="218">
        <f>IF(N715="zákl. přenesená",J715,0)</f>
        <v>0</v>
      </c>
      <c r="BH715" s="218">
        <f>IF(N715="sníž. přenesená",J715,0)</f>
        <v>0</v>
      </c>
      <c r="BI715" s="218">
        <f>IF(N715="nulová",J715,0)</f>
        <v>0</v>
      </c>
      <c r="BJ715" s="19" t="s">
        <v>151</v>
      </c>
      <c r="BK715" s="218">
        <f>ROUND(I715*H715,2)</f>
        <v>0</v>
      </c>
      <c r="BL715" s="19" t="s">
        <v>253</v>
      </c>
      <c r="BM715" s="217" t="s">
        <v>1055</v>
      </c>
    </row>
    <row r="716" s="2" customFormat="1">
      <c r="A716" s="40"/>
      <c r="B716" s="41"/>
      <c r="C716" s="42"/>
      <c r="D716" s="219" t="s">
        <v>153</v>
      </c>
      <c r="E716" s="42"/>
      <c r="F716" s="220" t="s">
        <v>1056</v>
      </c>
      <c r="G716" s="42"/>
      <c r="H716" s="42"/>
      <c r="I716" s="221"/>
      <c r="J716" s="42"/>
      <c r="K716" s="42"/>
      <c r="L716" s="46"/>
      <c r="M716" s="222"/>
      <c r="N716" s="223"/>
      <c r="O716" s="86"/>
      <c r="P716" s="86"/>
      <c r="Q716" s="86"/>
      <c r="R716" s="86"/>
      <c r="S716" s="86"/>
      <c r="T716" s="87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T716" s="19" t="s">
        <v>153</v>
      </c>
      <c r="AU716" s="19" t="s">
        <v>151</v>
      </c>
    </row>
    <row r="717" s="13" customFormat="1">
      <c r="A717" s="13"/>
      <c r="B717" s="224"/>
      <c r="C717" s="225"/>
      <c r="D717" s="226" t="s">
        <v>155</v>
      </c>
      <c r="E717" s="227" t="s">
        <v>19</v>
      </c>
      <c r="F717" s="228" t="s">
        <v>1057</v>
      </c>
      <c r="G717" s="225"/>
      <c r="H717" s="227" t="s">
        <v>19</v>
      </c>
      <c r="I717" s="229"/>
      <c r="J717" s="225"/>
      <c r="K717" s="225"/>
      <c r="L717" s="230"/>
      <c r="M717" s="231"/>
      <c r="N717" s="232"/>
      <c r="O717" s="232"/>
      <c r="P717" s="232"/>
      <c r="Q717" s="232"/>
      <c r="R717" s="232"/>
      <c r="S717" s="232"/>
      <c r="T717" s="23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34" t="s">
        <v>155</v>
      </c>
      <c r="AU717" s="234" t="s">
        <v>151</v>
      </c>
      <c r="AV717" s="13" t="s">
        <v>79</v>
      </c>
      <c r="AW717" s="13" t="s">
        <v>33</v>
      </c>
      <c r="AX717" s="13" t="s">
        <v>71</v>
      </c>
      <c r="AY717" s="234" t="s">
        <v>143</v>
      </c>
    </row>
    <row r="718" s="14" customFormat="1">
      <c r="A718" s="14"/>
      <c r="B718" s="235"/>
      <c r="C718" s="236"/>
      <c r="D718" s="226" t="s">
        <v>155</v>
      </c>
      <c r="E718" s="237" t="s">
        <v>19</v>
      </c>
      <c r="F718" s="238" t="s">
        <v>1058</v>
      </c>
      <c r="G718" s="236"/>
      <c r="H718" s="239">
        <v>2.5</v>
      </c>
      <c r="I718" s="240"/>
      <c r="J718" s="236"/>
      <c r="K718" s="236"/>
      <c r="L718" s="241"/>
      <c r="M718" s="242"/>
      <c r="N718" s="243"/>
      <c r="O718" s="243"/>
      <c r="P718" s="243"/>
      <c r="Q718" s="243"/>
      <c r="R718" s="243"/>
      <c r="S718" s="243"/>
      <c r="T718" s="24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5" t="s">
        <v>155</v>
      </c>
      <c r="AU718" s="245" t="s">
        <v>151</v>
      </c>
      <c r="AV718" s="14" t="s">
        <v>151</v>
      </c>
      <c r="AW718" s="14" t="s">
        <v>33</v>
      </c>
      <c r="AX718" s="14" t="s">
        <v>79</v>
      </c>
      <c r="AY718" s="245" t="s">
        <v>143</v>
      </c>
    </row>
    <row r="719" s="2" customFormat="1" ht="49.05" customHeight="1">
      <c r="A719" s="40"/>
      <c r="B719" s="41"/>
      <c r="C719" s="206" t="s">
        <v>1059</v>
      </c>
      <c r="D719" s="206" t="s">
        <v>145</v>
      </c>
      <c r="E719" s="207" t="s">
        <v>1060</v>
      </c>
      <c r="F719" s="208" t="s">
        <v>1061</v>
      </c>
      <c r="G719" s="209" t="s">
        <v>220</v>
      </c>
      <c r="H719" s="210">
        <v>4.0430000000000001</v>
      </c>
      <c r="I719" s="211"/>
      <c r="J719" s="212">
        <f>ROUND(I719*H719,2)</f>
        <v>0</v>
      </c>
      <c r="K719" s="208" t="s">
        <v>149</v>
      </c>
      <c r="L719" s="46"/>
      <c r="M719" s="213" t="s">
        <v>19</v>
      </c>
      <c r="N719" s="214" t="s">
        <v>43</v>
      </c>
      <c r="O719" s="86"/>
      <c r="P719" s="215">
        <f>O719*H719</f>
        <v>0</v>
      </c>
      <c r="Q719" s="215">
        <v>0</v>
      </c>
      <c r="R719" s="215">
        <f>Q719*H719</f>
        <v>0</v>
      </c>
      <c r="S719" s="215">
        <v>0</v>
      </c>
      <c r="T719" s="216">
        <f>S719*H719</f>
        <v>0</v>
      </c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R719" s="217" t="s">
        <v>253</v>
      </c>
      <c r="AT719" s="217" t="s">
        <v>145</v>
      </c>
      <c r="AU719" s="217" t="s">
        <v>151</v>
      </c>
      <c r="AY719" s="19" t="s">
        <v>143</v>
      </c>
      <c r="BE719" s="218">
        <f>IF(N719="základní",J719,0)</f>
        <v>0</v>
      </c>
      <c r="BF719" s="218">
        <f>IF(N719="snížená",J719,0)</f>
        <v>0</v>
      </c>
      <c r="BG719" s="218">
        <f>IF(N719="zákl. přenesená",J719,0)</f>
        <v>0</v>
      </c>
      <c r="BH719" s="218">
        <f>IF(N719="sníž. přenesená",J719,0)</f>
        <v>0</v>
      </c>
      <c r="BI719" s="218">
        <f>IF(N719="nulová",J719,0)</f>
        <v>0</v>
      </c>
      <c r="BJ719" s="19" t="s">
        <v>151</v>
      </c>
      <c r="BK719" s="218">
        <f>ROUND(I719*H719,2)</f>
        <v>0</v>
      </c>
      <c r="BL719" s="19" t="s">
        <v>253</v>
      </c>
      <c r="BM719" s="217" t="s">
        <v>1062</v>
      </c>
    </row>
    <row r="720" s="2" customFormat="1">
      <c r="A720" s="40"/>
      <c r="B720" s="41"/>
      <c r="C720" s="42"/>
      <c r="D720" s="219" t="s">
        <v>153</v>
      </c>
      <c r="E720" s="42"/>
      <c r="F720" s="220" t="s">
        <v>1063</v>
      </c>
      <c r="G720" s="42"/>
      <c r="H720" s="42"/>
      <c r="I720" s="221"/>
      <c r="J720" s="42"/>
      <c r="K720" s="42"/>
      <c r="L720" s="46"/>
      <c r="M720" s="222"/>
      <c r="N720" s="223"/>
      <c r="O720" s="86"/>
      <c r="P720" s="86"/>
      <c r="Q720" s="86"/>
      <c r="R720" s="86"/>
      <c r="S720" s="86"/>
      <c r="T720" s="87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T720" s="19" t="s">
        <v>153</v>
      </c>
      <c r="AU720" s="19" t="s">
        <v>151</v>
      </c>
    </row>
    <row r="721" s="12" customFormat="1" ht="20.88" customHeight="1">
      <c r="A721" s="12"/>
      <c r="B721" s="190"/>
      <c r="C721" s="191"/>
      <c r="D721" s="192" t="s">
        <v>70</v>
      </c>
      <c r="E721" s="204" t="s">
        <v>1064</v>
      </c>
      <c r="F721" s="204" t="s">
        <v>1065</v>
      </c>
      <c r="G721" s="191"/>
      <c r="H721" s="191"/>
      <c r="I721" s="194"/>
      <c r="J721" s="205">
        <f>BK721</f>
        <v>0</v>
      </c>
      <c r="K721" s="191"/>
      <c r="L721" s="196"/>
      <c r="M721" s="197"/>
      <c r="N721" s="198"/>
      <c r="O721" s="198"/>
      <c r="P721" s="199">
        <f>SUM(P722:P746)</f>
        <v>0</v>
      </c>
      <c r="Q721" s="198"/>
      <c r="R721" s="199">
        <f>SUM(R722:R746)</f>
        <v>2.3706200000000002</v>
      </c>
      <c r="S721" s="198"/>
      <c r="T721" s="200">
        <f>SUM(T722:T746)</f>
        <v>0.17500000000000002</v>
      </c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R721" s="201" t="s">
        <v>151</v>
      </c>
      <c r="AT721" s="202" t="s">
        <v>70</v>
      </c>
      <c r="AU721" s="202" t="s">
        <v>151</v>
      </c>
      <c r="AY721" s="201" t="s">
        <v>143</v>
      </c>
      <c r="BK721" s="203">
        <f>SUM(BK722:BK746)</f>
        <v>0</v>
      </c>
    </row>
    <row r="722" s="2" customFormat="1" ht="37.8" customHeight="1">
      <c r="A722" s="40"/>
      <c r="B722" s="41"/>
      <c r="C722" s="206" t="s">
        <v>1066</v>
      </c>
      <c r="D722" s="206" t="s">
        <v>145</v>
      </c>
      <c r="E722" s="207" t="s">
        <v>1067</v>
      </c>
      <c r="F722" s="208" t="s">
        <v>1068</v>
      </c>
      <c r="G722" s="209" t="s">
        <v>250</v>
      </c>
      <c r="H722" s="210">
        <v>35</v>
      </c>
      <c r="I722" s="211"/>
      <c r="J722" s="212">
        <f>ROUND(I722*H722,2)</f>
        <v>0</v>
      </c>
      <c r="K722" s="208" t="s">
        <v>149</v>
      </c>
      <c r="L722" s="46"/>
      <c r="M722" s="213" t="s">
        <v>19</v>
      </c>
      <c r="N722" s="214" t="s">
        <v>43</v>
      </c>
      <c r="O722" s="86"/>
      <c r="P722" s="215">
        <f>O722*H722</f>
        <v>0</v>
      </c>
      <c r="Q722" s="215">
        <v>0</v>
      </c>
      <c r="R722" s="215">
        <f>Q722*H722</f>
        <v>0</v>
      </c>
      <c r="S722" s="215">
        <v>0.0050000000000000001</v>
      </c>
      <c r="T722" s="216">
        <f>S722*H722</f>
        <v>0.17500000000000002</v>
      </c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R722" s="217" t="s">
        <v>253</v>
      </c>
      <c r="AT722" s="217" t="s">
        <v>145</v>
      </c>
      <c r="AU722" s="217" t="s">
        <v>163</v>
      </c>
      <c r="AY722" s="19" t="s">
        <v>143</v>
      </c>
      <c r="BE722" s="218">
        <f>IF(N722="základní",J722,0)</f>
        <v>0</v>
      </c>
      <c r="BF722" s="218">
        <f>IF(N722="snížená",J722,0)</f>
        <v>0</v>
      </c>
      <c r="BG722" s="218">
        <f>IF(N722="zákl. přenesená",J722,0)</f>
        <v>0</v>
      </c>
      <c r="BH722" s="218">
        <f>IF(N722="sníž. přenesená",J722,0)</f>
        <v>0</v>
      </c>
      <c r="BI722" s="218">
        <f>IF(N722="nulová",J722,0)</f>
        <v>0</v>
      </c>
      <c r="BJ722" s="19" t="s">
        <v>151</v>
      </c>
      <c r="BK722" s="218">
        <f>ROUND(I722*H722,2)</f>
        <v>0</v>
      </c>
      <c r="BL722" s="19" t="s">
        <v>253</v>
      </c>
      <c r="BM722" s="217" t="s">
        <v>1069</v>
      </c>
    </row>
    <row r="723" s="2" customFormat="1">
      <c r="A723" s="40"/>
      <c r="B723" s="41"/>
      <c r="C723" s="42"/>
      <c r="D723" s="219" t="s">
        <v>153</v>
      </c>
      <c r="E723" s="42"/>
      <c r="F723" s="220" t="s">
        <v>1070</v>
      </c>
      <c r="G723" s="42"/>
      <c r="H723" s="42"/>
      <c r="I723" s="221"/>
      <c r="J723" s="42"/>
      <c r="K723" s="42"/>
      <c r="L723" s="46"/>
      <c r="M723" s="222"/>
      <c r="N723" s="223"/>
      <c r="O723" s="86"/>
      <c r="P723" s="86"/>
      <c r="Q723" s="86"/>
      <c r="R723" s="86"/>
      <c r="S723" s="86"/>
      <c r="T723" s="87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T723" s="19" t="s">
        <v>153</v>
      </c>
      <c r="AU723" s="19" t="s">
        <v>163</v>
      </c>
    </row>
    <row r="724" s="13" customFormat="1">
      <c r="A724" s="13"/>
      <c r="B724" s="224"/>
      <c r="C724" s="225"/>
      <c r="D724" s="226" t="s">
        <v>155</v>
      </c>
      <c r="E724" s="227" t="s">
        <v>19</v>
      </c>
      <c r="F724" s="228" t="s">
        <v>1071</v>
      </c>
      <c r="G724" s="225"/>
      <c r="H724" s="227" t="s">
        <v>19</v>
      </c>
      <c r="I724" s="229"/>
      <c r="J724" s="225"/>
      <c r="K724" s="225"/>
      <c r="L724" s="230"/>
      <c r="M724" s="231"/>
      <c r="N724" s="232"/>
      <c r="O724" s="232"/>
      <c r="P724" s="232"/>
      <c r="Q724" s="232"/>
      <c r="R724" s="232"/>
      <c r="S724" s="232"/>
      <c r="T724" s="23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4" t="s">
        <v>155</v>
      </c>
      <c r="AU724" s="234" t="s">
        <v>163</v>
      </c>
      <c r="AV724" s="13" t="s">
        <v>79</v>
      </c>
      <c r="AW724" s="13" t="s">
        <v>33</v>
      </c>
      <c r="AX724" s="13" t="s">
        <v>71</v>
      </c>
      <c r="AY724" s="234" t="s">
        <v>143</v>
      </c>
    </row>
    <row r="725" s="14" customFormat="1">
      <c r="A725" s="14"/>
      <c r="B725" s="235"/>
      <c r="C725" s="236"/>
      <c r="D725" s="226" t="s">
        <v>155</v>
      </c>
      <c r="E725" s="237" t="s">
        <v>19</v>
      </c>
      <c r="F725" s="238" t="s">
        <v>1072</v>
      </c>
      <c r="G725" s="236"/>
      <c r="H725" s="239">
        <v>35</v>
      </c>
      <c r="I725" s="240"/>
      <c r="J725" s="236"/>
      <c r="K725" s="236"/>
      <c r="L725" s="241"/>
      <c r="M725" s="242"/>
      <c r="N725" s="243"/>
      <c r="O725" s="243"/>
      <c r="P725" s="243"/>
      <c r="Q725" s="243"/>
      <c r="R725" s="243"/>
      <c r="S725" s="243"/>
      <c r="T725" s="24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5" t="s">
        <v>155</v>
      </c>
      <c r="AU725" s="245" t="s">
        <v>163</v>
      </c>
      <c r="AV725" s="14" t="s">
        <v>151</v>
      </c>
      <c r="AW725" s="14" t="s">
        <v>33</v>
      </c>
      <c r="AX725" s="14" t="s">
        <v>79</v>
      </c>
      <c r="AY725" s="245" t="s">
        <v>143</v>
      </c>
    </row>
    <row r="726" s="2" customFormat="1" ht="37.8" customHeight="1">
      <c r="A726" s="40"/>
      <c r="B726" s="41"/>
      <c r="C726" s="206" t="s">
        <v>1073</v>
      </c>
      <c r="D726" s="206" t="s">
        <v>145</v>
      </c>
      <c r="E726" s="207" t="s">
        <v>1074</v>
      </c>
      <c r="F726" s="208" t="s">
        <v>1075</v>
      </c>
      <c r="G726" s="209" t="s">
        <v>250</v>
      </c>
      <c r="H726" s="210">
        <v>35</v>
      </c>
      <c r="I726" s="211"/>
      <c r="J726" s="212">
        <f>ROUND(I726*H726,2)</f>
        <v>0</v>
      </c>
      <c r="K726" s="208" t="s">
        <v>149</v>
      </c>
      <c r="L726" s="46"/>
      <c r="M726" s="213" t="s">
        <v>19</v>
      </c>
      <c r="N726" s="214" t="s">
        <v>43</v>
      </c>
      <c r="O726" s="86"/>
      <c r="P726" s="215">
        <f>O726*H726</f>
        <v>0</v>
      </c>
      <c r="Q726" s="215">
        <v>0.00025999999999999998</v>
      </c>
      <c r="R726" s="215">
        <f>Q726*H726</f>
        <v>0.0090999999999999987</v>
      </c>
      <c r="S726" s="215">
        <v>0</v>
      </c>
      <c r="T726" s="216">
        <f>S726*H726</f>
        <v>0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17" t="s">
        <v>253</v>
      </c>
      <c r="AT726" s="217" t="s">
        <v>145</v>
      </c>
      <c r="AU726" s="217" t="s">
        <v>163</v>
      </c>
      <c r="AY726" s="19" t="s">
        <v>143</v>
      </c>
      <c r="BE726" s="218">
        <f>IF(N726="základní",J726,0)</f>
        <v>0</v>
      </c>
      <c r="BF726" s="218">
        <f>IF(N726="snížená",J726,0)</f>
        <v>0</v>
      </c>
      <c r="BG726" s="218">
        <f>IF(N726="zákl. přenesená",J726,0)</f>
        <v>0</v>
      </c>
      <c r="BH726" s="218">
        <f>IF(N726="sníž. přenesená",J726,0)</f>
        <v>0</v>
      </c>
      <c r="BI726" s="218">
        <f>IF(N726="nulová",J726,0)</f>
        <v>0</v>
      </c>
      <c r="BJ726" s="19" t="s">
        <v>151</v>
      </c>
      <c r="BK726" s="218">
        <f>ROUND(I726*H726,2)</f>
        <v>0</v>
      </c>
      <c r="BL726" s="19" t="s">
        <v>253</v>
      </c>
      <c r="BM726" s="217" t="s">
        <v>1076</v>
      </c>
    </row>
    <row r="727" s="2" customFormat="1">
      <c r="A727" s="40"/>
      <c r="B727" s="41"/>
      <c r="C727" s="42"/>
      <c r="D727" s="219" t="s">
        <v>153</v>
      </c>
      <c r="E727" s="42"/>
      <c r="F727" s="220" t="s">
        <v>1077</v>
      </c>
      <c r="G727" s="42"/>
      <c r="H727" s="42"/>
      <c r="I727" s="221"/>
      <c r="J727" s="42"/>
      <c r="K727" s="42"/>
      <c r="L727" s="46"/>
      <c r="M727" s="222"/>
      <c r="N727" s="223"/>
      <c r="O727" s="86"/>
      <c r="P727" s="86"/>
      <c r="Q727" s="86"/>
      <c r="R727" s="86"/>
      <c r="S727" s="86"/>
      <c r="T727" s="87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T727" s="19" t="s">
        <v>153</v>
      </c>
      <c r="AU727" s="19" t="s">
        <v>163</v>
      </c>
    </row>
    <row r="728" s="13" customFormat="1">
      <c r="A728" s="13"/>
      <c r="B728" s="224"/>
      <c r="C728" s="225"/>
      <c r="D728" s="226" t="s">
        <v>155</v>
      </c>
      <c r="E728" s="227" t="s">
        <v>19</v>
      </c>
      <c r="F728" s="228" t="s">
        <v>1078</v>
      </c>
      <c r="G728" s="225"/>
      <c r="H728" s="227" t="s">
        <v>19</v>
      </c>
      <c r="I728" s="229"/>
      <c r="J728" s="225"/>
      <c r="K728" s="225"/>
      <c r="L728" s="230"/>
      <c r="M728" s="231"/>
      <c r="N728" s="232"/>
      <c r="O728" s="232"/>
      <c r="P728" s="232"/>
      <c r="Q728" s="232"/>
      <c r="R728" s="232"/>
      <c r="S728" s="232"/>
      <c r="T728" s="23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34" t="s">
        <v>155</v>
      </c>
      <c r="AU728" s="234" t="s">
        <v>163</v>
      </c>
      <c r="AV728" s="13" t="s">
        <v>79</v>
      </c>
      <c r="AW728" s="13" t="s">
        <v>33</v>
      </c>
      <c r="AX728" s="13" t="s">
        <v>71</v>
      </c>
      <c r="AY728" s="234" t="s">
        <v>143</v>
      </c>
    </row>
    <row r="729" s="14" customFormat="1">
      <c r="A729" s="14"/>
      <c r="B729" s="235"/>
      <c r="C729" s="236"/>
      <c r="D729" s="226" t="s">
        <v>155</v>
      </c>
      <c r="E729" s="237" t="s">
        <v>19</v>
      </c>
      <c r="F729" s="238" t="s">
        <v>1072</v>
      </c>
      <c r="G729" s="236"/>
      <c r="H729" s="239">
        <v>35</v>
      </c>
      <c r="I729" s="240"/>
      <c r="J729" s="236"/>
      <c r="K729" s="236"/>
      <c r="L729" s="241"/>
      <c r="M729" s="242"/>
      <c r="N729" s="243"/>
      <c r="O729" s="243"/>
      <c r="P729" s="243"/>
      <c r="Q729" s="243"/>
      <c r="R729" s="243"/>
      <c r="S729" s="243"/>
      <c r="T729" s="24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5" t="s">
        <v>155</v>
      </c>
      <c r="AU729" s="245" t="s">
        <v>163</v>
      </c>
      <c r="AV729" s="14" t="s">
        <v>151</v>
      </c>
      <c r="AW729" s="14" t="s">
        <v>33</v>
      </c>
      <c r="AX729" s="14" t="s">
        <v>79</v>
      </c>
      <c r="AY729" s="245" t="s">
        <v>143</v>
      </c>
    </row>
    <row r="730" s="2" customFormat="1" ht="16.5" customHeight="1">
      <c r="A730" s="40"/>
      <c r="B730" s="41"/>
      <c r="C730" s="258" t="s">
        <v>1079</v>
      </c>
      <c r="D730" s="258" t="s">
        <v>217</v>
      </c>
      <c r="E730" s="259" t="s">
        <v>1080</v>
      </c>
      <c r="F730" s="260" t="s">
        <v>1081</v>
      </c>
      <c r="G730" s="261" t="s">
        <v>148</v>
      </c>
      <c r="H730" s="262">
        <v>77</v>
      </c>
      <c r="I730" s="263"/>
      <c r="J730" s="264">
        <f>ROUND(I730*H730,2)</f>
        <v>0</v>
      </c>
      <c r="K730" s="260" t="s">
        <v>149</v>
      </c>
      <c r="L730" s="265"/>
      <c r="M730" s="266" t="s">
        <v>19</v>
      </c>
      <c r="N730" s="267" t="s">
        <v>43</v>
      </c>
      <c r="O730" s="86"/>
      <c r="P730" s="215">
        <f>O730*H730</f>
        <v>0</v>
      </c>
      <c r="Q730" s="215">
        <v>0.030159999999999999</v>
      </c>
      <c r="R730" s="215">
        <f>Q730*H730</f>
        <v>2.3223199999999999</v>
      </c>
      <c r="S730" s="215">
        <v>0</v>
      </c>
      <c r="T730" s="216">
        <f>S730*H730</f>
        <v>0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17" t="s">
        <v>363</v>
      </c>
      <c r="AT730" s="217" t="s">
        <v>217</v>
      </c>
      <c r="AU730" s="217" t="s">
        <v>163</v>
      </c>
      <c r="AY730" s="19" t="s">
        <v>143</v>
      </c>
      <c r="BE730" s="218">
        <f>IF(N730="základní",J730,0)</f>
        <v>0</v>
      </c>
      <c r="BF730" s="218">
        <f>IF(N730="snížená",J730,0)</f>
        <v>0</v>
      </c>
      <c r="BG730" s="218">
        <f>IF(N730="zákl. přenesená",J730,0)</f>
        <v>0</v>
      </c>
      <c r="BH730" s="218">
        <f>IF(N730="sníž. přenesená",J730,0)</f>
        <v>0</v>
      </c>
      <c r="BI730" s="218">
        <f>IF(N730="nulová",J730,0)</f>
        <v>0</v>
      </c>
      <c r="BJ730" s="19" t="s">
        <v>151</v>
      </c>
      <c r="BK730" s="218">
        <f>ROUND(I730*H730,2)</f>
        <v>0</v>
      </c>
      <c r="BL730" s="19" t="s">
        <v>253</v>
      </c>
      <c r="BM730" s="217" t="s">
        <v>1082</v>
      </c>
    </row>
    <row r="731" s="13" customFormat="1">
      <c r="A731" s="13"/>
      <c r="B731" s="224"/>
      <c r="C731" s="225"/>
      <c r="D731" s="226" t="s">
        <v>155</v>
      </c>
      <c r="E731" s="227" t="s">
        <v>19</v>
      </c>
      <c r="F731" s="228" t="s">
        <v>1083</v>
      </c>
      <c r="G731" s="225"/>
      <c r="H731" s="227" t="s">
        <v>19</v>
      </c>
      <c r="I731" s="229"/>
      <c r="J731" s="225"/>
      <c r="K731" s="225"/>
      <c r="L731" s="230"/>
      <c r="M731" s="231"/>
      <c r="N731" s="232"/>
      <c r="O731" s="232"/>
      <c r="P731" s="232"/>
      <c r="Q731" s="232"/>
      <c r="R731" s="232"/>
      <c r="S731" s="232"/>
      <c r="T731" s="23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T731" s="234" t="s">
        <v>155</v>
      </c>
      <c r="AU731" s="234" t="s">
        <v>163</v>
      </c>
      <c r="AV731" s="13" t="s">
        <v>79</v>
      </c>
      <c r="AW731" s="13" t="s">
        <v>33</v>
      </c>
      <c r="AX731" s="13" t="s">
        <v>71</v>
      </c>
      <c r="AY731" s="234" t="s">
        <v>143</v>
      </c>
    </row>
    <row r="732" s="14" customFormat="1">
      <c r="A732" s="14"/>
      <c r="B732" s="235"/>
      <c r="C732" s="236"/>
      <c r="D732" s="226" t="s">
        <v>155</v>
      </c>
      <c r="E732" s="237" t="s">
        <v>19</v>
      </c>
      <c r="F732" s="238" t="s">
        <v>1084</v>
      </c>
      <c r="G732" s="236"/>
      <c r="H732" s="239">
        <v>15.4</v>
      </c>
      <c r="I732" s="240"/>
      <c r="J732" s="236"/>
      <c r="K732" s="236"/>
      <c r="L732" s="241"/>
      <c r="M732" s="242"/>
      <c r="N732" s="243"/>
      <c r="O732" s="243"/>
      <c r="P732" s="243"/>
      <c r="Q732" s="243"/>
      <c r="R732" s="243"/>
      <c r="S732" s="243"/>
      <c r="T732" s="24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45" t="s">
        <v>155</v>
      </c>
      <c r="AU732" s="245" t="s">
        <v>163</v>
      </c>
      <c r="AV732" s="14" t="s">
        <v>151</v>
      </c>
      <c r="AW732" s="14" t="s">
        <v>33</v>
      </c>
      <c r="AX732" s="14" t="s">
        <v>71</v>
      </c>
      <c r="AY732" s="245" t="s">
        <v>143</v>
      </c>
    </row>
    <row r="733" s="13" customFormat="1">
      <c r="A733" s="13"/>
      <c r="B733" s="224"/>
      <c r="C733" s="225"/>
      <c r="D733" s="226" t="s">
        <v>155</v>
      </c>
      <c r="E733" s="227" t="s">
        <v>19</v>
      </c>
      <c r="F733" s="228" t="s">
        <v>1085</v>
      </c>
      <c r="G733" s="225"/>
      <c r="H733" s="227" t="s">
        <v>19</v>
      </c>
      <c r="I733" s="229"/>
      <c r="J733" s="225"/>
      <c r="K733" s="225"/>
      <c r="L733" s="230"/>
      <c r="M733" s="231"/>
      <c r="N733" s="232"/>
      <c r="O733" s="232"/>
      <c r="P733" s="232"/>
      <c r="Q733" s="232"/>
      <c r="R733" s="232"/>
      <c r="S733" s="232"/>
      <c r="T733" s="23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T733" s="234" t="s">
        <v>155</v>
      </c>
      <c r="AU733" s="234" t="s">
        <v>163</v>
      </c>
      <c r="AV733" s="13" t="s">
        <v>79</v>
      </c>
      <c r="AW733" s="13" t="s">
        <v>33</v>
      </c>
      <c r="AX733" s="13" t="s">
        <v>71</v>
      </c>
      <c r="AY733" s="234" t="s">
        <v>143</v>
      </c>
    </row>
    <row r="734" s="14" customFormat="1">
      <c r="A734" s="14"/>
      <c r="B734" s="235"/>
      <c r="C734" s="236"/>
      <c r="D734" s="226" t="s">
        <v>155</v>
      </c>
      <c r="E734" s="237" t="s">
        <v>19</v>
      </c>
      <c r="F734" s="238" t="s">
        <v>1086</v>
      </c>
      <c r="G734" s="236"/>
      <c r="H734" s="239">
        <v>61.600000000000001</v>
      </c>
      <c r="I734" s="240"/>
      <c r="J734" s="236"/>
      <c r="K734" s="236"/>
      <c r="L734" s="241"/>
      <c r="M734" s="242"/>
      <c r="N734" s="243"/>
      <c r="O734" s="243"/>
      <c r="P734" s="243"/>
      <c r="Q734" s="243"/>
      <c r="R734" s="243"/>
      <c r="S734" s="243"/>
      <c r="T734" s="24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45" t="s">
        <v>155</v>
      </c>
      <c r="AU734" s="245" t="s">
        <v>163</v>
      </c>
      <c r="AV734" s="14" t="s">
        <v>151</v>
      </c>
      <c r="AW734" s="14" t="s">
        <v>33</v>
      </c>
      <c r="AX734" s="14" t="s">
        <v>71</v>
      </c>
      <c r="AY734" s="245" t="s">
        <v>143</v>
      </c>
    </row>
    <row r="735" s="15" customFormat="1">
      <c r="A735" s="15"/>
      <c r="B735" s="246"/>
      <c r="C735" s="247"/>
      <c r="D735" s="226" t="s">
        <v>155</v>
      </c>
      <c r="E735" s="248" t="s">
        <v>19</v>
      </c>
      <c r="F735" s="249" t="s">
        <v>171</v>
      </c>
      <c r="G735" s="247"/>
      <c r="H735" s="250">
        <v>77</v>
      </c>
      <c r="I735" s="251"/>
      <c r="J735" s="247"/>
      <c r="K735" s="247"/>
      <c r="L735" s="252"/>
      <c r="M735" s="253"/>
      <c r="N735" s="254"/>
      <c r="O735" s="254"/>
      <c r="P735" s="254"/>
      <c r="Q735" s="254"/>
      <c r="R735" s="254"/>
      <c r="S735" s="254"/>
      <c r="T735" s="25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T735" s="256" t="s">
        <v>155</v>
      </c>
      <c r="AU735" s="256" t="s">
        <v>163</v>
      </c>
      <c r="AV735" s="15" t="s">
        <v>150</v>
      </c>
      <c r="AW735" s="15" t="s">
        <v>33</v>
      </c>
      <c r="AX735" s="15" t="s">
        <v>79</v>
      </c>
      <c r="AY735" s="256" t="s">
        <v>143</v>
      </c>
    </row>
    <row r="736" s="2" customFormat="1" ht="37.8" customHeight="1">
      <c r="A736" s="40"/>
      <c r="B736" s="41"/>
      <c r="C736" s="206" t="s">
        <v>1087</v>
      </c>
      <c r="D736" s="206" t="s">
        <v>145</v>
      </c>
      <c r="E736" s="207" t="s">
        <v>1088</v>
      </c>
      <c r="F736" s="208" t="s">
        <v>1089</v>
      </c>
      <c r="G736" s="209" t="s">
        <v>250</v>
      </c>
      <c r="H736" s="210">
        <v>35</v>
      </c>
      <c r="I736" s="211"/>
      <c r="J736" s="212">
        <f>ROUND(I736*H736,2)</f>
        <v>0</v>
      </c>
      <c r="K736" s="208" t="s">
        <v>149</v>
      </c>
      <c r="L736" s="46"/>
      <c r="M736" s="213" t="s">
        <v>19</v>
      </c>
      <c r="N736" s="214" t="s">
        <v>43</v>
      </c>
      <c r="O736" s="86"/>
      <c r="P736" s="215">
        <f>O736*H736</f>
        <v>0</v>
      </c>
      <c r="Q736" s="215">
        <v>0</v>
      </c>
      <c r="R736" s="215">
        <f>Q736*H736</f>
        <v>0</v>
      </c>
      <c r="S736" s="215">
        <v>0</v>
      </c>
      <c r="T736" s="216">
        <f>S736*H736</f>
        <v>0</v>
      </c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R736" s="217" t="s">
        <v>253</v>
      </c>
      <c r="AT736" s="217" t="s">
        <v>145</v>
      </c>
      <c r="AU736" s="217" t="s">
        <v>163</v>
      </c>
      <c r="AY736" s="19" t="s">
        <v>143</v>
      </c>
      <c r="BE736" s="218">
        <f>IF(N736="základní",J736,0)</f>
        <v>0</v>
      </c>
      <c r="BF736" s="218">
        <f>IF(N736="snížená",J736,0)</f>
        <v>0</v>
      </c>
      <c r="BG736" s="218">
        <f>IF(N736="zákl. přenesená",J736,0)</f>
        <v>0</v>
      </c>
      <c r="BH736" s="218">
        <f>IF(N736="sníž. přenesená",J736,0)</f>
        <v>0</v>
      </c>
      <c r="BI736" s="218">
        <f>IF(N736="nulová",J736,0)</f>
        <v>0</v>
      </c>
      <c r="BJ736" s="19" t="s">
        <v>151</v>
      </c>
      <c r="BK736" s="218">
        <f>ROUND(I736*H736,2)</f>
        <v>0</v>
      </c>
      <c r="BL736" s="19" t="s">
        <v>253</v>
      </c>
      <c r="BM736" s="217" t="s">
        <v>1090</v>
      </c>
    </row>
    <row r="737" s="2" customFormat="1">
      <c r="A737" s="40"/>
      <c r="B737" s="41"/>
      <c r="C737" s="42"/>
      <c r="D737" s="219" t="s">
        <v>153</v>
      </c>
      <c r="E737" s="42"/>
      <c r="F737" s="220" t="s">
        <v>1091</v>
      </c>
      <c r="G737" s="42"/>
      <c r="H737" s="42"/>
      <c r="I737" s="221"/>
      <c r="J737" s="42"/>
      <c r="K737" s="42"/>
      <c r="L737" s="46"/>
      <c r="M737" s="222"/>
      <c r="N737" s="223"/>
      <c r="O737" s="86"/>
      <c r="P737" s="86"/>
      <c r="Q737" s="86"/>
      <c r="R737" s="86"/>
      <c r="S737" s="86"/>
      <c r="T737" s="87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  <c r="AE737" s="40"/>
      <c r="AT737" s="19" t="s">
        <v>153</v>
      </c>
      <c r="AU737" s="19" t="s">
        <v>163</v>
      </c>
    </row>
    <row r="738" s="13" customFormat="1">
      <c r="A738" s="13"/>
      <c r="B738" s="224"/>
      <c r="C738" s="225"/>
      <c r="D738" s="226" t="s">
        <v>155</v>
      </c>
      <c r="E738" s="227" t="s">
        <v>19</v>
      </c>
      <c r="F738" s="228" t="s">
        <v>1092</v>
      </c>
      <c r="G738" s="225"/>
      <c r="H738" s="227" t="s">
        <v>19</v>
      </c>
      <c r="I738" s="229"/>
      <c r="J738" s="225"/>
      <c r="K738" s="225"/>
      <c r="L738" s="230"/>
      <c r="M738" s="231"/>
      <c r="N738" s="232"/>
      <c r="O738" s="232"/>
      <c r="P738" s="232"/>
      <c r="Q738" s="232"/>
      <c r="R738" s="232"/>
      <c r="S738" s="232"/>
      <c r="T738" s="23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34" t="s">
        <v>155</v>
      </c>
      <c r="AU738" s="234" t="s">
        <v>163</v>
      </c>
      <c r="AV738" s="13" t="s">
        <v>79</v>
      </c>
      <c r="AW738" s="13" t="s">
        <v>33</v>
      </c>
      <c r="AX738" s="13" t="s">
        <v>71</v>
      </c>
      <c r="AY738" s="234" t="s">
        <v>143</v>
      </c>
    </row>
    <row r="739" s="14" customFormat="1">
      <c r="A739" s="14"/>
      <c r="B739" s="235"/>
      <c r="C739" s="236"/>
      <c r="D739" s="226" t="s">
        <v>155</v>
      </c>
      <c r="E739" s="237" t="s">
        <v>19</v>
      </c>
      <c r="F739" s="238" t="s">
        <v>380</v>
      </c>
      <c r="G739" s="236"/>
      <c r="H739" s="239">
        <v>35</v>
      </c>
      <c r="I739" s="240"/>
      <c r="J739" s="236"/>
      <c r="K739" s="236"/>
      <c r="L739" s="241"/>
      <c r="M739" s="242"/>
      <c r="N739" s="243"/>
      <c r="O739" s="243"/>
      <c r="P739" s="243"/>
      <c r="Q739" s="243"/>
      <c r="R739" s="243"/>
      <c r="S739" s="243"/>
      <c r="T739" s="24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45" t="s">
        <v>155</v>
      </c>
      <c r="AU739" s="245" t="s">
        <v>163</v>
      </c>
      <c r="AV739" s="14" t="s">
        <v>151</v>
      </c>
      <c r="AW739" s="14" t="s">
        <v>33</v>
      </c>
      <c r="AX739" s="14" t="s">
        <v>79</v>
      </c>
      <c r="AY739" s="245" t="s">
        <v>143</v>
      </c>
    </row>
    <row r="740" s="2" customFormat="1" ht="16.5" customHeight="1">
      <c r="A740" s="40"/>
      <c r="B740" s="41"/>
      <c r="C740" s="258" t="s">
        <v>1093</v>
      </c>
      <c r="D740" s="258" t="s">
        <v>217</v>
      </c>
      <c r="E740" s="259" t="s">
        <v>1094</v>
      </c>
      <c r="F740" s="260" t="s">
        <v>1095</v>
      </c>
      <c r="G740" s="261" t="s">
        <v>174</v>
      </c>
      <c r="H740" s="262">
        <v>35</v>
      </c>
      <c r="I740" s="263"/>
      <c r="J740" s="264">
        <f>ROUND(I740*H740,2)</f>
        <v>0</v>
      </c>
      <c r="K740" s="260" t="s">
        <v>149</v>
      </c>
      <c r="L740" s="265"/>
      <c r="M740" s="266" t="s">
        <v>19</v>
      </c>
      <c r="N740" s="267" t="s">
        <v>43</v>
      </c>
      <c r="O740" s="86"/>
      <c r="P740" s="215">
        <f>O740*H740</f>
        <v>0</v>
      </c>
      <c r="Q740" s="215">
        <v>0.001</v>
      </c>
      <c r="R740" s="215">
        <f>Q740*H740</f>
        <v>0.035000000000000003</v>
      </c>
      <c r="S740" s="215">
        <v>0</v>
      </c>
      <c r="T740" s="216">
        <f>S740*H740</f>
        <v>0</v>
      </c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R740" s="217" t="s">
        <v>363</v>
      </c>
      <c r="AT740" s="217" t="s">
        <v>217</v>
      </c>
      <c r="AU740" s="217" t="s">
        <v>163</v>
      </c>
      <c r="AY740" s="19" t="s">
        <v>143</v>
      </c>
      <c r="BE740" s="218">
        <f>IF(N740="základní",J740,0)</f>
        <v>0</v>
      </c>
      <c r="BF740" s="218">
        <f>IF(N740="snížená",J740,0)</f>
        <v>0</v>
      </c>
      <c r="BG740" s="218">
        <f>IF(N740="zákl. přenesená",J740,0)</f>
        <v>0</v>
      </c>
      <c r="BH740" s="218">
        <f>IF(N740="sníž. přenesená",J740,0)</f>
        <v>0</v>
      </c>
      <c r="BI740" s="218">
        <f>IF(N740="nulová",J740,0)</f>
        <v>0</v>
      </c>
      <c r="BJ740" s="19" t="s">
        <v>151</v>
      </c>
      <c r="BK740" s="218">
        <f>ROUND(I740*H740,2)</f>
        <v>0</v>
      </c>
      <c r="BL740" s="19" t="s">
        <v>253</v>
      </c>
      <c r="BM740" s="217" t="s">
        <v>1096</v>
      </c>
    </row>
    <row r="741" s="13" customFormat="1">
      <c r="A741" s="13"/>
      <c r="B741" s="224"/>
      <c r="C741" s="225"/>
      <c r="D741" s="226" t="s">
        <v>155</v>
      </c>
      <c r="E741" s="227" t="s">
        <v>19</v>
      </c>
      <c r="F741" s="228" t="s">
        <v>1092</v>
      </c>
      <c r="G741" s="225"/>
      <c r="H741" s="227" t="s">
        <v>19</v>
      </c>
      <c r="I741" s="229"/>
      <c r="J741" s="225"/>
      <c r="K741" s="225"/>
      <c r="L741" s="230"/>
      <c r="M741" s="231"/>
      <c r="N741" s="232"/>
      <c r="O741" s="232"/>
      <c r="P741" s="232"/>
      <c r="Q741" s="232"/>
      <c r="R741" s="232"/>
      <c r="S741" s="232"/>
      <c r="T741" s="23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4" t="s">
        <v>155</v>
      </c>
      <c r="AU741" s="234" t="s">
        <v>163</v>
      </c>
      <c r="AV741" s="13" t="s">
        <v>79</v>
      </c>
      <c r="AW741" s="13" t="s">
        <v>33</v>
      </c>
      <c r="AX741" s="13" t="s">
        <v>71</v>
      </c>
      <c r="AY741" s="234" t="s">
        <v>143</v>
      </c>
    </row>
    <row r="742" s="14" customFormat="1">
      <c r="A742" s="14"/>
      <c r="B742" s="235"/>
      <c r="C742" s="236"/>
      <c r="D742" s="226" t="s">
        <v>155</v>
      </c>
      <c r="E742" s="237" t="s">
        <v>19</v>
      </c>
      <c r="F742" s="238" t="s">
        <v>1097</v>
      </c>
      <c r="G742" s="236"/>
      <c r="H742" s="239">
        <v>35</v>
      </c>
      <c r="I742" s="240"/>
      <c r="J742" s="236"/>
      <c r="K742" s="236"/>
      <c r="L742" s="241"/>
      <c r="M742" s="242"/>
      <c r="N742" s="243"/>
      <c r="O742" s="243"/>
      <c r="P742" s="243"/>
      <c r="Q742" s="243"/>
      <c r="R742" s="243"/>
      <c r="S742" s="243"/>
      <c r="T742" s="24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45" t="s">
        <v>155</v>
      </c>
      <c r="AU742" s="245" t="s">
        <v>163</v>
      </c>
      <c r="AV742" s="14" t="s">
        <v>151</v>
      </c>
      <c r="AW742" s="14" t="s">
        <v>33</v>
      </c>
      <c r="AX742" s="14" t="s">
        <v>79</v>
      </c>
      <c r="AY742" s="245" t="s">
        <v>143</v>
      </c>
    </row>
    <row r="743" s="2" customFormat="1" ht="24.15" customHeight="1">
      <c r="A743" s="40"/>
      <c r="B743" s="41"/>
      <c r="C743" s="258" t="s">
        <v>1098</v>
      </c>
      <c r="D743" s="258" t="s">
        <v>217</v>
      </c>
      <c r="E743" s="259" t="s">
        <v>1099</v>
      </c>
      <c r="F743" s="260" t="s">
        <v>1100</v>
      </c>
      <c r="G743" s="261" t="s">
        <v>250</v>
      </c>
      <c r="H743" s="262">
        <v>70</v>
      </c>
      <c r="I743" s="263"/>
      <c r="J743" s="264">
        <f>ROUND(I743*H743,2)</f>
        <v>0</v>
      </c>
      <c r="K743" s="260" t="s">
        <v>149</v>
      </c>
      <c r="L743" s="265"/>
      <c r="M743" s="266" t="s">
        <v>19</v>
      </c>
      <c r="N743" s="267" t="s">
        <v>43</v>
      </c>
      <c r="O743" s="86"/>
      <c r="P743" s="215">
        <f>O743*H743</f>
        <v>0</v>
      </c>
      <c r="Q743" s="215">
        <v>6.0000000000000002E-05</v>
      </c>
      <c r="R743" s="215">
        <f>Q743*H743</f>
        <v>0.0041999999999999997</v>
      </c>
      <c r="S743" s="215">
        <v>0</v>
      </c>
      <c r="T743" s="216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17" t="s">
        <v>363</v>
      </c>
      <c r="AT743" s="217" t="s">
        <v>217</v>
      </c>
      <c r="AU743" s="217" t="s">
        <v>163</v>
      </c>
      <c r="AY743" s="19" t="s">
        <v>143</v>
      </c>
      <c r="BE743" s="218">
        <f>IF(N743="základní",J743,0)</f>
        <v>0</v>
      </c>
      <c r="BF743" s="218">
        <f>IF(N743="snížená",J743,0)</f>
        <v>0</v>
      </c>
      <c r="BG743" s="218">
        <f>IF(N743="zákl. přenesená",J743,0)</f>
        <v>0</v>
      </c>
      <c r="BH743" s="218">
        <f>IF(N743="sníž. přenesená",J743,0)</f>
        <v>0</v>
      </c>
      <c r="BI743" s="218">
        <f>IF(N743="nulová",J743,0)</f>
        <v>0</v>
      </c>
      <c r="BJ743" s="19" t="s">
        <v>151</v>
      </c>
      <c r="BK743" s="218">
        <f>ROUND(I743*H743,2)</f>
        <v>0</v>
      </c>
      <c r="BL743" s="19" t="s">
        <v>253</v>
      </c>
      <c r="BM743" s="217" t="s">
        <v>1101</v>
      </c>
    </row>
    <row r="744" s="14" customFormat="1">
      <c r="A744" s="14"/>
      <c r="B744" s="235"/>
      <c r="C744" s="236"/>
      <c r="D744" s="226" t="s">
        <v>155</v>
      </c>
      <c r="E744" s="237" t="s">
        <v>19</v>
      </c>
      <c r="F744" s="238" t="s">
        <v>1102</v>
      </c>
      <c r="G744" s="236"/>
      <c r="H744" s="239">
        <v>70</v>
      </c>
      <c r="I744" s="240"/>
      <c r="J744" s="236"/>
      <c r="K744" s="236"/>
      <c r="L744" s="241"/>
      <c r="M744" s="242"/>
      <c r="N744" s="243"/>
      <c r="O744" s="243"/>
      <c r="P744" s="243"/>
      <c r="Q744" s="243"/>
      <c r="R744" s="243"/>
      <c r="S744" s="243"/>
      <c r="T744" s="24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45" t="s">
        <v>155</v>
      </c>
      <c r="AU744" s="245" t="s">
        <v>163</v>
      </c>
      <c r="AV744" s="14" t="s">
        <v>151</v>
      </c>
      <c r="AW744" s="14" t="s">
        <v>33</v>
      </c>
      <c r="AX744" s="14" t="s">
        <v>79</v>
      </c>
      <c r="AY744" s="245" t="s">
        <v>143</v>
      </c>
    </row>
    <row r="745" s="2" customFormat="1" ht="49.05" customHeight="1">
      <c r="A745" s="40"/>
      <c r="B745" s="41"/>
      <c r="C745" s="206" t="s">
        <v>1103</v>
      </c>
      <c r="D745" s="206" t="s">
        <v>145</v>
      </c>
      <c r="E745" s="207" t="s">
        <v>1104</v>
      </c>
      <c r="F745" s="208" t="s">
        <v>1105</v>
      </c>
      <c r="G745" s="209" t="s">
        <v>220</v>
      </c>
      <c r="H745" s="210">
        <v>2.371</v>
      </c>
      <c r="I745" s="211"/>
      <c r="J745" s="212">
        <f>ROUND(I745*H745,2)</f>
        <v>0</v>
      </c>
      <c r="K745" s="208" t="s">
        <v>149</v>
      </c>
      <c r="L745" s="46"/>
      <c r="M745" s="213" t="s">
        <v>19</v>
      </c>
      <c r="N745" s="214" t="s">
        <v>43</v>
      </c>
      <c r="O745" s="86"/>
      <c r="P745" s="215">
        <f>O745*H745</f>
        <v>0</v>
      </c>
      <c r="Q745" s="215">
        <v>0</v>
      </c>
      <c r="R745" s="215">
        <f>Q745*H745</f>
        <v>0</v>
      </c>
      <c r="S745" s="215">
        <v>0</v>
      </c>
      <c r="T745" s="216">
        <f>S745*H745</f>
        <v>0</v>
      </c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R745" s="217" t="s">
        <v>253</v>
      </c>
      <c r="AT745" s="217" t="s">
        <v>145</v>
      </c>
      <c r="AU745" s="217" t="s">
        <v>163</v>
      </c>
      <c r="AY745" s="19" t="s">
        <v>143</v>
      </c>
      <c r="BE745" s="218">
        <f>IF(N745="základní",J745,0)</f>
        <v>0</v>
      </c>
      <c r="BF745" s="218">
        <f>IF(N745="snížená",J745,0)</f>
        <v>0</v>
      </c>
      <c r="BG745" s="218">
        <f>IF(N745="zákl. přenesená",J745,0)</f>
        <v>0</v>
      </c>
      <c r="BH745" s="218">
        <f>IF(N745="sníž. přenesená",J745,0)</f>
        <v>0</v>
      </c>
      <c r="BI745" s="218">
        <f>IF(N745="nulová",J745,0)</f>
        <v>0</v>
      </c>
      <c r="BJ745" s="19" t="s">
        <v>151</v>
      </c>
      <c r="BK745" s="218">
        <f>ROUND(I745*H745,2)</f>
        <v>0</v>
      </c>
      <c r="BL745" s="19" t="s">
        <v>253</v>
      </c>
      <c r="BM745" s="217" t="s">
        <v>1106</v>
      </c>
    </row>
    <row r="746" s="2" customFormat="1">
      <c r="A746" s="40"/>
      <c r="B746" s="41"/>
      <c r="C746" s="42"/>
      <c r="D746" s="219" t="s">
        <v>153</v>
      </c>
      <c r="E746" s="42"/>
      <c r="F746" s="220" t="s">
        <v>1107</v>
      </c>
      <c r="G746" s="42"/>
      <c r="H746" s="42"/>
      <c r="I746" s="221"/>
      <c r="J746" s="42"/>
      <c r="K746" s="42"/>
      <c r="L746" s="46"/>
      <c r="M746" s="222"/>
      <c r="N746" s="223"/>
      <c r="O746" s="86"/>
      <c r="P746" s="86"/>
      <c r="Q746" s="86"/>
      <c r="R746" s="86"/>
      <c r="S746" s="86"/>
      <c r="T746" s="87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T746" s="19" t="s">
        <v>153</v>
      </c>
      <c r="AU746" s="19" t="s">
        <v>163</v>
      </c>
    </row>
    <row r="747" s="12" customFormat="1" ht="22.8" customHeight="1">
      <c r="A747" s="12"/>
      <c r="B747" s="190"/>
      <c r="C747" s="191"/>
      <c r="D747" s="192" t="s">
        <v>70</v>
      </c>
      <c r="E747" s="204" t="s">
        <v>1108</v>
      </c>
      <c r="F747" s="204" t="s">
        <v>1109</v>
      </c>
      <c r="G747" s="191"/>
      <c r="H747" s="191"/>
      <c r="I747" s="194"/>
      <c r="J747" s="205">
        <f>BK747</f>
        <v>0</v>
      </c>
      <c r="K747" s="191"/>
      <c r="L747" s="196"/>
      <c r="M747" s="197"/>
      <c r="N747" s="198"/>
      <c r="O747" s="198"/>
      <c r="P747" s="199">
        <f>SUM(P748:P842)</f>
        <v>0</v>
      </c>
      <c r="Q747" s="198"/>
      <c r="R747" s="199">
        <f>SUM(R748:R842)</f>
        <v>5.8400046391249996</v>
      </c>
      <c r="S747" s="198"/>
      <c r="T747" s="200">
        <f>SUM(T748:T842)</f>
        <v>0.68687000000000009</v>
      </c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R747" s="201" t="s">
        <v>151</v>
      </c>
      <c r="AT747" s="202" t="s">
        <v>70</v>
      </c>
      <c r="AU747" s="202" t="s">
        <v>79</v>
      </c>
      <c r="AY747" s="201" t="s">
        <v>143</v>
      </c>
      <c r="BK747" s="203">
        <f>SUM(BK748:BK842)</f>
        <v>0</v>
      </c>
    </row>
    <row r="748" s="2" customFormat="1" ht="44.25" customHeight="1">
      <c r="A748" s="40"/>
      <c r="B748" s="41"/>
      <c r="C748" s="206" t="s">
        <v>1110</v>
      </c>
      <c r="D748" s="206" t="s">
        <v>145</v>
      </c>
      <c r="E748" s="207" t="s">
        <v>1111</v>
      </c>
      <c r="F748" s="208" t="s">
        <v>1112</v>
      </c>
      <c r="G748" s="209" t="s">
        <v>250</v>
      </c>
      <c r="H748" s="210">
        <v>14</v>
      </c>
      <c r="I748" s="211"/>
      <c r="J748" s="212">
        <f>ROUND(I748*H748,2)</f>
        <v>0</v>
      </c>
      <c r="K748" s="208" t="s">
        <v>149</v>
      </c>
      <c r="L748" s="46"/>
      <c r="M748" s="213" t="s">
        <v>19</v>
      </c>
      <c r="N748" s="214" t="s">
        <v>43</v>
      </c>
      <c r="O748" s="86"/>
      <c r="P748" s="215">
        <f>O748*H748</f>
        <v>0</v>
      </c>
      <c r="Q748" s="215">
        <v>0.0060000000000000001</v>
      </c>
      <c r="R748" s="215">
        <f>Q748*H748</f>
        <v>0.084000000000000005</v>
      </c>
      <c r="S748" s="215">
        <v>0</v>
      </c>
      <c r="T748" s="216">
        <f>S748*H748</f>
        <v>0</v>
      </c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R748" s="217" t="s">
        <v>253</v>
      </c>
      <c r="AT748" s="217" t="s">
        <v>145</v>
      </c>
      <c r="AU748" s="217" t="s">
        <v>151</v>
      </c>
      <c r="AY748" s="19" t="s">
        <v>143</v>
      </c>
      <c r="BE748" s="218">
        <f>IF(N748="základní",J748,0)</f>
        <v>0</v>
      </c>
      <c r="BF748" s="218">
        <f>IF(N748="snížená",J748,0)</f>
        <v>0</v>
      </c>
      <c r="BG748" s="218">
        <f>IF(N748="zákl. přenesená",J748,0)</f>
        <v>0</v>
      </c>
      <c r="BH748" s="218">
        <f>IF(N748="sníž. přenesená",J748,0)</f>
        <v>0</v>
      </c>
      <c r="BI748" s="218">
        <f>IF(N748="nulová",J748,0)</f>
        <v>0</v>
      </c>
      <c r="BJ748" s="19" t="s">
        <v>151</v>
      </c>
      <c r="BK748" s="218">
        <f>ROUND(I748*H748,2)</f>
        <v>0</v>
      </c>
      <c r="BL748" s="19" t="s">
        <v>253</v>
      </c>
      <c r="BM748" s="217" t="s">
        <v>1113</v>
      </c>
    </row>
    <row r="749" s="2" customFormat="1">
      <c r="A749" s="40"/>
      <c r="B749" s="41"/>
      <c r="C749" s="42"/>
      <c r="D749" s="219" t="s">
        <v>153</v>
      </c>
      <c r="E749" s="42"/>
      <c r="F749" s="220" t="s">
        <v>1114</v>
      </c>
      <c r="G749" s="42"/>
      <c r="H749" s="42"/>
      <c r="I749" s="221"/>
      <c r="J749" s="42"/>
      <c r="K749" s="42"/>
      <c r="L749" s="46"/>
      <c r="M749" s="222"/>
      <c r="N749" s="223"/>
      <c r="O749" s="86"/>
      <c r="P749" s="86"/>
      <c r="Q749" s="86"/>
      <c r="R749" s="86"/>
      <c r="S749" s="86"/>
      <c r="T749" s="87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T749" s="19" t="s">
        <v>153</v>
      </c>
      <c r="AU749" s="19" t="s">
        <v>151</v>
      </c>
    </row>
    <row r="750" s="13" customFormat="1">
      <c r="A750" s="13"/>
      <c r="B750" s="224"/>
      <c r="C750" s="225"/>
      <c r="D750" s="226" t="s">
        <v>155</v>
      </c>
      <c r="E750" s="227" t="s">
        <v>19</v>
      </c>
      <c r="F750" s="228" t="s">
        <v>1115</v>
      </c>
      <c r="G750" s="225"/>
      <c r="H750" s="227" t="s">
        <v>19</v>
      </c>
      <c r="I750" s="229"/>
      <c r="J750" s="225"/>
      <c r="K750" s="225"/>
      <c r="L750" s="230"/>
      <c r="M750" s="231"/>
      <c r="N750" s="232"/>
      <c r="O750" s="232"/>
      <c r="P750" s="232"/>
      <c r="Q750" s="232"/>
      <c r="R750" s="232"/>
      <c r="S750" s="232"/>
      <c r="T750" s="23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4" t="s">
        <v>155</v>
      </c>
      <c r="AU750" s="234" t="s">
        <v>151</v>
      </c>
      <c r="AV750" s="13" t="s">
        <v>79</v>
      </c>
      <c r="AW750" s="13" t="s">
        <v>33</v>
      </c>
      <c r="AX750" s="13" t="s">
        <v>71</v>
      </c>
      <c r="AY750" s="234" t="s">
        <v>143</v>
      </c>
    </row>
    <row r="751" s="14" customFormat="1">
      <c r="A751" s="14"/>
      <c r="B751" s="235"/>
      <c r="C751" s="236"/>
      <c r="D751" s="226" t="s">
        <v>155</v>
      </c>
      <c r="E751" s="237" t="s">
        <v>19</v>
      </c>
      <c r="F751" s="238" t="s">
        <v>241</v>
      </c>
      <c r="G751" s="236"/>
      <c r="H751" s="239">
        <v>14</v>
      </c>
      <c r="I751" s="240"/>
      <c r="J751" s="236"/>
      <c r="K751" s="236"/>
      <c r="L751" s="241"/>
      <c r="M751" s="242"/>
      <c r="N751" s="243"/>
      <c r="O751" s="243"/>
      <c r="P751" s="243"/>
      <c r="Q751" s="243"/>
      <c r="R751" s="243"/>
      <c r="S751" s="243"/>
      <c r="T751" s="24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45" t="s">
        <v>155</v>
      </c>
      <c r="AU751" s="245" t="s">
        <v>151</v>
      </c>
      <c r="AV751" s="14" t="s">
        <v>151</v>
      </c>
      <c r="AW751" s="14" t="s">
        <v>33</v>
      </c>
      <c r="AX751" s="14" t="s">
        <v>79</v>
      </c>
      <c r="AY751" s="245" t="s">
        <v>143</v>
      </c>
    </row>
    <row r="752" s="2" customFormat="1" ht="37.8" customHeight="1">
      <c r="A752" s="40"/>
      <c r="B752" s="41"/>
      <c r="C752" s="258" t="s">
        <v>1116</v>
      </c>
      <c r="D752" s="258" t="s">
        <v>217</v>
      </c>
      <c r="E752" s="259" t="s">
        <v>1117</v>
      </c>
      <c r="F752" s="260" t="s">
        <v>1118</v>
      </c>
      <c r="G752" s="261" t="s">
        <v>250</v>
      </c>
      <c r="H752" s="262">
        <v>14</v>
      </c>
      <c r="I752" s="263"/>
      <c r="J752" s="264">
        <f>ROUND(I752*H752,2)</f>
        <v>0</v>
      </c>
      <c r="K752" s="260" t="s">
        <v>149</v>
      </c>
      <c r="L752" s="265"/>
      <c r="M752" s="266" t="s">
        <v>19</v>
      </c>
      <c r="N752" s="267" t="s">
        <v>43</v>
      </c>
      <c r="O752" s="86"/>
      <c r="P752" s="215">
        <f>O752*H752</f>
        <v>0</v>
      </c>
      <c r="Q752" s="215">
        <v>0.068000000000000005</v>
      </c>
      <c r="R752" s="215">
        <f>Q752*H752</f>
        <v>0.95200000000000007</v>
      </c>
      <c r="S752" s="215">
        <v>0</v>
      </c>
      <c r="T752" s="216">
        <f>S752*H752</f>
        <v>0</v>
      </c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R752" s="217" t="s">
        <v>363</v>
      </c>
      <c r="AT752" s="217" t="s">
        <v>217</v>
      </c>
      <c r="AU752" s="217" t="s">
        <v>151</v>
      </c>
      <c r="AY752" s="19" t="s">
        <v>143</v>
      </c>
      <c r="BE752" s="218">
        <f>IF(N752="základní",J752,0)</f>
        <v>0</v>
      </c>
      <c r="BF752" s="218">
        <f>IF(N752="snížená",J752,0)</f>
        <v>0</v>
      </c>
      <c r="BG752" s="218">
        <f>IF(N752="zákl. přenesená",J752,0)</f>
        <v>0</v>
      </c>
      <c r="BH752" s="218">
        <f>IF(N752="sníž. přenesená",J752,0)</f>
        <v>0</v>
      </c>
      <c r="BI752" s="218">
        <f>IF(N752="nulová",J752,0)</f>
        <v>0</v>
      </c>
      <c r="BJ752" s="19" t="s">
        <v>151</v>
      </c>
      <c r="BK752" s="218">
        <f>ROUND(I752*H752,2)</f>
        <v>0</v>
      </c>
      <c r="BL752" s="19" t="s">
        <v>253</v>
      </c>
      <c r="BM752" s="217" t="s">
        <v>1119</v>
      </c>
    </row>
    <row r="753" s="2" customFormat="1" ht="44.25" customHeight="1">
      <c r="A753" s="40"/>
      <c r="B753" s="41"/>
      <c r="C753" s="206" t="s">
        <v>1120</v>
      </c>
      <c r="D753" s="206" t="s">
        <v>145</v>
      </c>
      <c r="E753" s="207" t="s">
        <v>1121</v>
      </c>
      <c r="F753" s="208" t="s">
        <v>1122</v>
      </c>
      <c r="G753" s="209" t="s">
        <v>250</v>
      </c>
      <c r="H753" s="210">
        <v>21</v>
      </c>
      <c r="I753" s="211"/>
      <c r="J753" s="212">
        <f>ROUND(I753*H753,2)</f>
        <v>0</v>
      </c>
      <c r="K753" s="208" t="s">
        <v>149</v>
      </c>
      <c r="L753" s="46"/>
      <c r="M753" s="213" t="s">
        <v>19</v>
      </c>
      <c r="N753" s="214" t="s">
        <v>43</v>
      </c>
      <c r="O753" s="86"/>
      <c r="P753" s="215">
        <f>O753*H753</f>
        <v>0</v>
      </c>
      <c r="Q753" s="215">
        <v>0.0060000000000000001</v>
      </c>
      <c r="R753" s="215">
        <f>Q753*H753</f>
        <v>0.126</v>
      </c>
      <c r="S753" s="215">
        <v>0</v>
      </c>
      <c r="T753" s="216">
        <f>S753*H753</f>
        <v>0</v>
      </c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R753" s="217" t="s">
        <v>253</v>
      </c>
      <c r="AT753" s="217" t="s">
        <v>145</v>
      </c>
      <c r="AU753" s="217" t="s">
        <v>151</v>
      </c>
      <c r="AY753" s="19" t="s">
        <v>143</v>
      </c>
      <c r="BE753" s="218">
        <f>IF(N753="základní",J753,0)</f>
        <v>0</v>
      </c>
      <c r="BF753" s="218">
        <f>IF(N753="snížená",J753,0)</f>
        <v>0</v>
      </c>
      <c r="BG753" s="218">
        <f>IF(N753="zákl. přenesená",J753,0)</f>
        <v>0</v>
      </c>
      <c r="BH753" s="218">
        <f>IF(N753="sníž. přenesená",J753,0)</f>
        <v>0</v>
      </c>
      <c r="BI753" s="218">
        <f>IF(N753="nulová",J753,0)</f>
        <v>0</v>
      </c>
      <c r="BJ753" s="19" t="s">
        <v>151</v>
      </c>
      <c r="BK753" s="218">
        <f>ROUND(I753*H753,2)</f>
        <v>0</v>
      </c>
      <c r="BL753" s="19" t="s">
        <v>253</v>
      </c>
      <c r="BM753" s="217" t="s">
        <v>1123</v>
      </c>
    </row>
    <row r="754" s="2" customFormat="1">
      <c r="A754" s="40"/>
      <c r="B754" s="41"/>
      <c r="C754" s="42"/>
      <c r="D754" s="219" t="s">
        <v>153</v>
      </c>
      <c r="E754" s="42"/>
      <c r="F754" s="220" t="s">
        <v>1124</v>
      </c>
      <c r="G754" s="42"/>
      <c r="H754" s="42"/>
      <c r="I754" s="221"/>
      <c r="J754" s="42"/>
      <c r="K754" s="42"/>
      <c r="L754" s="46"/>
      <c r="M754" s="222"/>
      <c r="N754" s="223"/>
      <c r="O754" s="86"/>
      <c r="P754" s="86"/>
      <c r="Q754" s="86"/>
      <c r="R754" s="86"/>
      <c r="S754" s="86"/>
      <c r="T754" s="87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T754" s="19" t="s">
        <v>153</v>
      </c>
      <c r="AU754" s="19" t="s">
        <v>151</v>
      </c>
    </row>
    <row r="755" s="13" customFormat="1">
      <c r="A755" s="13"/>
      <c r="B755" s="224"/>
      <c r="C755" s="225"/>
      <c r="D755" s="226" t="s">
        <v>155</v>
      </c>
      <c r="E755" s="227" t="s">
        <v>19</v>
      </c>
      <c r="F755" s="228" t="s">
        <v>1125</v>
      </c>
      <c r="G755" s="225"/>
      <c r="H755" s="227" t="s">
        <v>19</v>
      </c>
      <c r="I755" s="229"/>
      <c r="J755" s="225"/>
      <c r="K755" s="225"/>
      <c r="L755" s="230"/>
      <c r="M755" s="231"/>
      <c r="N755" s="232"/>
      <c r="O755" s="232"/>
      <c r="P755" s="232"/>
      <c r="Q755" s="232"/>
      <c r="R755" s="232"/>
      <c r="S755" s="232"/>
      <c r="T755" s="23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34" t="s">
        <v>155</v>
      </c>
      <c r="AU755" s="234" t="s">
        <v>151</v>
      </c>
      <c r="AV755" s="13" t="s">
        <v>79</v>
      </c>
      <c r="AW755" s="13" t="s">
        <v>33</v>
      </c>
      <c r="AX755" s="13" t="s">
        <v>71</v>
      </c>
      <c r="AY755" s="234" t="s">
        <v>143</v>
      </c>
    </row>
    <row r="756" s="14" customFormat="1">
      <c r="A756" s="14"/>
      <c r="B756" s="235"/>
      <c r="C756" s="236"/>
      <c r="D756" s="226" t="s">
        <v>155</v>
      </c>
      <c r="E756" s="237" t="s">
        <v>19</v>
      </c>
      <c r="F756" s="238" t="s">
        <v>7</v>
      </c>
      <c r="G756" s="236"/>
      <c r="H756" s="239">
        <v>21</v>
      </c>
      <c r="I756" s="240"/>
      <c r="J756" s="236"/>
      <c r="K756" s="236"/>
      <c r="L756" s="241"/>
      <c r="M756" s="242"/>
      <c r="N756" s="243"/>
      <c r="O756" s="243"/>
      <c r="P756" s="243"/>
      <c r="Q756" s="243"/>
      <c r="R756" s="243"/>
      <c r="S756" s="243"/>
      <c r="T756" s="24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45" t="s">
        <v>155</v>
      </c>
      <c r="AU756" s="245" t="s">
        <v>151</v>
      </c>
      <c r="AV756" s="14" t="s">
        <v>151</v>
      </c>
      <c r="AW756" s="14" t="s">
        <v>33</v>
      </c>
      <c r="AX756" s="14" t="s">
        <v>79</v>
      </c>
      <c r="AY756" s="245" t="s">
        <v>143</v>
      </c>
    </row>
    <row r="757" s="2" customFormat="1" ht="37.8" customHeight="1">
      <c r="A757" s="40"/>
      <c r="B757" s="41"/>
      <c r="C757" s="258" t="s">
        <v>1126</v>
      </c>
      <c r="D757" s="258" t="s">
        <v>217</v>
      </c>
      <c r="E757" s="259" t="s">
        <v>1127</v>
      </c>
      <c r="F757" s="260" t="s">
        <v>1128</v>
      </c>
      <c r="G757" s="261" t="s">
        <v>250</v>
      </c>
      <c r="H757" s="262">
        <v>21</v>
      </c>
      <c r="I757" s="263"/>
      <c r="J757" s="264">
        <f>ROUND(I757*H757,2)</f>
        <v>0</v>
      </c>
      <c r="K757" s="260" t="s">
        <v>149</v>
      </c>
      <c r="L757" s="265"/>
      <c r="M757" s="266" t="s">
        <v>19</v>
      </c>
      <c r="N757" s="267" t="s">
        <v>43</v>
      </c>
      <c r="O757" s="86"/>
      <c r="P757" s="215">
        <f>O757*H757</f>
        <v>0</v>
      </c>
      <c r="Q757" s="215">
        <v>0.087999999999999995</v>
      </c>
      <c r="R757" s="215">
        <f>Q757*H757</f>
        <v>1.8479999999999999</v>
      </c>
      <c r="S757" s="215">
        <v>0</v>
      </c>
      <c r="T757" s="216">
        <f>S757*H757</f>
        <v>0</v>
      </c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R757" s="217" t="s">
        <v>363</v>
      </c>
      <c r="AT757" s="217" t="s">
        <v>217</v>
      </c>
      <c r="AU757" s="217" t="s">
        <v>151</v>
      </c>
      <c r="AY757" s="19" t="s">
        <v>143</v>
      </c>
      <c r="BE757" s="218">
        <f>IF(N757="základní",J757,0)</f>
        <v>0</v>
      </c>
      <c r="BF757" s="218">
        <f>IF(N757="snížená",J757,0)</f>
        <v>0</v>
      </c>
      <c r="BG757" s="218">
        <f>IF(N757="zákl. přenesená",J757,0)</f>
        <v>0</v>
      </c>
      <c r="BH757" s="218">
        <f>IF(N757="sníž. přenesená",J757,0)</f>
        <v>0</v>
      </c>
      <c r="BI757" s="218">
        <f>IF(N757="nulová",J757,0)</f>
        <v>0</v>
      </c>
      <c r="BJ757" s="19" t="s">
        <v>151</v>
      </c>
      <c r="BK757" s="218">
        <f>ROUND(I757*H757,2)</f>
        <v>0</v>
      </c>
      <c r="BL757" s="19" t="s">
        <v>253</v>
      </c>
      <c r="BM757" s="217" t="s">
        <v>1129</v>
      </c>
    </row>
    <row r="758" s="2" customFormat="1" ht="24.15" customHeight="1">
      <c r="A758" s="40"/>
      <c r="B758" s="41"/>
      <c r="C758" s="206" t="s">
        <v>1130</v>
      </c>
      <c r="D758" s="206" t="s">
        <v>145</v>
      </c>
      <c r="E758" s="207" t="s">
        <v>1131</v>
      </c>
      <c r="F758" s="208" t="s">
        <v>1132</v>
      </c>
      <c r="G758" s="209" t="s">
        <v>148</v>
      </c>
      <c r="H758" s="210">
        <v>1</v>
      </c>
      <c r="I758" s="211"/>
      <c r="J758" s="212">
        <f>ROUND(I758*H758,2)</f>
        <v>0</v>
      </c>
      <c r="K758" s="208" t="s">
        <v>149</v>
      </c>
      <c r="L758" s="46"/>
      <c r="M758" s="213" t="s">
        <v>19</v>
      </c>
      <c r="N758" s="214" t="s">
        <v>43</v>
      </c>
      <c r="O758" s="86"/>
      <c r="P758" s="215">
        <f>O758*H758</f>
        <v>0</v>
      </c>
      <c r="Q758" s="215">
        <v>0</v>
      </c>
      <c r="R758" s="215">
        <f>Q758*H758</f>
        <v>0</v>
      </c>
      <c r="S758" s="215">
        <v>0</v>
      </c>
      <c r="T758" s="216">
        <f>S758*H758</f>
        <v>0</v>
      </c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R758" s="217" t="s">
        <v>253</v>
      </c>
      <c r="AT758" s="217" t="s">
        <v>145</v>
      </c>
      <c r="AU758" s="217" t="s">
        <v>151</v>
      </c>
      <c r="AY758" s="19" t="s">
        <v>143</v>
      </c>
      <c r="BE758" s="218">
        <f>IF(N758="základní",J758,0)</f>
        <v>0</v>
      </c>
      <c r="BF758" s="218">
        <f>IF(N758="snížená",J758,0)</f>
        <v>0</v>
      </c>
      <c r="BG758" s="218">
        <f>IF(N758="zákl. přenesená",J758,0)</f>
        <v>0</v>
      </c>
      <c r="BH758" s="218">
        <f>IF(N758="sníž. přenesená",J758,0)</f>
        <v>0</v>
      </c>
      <c r="BI758" s="218">
        <f>IF(N758="nulová",J758,0)</f>
        <v>0</v>
      </c>
      <c r="BJ758" s="19" t="s">
        <v>151</v>
      </c>
      <c r="BK758" s="218">
        <f>ROUND(I758*H758,2)</f>
        <v>0</v>
      </c>
      <c r="BL758" s="19" t="s">
        <v>253</v>
      </c>
      <c r="BM758" s="217" t="s">
        <v>1133</v>
      </c>
    </row>
    <row r="759" s="2" customFormat="1">
      <c r="A759" s="40"/>
      <c r="B759" s="41"/>
      <c r="C759" s="42"/>
      <c r="D759" s="219" t="s">
        <v>153</v>
      </c>
      <c r="E759" s="42"/>
      <c r="F759" s="220" t="s">
        <v>1134</v>
      </c>
      <c r="G759" s="42"/>
      <c r="H759" s="42"/>
      <c r="I759" s="221"/>
      <c r="J759" s="42"/>
      <c r="K759" s="42"/>
      <c r="L759" s="46"/>
      <c r="M759" s="222"/>
      <c r="N759" s="223"/>
      <c r="O759" s="86"/>
      <c r="P759" s="86"/>
      <c r="Q759" s="86"/>
      <c r="R759" s="86"/>
      <c r="S759" s="86"/>
      <c r="T759" s="87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T759" s="19" t="s">
        <v>153</v>
      </c>
      <c r="AU759" s="19" t="s">
        <v>151</v>
      </c>
    </row>
    <row r="760" s="13" customFormat="1">
      <c r="A760" s="13"/>
      <c r="B760" s="224"/>
      <c r="C760" s="225"/>
      <c r="D760" s="226" t="s">
        <v>155</v>
      </c>
      <c r="E760" s="227" t="s">
        <v>19</v>
      </c>
      <c r="F760" s="228" t="s">
        <v>1135</v>
      </c>
      <c r="G760" s="225"/>
      <c r="H760" s="227" t="s">
        <v>19</v>
      </c>
      <c r="I760" s="229"/>
      <c r="J760" s="225"/>
      <c r="K760" s="225"/>
      <c r="L760" s="230"/>
      <c r="M760" s="231"/>
      <c r="N760" s="232"/>
      <c r="O760" s="232"/>
      <c r="P760" s="232"/>
      <c r="Q760" s="232"/>
      <c r="R760" s="232"/>
      <c r="S760" s="232"/>
      <c r="T760" s="23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34" t="s">
        <v>155</v>
      </c>
      <c r="AU760" s="234" t="s">
        <v>151</v>
      </c>
      <c r="AV760" s="13" t="s">
        <v>79</v>
      </c>
      <c r="AW760" s="13" t="s">
        <v>33</v>
      </c>
      <c r="AX760" s="13" t="s">
        <v>71</v>
      </c>
      <c r="AY760" s="234" t="s">
        <v>143</v>
      </c>
    </row>
    <row r="761" s="14" customFormat="1">
      <c r="A761" s="14"/>
      <c r="B761" s="235"/>
      <c r="C761" s="236"/>
      <c r="D761" s="226" t="s">
        <v>155</v>
      </c>
      <c r="E761" s="237" t="s">
        <v>19</v>
      </c>
      <c r="F761" s="238" t="s">
        <v>1136</v>
      </c>
      <c r="G761" s="236"/>
      <c r="H761" s="239">
        <v>1</v>
      </c>
      <c r="I761" s="240"/>
      <c r="J761" s="236"/>
      <c r="K761" s="236"/>
      <c r="L761" s="241"/>
      <c r="M761" s="242"/>
      <c r="N761" s="243"/>
      <c r="O761" s="243"/>
      <c r="P761" s="243"/>
      <c r="Q761" s="243"/>
      <c r="R761" s="243"/>
      <c r="S761" s="243"/>
      <c r="T761" s="24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45" t="s">
        <v>155</v>
      </c>
      <c r="AU761" s="245" t="s">
        <v>151</v>
      </c>
      <c r="AV761" s="14" t="s">
        <v>151</v>
      </c>
      <c r="AW761" s="14" t="s">
        <v>33</v>
      </c>
      <c r="AX761" s="14" t="s">
        <v>79</v>
      </c>
      <c r="AY761" s="245" t="s">
        <v>143</v>
      </c>
    </row>
    <row r="762" s="2" customFormat="1" ht="21.75" customHeight="1">
      <c r="A762" s="40"/>
      <c r="B762" s="41"/>
      <c r="C762" s="258" t="s">
        <v>1137</v>
      </c>
      <c r="D762" s="258" t="s">
        <v>217</v>
      </c>
      <c r="E762" s="259" t="s">
        <v>1138</v>
      </c>
      <c r="F762" s="260" t="s">
        <v>1139</v>
      </c>
      <c r="G762" s="261" t="s">
        <v>148</v>
      </c>
      <c r="H762" s="262">
        <v>1</v>
      </c>
      <c r="I762" s="263"/>
      <c r="J762" s="264">
        <f>ROUND(I762*H762,2)</f>
        <v>0</v>
      </c>
      <c r="K762" s="260" t="s">
        <v>439</v>
      </c>
      <c r="L762" s="265"/>
      <c r="M762" s="266" t="s">
        <v>19</v>
      </c>
      <c r="N762" s="267" t="s">
        <v>43</v>
      </c>
      <c r="O762" s="86"/>
      <c r="P762" s="215">
        <f>O762*H762</f>
        <v>0</v>
      </c>
      <c r="Q762" s="215">
        <v>0.01</v>
      </c>
      <c r="R762" s="215">
        <f>Q762*H762</f>
        <v>0.01</v>
      </c>
      <c r="S762" s="215">
        <v>0</v>
      </c>
      <c r="T762" s="216">
        <f>S762*H762</f>
        <v>0</v>
      </c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R762" s="217" t="s">
        <v>363</v>
      </c>
      <c r="AT762" s="217" t="s">
        <v>217</v>
      </c>
      <c r="AU762" s="217" t="s">
        <v>151</v>
      </c>
      <c r="AY762" s="19" t="s">
        <v>143</v>
      </c>
      <c r="BE762" s="218">
        <f>IF(N762="základní",J762,0)</f>
        <v>0</v>
      </c>
      <c r="BF762" s="218">
        <f>IF(N762="snížená",J762,0)</f>
        <v>0</v>
      </c>
      <c r="BG762" s="218">
        <f>IF(N762="zákl. přenesená",J762,0)</f>
        <v>0</v>
      </c>
      <c r="BH762" s="218">
        <f>IF(N762="sníž. přenesená",J762,0)</f>
        <v>0</v>
      </c>
      <c r="BI762" s="218">
        <f>IF(N762="nulová",J762,0)</f>
        <v>0</v>
      </c>
      <c r="BJ762" s="19" t="s">
        <v>151</v>
      </c>
      <c r="BK762" s="218">
        <f>ROUND(I762*H762,2)</f>
        <v>0</v>
      </c>
      <c r="BL762" s="19" t="s">
        <v>253</v>
      </c>
      <c r="BM762" s="217" t="s">
        <v>1140</v>
      </c>
    </row>
    <row r="763" s="2" customFormat="1" ht="49.05" customHeight="1">
      <c r="A763" s="40"/>
      <c r="B763" s="41"/>
      <c r="C763" s="206" t="s">
        <v>1141</v>
      </c>
      <c r="D763" s="206" t="s">
        <v>145</v>
      </c>
      <c r="E763" s="207" t="s">
        <v>1142</v>
      </c>
      <c r="F763" s="208" t="s">
        <v>1143</v>
      </c>
      <c r="G763" s="209" t="s">
        <v>148</v>
      </c>
      <c r="H763" s="210">
        <v>1.44</v>
      </c>
      <c r="I763" s="211"/>
      <c r="J763" s="212">
        <f>ROUND(I763*H763,2)</f>
        <v>0</v>
      </c>
      <c r="K763" s="208" t="s">
        <v>149</v>
      </c>
      <c r="L763" s="46"/>
      <c r="M763" s="213" t="s">
        <v>19</v>
      </c>
      <c r="N763" s="214" t="s">
        <v>43</v>
      </c>
      <c r="O763" s="86"/>
      <c r="P763" s="215">
        <f>O763*H763</f>
        <v>0</v>
      </c>
      <c r="Q763" s="215">
        <v>0.00036999999999999999</v>
      </c>
      <c r="R763" s="215">
        <f>Q763*H763</f>
        <v>0.00053279999999999994</v>
      </c>
      <c r="S763" s="215">
        <v>0</v>
      </c>
      <c r="T763" s="216">
        <f>S763*H763</f>
        <v>0</v>
      </c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R763" s="217" t="s">
        <v>253</v>
      </c>
      <c r="AT763" s="217" t="s">
        <v>145</v>
      </c>
      <c r="AU763" s="217" t="s">
        <v>151</v>
      </c>
      <c r="AY763" s="19" t="s">
        <v>143</v>
      </c>
      <c r="BE763" s="218">
        <f>IF(N763="základní",J763,0)</f>
        <v>0</v>
      </c>
      <c r="BF763" s="218">
        <f>IF(N763="snížená",J763,0)</f>
        <v>0</v>
      </c>
      <c r="BG763" s="218">
        <f>IF(N763="zákl. přenesená",J763,0)</f>
        <v>0</v>
      </c>
      <c r="BH763" s="218">
        <f>IF(N763="sníž. přenesená",J763,0)</f>
        <v>0</v>
      </c>
      <c r="BI763" s="218">
        <f>IF(N763="nulová",J763,0)</f>
        <v>0</v>
      </c>
      <c r="BJ763" s="19" t="s">
        <v>151</v>
      </c>
      <c r="BK763" s="218">
        <f>ROUND(I763*H763,2)</f>
        <v>0</v>
      </c>
      <c r="BL763" s="19" t="s">
        <v>253</v>
      </c>
      <c r="BM763" s="217" t="s">
        <v>1144</v>
      </c>
    </row>
    <row r="764" s="2" customFormat="1">
      <c r="A764" s="40"/>
      <c r="B764" s="41"/>
      <c r="C764" s="42"/>
      <c r="D764" s="219" t="s">
        <v>153</v>
      </c>
      <c r="E764" s="42"/>
      <c r="F764" s="220" t="s">
        <v>1145</v>
      </c>
      <c r="G764" s="42"/>
      <c r="H764" s="42"/>
      <c r="I764" s="221"/>
      <c r="J764" s="42"/>
      <c r="K764" s="42"/>
      <c r="L764" s="46"/>
      <c r="M764" s="222"/>
      <c r="N764" s="223"/>
      <c r="O764" s="86"/>
      <c r="P764" s="86"/>
      <c r="Q764" s="86"/>
      <c r="R764" s="86"/>
      <c r="S764" s="86"/>
      <c r="T764" s="87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T764" s="19" t="s">
        <v>153</v>
      </c>
      <c r="AU764" s="19" t="s">
        <v>151</v>
      </c>
    </row>
    <row r="765" s="13" customFormat="1">
      <c r="A765" s="13"/>
      <c r="B765" s="224"/>
      <c r="C765" s="225"/>
      <c r="D765" s="226" t="s">
        <v>155</v>
      </c>
      <c r="E765" s="227" t="s">
        <v>19</v>
      </c>
      <c r="F765" s="228" t="s">
        <v>1146</v>
      </c>
      <c r="G765" s="225"/>
      <c r="H765" s="227" t="s">
        <v>19</v>
      </c>
      <c r="I765" s="229"/>
      <c r="J765" s="225"/>
      <c r="K765" s="225"/>
      <c r="L765" s="230"/>
      <c r="M765" s="231"/>
      <c r="N765" s="232"/>
      <c r="O765" s="232"/>
      <c r="P765" s="232"/>
      <c r="Q765" s="232"/>
      <c r="R765" s="232"/>
      <c r="S765" s="232"/>
      <c r="T765" s="23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34" t="s">
        <v>155</v>
      </c>
      <c r="AU765" s="234" t="s">
        <v>151</v>
      </c>
      <c r="AV765" s="13" t="s">
        <v>79</v>
      </c>
      <c r="AW765" s="13" t="s">
        <v>33</v>
      </c>
      <c r="AX765" s="13" t="s">
        <v>71</v>
      </c>
      <c r="AY765" s="234" t="s">
        <v>143</v>
      </c>
    </row>
    <row r="766" s="14" customFormat="1">
      <c r="A766" s="14"/>
      <c r="B766" s="235"/>
      <c r="C766" s="236"/>
      <c r="D766" s="226" t="s">
        <v>155</v>
      </c>
      <c r="E766" s="237" t="s">
        <v>19</v>
      </c>
      <c r="F766" s="238" t="s">
        <v>1147</v>
      </c>
      <c r="G766" s="236"/>
      <c r="H766" s="239">
        <v>1.44</v>
      </c>
      <c r="I766" s="240"/>
      <c r="J766" s="236"/>
      <c r="K766" s="236"/>
      <c r="L766" s="241"/>
      <c r="M766" s="242"/>
      <c r="N766" s="243"/>
      <c r="O766" s="243"/>
      <c r="P766" s="243"/>
      <c r="Q766" s="243"/>
      <c r="R766" s="243"/>
      <c r="S766" s="243"/>
      <c r="T766" s="24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45" t="s">
        <v>155</v>
      </c>
      <c r="AU766" s="245" t="s">
        <v>151</v>
      </c>
      <c r="AV766" s="14" t="s">
        <v>151</v>
      </c>
      <c r="AW766" s="14" t="s">
        <v>33</v>
      </c>
      <c r="AX766" s="14" t="s">
        <v>79</v>
      </c>
      <c r="AY766" s="245" t="s">
        <v>143</v>
      </c>
    </row>
    <row r="767" s="2" customFormat="1" ht="24.15" customHeight="1">
      <c r="A767" s="40"/>
      <c r="B767" s="41"/>
      <c r="C767" s="258" t="s">
        <v>1148</v>
      </c>
      <c r="D767" s="258" t="s">
        <v>217</v>
      </c>
      <c r="E767" s="259" t="s">
        <v>1149</v>
      </c>
      <c r="F767" s="260" t="s">
        <v>1150</v>
      </c>
      <c r="G767" s="261" t="s">
        <v>148</v>
      </c>
      <c r="H767" s="262">
        <v>1.44</v>
      </c>
      <c r="I767" s="263"/>
      <c r="J767" s="264">
        <f>ROUND(I767*H767,2)</f>
        <v>0</v>
      </c>
      <c r="K767" s="260" t="s">
        <v>149</v>
      </c>
      <c r="L767" s="265"/>
      <c r="M767" s="266" t="s">
        <v>19</v>
      </c>
      <c r="N767" s="267" t="s">
        <v>43</v>
      </c>
      <c r="O767" s="86"/>
      <c r="P767" s="215">
        <f>O767*H767</f>
        <v>0</v>
      </c>
      <c r="Q767" s="215">
        <v>0.024230000000000002</v>
      </c>
      <c r="R767" s="215">
        <f>Q767*H767</f>
        <v>0.034891200000000004</v>
      </c>
      <c r="S767" s="215">
        <v>0</v>
      </c>
      <c r="T767" s="216">
        <f>S767*H767</f>
        <v>0</v>
      </c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R767" s="217" t="s">
        <v>363</v>
      </c>
      <c r="AT767" s="217" t="s">
        <v>217</v>
      </c>
      <c r="AU767" s="217" t="s">
        <v>151</v>
      </c>
      <c r="AY767" s="19" t="s">
        <v>143</v>
      </c>
      <c r="BE767" s="218">
        <f>IF(N767="základní",J767,0)</f>
        <v>0</v>
      </c>
      <c r="BF767" s="218">
        <f>IF(N767="snížená",J767,0)</f>
        <v>0</v>
      </c>
      <c r="BG767" s="218">
        <f>IF(N767="zákl. přenesená",J767,0)</f>
        <v>0</v>
      </c>
      <c r="BH767" s="218">
        <f>IF(N767="sníž. přenesená",J767,0)</f>
        <v>0</v>
      </c>
      <c r="BI767" s="218">
        <f>IF(N767="nulová",J767,0)</f>
        <v>0</v>
      </c>
      <c r="BJ767" s="19" t="s">
        <v>151</v>
      </c>
      <c r="BK767" s="218">
        <f>ROUND(I767*H767,2)</f>
        <v>0</v>
      </c>
      <c r="BL767" s="19" t="s">
        <v>253</v>
      </c>
      <c r="BM767" s="217" t="s">
        <v>1151</v>
      </c>
    </row>
    <row r="768" s="2" customFormat="1" ht="49.05" customHeight="1">
      <c r="A768" s="40"/>
      <c r="B768" s="41"/>
      <c r="C768" s="206" t="s">
        <v>1152</v>
      </c>
      <c r="D768" s="206" t="s">
        <v>145</v>
      </c>
      <c r="E768" s="207" t="s">
        <v>1153</v>
      </c>
      <c r="F768" s="208" t="s">
        <v>1154</v>
      </c>
      <c r="G768" s="209" t="s">
        <v>148</v>
      </c>
      <c r="H768" s="210">
        <v>14.560000000000001</v>
      </c>
      <c r="I768" s="211"/>
      <c r="J768" s="212">
        <f>ROUND(I768*H768,2)</f>
        <v>0</v>
      </c>
      <c r="K768" s="208" t="s">
        <v>149</v>
      </c>
      <c r="L768" s="46"/>
      <c r="M768" s="213" t="s">
        <v>19</v>
      </c>
      <c r="N768" s="214" t="s">
        <v>43</v>
      </c>
      <c r="O768" s="86"/>
      <c r="P768" s="215">
        <f>O768*H768</f>
        <v>0</v>
      </c>
      <c r="Q768" s="215">
        <v>0.00027</v>
      </c>
      <c r="R768" s="215">
        <f>Q768*H768</f>
        <v>0.0039312000000000001</v>
      </c>
      <c r="S768" s="215">
        <v>0</v>
      </c>
      <c r="T768" s="216">
        <f>S768*H768</f>
        <v>0</v>
      </c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R768" s="217" t="s">
        <v>253</v>
      </c>
      <c r="AT768" s="217" t="s">
        <v>145</v>
      </c>
      <c r="AU768" s="217" t="s">
        <v>151</v>
      </c>
      <c r="AY768" s="19" t="s">
        <v>143</v>
      </c>
      <c r="BE768" s="218">
        <f>IF(N768="základní",J768,0)</f>
        <v>0</v>
      </c>
      <c r="BF768" s="218">
        <f>IF(N768="snížená",J768,0)</f>
        <v>0</v>
      </c>
      <c r="BG768" s="218">
        <f>IF(N768="zákl. přenesená",J768,0)</f>
        <v>0</v>
      </c>
      <c r="BH768" s="218">
        <f>IF(N768="sníž. přenesená",J768,0)</f>
        <v>0</v>
      </c>
      <c r="BI768" s="218">
        <f>IF(N768="nulová",J768,0)</f>
        <v>0</v>
      </c>
      <c r="BJ768" s="19" t="s">
        <v>151</v>
      </c>
      <c r="BK768" s="218">
        <f>ROUND(I768*H768,2)</f>
        <v>0</v>
      </c>
      <c r="BL768" s="19" t="s">
        <v>253</v>
      </c>
      <c r="BM768" s="217" t="s">
        <v>1155</v>
      </c>
    </row>
    <row r="769" s="2" customFormat="1">
      <c r="A769" s="40"/>
      <c r="B769" s="41"/>
      <c r="C769" s="42"/>
      <c r="D769" s="219" t="s">
        <v>153</v>
      </c>
      <c r="E769" s="42"/>
      <c r="F769" s="220" t="s">
        <v>1156</v>
      </c>
      <c r="G769" s="42"/>
      <c r="H769" s="42"/>
      <c r="I769" s="221"/>
      <c r="J769" s="42"/>
      <c r="K769" s="42"/>
      <c r="L769" s="46"/>
      <c r="M769" s="222"/>
      <c r="N769" s="223"/>
      <c r="O769" s="86"/>
      <c r="P769" s="86"/>
      <c r="Q769" s="86"/>
      <c r="R769" s="86"/>
      <c r="S769" s="86"/>
      <c r="T769" s="87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T769" s="19" t="s">
        <v>153</v>
      </c>
      <c r="AU769" s="19" t="s">
        <v>151</v>
      </c>
    </row>
    <row r="770" s="13" customFormat="1">
      <c r="A770" s="13"/>
      <c r="B770" s="224"/>
      <c r="C770" s="225"/>
      <c r="D770" s="226" t="s">
        <v>155</v>
      </c>
      <c r="E770" s="227" t="s">
        <v>19</v>
      </c>
      <c r="F770" s="228" t="s">
        <v>1157</v>
      </c>
      <c r="G770" s="225"/>
      <c r="H770" s="227" t="s">
        <v>19</v>
      </c>
      <c r="I770" s="229"/>
      <c r="J770" s="225"/>
      <c r="K770" s="225"/>
      <c r="L770" s="230"/>
      <c r="M770" s="231"/>
      <c r="N770" s="232"/>
      <c r="O770" s="232"/>
      <c r="P770" s="232"/>
      <c r="Q770" s="232"/>
      <c r="R770" s="232"/>
      <c r="S770" s="232"/>
      <c r="T770" s="23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34" t="s">
        <v>155</v>
      </c>
      <c r="AU770" s="234" t="s">
        <v>151</v>
      </c>
      <c r="AV770" s="13" t="s">
        <v>79</v>
      </c>
      <c r="AW770" s="13" t="s">
        <v>33</v>
      </c>
      <c r="AX770" s="13" t="s">
        <v>71</v>
      </c>
      <c r="AY770" s="234" t="s">
        <v>143</v>
      </c>
    </row>
    <row r="771" s="14" customFormat="1">
      <c r="A771" s="14"/>
      <c r="B771" s="235"/>
      <c r="C771" s="236"/>
      <c r="D771" s="226" t="s">
        <v>155</v>
      </c>
      <c r="E771" s="237" t="s">
        <v>19</v>
      </c>
      <c r="F771" s="238" t="s">
        <v>575</v>
      </c>
      <c r="G771" s="236"/>
      <c r="H771" s="239">
        <v>3.4849999999999999</v>
      </c>
      <c r="I771" s="240"/>
      <c r="J771" s="236"/>
      <c r="K771" s="236"/>
      <c r="L771" s="241"/>
      <c r="M771" s="242"/>
      <c r="N771" s="243"/>
      <c r="O771" s="243"/>
      <c r="P771" s="243"/>
      <c r="Q771" s="243"/>
      <c r="R771" s="243"/>
      <c r="S771" s="243"/>
      <c r="T771" s="24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45" t="s">
        <v>155</v>
      </c>
      <c r="AU771" s="245" t="s">
        <v>151</v>
      </c>
      <c r="AV771" s="14" t="s">
        <v>151</v>
      </c>
      <c r="AW771" s="14" t="s">
        <v>33</v>
      </c>
      <c r="AX771" s="14" t="s">
        <v>71</v>
      </c>
      <c r="AY771" s="245" t="s">
        <v>143</v>
      </c>
    </row>
    <row r="772" s="13" customFormat="1">
      <c r="A772" s="13"/>
      <c r="B772" s="224"/>
      <c r="C772" s="225"/>
      <c r="D772" s="226" t="s">
        <v>155</v>
      </c>
      <c r="E772" s="227" t="s">
        <v>19</v>
      </c>
      <c r="F772" s="228" t="s">
        <v>1158</v>
      </c>
      <c r="G772" s="225"/>
      <c r="H772" s="227" t="s">
        <v>19</v>
      </c>
      <c r="I772" s="229"/>
      <c r="J772" s="225"/>
      <c r="K772" s="225"/>
      <c r="L772" s="230"/>
      <c r="M772" s="231"/>
      <c r="N772" s="232"/>
      <c r="O772" s="232"/>
      <c r="P772" s="232"/>
      <c r="Q772" s="232"/>
      <c r="R772" s="232"/>
      <c r="S772" s="232"/>
      <c r="T772" s="23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34" t="s">
        <v>155</v>
      </c>
      <c r="AU772" s="234" t="s">
        <v>151</v>
      </c>
      <c r="AV772" s="13" t="s">
        <v>79</v>
      </c>
      <c r="AW772" s="13" t="s">
        <v>33</v>
      </c>
      <c r="AX772" s="13" t="s">
        <v>71</v>
      </c>
      <c r="AY772" s="234" t="s">
        <v>143</v>
      </c>
    </row>
    <row r="773" s="14" customFormat="1">
      <c r="A773" s="14"/>
      <c r="B773" s="235"/>
      <c r="C773" s="236"/>
      <c r="D773" s="226" t="s">
        <v>155</v>
      </c>
      <c r="E773" s="237" t="s">
        <v>19</v>
      </c>
      <c r="F773" s="238" t="s">
        <v>577</v>
      </c>
      <c r="G773" s="236"/>
      <c r="H773" s="239">
        <v>2.2549999999999999</v>
      </c>
      <c r="I773" s="240"/>
      <c r="J773" s="236"/>
      <c r="K773" s="236"/>
      <c r="L773" s="241"/>
      <c r="M773" s="242"/>
      <c r="N773" s="243"/>
      <c r="O773" s="243"/>
      <c r="P773" s="243"/>
      <c r="Q773" s="243"/>
      <c r="R773" s="243"/>
      <c r="S773" s="243"/>
      <c r="T773" s="24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45" t="s">
        <v>155</v>
      </c>
      <c r="AU773" s="245" t="s">
        <v>151</v>
      </c>
      <c r="AV773" s="14" t="s">
        <v>151</v>
      </c>
      <c r="AW773" s="14" t="s">
        <v>33</v>
      </c>
      <c r="AX773" s="14" t="s">
        <v>71</v>
      </c>
      <c r="AY773" s="245" t="s">
        <v>143</v>
      </c>
    </row>
    <row r="774" s="13" customFormat="1">
      <c r="A774" s="13"/>
      <c r="B774" s="224"/>
      <c r="C774" s="225"/>
      <c r="D774" s="226" t="s">
        <v>155</v>
      </c>
      <c r="E774" s="227" t="s">
        <v>19</v>
      </c>
      <c r="F774" s="228" t="s">
        <v>1159</v>
      </c>
      <c r="G774" s="225"/>
      <c r="H774" s="227" t="s">
        <v>19</v>
      </c>
      <c r="I774" s="229"/>
      <c r="J774" s="225"/>
      <c r="K774" s="225"/>
      <c r="L774" s="230"/>
      <c r="M774" s="231"/>
      <c r="N774" s="232"/>
      <c r="O774" s="232"/>
      <c r="P774" s="232"/>
      <c r="Q774" s="232"/>
      <c r="R774" s="232"/>
      <c r="S774" s="232"/>
      <c r="T774" s="23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34" t="s">
        <v>155</v>
      </c>
      <c r="AU774" s="234" t="s">
        <v>151</v>
      </c>
      <c r="AV774" s="13" t="s">
        <v>79</v>
      </c>
      <c r="AW774" s="13" t="s">
        <v>33</v>
      </c>
      <c r="AX774" s="13" t="s">
        <v>71</v>
      </c>
      <c r="AY774" s="234" t="s">
        <v>143</v>
      </c>
    </row>
    <row r="775" s="14" customFormat="1">
      <c r="A775" s="14"/>
      <c r="B775" s="235"/>
      <c r="C775" s="236"/>
      <c r="D775" s="226" t="s">
        <v>155</v>
      </c>
      <c r="E775" s="237" t="s">
        <v>19</v>
      </c>
      <c r="F775" s="238" t="s">
        <v>578</v>
      </c>
      <c r="G775" s="236"/>
      <c r="H775" s="239">
        <v>8.8200000000000003</v>
      </c>
      <c r="I775" s="240"/>
      <c r="J775" s="236"/>
      <c r="K775" s="236"/>
      <c r="L775" s="241"/>
      <c r="M775" s="242"/>
      <c r="N775" s="243"/>
      <c r="O775" s="243"/>
      <c r="P775" s="243"/>
      <c r="Q775" s="243"/>
      <c r="R775" s="243"/>
      <c r="S775" s="243"/>
      <c r="T775" s="24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45" t="s">
        <v>155</v>
      </c>
      <c r="AU775" s="245" t="s">
        <v>151</v>
      </c>
      <c r="AV775" s="14" t="s">
        <v>151</v>
      </c>
      <c r="AW775" s="14" t="s">
        <v>33</v>
      </c>
      <c r="AX775" s="14" t="s">
        <v>71</v>
      </c>
      <c r="AY775" s="245" t="s">
        <v>143</v>
      </c>
    </row>
    <row r="776" s="15" customFormat="1">
      <c r="A776" s="15"/>
      <c r="B776" s="246"/>
      <c r="C776" s="247"/>
      <c r="D776" s="226" t="s">
        <v>155</v>
      </c>
      <c r="E776" s="248" t="s">
        <v>19</v>
      </c>
      <c r="F776" s="249" t="s">
        <v>171</v>
      </c>
      <c r="G776" s="247"/>
      <c r="H776" s="250">
        <v>14.560000000000001</v>
      </c>
      <c r="I776" s="251"/>
      <c r="J776" s="247"/>
      <c r="K776" s="247"/>
      <c r="L776" s="252"/>
      <c r="M776" s="253"/>
      <c r="N776" s="254"/>
      <c r="O776" s="254"/>
      <c r="P776" s="254"/>
      <c r="Q776" s="254"/>
      <c r="R776" s="254"/>
      <c r="S776" s="254"/>
      <c r="T776" s="25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T776" s="256" t="s">
        <v>155</v>
      </c>
      <c r="AU776" s="256" t="s">
        <v>151</v>
      </c>
      <c r="AV776" s="15" t="s">
        <v>150</v>
      </c>
      <c r="AW776" s="15" t="s">
        <v>33</v>
      </c>
      <c r="AX776" s="15" t="s">
        <v>79</v>
      </c>
      <c r="AY776" s="256" t="s">
        <v>143</v>
      </c>
    </row>
    <row r="777" s="2" customFormat="1" ht="24.15" customHeight="1">
      <c r="A777" s="40"/>
      <c r="B777" s="41"/>
      <c r="C777" s="258" t="s">
        <v>1160</v>
      </c>
      <c r="D777" s="258" t="s">
        <v>217</v>
      </c>
      <c r="E777" s="259" t="s">
        <v>1161</v>
      </c>
      <c r="F777" s="260" t="s">
        <v>1162</v>
      </c>
      <c r="G777" s="261" t="s">
        <v>148</v>
      </c>
      <c r="H777" s="262">
        <v>14.560000000000001</v>
      </c>
      <c r="I777" s="263"/>
      <c r="J777" s="264">
        <f>ROUND(I777*H777,2)</f>
        <v>0</v>
      </c>
      <c r="K777" s="260" t="s">
        <v>149</v>
      </c>
      <c r="L777" s="265"/>
      <c r="M777" s="266" t="s">
        <v>19</v>
      </c>
      <c r="N777" s="267" t="s">
        <v>43</v>
      </c>
      <c r="O777" s="86"/>
      <c r="P777" s="215">
        <f>O777*H777</f>
        <v>0</v>
      </c>
      <c r="Q777" s="215">
        <v>0.038289999999999998</v>
      </c>
      <c r="R777" s="215">
        <f>Q777*H777</f>
        <v>0.55750239999999995</v>
      </c>
      <c r="S777" s="215">
        <v>0</v>
      </c>
      <c r="T777" s="216">
        <f>S777*H777</f>
        <v>0</v>
      </c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R777" s="217" t="s">
        <v>363</v>
      </c>
      <c r="AT777" s="217" t="s">
        <v>217</v>
      </c>
      <c r="AU777" s="217" t="s">
        <v>151</v>
      </c>
      <c r="AY777" s="19" t="s">
        <v>143</v>
      </c>
      <c r="BE777" s="218">
        <f>IF(N777="základní",J777,0)</f>
        <v>0</v>
      </c>
      <c r="BF777" s="218">
        <f>IF(N777="snížená",J777,0)</f>
        <v>0</v>
      </c>
      <c r="BG777" s="218">
        <f>IF(N777="zákl. přenesená",J777,0)</f>
        <v>0</v>
      </c>
      <c r="BH777" s="218">
        <f>IF(N777="sníž. přenesená",J777,0)</f>
        <v>0</v>
      </c>
      <c r="BI777" s="218">
        <f>IF(N777="nulová",J777,0)</f>
        <v>0</v>
      </c>
      <c r="BJ777" s="19" t="s">
        <v>151</v>
      </c>
      <c r="BK777" s="218">
        <f>ROUND(I777*H777,2)</f>
        <v>0</v>
      </c>
      <c r="BL777" s="19" t="s">
        <v>253</v>
      </c>
      <c r="BM777" s="217" t="s">
        <v>1163</v>
      </c>
    </row>
    <row r="778" s="2" customFormat="1" ht="24.15" customHeight="1">
      <c r="A778" s="40"/>
      <c r="B778" s="41"/>
      <c r="C778" s="206" t="s">
        <v>1164</v>
      </c>
      <c r="D778" s="206" t="s">
        <v>145</v>
      </c>
      <c r="E778" s="207" t="s">
        <v>1165</v>
      </c>
      <c r="F778" s="208" t="s">
        <v>1166</v>
      </c>
      <c r="G778" s="209" t="s">
        <v>250</v>
      </c>
      <c r="H778" s="210">
        <v>80</v>
      </c>
      <c r="I778" s="211"/>
      <c r="J778" s="212">
        <f>ROUND(I778*H778,2)</f>
        <v>0</v>
      </c>
      <c r="K778" s="208" t="s">
        <v>149</v>
      </c>
      <c r="L778" s="46"/>
      <c r="M778" s="213" t="s">
        <v>19</v>
      </c>
      <c r="N778" s="214" t="s">
        <v>43</v>
      </c>
      <c r="O778" s="86"/>
      <c r="P778" s="215">
        <f>O778*H778</f>
        <v>0</v>
      </c>
      <c r="Q778" s="215">
        <v>0</v>
      </c>
      <c r="R778" s="215">
        <f>Q778*H778</f>
        <v>0</v>
      </c>
      <c r="S778" s="215">
        <v>0</v>
      </c>
      <c r="T778" s="216">
        <f>S778*H778</f>
        <v>0</v>
      </c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R778" s="217" t="s">
        <v>253</v>
      </c>
      <c r="AT778" s="217" t="s">
        <v>145</v>
      </c>
      <c r="AU778" s="217" t="s">
        <v>151</v>
      </c>
      <c r="AY778" s="19" t="s">
        <v>143</v>
      </c>
      <c r="BE778" s="218">
        <f>IF(N778="základní",J778,0)</f>
        <v>0</v>
      </c>
      <c r="BF778" s="218">
        <f>IF(N778="snížená",J778,0)</f>
        <v>0</v>
      </c>
      <c r="BG778" s="218">
        <f>IF(N778="zákl. přenesená",J778,0)</f>
        <v>0</v>
      </c>
      <c r="BH778" s="218">
        <f>IF(N778="sníž. přenesená",J778,0)</f>
        <v>0</v>
      </c>
      <c r="BI778" s="218">
        <f>IF(N778="nulová",J778,0)</f>
        <v>0</v>
      </c>
      <c r="BJ778" s="19" t="s">
        <v>151</v>
      </c>
      <c r="BK778" s="218">
        <f>ROUND(I778*H778,2)</f>
        <v>0</v>
      </c>
      <c r="BL778" s="19" t="s">
        <v>253</v>
      </c>
      <c r="BM778" s="217" t="s">
        <v>1167</v>
      </c>
    </row>
    <row r="779" s="2" customFormat="1">
      <c r="A779" s="40"/>
      <c r="B779" s="41"/>
      <c r="C779" s="42"/>
      <c r="D779" s="219" t="s">
        <v>153</v>
      </c>
      <c r="E779" s="42"/>
      <c r="F779" s="220" t="s">
        <v>1168</v>
      </c>
      <c r="G779" s="42"/>
      <c r="H779" s="42"/>
      <c r="I779" s="221"/>
      <c r="J779" s="42"/>
      <c r="K779" s="42"/>
      <c r="L779" s="46"/>
      <c r="M779" s="222"/>
      <c r="N779" s="223"/>
      <c r="O779" s="86"/>
      <c r="P779" s="86"/>
      <c r="Q779" s="86"/>
      <c r="R779" s="86"/>
      <c r="S779" s="86"/>
      <c r="T779" s="87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T779" s="19" t="s">
        <v>153</v>
      </c>
      <c r="AU779" s="19" t="s">
        <v>151</v>
      </c>
    </row>
    <row r="780" s="13" customFormat="1">
      <c r="A780" s="13"/>
      <c r="B780" s="224"/>
      <c r="C780" s="225"/>
      <c r="D780" s="226" t="s">
        <v>155</v>
      </c>
      <c r="E780" s="227" t="s">
        <v>19</v>
      </c>
      <c r="F780" s="228" t="s">
        <v>1169</v>
      </c>
      <c r="G780" s="225"/>
      <c r="H780" s="227" t="s">
        <v>19</v>
      </c>
      <c r="I780" s="229"/>
      <c r="J780" s="225"/>
      <c r="K780" s="225"/>
      <c r="L780" s="230"/>
      <c r="M780" s="231"/>
      <c r="N780" s="232"/>
      <c r="O780" s="232"/>
      <c r="P780" s="232"/>
      <c r="Q780" s="232"/>
      <c r="R780" s="232"/>
      <c r="S780" s="232"/>
      <c r="T780" s="23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34" t="s">
        <v>155</v>
      </c>
      <c r="AU780" s="234" t="s">
        <v>151</v>
      </c>
      <c r="AV780" s="13" t="s">
        <v>79</v>
      </c>
      <c r="AW780" s="13" t="s">
        <v>33</v>
      </c>
      <c r="AX780" s="13" t="s">
        <v>71</v>
      </c>
      <c r="AY780" s="234" t="s">
        <v>143</v>
      </c>
    </row>
    <row r="781" s="14" customFormat="1">
      <c r="A781" s="14"/>
      <c r="B781" s="235"/>
      <c r="C781" s="236"/>
      <c r="D781" s="226" t="s">
        <v>155</v>
      </c>
      <c r="E781" s="237" t="s">
        <v>19</v>
      </c>
      <c r="F781" s="238" t="s">
        <v>667</v>
      </c>
      <c r="G781" s="236"/>
      <c r="H781" s="239">
        <v>80</v>
      </c>
      <c r="I781" s="240"/>
      <c r="J781" s="236"/>
      <c r="K781" s="236"/>
      <c r="L781" s="241"/>
      <c r="M781" s="242"/>
      <c r="N781" s="243"/>
      <c r="O781" s="243"/>
      <c r="P781" s="243"/>
      <c r="Q781" s="243"/>
      <c r="R781" s="243"/>
      <c r="S781" s="243"/>
      <c r="T781" s="24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45" t="s">
        <v>155</v>
      </c>
      <c r="AU781" s="245" t="s">
        <v>151</v>
      </c>
      <c r="AV781" s="14" t="s">
        <v>151</v>
      </c>
      <c r="AW781" s="14" t="s">
        <v>33</v>
      </c>
      <c r="AX781" s="14" t="s">
        <v>79</v>
      </c>
      <c r="AY781" s="245" t="s">
        <v>143</v>
      </c>
    </row>
    <row r="782" s="2" customFormat="1" ht="21.75" customHeight="1">
      <c r="A782" s="40"/>
      <c r="B782" s="41"/>
      <c r="C782" s="258" t="s">
        <v>1170</v>
      </c>
      <c r="D782" s="258" t="s">
        <v>217</v>
      </c>
      <c r="E782" s="259" t="s">
        <v>1171</v>
      </c>
      <c r="F782" s="260" t="s">
        <v>1172</v>
      </c>
      <c r="G782" s="261" t="s">
        <v>250</v>
      </c>
      <c r="H782" s="262">
        <v>80</v>
      </c>
      <c r="I782" s="263"/>
      <c r="J782" s="264">
        <f>ROUND(I782*H782,2)</f>
        <v>0</v>
      </c>
      <c r="K782" s="260" t="s">
        <v>149</v>
      </c>
      <c r="L782" s="265"/>
      <c r="M782" s="266" t="s">
        <v>19</v>
      </c>
      <c r="N782" s="267" t="s">
        <v>43</v>
      </c>
      <c r="O782" s="86"/>
      <c r="P782" s="215">
        <f>O782*H782</f>
        <v>0</v>
      </c>
      <c r="Q782" s="215">
        <v>0.00012</v>
      </c>
      <c r="R782" s="215">
        <f>Q782*H782</f>
        <v>0.0096000000000000009</v>
      </c>
      <c r="S782" s="215">
        <v>0</v>
      </c>
      <c r="T782" s="216">
        <f>S782*H782</f>
        <v>0</v>
      </c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R782" s="217" t="s">
        <v>363</v>
      </c>
      <c r="AT782" s="217" t="s">
        <v>217</v>
      </c>
      <c r="AU782" s="217" t="s">
        <v>151</v>
      </c>
      <c r="AY782" s="19" t="s">
        <v>143</v>
      </c>
      <c r="BE782" s="218">
        <f>IF(N782="základní",J782,0)</f>
        <v>0</v>
      </c>
      <c r="BF782" s="218">
        <f>IF(N782="snížená",J782,0)</f>
        <v>0</v>
      </c>
      <c r="BG782" s="218">
        <f>IF(N782="zákl. přenesená",J782,0)</f>
        <v>0</v>
      </c>
      <c r="BH782" s="218">
        <f>IF(N782="sníž. přenesená",J782,0)</f>
        <v>0</v>
      </c>
      <c r="BI782" s="218">
        <f>IF(N782="nulová",J782,0)</f>
        <v>0</v>
      </c>
      <c r="BJ782" s="19" t="s">
        <v>151</v>
      </c>
      <c r="BK782" s="218">
        <f>ROUND(I782*H782,2)</f>
        <v>0</v>
      </c>
      <c r="BL782" s="19" t="s">
        <v>253</v>
      </c>
      <c r="BM782" s="217" t="s">
        <v>1173</v>
      </c>
    </row>
    <row r="783" s="2" customFormat="1" ht="24.15" customHeight="1">
      <c r="A783" s="40"/>
      <c r="B783" s="41"/>
      <c r="C783" s="206" t="s">
        <v>1174</v>
      </c>
      <c r="D783" s="206" t="s">
        <v>145</v>
      </c>
      <c r="E783" s="207" t="s">
        <v>1175</v>
      </c>
      <c r="F783" s="208" t="s">
        <v>1176</v>
      </c>
      <c r="G783" s="209" t="s">
        <v>250</v>
      </c>
      <c r="H783" s="210">
        <v>80</v>
      </c>
      <c r="I783" s="211"/>
      <c r="J783" s="212">
        <f>ROUND(I783*H783,2)</f>
        <v>0</v>
      </c>
      <c r="K783" s="208" t="s">
        <v>149</v>
      </c>
      <c r="L783" s="46"/>
      <c r="M783" s="213" t="s">
        <v>19</v>
      </c>
      <c r="N783" s="214" t="s">
        <v>43</v>
      </c>
      <c r="O783" s="86"/>
      <c r="P783" s="215">
        <f>O783*H783</f>
        <v>0</v>
      </c>
      <c r="Q783" s="215">
        <v>0</v>
      </c>
      <c r="R783" s="215">
        <f>Q783*H783</f>
        <v>0</v>
      </c>
      <c r="S783" s="215">
        <v>0.00040000000000000002</v>
      </c>
      <c r="T783" s="216">
        <f>S783*H783</f>
        <v>0.032000000000000001</v>
      </c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R783" s="217" t="s">
        <v>253</v>
      </c>
      <c r="AT783" s="217" t="s">
        <v>145</v>
      </c>
      <c r="AU783" s="217" t="s">
        <v>151</v>
      </c>
      <c r="AY783" s="19" t="s">
        <v>143</v>
      </c>
      <c r="BE783" s="218">
        <f>IF(N783="základní",J783,0)</f>
        <v>0</v>
      </c>
      <c r="BF783" s="218">
        <f>IF(N783="snížená",J783,0)</f>
        <v>0</v>
      </c>
      <c r="BG783" s="218">
        <f>IF(N783="zákl. přenesená",J783,0)</f>
        <v>0</v>
      </c>
      <c r="BH783" s="218">
        <f>IF(N783="sníž. přenesená",J783,0)</f>
        <v>0</v>
      </c>
      <c r="BI783" s="218">
        <f>IF(N783="nulová",J783,0)</f>
        <v>0</v>
      </c>
      <c r="BJ783" s="19" t="s">
        <v>151</v>
      </c>
      <c r="BK783" s="218">
        <f>ROUND(I783*H783,2)</f>
        <v>0</v>
      </c>
      <c r="BL783" s="19" t="s">
        <v>253</v>
      </c>
      <c r="BM783" s="217" t="s">
        <v>1177</v>
      </c>
    </row>
    <row r="784" s="2" customFormat="1">
      <c r="A784" s="40"/>
      <c r="B784" s="41"/>
      <c r="C784" s="42"/>
      <c r="D784" s="219" t="s">
        <v>153</v>
      </c>
      <c r="E784" s="42"/>
      <c r="F784" s="220" t="s">
        <v>1178</v>
      </c>
      <c r="G784" s="42"/>
      <c r="H784" s="42"/>
      <c r="I784" s="221"/>
      <c r="J784" s="42"/>
      <c r="K784" s="42"/>
      <c r="L784" s="46"/>
      <c r="M784" s="222"/>
      <c r="N784" s="223"/>
      <c r="O784" s="86"/>
      <c r="P784" s="86"/>
      <c r="Q784" s="86"/>
      <c r="R784" s="86"/>
      <c r="S784" s="86"/>
      <c r="T784" s="87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T784" s="19" t="s">
        <v>153</v>
      </c>
      <c r="AU784" s="19" t="s">
        <v>151</v>
      </c>
    </row>
    <row r="785" s="2" customFormat="1" ht="21.75" customHeight="1">
      <c r="A785" s="40"/>
      <c r="B785" s="41"/>
      <c r="C785" s="206" t="s">
        <v>1179</v>
      </c>
      <c r="D785" s="206" t="s">
        <v>145</v>
      </c>
      <c r="E785" s="207" t="s">
        <v>1180</v>
      </c>
      <c r="F785" s="208" t="s">
        <v>1181</v>
      </c>
      <c r="G785" s="209" t="s">
        <v>250</v>
      </c>
      <c r="H785" s="210">
        <v>40</v>
      </c>
      <c r="I785" s="211"/>
      <c r="J785" s="212">
        <f>ROUND(I785*H785,2)</f>
        <v>0</v>
      </c>
      <c r="K785" s="208" t="s">
        <v>149</v>
      </c>
      <c r="L785" s="46"/>
      <c r="M785" s="213" t="s">
        <v>19</v>
      </c>
      <c r="N785" s="214" t="s">
        <v>43</v>
      </c>
      <c r="O785" s="86"/>
      <c r="P785" s="215">
        <f>O785*H785</f>
        <v>0</v>
      </c>
      <c r="Q785" s="215">
        <v>0</v>
      </c>
      <c r="R785" s="215">
        <f>Q785*H785</f>
        <v>0</v>
      </c>
      <c r="S785" s="215">
        <v>0</v>
      </c>
      <c r="T785" s="216">
        <f>S785*H785</f>
        <v>0</v>
      </c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R785" s="217" t="s">
        <v>253</v>
      </c>
      <c r="AT785" s="217" t="s">
        <v>145</v>
      </c>
      <c r="AU785" s="217" t="s">
        <v>151</v>
      </c>
      <c r="AY785" s="19" t="s">
        <v>143</v>
      </c>
      <c r="BE785" s="218">
        <f>IF(N785="základní",J785,0)</f>
        <v>0</v>
      </c>
      <c r="BF785" s="218">
        <f>IF(N785="snížená",J785,0)</f>
        <v>0</v>
      </c>
      <c r="BG785" s="218">
        <f>IF(N785="zákl. přenesená",J785,0)</f>
        <v>0</v>
      </c>
      <c r="BH785" s="218">
        <f>IF(N785="sníž. přenesená",J785,0)</f>
        <v>0</v>
      </c>
      <c r="BI785" s="218">
        <f>IF(N785="nulová",J785,0)</f>
        <v>0</v>
      </c>
      <c r="BJ785" s="19" t="s">
        <v>151</v>
      </c>
      <c r="BK785" s="218">
        <f>ROUND(I785*H785,2)</f>
        <v>0</v>
      </c>
      <c r="BL785" s="19" t="s">
        <v>253</v>
      </c>
      <c r="BM785" s="217" t="s">
        <v>1182</v>
      </c>
    </row>
    <row r="786" s="2" customFormat="1">
      <c r="A786" s="40"/>
      <c r="B786" s="41"/>
      <c r="C786" s="42"/>
      <c r="D786" s="219" t="s">
        <v>153</v>
      </c>
      <c r="E786" s="42"/>
      <c r="F786" s="220" t="s">
        <v>1183</v>
      </c>
      <c r="G786" s="42"/>
      <c r="H786" s="42"/>
      <c r="I786" s="221"/>
      <c r="J786" s="42"/>
      <c r="K786" s="42"/>
      <c r="L786" s="46"/>
      <c r="M786" s="222"/>
      <c r="N786" s="223"/>
      <c r="O786" s="86"/>
      <c r="P786" s="86"/>
      <c r="Q786" s="86"/>
      <c r="R786" s="86"/>
      <c r="S786" s="86"/>
      <c r="T786" s="87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T786" s="19" t="s">
        <v>153</v>
      </c>
      <c r="AU786" s="19" t="s">
        <v>151</v>
      </c>
    </row>
    <row r="787" s="13" customFormat="1">
      <c r="A787" s="13"/>
      <c r="B787" s="224"/>
      <c r="C787" s="225"/>
      <c r="D787" s="226" t="s">
        <v>155</v>
      </c>
      <c r="E787" s="227" t="s">
        <v>19</v>
      </c>
      <c r="F787" s="228" t="s">
        <v>1184</v>
      </c>
      <c r="G787" s="225"/>
      <c r="H787" s="227" t="s">
        <v>19</v>
      </c>
      <c r="I787" s="229"/>
      <c r="J787" s="225"/>
      <c r="K787" s="225"/>
      <c r="L787" s="230"/>
      <c r="M787" s="231"/>
      <c r="N787" s="232"/>
      <c r="O787" s="232"/>
      <c r="P787" s="232"/>
      <c r="Q787" s="232"/>
      <c r="R787" s="232"/>
      <c r="S787" s="232"/>
      <c r="T787" s="23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4" t="s">
        <v>155</v>
      </c>
      <c r="AU787" s="234" t="s">
        <v>151</v>
      </c>
      <c r="AV787" s="13" t="s">
        <v>79</v>
      </c>
      <c r="AW787" s="13" t="s">
        <v>33</v>
      </c>
      <c r="AX787" s="13" t="s">
        <v>71</v>
      </c>
      <c r="AY787" s="234" t="s">
        <v>143</v>
      </c>
    </row>
    <row r="788" s="14" customFormat="1">
      <c r="A788" s="14"/>
      <c r="B788" s="235"/>
      <c r="C788" s="236"/>
      <c r="D788" s="226" t="s">
        <v>155</v>
      </c>
      <c r="E788" s="237" t="s">
        <v>19</v>
      </c>
      <c r="F788" s="238" t="s">
        <v>417</v>
      </c>
      <c r="G788" s="236"/>
      <c r="H788" s="239">
        <v>40</v>
      </c>
      <c r="I788" s="240"/>
      <c r="J788" s="236"/>
      <c r="K788" s="236"/>
      <c r="L788" s="241"/>
      <c r="M788" s="242"/>
      <c r="N788" s="243"/>
      <c r="O788" s="243"/>
      <c r="P788" s="243"/>
      <c r="Q788" s="243"/>
      <c r="R788" s="243"/>
      <c r="S788" s="243"/>
      <c r="T788" s="24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45" t="s">
        <v>155</v>
      </c>
      <c r="AU788" s="245" t="s">
        <v>151</v>
      </c>
      <c r="AV788" s="14" t="s">
        <v>151</v>
      </c>
      <c r="AW788" s="14" t="s">
        <v>33</v>
      </c>
      <c r="AX788" s="14" t="s">
        <v>79</v>
      </c>
      <c r="AY788" s="245" t="s">
        <v>143</v>
      </c>
    </row>
    <row r="789" s="2" customFormat="1" ht="16.5" customHeight="1">
      <c r="A789" s="40"/>
      <c r="B789" s="41"/>
      <c r="C789" s="258" t="s">
        <v>1185</v>
      </c>
      <c r="D789" s="258" t="s">
        <v>217</v>
      </c>
      <c r="E789" s="259" t="s">
        <v>1186</v>
      </c>
      <c r="F789" s="260" t="s">
        <v>1187</v>
      </c>
      <c r="G789" s="261" t="s">
        <v>250</v>
      </c>
      <c r="H789" s="262">
        <v>40</v>
      </c>
      <c r="I789" s="263"/>
      <c r="J789" s="264">
        <f>ROUND(I789*H789,2)</f>
        <v>0</v>
      </c>
      <c r="K789" s="260" t="s">
        <v>149</v>
      </c>
      <c r="L789" s="265"/>
      <c r="M789" s="266" t="s">
        <v>19</v>
      </c>
      <c r="N789" s="267" t="s">
        <v>43</v>
      </c>
      <c r="O789" s="86"/>
      <c r="P789" s="215">
        <f>O789*H789</f>
        <v>0</v>
      </c>
      <c r="Q789" s="215">
        <v>0.00298</v>
      </c>
      <c r="R789" s="215">
        <f>Q789*H789</f>
        <v>0.1192</v>
      </c>
      <c r="S789" s="215">
        <v>0</v>
      </c>
      <c r="T789" s="216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17" t="s">
        <v>363</v>
      </c>
      <c r="AT789" s="217" t="s">
        <v>217</v>
      </c>
      <c r="AU789" s="217" t="s">
        <v>151</v>
      </c>
      <c r="AY789" s="19" t="s">
        <v>143</v>
      </c>
      <c r="BE789" s="218">
        <f>IF(N789="základní",J789,0)</f>
        <v>0</v>
      </c>
      <c r="BF789" s="218">
        <f>IF(N789="snížená",J789,0)</f>
        <v>0</v>
      </c>
      <c r="BG789" s="218">
        <f>IF(N789="zákl. přenesená",J789,0)</f>
        <v>0</v>
      </c>
      <c r="BH789" s="218">
        <f>IF(N789="sníž. přenesená",J789,0)</f>
        <v>0</v>
      </c>
      <c r="BI789" s="218">
        <f>IF(N789="nulová",J789,0)</f>
        <v>0</v>
      </c>
      <c r="BJ789" s="19" t="s">
        <v>151</v>
      </c>
      <c r="BK789" s="218">
        <f>ROUND(I789*H789,2)</f>
        <v>0</v>
      </c>
      <c r="BL789" s="19" t="s">
        <v>253</v>
      </c>
      <c r="BM789" s="217" t="s">
        <v>1188</v>
      </c>
    </row>
    <row r="790" s="2" customFormat="1" ht="24.15" customHeight="1">
      <c r="A790" s="40"/>
      <c r="B790" s="41"/>
      <c r="C790" s="206" t="s">
        <v>1189</v>
      </c>
      <c r="D790" s="206" t="s">
        <v>145</v>
      </c>
      <c r="E790" s="207" t="s">
        <v>1190</v>
      </c>
      <c r="F790" s="208" t="s">
        <v>1191</v>
      </c>
      <c r="G790" s="209" t="s">
        <v>250</v>
      </c>
      <c r="H790" s="210">
        <v>40</v>
      </c>
      <c r="I790" s="211"/>
      <c r="J790" s="212">
        <f>ROUND(I790*H790,2)</f>
        <v>0</v>
      </c>
      <c r="K790" s="208" t="s">
        <v>149</v>
      </c>
      <c r="L790" s="46"/>
      <c r="M790" s="213" t="s">
        <v>19</v>
      </c>
      <c r="N790" s="214" t="s">
        <v>43</v>
      </c>
      <c r="O790" s="86"/>
      <c r="P790" s="215">
        <f>O790*H790</f>
        <v>0</v>
      </c>
      <c r="Q790" s="215">
        <v>0</v>
      </c>
      <c r="R790" s="215">
        <f>Q790*H790</f>
        <v>0</v>
      </c>
      <c r="S790" s="215">
        <v>0.0030000000000000001</v>
      </c>
      <c r="T790" s="216">
        <f>S790*H790</f>
        <v>0.12</v>
      </c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R790" s="217" t="s">
        <v>253</v>
      </c>
      <c r="AT790" s="217" t="s">
        <v>145</v>
      </c>
      <c r="AU790" s="217" t="s">
        <v>151</v>
      </c>
      <c r="AY790" s="19" t="s">
        <v>143</v>
      </c>
      <c r="BE790" s="218">
        <f>IF(N790="základní",J790,0)</f>
        <v>0</v>
      </c>
      <c r="BF790" s="218">
        <f>IF(N790="snížená",J790,0)</f>
        <v>0</v>
      </c>
      <c r="BG790" s="218">
        <f>IF(N790="zákl. přenesená",J790,0)</f>
        <v>0</v>
      </c>
      <c r="BH790" s="218">
        <f>IF(N790="sníž. přenesená",J790,0)</f>
        <v>0</v>
      </c>
      <c r="BI790" s="218">
        <f>IF(N790="nulová",J790,0)</f>
        <v>0</v>
      </c>
      <c r="BJ790" s="19" t="s">
        <v>151</v>
      </c>
      <c r="BK790" s="218">
        <f>ROUND(I790*H790,2)</f>
        <v>0</v>
      </c>
      <c r="BL790" s="19" t="s">
        <v>253</v>
      </c>
      <c r="BM790" s="217" t="s">
        <v>1192</v>
      </c>
    </row>
    <row r="791" s="2" customFormat="1">
      <c r="A791" s="40"/>
      <c r="B791" s="41"/>
      <c r="C791" s="42"/>
      <c r="D791" s="219" t="s">
        <v>153</v>
      </c>
      <c r="E791" s="42"/>
      <c r="F791" s="220" t="s">
        <v>1193</v>
      </c>
      <c r="G791" s="42"/>
      <c r="H791" s="42"/>
      <c r="I791" s="221"/>
      <c r="J791" s="42"/>
      <c r="K791" s="42"/>
      <c r="L791" s="46"/>
      <c r="M791" s="222"/>
      <c r="N791" s="223"/>
      <c r="O791" s="86"/>
      <c r="P791" s="86"/>
      <c r="Q791" s="86"/>
      <c r="R791" s="86"/>
      <c r="S791" s="86"/>
      <c r="T791" s="87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T791" s="19" t="s">
        <v>153</v>
      </c>
      <c r="AU791" s="19" t="s">
        <v>151</v>
      </c>
    </row>
    <row r="792" s="2" customFormat="1" ht="24.15" customHeight="1">
      <c r="A792" s="40"/>
      <c r="B792" s="41"/>
      <c r="C792" s="206" t="s">
        <v>1194</v>
      </c>
      <c r="D792" s="206" t="s">
        <v>145</v>
      </c>
      <c r="E792" s="207" t="s">
        <v>1195</v>
      </c>
      <c r="F792" s="208" t="s">
        <v>1196</v>
      </c>
      <c r="G792" s="209" t="s">
        <v>250</v>
      </c>
      <c r="H792" s="210">
        <v>5</v>
      </c>
      <c r="I792" s="211"/>
      <c r="J792" s="212">
        <f>ROUND(I792*H792,2)</f>
        <v>0</v>
      </c>
      <c r="K792" s="208" t="s">
        <v>439</v>
      </c>
      <c r="L792" s="46"/>
      <c r="M792" s="213" t="s">
        <v>19</v>
      </c>
      <c r="N792" s="214" t="s">
        <v>43</v>
      </c>
      <c r="O792" s="86"/>
      <c r="P792" s="215">
        <f>O792*H792</f>
        <v>0</v>
      </c>
      <c r="Q792" s="215">
        <v>5.0000000000000002E-05</v>
      </c>
      <c r="R792" s="215">
        <f>Q792*H792</f>
        <v>0.00025000000000000001</v>
      </c>
      <c r="S792" s="215">
        <v>0</v>
      </c>
      <c r="T792" s="216">
        <f>S792*H792</f>
        <v>0</v>
      </c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  <c r="AE792" s="40"/>
      <c r="AR792" s="217" t="s">
        <v>253</v>
      </c>
      <c r="AT792" s="217" t="s">
        <v>145</v>
      </c>
      <c r="AU792" s="217" t="s">
        <v>151</v>
      </c>
      <c r="AY792" s="19" t="s">
        <v>143</v>
      </c>
      <c r="BE792" s="218">
        <f>IF(N792="základní",J792,0)</f>
        <v>0</v>
      </c>
      <c r="BF792" s="218">
        <f>IF(N792="snížená",J792,0)</f>
        <v>0</v>
      </c>
      <c r="BG792" s="218">
        <f>IF(N792="zákl. přenesená",J792,0)</f>
        <v>0</v>
      </c>
      <c r="BH792" s="218">
        <f>IF(N792="sníž. přenesená",J792,0)</f>
        <v>0</v>
      </c>
      <c r="BI792" s="218">
        <f>IF(N792="nulová",J792,0)</f>
        <v>0</v>
      </c>
      <c r="BJ792" s="19" t="s">
        <v>151</v>
      </c>
      <c r="BK792" s="218">
        <f>ROUND(I792*H792,2)</f>
        <v>0</v>
      </c>
      <c r="BL792" s="19" t="s">
        <v>253</v>
      </c>
      <c r="BM792" s="217" t="s">
        <v>1197</v>
      </c>
    </row>
    <row r="793" s="13" customFormat="1">
      <c r="A793" s="13"/>
      <c r="B793" s="224"/>
      <c r="C793" s="225"/>
      <c r="D793" s="226" t="s">
        <v>155</v>
      </c>
      <c r="E793" s="227" t="s">
        <v>19</v>
      </c>
      <c r="F793" s="228" t="s">
        <v>1198</v>
      </c>
      <c r="G793" s="225"/>
      <c r="H793" s="227" t="s">
        <v>19</v>
      </c>
      <c r="I793" s="229"/>
      <c r="J793" s="225"/>
      <c r="K793" s="225"/>
      <c r="L793" s="230"/>
      <c r="M793" s="231"/>
      <c r="N793" s="232"/>
      <c r="O793" s="232"/>
      <c r="P793" s="232"/>
      <c r="Q793" s="232"/>
      <c r="R793" s="232"/>
      <c r="S793" s="232"/>
      <c r="T793" s="23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34" t="s">
        <v>155</v>
      </c>
      <c r="AU793" s="234" t="s">
        <v>151</v>
      </c>
      <c r="AV793" s="13" t="s">
        <v>79</v>
      </c>
      <c r="AW793" s="13" t="s">
        <v>33</v>
      </c>
      <c r="AX793" s="13" t="s">
        <v>71</v>
      </c>
      <c r="AY793" s="234" t="s">
        <v>143</v>
      </c>
    </row>
    <row r="794" s="14" customFormat="1">
      <c r="A794" s="14"/>
      <c r="B794" s="235"/>
      <c r="C794" s="236"/>
      <c r="D794" s="226" t="s">
        <v>155</v>
      </c>
      <c r="E794" s="237" t="s">
        <v>19</v>
      </c>
      <c r="F794" s="238" t="s">
        <v>79</v>
      </c>
      <c r="G794" s="236"/>
      <c r="H794" s="239">
        <v>1</v>
      </c>
      <c r="I794" s="240"/>
      <c r="J794" s="236"/>
      <c r="K794" s="236"/>
      <c r="L794" s="241"/>
      <c r="M794" s="242"/>
      <c r="N794" s="243"/>
      <c r="O794" s="243"/>
      <c r="P794" s="243"/>
      <c r="Q794" s="243"/>
      <c r="R794" s="243"/>
      <c r="S794" s="243"/>
      <c r="T794" s="24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45" t="s">
        <v>155</v>
      </c>
      <c r="AU794" s="245" t="s">
        <v>151</v>
      </c>
      <c r="AV794" s="14" t="s">
        <v>151</v>
      </c>
      <c r="AW794" s="14" t="s">
        <v>33</v>
      </c>
      <c r="AX794" s="14" t="s">
        <v>71</v>
      </c>
      <c r="AY794" s="245" t="s">
        <v>143</v>
      </c>
    </row>
    <row r="795" s="13" customFormat="1">
      <c r="A795" s="13"/>
      <c r="B795" s="224"/>
      <c r="C795" s="225"/>
      <c r="D795" s="226" t="s">
        <v>155</v>
      </c>
      <c r="E795" s="227" t="s">
        <v>19</v>
      </c>
      <c r="F795" s="228" t="s">
        <v>1199</v>
      </c>
      <c r="G795" s="225"/>
      <c r="H795" s="227" t="s">
        <v>19</v>
      </c>
      <c r="I795" s="229"/>
      <c r="J795" s="225"/>
      <c r="K795" s="225"/>
      <c r="L795" s="230"/>
      <c r="M795" s="231"/>
      <c r="N795" s="232"/>
      <c r="O795" s="232"/>
      <c r="P795" s="232"/>
      <c r="Q795" s="232"/>
      <c r="R795" s="232"/>
      <c r="S795" s="232"/>
      <c r="T795" s="23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T795" s="234" t="s">
        <v>155</v>
      </c>
      <c r="AU795" s="234" t="s">
        <v>151</v>
      </c>
      <c r="AV795" s="13" t="s">
        <v>79</v>
      </c>
      <c r="AW795" s="13" t="s">
        <v>33</v>
      </c>
      <c r="AX795" s="13" t="s">
        <v>71</v>
      </c>
      <c r="AY795" s="234" t="s">
        <v>143</v>
      </c>
    </row>
    <row r="796" s="14" customFormat="1">
      <c r="A796" s="14"/>
      <c r="B796" s="235"/>
      <c r="C796" s="236"/>
      <c r="D796" s="226" t="s">
        <v>155</v>
      </c>
      <c r="E796" s="237" t="s">
        <v>19</v>
      </c>
      <c r="F796" s="238" t="s">
        <v>151</v>
      </c>
      <c r="G796" s="236"/>
      <c r="H796" s="239">
        <v>2</v>
      </c>
      <c r="I796" s="240"/>
      <c r="J796" s="236"/>
      <c r="K796" s="236"/>
      <c r="L796" s="241"/>
      <c r="M796" s="242"/>
      <c r="N796" s="243"/>
      <c r="O796" s="243"/>
      <c r="P796" s="243"/>
      <c r="Q796" s="243"/>
      <c r="R796" s="243"/>
      <c r="S796" s="243"/>
      <c r="T796" s="24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45" t="s">
        <v>155</v>
      </c>
      <c r="AU796" s="245" t="s">
        <v>151</v>
      </c>
      <c r="AV796" s="14" t="s">
        <v>151</v>
      </c>
      <c r="AW796" s="14" t="s">
        <v>33</v>
      </c>
      <c r="AX796" s="14" t="s">
        <v>71</v>
      </c>
      <c r="AY796" s="245" t="s">
        <v>143</v>
      </c>
    </row>
    <row r="797" s="13" customFormat="1">
      <c r="A797" s="13"/>
      <c r="B797" s="224"/>
      <c r="C797" s="225"/>
      <c r="D797" s="226" t="s">
        <v>155</v>
      </c>
      <c r="E797" s="227" t="s">
        <v>19</v>
      </c>
      <c r="F797" s="228" t="s">
        <v>1200</v>
      </c>
      <c r="G797" s="225"/>
      <c r="H797" s="227" t="s">
        <v>19</v>
      </c>
      <c r="I797" s="229"/>
      <c r="J797" s="225"/>
      <c r="K797" s="225"/>
      <c r="L797" s="230"/>
      <c r="M797" s="231"/>
      <c r="N797" s="232"/>
      <c r="O797" s="232"/>
      <c r="P797" s="232"/>
      <c r="Q797" s="232"/>
      <c r="R797" s="232"/>
      <c r="S797" s="232"/>
      <c r="T797" s="23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T797" s="234" t="s">
        <v>155</v>
      </c>
      <c r="AU797" s="234" t="s">
        <v>151</v>
      </c>
      <c r="AV797" s="13" t="s">
        <v>79</v>
      </c>
      <c r="AW797" s="13" t="s">
        <v>33</v>
      </c>
      <c r="AX797" s="13" t="s">
        <v>71</v>
      </c>
      <c r="AY797" s="234" t="s">
        <v>143</v>
      </c>
    </row>
    <row r="798" s="14" customFormat="1">
      <c r="A798" s="14"/>
      <c r="B798" s="235"/>
      <c r="C798" s="236"/>
      <c r="D798" s="226" t="s">
        <v>155</v>
      </c>
      <c r="E798" s="237" t="s">
        <v>19</v>
      </c>
      <c r="F798" s="238" t="s">
        <v>79</v>
      </c>
      <c r="G798" s="236"/>
      <c r="H798" s="239">
        <v>1</v>
      </c>
      <c r="I798" s="240"/>
      <c r="J798" s="236"/>
      <c r="K798" s="236"/>
      <c r="L798" s="241"/>
      <c r="M798" s="242"/>
      <c r="N798" s="243"/>
      <c r="O798" s="243"/>
      <c r="P798" s="243"/>
      <c r="Q798" s="243"/>
      <c r="R798" s="243"/>
      <c r="S798" s="243"/>
      <c r="T798" s="24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45" t="s">
        <v>155</v>
      </c>
      <c r="AU798" s="245" t="s">
        <v>151</v>
      </c>
      <c r="AV798" s="14" t="s">
        <v>151</v>
      </c>
      <c r="AW798" s="14" t="s">
        <v>33</v>
      </c>
      <c r="AX798" s="14" t="s">
        <v>71</v>
      </c>
      <c r="AY798" s="245" t="s">
        <v>143</v>
      </c>
    </row>
    <row r="799" s="13" customFormat="1">
      <c r="A799" s="13"/>
      <c r="B799" s="224"/>
      <c r="C799" s="225"/>
      <c r="D799" s="226" t="s">
        <v>155</v>
      </c>
      <c r="E799" s="227" t="s">
        <v>19</v>
      </c>
      <c r="F799" s="228" t="s">
        <v>1201</v>
      </c>
      <c r="G799" s="225"/>
      <c r="H799" s="227" t="s">
        <v>19</v>
      </c>
      <c r="I799" s="229"/>
      <c r="J799" s="225"/>
      <c r="K799" s="225"/>
      <c r="L799" s="230"/>
      <c r="M799" s="231"/>
      <c r="N799" s="232"/>
      <c r="O799" s="232"/>
      <c r="P799" s="232"/>
      <c r="Q799" s="232"/>
      <c r="R799" s="232"/>
      <c r="S799" s="232"/>
      <c r="T799" s="23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34" t="s">
        <v>155</v>
      </c>
      <c r="AU799" s="234" t="s">
        <v>151</v>
      </c>
      <c r="AV799" s="13" t="s">
        <v>79</v>
      </c>
      <c r="AW799" s="13" t="s">
        <v>33</v>
      </c>
      <c r="AX799" s="13" t="s">
        <v>71</v>
      </c>
      <c r="AY799" s="234" t="s">
        <v>143</v>
      </c>
    </row>
    <row r="800" s="14" customFormat="1">
      <c r="A800" s="14"/>
      <c r="B800" s="235"/>
      <c r="C800" s="236"/>
      <c r="D800" s="226" t="s">
        <v>155</v>
      </c>
      <c r="E800" s="237" t="s">
        <v>19</v>
      </c>
      <c r="F800" s="238" t="s">
        <v>79</v>
      </c>
      <c r="G800" s="236"/>
      <c r="H800" s="239">
        <v>1</v>
      </c>
      <c r="I800" s="240"/>
      <c r="J800" s="236"/>
      <c r="K800" s="236"/>
      <c r="L800" s="241"/>
      <c r="M800" s="242"/>
      <c r="N800" s="243"/>
      <c r="O800" s="243"/>
      <c r="P800" s="243"/>
      <c r="Q800" s="243"/>
      <c r="R800" s="243"/>
      <c r="S800" s="243"/>
      <c r="T800" s="24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5" t="s">
        <v>155</v>
      </c>
      <c r="AU800" s="245" t="s">
        <v>151</v>
      </c>
      <c r="AV800" s="14" t="s">
        <v>151</v>
      </c>
      <c r="AW800" s="14" t="s">
        <v>33</v>
      </c>
      <c r="AX800" s="14" t="s">
        <v>71</v>
      </c>
      <c r="AY800" s="245" t="s">
        <v>143</v>
      </c>
    </row>
    <row r="801" s="15" customFormat="1">
      <c r="A801" s="15"/>
      <c r="B801" s="246"/>
      <c r="C801" s="247"/>
      <c r="D801" s="226" t="s">
        <v>155</v>
      </c>
      <c r="E801" s="248" t="s">
        <v>19</v>
      </c>
      <c r="F801" s="249" t="s">
        <v>171</v>
      </c>
      <c r="G801" s="247"/>
      <c r="H801" s="250">
        <v>5</v>
      </c>
      <c r="I801" s="251"/>
      <c r="J801" s="247"/>
      <c r="K801" s="247"/>
      <c r="L801" s="252"/>
      <c r="M801" s="253"/>
      <c r="N801" s="254"/>
      <c r="O801" s="254"/>
      <c r="P801" s="254"/>
      <c r="Q801" s="254"/>
      <c r="R801" s="254"/>
      <c r="S801" s="254"/>
      <c r="T801" s="25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T801" s="256" t="s">
        <v>155</v>
      </c>
      <c r="AU801" s="256" t="s">
        <v>151</v>
      </c>
      <c r="AV801" s="15" t="s">
        <v>150</v>
      </c>
      <c r="AW801" s="15" t="s">
        <v>33</v>
      </c>
      <c r="AX801" s="15" t="s">
        <v>79</v>
      </c>
      <c r="AY801" s="256" t="s">
        <v>143</v>
      </c>
    </row>
    <row r="802" s="2" customFormat="1" ht="33" customHeight="1">
      <c r="A802" s="40"/>
      <c r="B802" s="41"/>
      <c r="C802" s="258" t="s">
        <v>1202</v>
      </c>
      <c r="D802" s="258" t="s">
        <v>217</v>
      </c>
      <c r="E802" s="259" t="s">
        <v>1203</v>
      </c>
      <c r="F802" s="260" t="s">
        <v>1204</v>
      </c>
      <c r="G802" s="261" t="s">
        <v>250</v>
      </c>
      <c r="H802" s="262">
        <v>1</v>
      </c>
      <c r="I802" s="263"/>
      <c r="J802" s="264">
        <f>ROUND(I802*H802,2)</f>
        <v>0</v>
      </c>
      <c r="K802" s="260" t="s">
        <v>439</v>
      </c>
      <c r="L802" s="265"/>
      <c r="M802" s="266" t="s">
        <v>19</v>
      </c>
      <c r="N802" s="267" t="s">
        <v>43</v>
      </c>
      <c r="O802" s="86"/>
      <c r="P802" s="215">
        <f>O802*H802</f>
        <v>0</v>
      </c>
      <c r="Q802" s="215">
        <v>0.10000000000000001</v>
      </c>
      <c r="R802" s="215">
        <f>Q802*H802</f>
        <v>0.10000000000000001</v>
      </c>
      <c r="S802" s="215">
        <v>0</v>
      </c>
      <c r="T802" s="216">
        <f>S802*H802</f>
        <v>0</v>
      </c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R802" s="217" t="s">
        <v>363</v>
      </c>
      <c r="AT802" s="217" t="s">
        <v>217</v>
      </c>
      <c r="AU802" s="217" t="s">
        <v>151</v>
      </c>
      <c r="AY802" s="19" t="s">
        <v>143</v>
      </c>
      <c r="BE802" s="218">
        <f>IF(N802="základní",J802,0)</f>
        <v>0</v>
      </c>
      <c r="BF802" s="218">
        <f>IF(N802="snížená",J802,0)</f>
        <v>0</v>
      </c>
      <c r="BG802" s="218">
        <f>IF(N802="zákl. přenesená",J802,0)</f>
        <v>0</v>
      </c>
      <c r="BH802" s="218">
        <f>IF(N802="sníž. přenesená",J802,0)</f>
        <v>0</v>
      </c>
      <c r="BI802" s="218">
        <f>IF(N802="nulová",J802,0)</f>
        <v>0</v>
      </c>
      <c r="BJ802" s="19" t="s">
        <v>151</v>
      </c>
      <c r="BK802" s="218">
        <f>ROUND(I802*H802,2)</f>
        <v>0</v>
      </c>
      <c r="BL802" s="19" t="s">
        <v>253</v>
      </c>
      <c r="BM802" s="217" t="s">
        <v>1205</v>
      </c>
    </row>
    <row r="803" s="2" customFormat="1" ht="33" customHeight="1">
      <c r="A803" s="40"/>
      <c r="B803" s="41"/>
      <c r="C803" s="258" t="s">
        <v>1206</v>
      </c>
      <c r="D803" s="258" t="s">
        <v>217</v>
      </c>
      <c r="E803" s="259" t="s">
        <v>1207</v>
      </c>
      <c r="F803" s="260" t="s">
        <v>1208</v>
      </c>
      <c r="G803" s="261" t="s">
        <v>250</v>
      </c>
      <c r="H803" s="262">
        <v>2</v>
      </c>
      <c r="I803" s="263"/>
      <c r="J803" s="264">
        <f>ROUND(I803*H803,2)</f>
        <v>0</v>
      </c>
      <c r="K803" s="260" t="s">
        <v>439</v>
      </c>
      <c r="L803" s="265"/>
      <c r="M803" s="266" t="s">
        <v>19</v>
      </c>
      <c r="N803" s="267" t="s">
        <v>43</v>
      </c>
      <c r="O803" s="86"/>
      <c r="P803" s="215">
        <f>O803*H803</f>
        <v>0</v>
      </c>
      <c r="Q803" s="215">
        <v>0.125</v>
      </c>
      <c r="R803" s="215">
        <f>Q803*H803</f>
        <v>0.25</v>
      </c>
      <c r="S803" s="215">
        <v>0</v>
      </c>
      <c r="T803" s="216">
        <f>S803*H803</f>
        <v>0</v>
      </c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R803" s="217" t="s">
        <v>363</v>
      </c>
      <c r="AT803" s="217" t="s">
        <v>217</v>
      </c>
      <c r="AU803" s="217" t="s">
        <v>151</v>
      </c>
      <c r="AY803" s="19" t="s">
        <v>143</v>
      </c>
      <c r="BE803" s="218">
        <f>IF(N803="základní",J803,0)</f>
        <v>0</v>
      </c>
      <c r="BF803" s="218">
        <f>IF(N803="snížená",J803,0)</f>
        <v>0</v>
      </c>
      <c r="BG803" s="218">
        <f>IF(N803="zákl. přenesená",J803,0)</f>
        <v>0</v>
      </c>
      <c r="BH803" s="218">
        <f>IF(N803="sníž. přenesená",J803,0)</f>
        <v>0</v>
      </c>
      <c r="BI803" s="218">
        <f>IF(N803="nulová",J803,0)</f>
        <v>0</v>
      </c>
      <c r="BJ803" s="19" t="s">
        <v>151</v>
      </c>
      <c r="BK803" s="218">
        <f>ROUND(I803*H803,2)</f>
        <v>0</v>
      </c>
      <c r="BL803" s="19" t="s">
        <v>253</v>
      </c>
      <c r="BM803" s="217" t="s">
        <v>1209</v>
      </c>
    </row>
    <row r="804" s="2" customFormat="1" ht="33" customHeight="1">
      <c r="A804" s="40"/>
      <c r="B804" s="41"/>
      <c r="C804" s="258" t="s">
        <v>1210</v>
      </c>
      <c r="D804" s="258" t="s">
        <v>217</v>
      </c>
      <c r="E804" s="259" t="s">
        <v>1211</v>
      </c>
      <c r="F804" s="260" t="s">
        <v>1212</v>
      </c>
      <c r="G804" s="261" t="s">
        <v>250</v>
      </c>
      <c r="H804" s="262">
        <v>1</v>
      </c>
      <c r="I804" s="263"/>
      <c r="J804" s="264">
        <f>ROUND(I804*H804,2)</f>
        <v>0</v>
      </c>
      <c r="K804" s="260" t="s">
        <v>439</v>
      </c>
      <c r="L804" s="265"/>
      <c r="M804" s="266" t="s">
        <v>19</v>
      </c>
      <c r="N804" s="267" t="s">
        <v>43</v>
      </c>
      <c r="O804" s="86"/>
      <c r="P804" s="215">
        <f>O804*H804</f>
        <v>0</v>
      </c>
      <c r="Q804" s="215">
        <v>0.074999999999999997</v>
      </c>
      <c r="R804" s="215">
        <f>Q804*H804</f>
        <v>0.074999999999999997</v>
      </c>
      <c r="S804" s="215">
        <v>0</v>
      </c>
      <c r="T804" s="216">
        <f>S804*H804</f>
        <v>0</v>
      </c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  <c r="AE804" s="40"/>
      <c r="AR804" s="217" t="s">
        <v>363</v>
      </c>
      <c r="AT804" s="217" t="s">
        <v>217</v>
      </c>
      <c r="AU804" s="217" t="s">
        <v>151</v>
      </c>
      <c r="AY804" s="19" t="s">
        <v>143</v>
      </c>
      <c r="BE804" s="218">
        <f>IF(N804="základní",J804,0)</f>
        <v>0</v>
      </c>
      <c r="BF804" s="218">
        <f>IF(N804="snížená",J804,0)</f>
        <v>0</v>
      </c>
      <c r="BG804" s="218">
        <f>IF(N804="zákl. přenesená",J804,0)</f>
        <v>0</v>
      </c>
      <c r="BH804" s="218">
        <f>IF(N804="sníž. přenesená",J804,0)</f>
        <v>0</v>
      </c>
      <c r="BI804" s="218">
        <f>IF(N804="nulová",J804,0)</f>
        <v>0</v>
      </c>
      <c r="BJ804" s="19" t="s">
        <v>151</v>
      </c>
      <c r="BK804" s="218">
        <f>ROUND(I804*H804,2)</f>
        <v>0</v>
      </c>
      <c r="BL804" s="19" t="s">
        <v>253</v>
      </c>
      <c r="BM804" s="217" t="s">
        <v>1213</v>
      </c>
    </row>
    <row r="805" s="2" customFormat="1" ht="33" customHeight="1">
      <c r="A805" s="40"/>
      <c r="B805" s="41"/>
      <c r="C805" s="258" t="s">
        <v>1214</v>
      </c>
      <c r="D805" s="258" t="s">
        <v>217</v>
      </c>
      <c r="E805" s="259" t="s">
        <v>1215</v>
      </c>
      <c r="F805" s="260" t="s">
        <v>1216</v>
      </c>
      <c r="G805" s="261" t="s">
        <v>250</v>
      </c>
      <c r="H805" s="262">
        <v>1</v>
      </c>
      <c r="I805" s="263"/>
      <c r="J805" s="264">
        <f>ROUND(I805*H805,2)</f>
        <v>0</v>
      </c>
      <c r="K805" s="260" t="s">
        <v>439</v>
      </c>
      <c r="L805" s="265"/>
      <c r="M805" s="266" t="s">
        <v>19</v>
      </c>
      <c r="N805" s="267" t="s">
        <v>43</v>
      </c>
      <c r="O805" s="86"/>
      <c r="P805" s="215">
        <f>O805*H805</f>
        <v>0</v>
      </c>
      <c r="Q805" s="215">
        <v>0.065000000000000002</v>
      </c>
      <c r="R805" s="215">
        <f>Q805*H805</f>
        <v>0.065000000000000002</v>
      </c>
      <c r="S805" s="215">
        <v>0</v>
      </c>
      <c r="T805" s="216">
        <f>S805*H805</f>
        <v>0</v>
      </c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  <c r="AE805" s="40"/>
      <c r="AR805" s="217" t="s">
        <v>363</v>
      </c>
      <c r="AT805" s="217" t="s">
        <v>217</v>
      </c>
      <c r="AU805" s="217" t="s">
        <v>151</v>
      </c>
      <c r="AY805" s="19" t="s">
        <v>143</v>
      </c>
      <c r="BE805" s="218">
        <f>IF(N805="základní",J805,0)</f>
        <v>0</v>
      </c>
      <c r="BF805" s="218">
        <f>IF(N805="snížená",J805,0)</f>
        <v>0</v>
      </c>
      <c r="BG805" s="218">
        <f>IF(N805="zákl. přenesená",J805,0)</f>
        <v>0</v>
      </c>
      <c r="BH805" s="218">
        <f>IF(N805="sníž. přenesená",J805,0)</f>
        <v>0</v>
      </c>
      <c r="BI805" s="218">
        <f>IF(N805="nulová",J805,0)</f>
        <v>0</v>
      </c>
      <c r="BJ805" s="19" t="s">
        <v>151</v>
      </c>
      <c r="BK805" s="218">
        <f>ROUND(I805*H805,2)</f>
        <v>0</v>
      </c>
      <c r="BL805" s="19" t="s">
        <v>253</v>
      </c>
      <c r="BM805" s="217" t="s">
        <v>1217</v>
      </c>
    </row>
    <row r="806" s="2" customFormat="1" ht="24.15" customHeight="1">
      <c r="A806" s="40"/>
      <c r="B806" s="41"/>
      <c r="C806" s="206" t="s">
        <v>1218</v>
      </c>
      <c r="D806" s="206" t="s">
        <v>145</v>
      </c>
      <c r="E806" s="207" t="s">
        <v>1219</v>
      </c>
      <c r="F806" s="208" t="s">
        <v>1220</v>
      </c>
      <c r="G806" s="209" t="s">
        <v>1221</v>
      </c>
      <c r="H806" s="210">
        <v>534.87</v>
      </c>
      <c r="I806" s="211"/>
      <c r="J806" s="212">
        <f>ROUND(I806*H806,2)</f>
        <v>0</v>
      </c>
      <c r="K806" s="208" t="s">
        <v>149</v>
      </c>
      <c r="L806" s="46"/>
      <c r="M806" s="213" t="s">
        <v>19</v>
      </c>
      <c r="N806" s="214" t="s">
        <v>43</v>
      </c>
      <c r="O806" s="86"/>
      <c r="P806" s="215">
        <f>O806*H806</f>
        <v>0</v>
      </c>
      <c r="Q806" s="215">
        <v>6.7487499999999994E-05</v>
      </c>
      <c r="R806" s="215">
        <f>Q806*H806</f>
        <v>0.036097039124999994</v>
      </c>
      <c r="S806" s="215">
        <v>0</v>
      </c>
      <c r="T806" s="216">
        <f>S806*H806</f>
        <v>0</v>
      </c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  <c r="AE806" s="40"/>
      <c r="AR806" s="217" t="s">
        <v>253</v>
      </c>
      <c r="AT806" s="217" t="s">
        <v>145</v>
      </c>
      <c r="AU806" s="217" t="s">
        <v>151</v>
      </c>
      <c r="AY806" s="19" t="s">
        <v>143</v>
      </c>
      <c r="BE806" s="218">
        <f>IF(N806="základní",J806,0)</f>
        <v>0</v>
      </c>
      <c r="BF806" s="218">
        <f>IF(N806="snížená",J806,0)</f>
        <v>0</v>
      </c>
      <c r="BG806" s="218">
        <f>IF(N806="zákl. přenesená",J806,0)</f>
        <v>0</v>
      </c>
      <c r="BH806" s="218">
        <f>IF(N806="sníž. přenesená",J806,0)</f>
        <v>0</v>
      </c>
      <c r="BI806" s="218">
        <f>IF(N806="nulová",J806,0)</f>
        <v>0</v>
      </c>
      <c r="BJ806" s="19" t="s">
        <v>151</v>
      </c>
      <c r="BK806" s="218">
        <f>ROUND(I806*H806,2)</f>
        <v>0</v>
      </c>
      <c r="BL806" s="19" t="s">
        <v>253</v>
      </c>
      <c r="BM806" s="217" t="s">
        <v>1222</v>
      </c>
    </row>
    <row r="807" s="2" customFormat="1">
      <c r="A807" s="40"/>
      <c r="B807" s="41"/>
      <c r="C807" s="42"/>
      <c r="D807" s="219" t="s">
        <v>153</v>
      </c>
      <c r="E807" s="42"/>
      <c r="F807" s="220" t="s">
        <v>1223</v>
      </c>
      <c r="G807" s="42"/>
      <c r="H807" s="42"/>
      <c r="I807" s="221"/>
      <c r="J807" s="42"/>
      <c r="K807" s="42"/>
      <c r="L807" s="46"/>
      <c r="M807" s="222"/>
      <c r="N807" s="223"/>
      <c r="O807" s="86"/>
      <c r="P807" s="86"/>
      <c r="Q807" s="86"/>
      <c r="R807" s="86"/>
      <c r="S807" s="86"/>
      <c r="T807" s="87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T807" s="19" t="s">
        <v>153</v>
      </c>
      <c r="AU807" s="19" t="s">
        <v>151</v>
      </c>
    </row>
    <row r="808" s="13" customFormat="1">
      <c r="A808" s="13"/>
      <c r="B808" s="224"/>
      <c r="C808" s="225"/>
      <c r="D808" s="226" t="s">
        <v>155</v>
      </c>
      <c r="E808" s="227" t="s">
        <v>19</v>
      </c>
      <c r="F808" s="228" t="s">
        <v>1224</v>
      </c>
      <c r="G808" s="225"/>
      <c r="H808" s="227" t="s">
        <v>19</v>
      </c>
      <c r="I808" s="229"/>
      <c r="J808" s="225"/>
      <c r="K808" s="225"/>
      <c r="L808" s="230"/>
      <c r="M808" s="231"/>
      <c r="N808" s="232"/>
      <c r="O808" s="232"/>
      <c r="P808" s="232"/>
      <c r="Q808" s="232"/>
      <c r="R808" s="232"/>
      <c r="S808" s="232"/>
      <c r="T808" s="23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34" t="s">
        <v>155</v>
      </c>
      <c r="AU808" s="234" t="s">
        <v>151</v>
      </c>
      <c r="AV808" s="13" t="s">
        <v>79</v>
      </c>
      <c r="AW808" s="13" t="s">
        <v>33</v>
      </c>
      <c r="AX808" s="13" t="s">
        <v>71</v>
      </c>
      <c r="AY808" s="234" t="s">
        <v>143</v>
      </c>
    </row>
    <row r="809" s="14" customFormat="1">
      <c r="A809" s="14"/>
      <c r="B809" s="235"/>
      <c r="C809" s="236"/>
      <c r="D809" s="226" t="s">
        <v>155</v>
      </c>
      <c r="E809" s="237" t="s">
        <v>19</v>
      </c>
      <c r="F809" s="238" t="s">
        <v>1225</v>
      </c>
      <c r="G809" s="236"/>
      <c r="H809" s="239">
        <v>116.25</v>
      </c>
      <c r="I809" s="240"/>
      <c r="J809" s="236"/>
      <c r="K809" s="236"/>
      <c r="L809" s="241"/>
      <c r="M809" s="242"/>
      <c r="N809" s="243"/>
      <c r="O809" s="243"/>
      <c r="P809" s="243"/>
      <c r="Q809" s="243"/>
      <c r="R809" s="243"/>
      <c r="S809" s="243"/>
      <c r="T809" s="24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45" t="s">
        <v>155</v>
      </c>
      <c r="AU809" s="245" t="s">
        <v>151</v>
      </c>
      <c r="AV809" s="14" t="s">
        <v>151</v>
      </c>
      <c r="AW809" s="14" t="s">
        <v>33</v>
      </c>
      <c r="AX809" s="14" t="s">
        <v>71</v>
      </c>
      <c r="AY809" s="245" t="s">
        <v>143</v>
      </c>
    </row>
    <row r="810" s="13" customFormat="1">
      <c r="A810" s="13"/>
      <c r="B810" s="224"/>
      <c r="C810" s="225"/>
      <c r="D810" s="226" t="s">
        <v>155</v>
      </c>
      <c r="E810" s="227" t="s">
        <v>19</v>
      </c>
      <c r="F810" s="228" t="s">
        <v>1226</v>
      </c>
      <c r="G810" s="225"/>
      <c r="H810" s="227" t="s">
        <v>19</v>
      </c>
      <c r="I810" s="229"/>
      <c r="J810" s="225"/>
      <c r="K810" s="225"/>
      <c r="L810" s="230"/>
      <c r="M810" s="231"/>
      <c r="N810" s="232"/>
      <c r="O810" s="232"/>
      <c r="P810" s="232"/>
      <c r="Q810" s="232"/>
      <c r="R810" s="232"/>
      <c r="S810" s="232"/>
      <c r="T810" s="23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34" t="s">
        <v>155</v>
      </c>
      <c r="AU810" s="234" t="s">
        <v>151</v>
      </c>
      <c r="AV810" s="13" t="s">
        <v>79</v>
      </c>
      <c r="AW810" s="13" t="s">
        <v>33</v>
      </c>
      <c r="AX810" s="13" t="s">
        <v>71</v>
      </c>
      <c r="AY810" s="234" t="s">
        <v>143</v>
      </c>
    </row>
    <row r="811" s="14" customFormat="1">
      <c r="A811" s="14"/>
      <c r="B811" s="235"/>
      <c r="C811" s="236"/>
      <c r="D811" s="226" t="s">
        <v>155</v>
      </c>
      <c r="E811" s="237" t="s">
        <v>19</v>
      </c>
      <c r="F811" s="238" t="s">
        <v>1227</v>
      </c>
      <c r="G811" s="236"/>
      <c r="H811" s="239">
        <v>1.6200000000000001</v>
      </c>
      <c r="I811" s="240"/>
      <c r="J811" s="236"/>
      <c r="K811" s="236"/>
      <c r="L811" s="241"/>
      <c r="M811" s="242"/>
      <c r="N811" s="243"/>
      <c r="O811" s="243"/>
      <c r="P811" s="243"/>
      <c r="Q811" s="243"/>
      <c r="R811" s="243"/>
      <c r="S811" s="243"/>
      <c r="T811" s="24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45" t="s">
        <v>155</v>
      </c>
      <c r="AU811" s="245" t="s">
        <v>151</v>
      </c>
      <c r="AV811" s="14" t="s">
        <v>151</v>
      </c>
      <c r="AW811" s="14" t="s">
        <v>33</v>
      </c>
      <c r="AX811" s="14" t="s">
        <v>71</v>
      </c>
      <c r="AY811" s="245" t="s">
        <v>143</v>
      </c>
    </row>
    <row r="812" s="13" customFormat="1">
      <c r="A812" s="13"/>
      <c r="B812" s="224"/>
      <c r="C812" s="225"/>
      <c r="D812" s="226" t="s">
        <v>155</v>
      </c>
      <c r="E812" s="227" t="s">
        <v>19</v>
      </c>
      <c r="F812" s="228" t="s">
        <v>1228</v>
      </c>
      <c r="G812" s="225"/>
      <c r="H812" s="227" t="s">
        <v>19</v>
      </c>
      <c r="I812" s="229"/>
      <c r="J812" s="225"/>
      <c r="K812" s="225"/>
      <c r="L812" s="230"/>
      <c r="M812" s="231"/>
      <c r="N812" s="232"/>
      <c r="O812" s="232"/>
      <c r="P812" s="232"/>
      <c r="Q812" s="232"/>
      <c r="R812" s="232"/>
      <c r="S812" s="232"/>
      <c r="T812" s="23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34" t="s">
        <v>155</v>
      </c>
      <c r="AU812" s="234" t="s">
        <v>151</v>
      </c>
      <c r="AV812" s="13" t="s">
        <v>79</v>
      </c>
      <c r="AW812" s="13" t="s">
        <v>33</v>
      </c>
      <c r="AX812" s="13" t="s">
        <v>71</v>
      </c>
      <c r="AY812" s="234" t="s">
        <v>143</v>
      </c>
    </row>
    <row r="813" s="14" customFormat="1">
      <c r="A813" s="14"/>
      <c r="B813" s="235"/>
      <c r="C813" s="236"/>
      <c r="D813" s="226" t="s">
        <v>155</v>
      </c>
      <c r="E813" s="237" t="s">
        <v>19</v>
      </c>
      <c r="F813" s="238" t="s">
        <v>312</v>
      </c>
      <c r="G813" s="236"/>
      <c r="H813" s="239">
        <v>25</v>
      </c>
      <c r="I813" s="240"/>
      <c r="J813" s="236"/>
      <c r="K813" s="236"/>
      <c r="L813" s="241"/>
      <c r="M813" s="242"/>
      <c r="N813" s="243"/>
      <c r="O813" s="243"/>
      <c r="P813" s="243"/>
      <c r="Q813" s="243"/>
      <c r="R813" s="243"/>
      <c r="S813" s="243"/>
      <c r="T813" s="24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45" t="s">
        <v>155</v>
      </c>
      <c r="AU813" s="245" t="s">
        <v>151</v>
      </c>
      <c r="AV813" s="14" t="s">
        <v>151</v>
      </c>
      <c r="AW813" s="14" t="s">
        <v>33</v>
      </c>
      <c r="AX813" s="14" t="s">
        <v>71</v>
      </c>
      <c r="AY813" s="245" t="s">
        <v>143</v>
      </c>
    </row>
    <row r="814" s="13" customFormat="1">
      <c r="A814" s="13"/>
      <c r="B814" s="224"/>
      <c r="C814" s="225"/>
      <c r="D814" s="226" t="s">
        <v>155</v>
      </c>
      <c r="E814" s="227" t="s">
        <v>19</v>
      </c>
      <c r="F814" s="228" t="s">
        <v>1229</v>
      </c>
      <c r="G814" s="225"/>
      <c r="H814" s="227" t="s">
        <v>19</v>
      </c>
      <c r="I814" s="229"/>
      <c r="J814" s="225"/>
      <c r="K814" s="225"/>
      <c r="L814" s="230"/>
      <c r="M814" s="231"/>
      <c r="N814" s="232"/>
      <c r="O814" s="232"/>
      <c r="P814" s="232"/>
      <c r="Q814" s="232"/>
      <c r="R814" s="232"/>
      <c r="S814" s="232"/>
      <c r="T814" s="23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34" t="s">
        <v>155</v>
      </c>
      <c r="AU814" s="234" t="s">
        <v>151</v>
      </c>
      <c r="AV814" s="13" t="s">
        <v>79</v>
      </c>
      <c r="AW814" s="13" t="s">
        <v>33</v>
      </c>
      <c r="AX814" s="13" t="s">
        <v>71</v>
      </c>
      <c r="AY814" s="234" t="s">
        <v>143</v>
      </c>
    </row>
    <row r="815" s="14" customFormat="1">
      <c r="A815" s="14"/>
      <c r="B815" s="235"/>
      <c r="C815" s="236"/>
      <c r="D815" s="226" t="s">
        <v>155</v>
      </c>
      <c r="E815" s="237" t="s">
        <v>19</v>
      </c>
      <c r="F815" s="238" t="s">
        <v>1230</v>
      </c>
      <c r="G815" s="236"/>
      <c r="H815" s="239">
        <v>20</v>
      </c>
      <c r="I815" s="240"/>
      <c r="J815" s="236"/>
      <c r="K815" s="236"/>
      <c r="L815" s="241"/>
      <c r="M815" s="242"/>
      <c r="N815" s="243"/>
      <c r="O815" s="243"/>
      <c r="P815" s="243"/>
      <c r="Q815" s="243"/>
      <c r="R815" s="243"/>
      <c r="S815" s="243"/>
      <c r="T815" s="24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45" t="s">
        <v>155</v>
      </c>
      <c r="AU815" s="245" t="s">
        <v>151</v>
      </c>
      <c r="AV815" s="14" t="s">
        <v>151</v>
      </c>
      <c r="AW815" s="14" t="s">
        <v>33</v>
      </c>
      <c r="AX815" s="14" t="s">
        <v>71</v>
      </c>
      <c r="AY815" s="245" t="s">
        <v>143</v>
      </c>
    </row>
    <row r="816" s="13" customFormat="1">
      <c r="A816" s="13"/>
      <c r="B816" s="224"/>
      <c r="C816" s="225"/>
      <c r="D816" s="226" t="s">
        <v>155</v>
      </c>
      <c r="E816" s="227" t="s">
        <v>19</v>
      </c>
      <c r="F816" s="228" t="s">
        <v>1231</v>
      </c>
      <c r="G816" s="225"/>
      <c r="H816" s="227" t="s">
        <v>19</v>
      </c>
      <c r="I816" s="229"/>
      <c r="J816" s="225"/>
      <c r="K816" s="225"/>
      <c r="L816" s="230"/>
      <c r="M816" s="231"/>
      <c r="N816" s="232"/>
      <c r="O816" s="232"/>
      <c r="P816" s="232"/>
      <c r="Q816" s="232"/>
      <c r="R816" s="232"/>
      <c r="S816" s="232"/>
      <c r="T816" s="23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34" t="s">
        <v>155</v>
      </c>
      <c r="AU816" s="234" t="s">
        <v>151</v>
      </c>
      <c r="AV816" s="13" t="s">
        <v>79</v>
      </c>
      <c r="AW816" s="13" t="s">
        <v>33</v>
      </c>
      <c r="AX816" s="13" t="s">
        <v>71</v>
      </c>
      <c r="AY816" s="234" t="s">
        <v>143</v>
      </c>
    </row>
    <row r="817" s="14" customFormat="1">
      <c r="A817" s="14"/>
      <c r="B817" s="235"/>
      <c r="C817" s="236"/>
      <c r="D817" s="226" t="s">
        <v>155</v>
      </c>
      <c r="E817" s="237" t="s">
        <v>19</v>
      </c>
      <c r="F817" s="238" t="s">
        <v>1232</v>
      </c>
      <c r="G817" s="236"/>
      <c r="H817" s="239">
        <v>22</v>
      </c>
      <c r="I817" s="240"/>
      <c r="J817" s="236"/>
      <c r="K817" s="236"/>
      <c r="L817" s="241"/>
      <c r="M817" s="242"/>
      <c r="N817" s="243"/>
      <c r="O817" s="243"/>
      <c r="P817" s="243"/>
      <c r="Q817" s="243"/>
      <c r="R817" s="243"/>
      <c r="S817" s="243"/>
      <c r="T817" s="24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45" t="s">
        <v>155</v>
      </c>
      <c r="AU817" s="245" t="s">
        <v>151</v>
      </c>
      <c r="AV817" s="14" t="s">
        <v>151</v>
      </c>
      <c r="AW817" s="14" t="s">
        <v>33</v>
      </c>
      <c r="AX817" s="14" t="s">
        <v>71</v>
      </c>
      <c r="AY817" s="245" t="s">
        <v>143</v>
      </c>
    </row>
    <row r="818" s="13" customFormat="1">
      <c r="A818" s="13"/>
      <c r="B818" s="224"/>
      <c r="C818" s="225"/>
      <c r="D818" s="226" t="s">
        <v>155</v>
      </c>
      <c r="E818" s="227" t="s">
        <v>19</v>
      </c>
      <c r="F818" s="228" t="s">
        <v>1233</v>
      </c>
      <c r="G818" s="225"/>
      <c r="H818" s="227" t="s">
        <v>19</v>
      </c>
      <c r="I818" s="229"/>
      <c r="J818" s="225"/>
      <c r="K818" s="225"/>
      <c r="L818" s="230"/>
      <c r="M818" s="231"/>
      <c r="N818" s="232"/>
      <c r="O818" s="232"/>
      <c r="P818" s="232"/>
      <c r="Q818" s="232"/>
      <c r="R818" s="232"/>
      <c r="S818" s="232"/>
      <c r="T818" s="23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34" t="s">
        <v>155</v>
      </c>
      <c r="AU818" s="234" t="s">
        <v>151</v>
      </c>
      <c r="AV818" s="13" t="s">
        <v>79</v>
      </c>
      <c r="AW818" s="13" t="s">
        <v>33</v>
      </c>
      <c r="AX818" s="13" t="s">
        <v>71</v>
      </c>
      <c r="AY818" s="234" t="s">
        <v>143</v>
      </c>
    </row>
    <row r="819" s="14" customFormat="1">
      <c r="A819" s="14"/>
      <c r="B819" s="235"/>
      <c r="C819" s="236"/>
      <c r="D819" s="226" t="s">
        <v>155</v>
      </c>
      <c r="E819" s="237" t="s">
        <v>19</v>
      </c>
      <c r="F819" s="238" t="s">
        <v>1234</v>
      </c>
      <c r="G819" s="236"/>
      <c r="H819" s="239">
        <v>350</v>
      </c>
      <c r="I819" s="240"/>
      <c r="J819" s="236"/>
      <c r="K819" s="236"/>
      <c r="L819" s="241"/>
      <c r="M819" s="242"/>
      <c r="N819" s="243"/>
      <c r="O819" s="243"/>
      <c r="P819" s="243"/>
      <c r="Q819" s="243"/>
      <c r="R819" s="243"/>
      <c r="S819" s="243"/>
      <c r="T819" s="24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45" t="s">
        <v>155</v>
      </c>
      <c r="AU819" s="245" t="s">
        <v>151</v>
      </c>
      <c r="AV819" s="14" t="s">
        <v>151</v>
      </c>
      <c r="AW819" s="14" t="s">
        <v>33</v>
      </c>
      <c r="AX819" s="14" t="s">
        <v>71</v>
      </c>
      <c r="AY819" s="245" t="s">
        <v>143</v>
      </c>
    </row>
    <row r="820" s="15" customFormat="1">
      <c r="A820" s="15"/>
      <c r="B820" s="246"/>
      <c r="C820" s="247"/>
      <c r="D820" s="226" t="s">
        <v>155</v>
      </c>
      <c r="E820" s="248" t="s">
        <v>19</v>
      </c>
      <c r="F820" s="249" t="s">
        <v>171</v>
      </c>
      <c r="G820" s="247"/>
      <c r="H820" s="250">
        <v>534.87</v>
      </c>
      <c r="I820" s="251"/>
      <c r="J820" s="247"/>
      <c r="K820" s="247"/>
      <c r="L820" s="252"/>
      <c r="M820" s="253"/>
      <c r="N820" s="254"/>
      <c r="O820" s="254"/>
      <c r="P820" s="254"/>
      <c r="Q820" s="254"/>
      <c r="R820" s="254"/>
      <c r="S820" s="254"/>
      <c r="T820" s="25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T820" s="256" t="s">
        <v>155</v>
      </c>
      <c r="AU820" s="256" t="s">
        <v>151</v>
      </c>
      <c r="AV820" s="15" t="s">
        <v>150</v>
      </c>
      <c r="AW820" s="15" t="s">
        <v>33</v>
      </c>
      <c r="AX820" s="15" t="s">
        <v>79</v>
      </c>
      <c r="AY820" s="256" t="s">
        <v>143</v>
      </c>
    </row>
    <row r="821" s="2" customFormat="1" ht="21.75" customHeight="1">
      <c r="A821" s="40"/>
      <c r="B821" s="41"/>
      <c r="C821" s="258" t="s">
        <v>1235</v>
      </c>
      <c r="D821" s="258" t="s">
        <v>217</v>
      </c>
      <c r="E821" s="259" t="s">
        <v>1236</v>
      </c>
      <c r="F821" s="260" t="s">
        <v>1237</v>
      </c>
      <c r="G821" s="261" t="s">
        <v>220</v>
      </c>
      <c r="H821" s="262">
        <v>0.11799999999999999</v>
      </c>
      <c r="I821" s="263"/>
      <c r="J821" s="264">
        <f>ROUND(I821*H821,2)</f>
        <v>0</v>
      </c>
      <c r="K821" s="260" t="s">
        <v>149</v>
      </c>
      <c r="L821" s="265"/>
      <c r="M821" s="266" t="s">
        <v>19</v>
      </c>
      <c r="N821" s="267" t="s">
        <v>43</v>
      </c>
      <c r="O821" s="86"/>
      <c r="P821" s="215">
        <f>O821*H821</f>
        <v>0</v>
      </c>
      <c r="Q821" s="215">
        <v>1</v>
      </c>
      <c r="R821" s="215">
        <f>Q821*H821</f>
        <v>0.11799999999999999</v>
      </c>
      <c r="S821" s="215">
        <v>0</v>
      </c>
      <c r="T821" s="216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17" t="s">
        <v>363</v>
      </c>
      <c r="AT821" s="217" t="s">
        <v>217</v>
      </c>
      <c r="AU821" s="217" t="s">
        <v>151</v>
      </c>
      <c r="AY821" s="19" t="s">
        <v>143</v>
      </c>
      <c r="BE821" s="218">
        <f>IF(N821="základní",J821,0)</f>
        <v>0</v>
      </c>
      <c r="BF821" s="218">
        <f>IF(N821="snížená",J821,0)</f>
        <v>0</v>
      </c>
      <c r="BG821" s="218">
        <f>IF(N821="zákl. přenesená",J821,0)</f>
        <v>0</v>
      </c>
      <c r="BH821" s="218">
        <f>IF(N821="sníž. přenesená",J821,0)</f>
        <v>0</v>
      </c>
      <c r="BI821" s="218">
        <f>IF(N821="nulová",J821,0)</f>
        <v>0</v>
      </c>
      <c r="BJ821" s="19" t="s">
        <v>151</v>
      </c>
      <c r="BK821" s="218">
        <f>ROUND(I821*H821,2)</f>
        <v>0</v>
      </c>
      <c r="BL821" s="19" t="s">
        <v>253</v>
      </c>
      <c r="BM821" s="217" t="s">
        <v>1238</v>
      </c>
    </row>
    <row r="822" s="13" customFormat="1">
      <c r="A822" s="13"/>
      <c r="B822" s="224"/>
      <c r="C822" s="225"/>
      <c r="D822" s="226" t="s">
        <v>155</v>
      </c>
      <c r="E822" s="227" t="s">
        <v>19</v>
      </c>
      <c r="F822" s="228" t="s">
        <v>1224</v>
      </c>
      <c r="G822" s="225"/>
      <c r="H822" s="227" t="s">
        <v>19</v>
      </c>
      <c r="I822" s="229"/>
      <c r="J822" s="225"/>
      <c r="K822" s="225"/>
      <c r="L822" s="230"/>
      <c r="M822" s="231"/>
      <c r="N822" s="232"/>
      <c r="O822" s="232"/>
      <c r="P822" s="232"/>
      <c r="Q822" s="232"/>
      <c r="R822" s="232"/>
      <c r="S822" s="232"/>
      <c r="T822" s="23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T822" s="234" t="s">
        <v>155</v>
      </c>
      <c r="AU822" s="234" t="s">
        <v>151</v>
      </c>
      <c r="AV822" s="13" t="s">
        <v>79</v>
      </c>
      <c r="AW822" s="13" t="s">
        <v>33</v>
      </c>
      <c r="AX822" s="13" t="s">
        <v>71</v>
      </c>
      <c r="AY822" s="234" t="s">
        <v>143</v>
      </c>
    </row>
    <row r="823" s="14" customFormat="1">
      <c r="A823" s="14"/>
      <c r="B823" s="235"/>
      <c r="C823" s="236"/>
      <c r="D823" s="226" t="s">
        <v>155</v>
      </c>
      <c r="E823" s="237" t="s">
        <v>19</v>
      </c>
      <c r="F823" s="238" t="s">
        <v>1239</v>
      </c>
      <c r="G823" s="236"/>
      <c r="H823" s="239">
        <v>0.11600000000000001</v>
      </c>
      <c r="I823" s="240"/>
      <c r="J823" s="236"/>
      <c r="K823" s="236"/>
      <c r="L823" s="241"/>
      <c r="M823" s="242"/>
      <c r="N823" s="243"/>
      <c r="O823" s="243"/>
      <c r="P823" s="243"/>
      <c r="Q823" s="243"/>
      <c r="R823" s="243"/>
      <c r="S823" s="243"/>
      <c r="T823" s="24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45" t="s">
        <v>155</v>
      </c>
      <c r="AU823" s="245" t="s">
        <v>151</v>
      </c>
      <c r="AV823" s="14" t="s">
        <v>151</v>
      </c>
      <c r="AW823" s="14" t="s">
        <v>33</v>
      </c>
      <c r="AX823" s="14" t="s">
        <v>71</v>
      </c>
      <c r="AY823" s="245" t="s">
        <v>143</v>
      </c>
    </row>
    <row r="824" s="13" customFormat="1">
      <c r="A824" s="13"/>
      <c r="B824" s="224"/>
      <c r="C824" s="225"/>
      <c r="D824" s="226" t="s">
        <v>155</v>
      </c>
      <c r="E824" s="227" t="s">
        <v>19</v>
      </c>
      <c r="F824" s="228" t="s">
        <v>1226</v>
      </c>
      <c r="G824" s="225"/>
      <c r="H824" s="227" t="s">
        <v>19</v>
      </c>
      <c r="I824" s="229"/>
      <c r="J824" s="225"/>
      <c r="K824" s="225"/>
      <c r="L824" s="230"/>
      <c r="M824" s="231"/>
      <c r="N824" s="232"/>
      <c r="O824" s="232"/>
      <c r="P824" s="232"/>
      <c r="Q824" s="232"/>
      <c r="R824" s="232"/>
      <c r="S824" s="232"/>
      <c r="T824" s="23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34" t="s">
        <v>155</v>
      </c>
      <c r="AU824" s="234" t="s">
        <v>151</v>
      </c>
      <c r="AV824" s="13" t="s">
        <v>79</v>
      </c>
      <c r="AW824" s="13" t="s">
        <v>33</v>
      </c>
      <c r="AX824" s="13" t="s">
        <v>71</v>
      </c>
      <c r="AY824" s="234" t="s">
        <v>143</v>
      </c>
    </row>
    <row r="825" s="14" customFormat="1">
      <c r="A825" s="14"/>
      <c r="B825" s="235"/>
      <c r="C825" s="236"/>
      <c r="D825" s="226" t="s">
        <v>155</v>
      </c>
      <c r="E825" s="237" t="s">
        <v>19</v>
      </c>
      <c r="F825" s="238" t="s">
        <v>1240</v>
      </c>
      <c r="G825" s="236"/>
      <c r="H825" s="239">
        <v>0.002</v>
      </c>
      <c r="I825" s="240"/>
      <c r="J825" s="236"/>
      <c r="K825" s="236"/>
      <c r="L825" s="241"/>
      <c r="M825" s="242"/>
      <c r="N825" s="243"/>
      <c r="O825" s="243"/>
      <c r="P825" s="243"/>
      <c r="Q825" s="243"/>
      <c r="R825" s="243"/>
      <c r="S825" s="243"/>
      <c r="T825" s="24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45" t="s">
        <v>155</v>
      </c>
      <c r="AU825" s="245" t="s">
        <v>151</v>
      </c>
      <c r="AV825" s="14" t="s">
        <v>151</v>
      </c>
      <c r="AW825" s="14" t="s">
        <v>33</v>
      </c>
      <c r="AX825" s="14" t="s">
        <v>71</v>
      </c>
      <c r="AY825" s="245" t="s">
        <v>143</v>
      </c>
    </row>
    <row r="826" s="15" customFormat="1">
      <c r="A826" s="15"/>
      <c r="B826" s="246"/>
      <c r="C826" s="247"/>
      <c r="D826" s="226" t="s">
        <v>155</v>
      </c>
      <c r="E826" s="248" t="s">
        <v>19</v>
      </c>
      <c r="F826" s="249" t="s">
        <v>171</v>
      </c>
      <c r="G826" s="247"/>
      <c r="H826" s="250">
        <v>0.11799999999999999</v>
      </c>
      <c r="I826" s="251"/>
      <c r="J826" s="247"/>
      <c r="K826" s="247"/>
      <c r="L826" s="252"/>
      <c r="M826" s="253"/>
      <c r="N826" s="254"/>
      <c r="O826" s="254"/>
      <c r="P826" s="254"/>
      <c r="Q826" s="254"/>
      <c r="R826" s="254"/>
      <c r="S826" s="254"/>
      <c r="T826" s="25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T826" s="256" t="s">
        <v>155</v>
      </c>
      <c r="AU826" s="256" t="s">
        <v>151</v>
      </c>
      <c r="AV826" s="15" t="s">
        <v>150</v>
      </c>
      <c r="AW826" s="15" t="s">
        <v>33</v>
      </c>
      <c r="AX826" s="15" t="s">
        <v>79</v>
      </c>
      <c r="AY826" s="256" t="s">
        <v>143</v>
      </c>
    </row>
    <row r="827" s="2" customFormat="1" ht="16.5" customHeight="1">
      <c r="A827" s="40"/>
      <c r="B827" s="41"/>
      <c r="C827" s="258" t="s">
        <v>1241</v>
      </c>
      <c r="D827" s="258" t="s">
        <v>217</v>
      </c>
      <c r="E827" s="259" t="s">
        <v>1242</v>
      </c>
      <c r="F827" s="260" t="s">
        <v>1243</v>
      </c>
      <c r="G827" s="261" t="s">
        <v>250</v>
      </c>
      <c r="H827" s="262">
        <v>1</v>
      </c>
      <c r="I827" s="263"/>
      <c r="J827" s="264">
        <f>ROUND(I827*H827,2)</f>
        <v>0</v>
      </c>
      <c r="K827" s="260" t="s">
        <v>439</v>
      </c>
      <c r="L827" s="265"/>
      <c r="M827" s="266" t="s">
        <v>19</v>
      </c>
      <c r="N827" s="267" t="s">
        <v>43</v>
      </c>
      <c r="O827" s="86"/>
      <c r="P827" s="215">
        <f>O827*H827</f>
        <v>0</v>
      </c>
      <c r="Q827" s="215">
        <v>1</v>
      </c>
      <c r="R827" s="215">
        <f>Q827*H827</f>
        <v>1</v>
      </c>
      <c r="S827" s="215">
        <v>0</v>
      </c>
      <c r="T827" s="216">
        <f>S827*H827</f>
        <v>0</v>
      </c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R827" s="217" t="s">
        <v>363</v>
      </c>
      <c r="AT827" s="217" t="s">
        <v>217</v>
      </c>
      <c r="AU827" s="217" t="s">
        <v>151</v>
      </c>
      <c r="AY827" s="19" t="s">
        <v>143</v>
      </c>
      <c r="BE827" s="218">
        <f>IF(N827="základní",J827,0)</f>
        <v>0</v>
      </c>
      <c r="BF827" s="218">
        <f>IF(N827="snížená",J827,0)</f>
        <v>0</v>
      </c>
      <c r="BG827" s="218">
        <f>IF(N827="zákl. přenesená",J827,0)</f>
        <v>0</v>
      </c>
      <c r="BH827" s="218">
        <f>IF(N827="sníž. přenesená",J827,0)</f>
        <v>0</v>
      </c>
      <c r="BI827" s="218">
        <f>IF(N827="nulová",J827,0)</f>
        <v>0</v>
      </c>
      <c r="BJ827" s="19" t="s">
        <v>151</v>
      </c>
      <c r="BK827" s="218">
        <f>ROUND(I827*H827,2)</f>
        <v>0</v>
      </c>
      <c r="BL827" s="19" t="s">
        <v>253</v>
      </c>
      <c r="BM827" s="217" t="s">
        <v>1244</v>
      </c>
    </row>
    <row r="828" s="13" customFormat="1">
      <c r="A828" s="13"/>
      <c r="B828" s="224"/>
      <c r="C828" s="225"/>
      <c r="D828" s="226" t="s">
        <v>155</v>
      </c>
      <c r="E828" s="227" t="s">
        <v>19</v>
      </c>
      <c r="F828" s="228" t="s">
        <v>1228</v>
      </c>
      <c r="G828" s="225"/>
      <c r="H828" s="227" t="s">
        <v>19</v>
      </c>
      <c r="I828" s="229"/>
      <c r="J828" s="225"/>
      <c r="K828" s="225"/>
      <c r="L828" s="230"/>
      <c r="M828" s="231"/>
      <c r="N828" s="232"/>
      <c r="O828" s="232"/>
      <c r="P828" s="232"/>
      <c r="Q828" s="232"/>
      <c r="R828" s="232"/>
      <c r="S828" s="232"/>
      <c r="T828" s="23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34" t="s">
        <v>155</v>
      </c>
      <c r="AU828" s="234" t="s">
        <v>151</v>
      </c>
      <c r="AV828" s="13" t="s">
        <v>79</v>
      </c>
      <c r="AW828" s="13" t="s">
        <v>33</v>
      </c>
      <c r="AX828" s="13" t="s">
        <v>71</v>
      </c>
      <c r="AY828" s="234" t="s">
        <v>143</v>
      </c>
    </row>
    <row r="829" s="14" customFormat="1">
      <c r="A829" s="14"/>
      <c r="B829" s="235"/>
      <c r="C829" s="236"/>
      <c r="D829" s="226" t="s">
        <v>155</v>
      </c>
      <c r="E829" s="237" t="s">
        <v>19</v>
      </c>
      <c r="F829" s="238" t="s">
        <v>79</v>
      </c>
      <c r="G829" s="236"/>
      <c r="H829" s="239">
        <v>1</v>
      </c>
      <c r="I829" s="240"/>
      <c r="J829" s="236"/>
      <c r="K829" s="236"/>
      <c r="L829" s="241"/>
      <c r="M829" s="242"/>
      <c r="N829" s="243"/>
      <c r="O829" s="243"/>
      <c r="P829" s="243"/>
      <c r="Q829" s="243"/>
      <c r="R829" s="243"/>
      <c r="S829" s="243"/>
      <c r="T829" s="24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45" t="s">
        <v>155</v>
      </c>
      <c r="AU829" s="245" t="s">
        <v>151</v>
      </c>
      <c r="AV829" s="14" t="s">
        <v>151</v>
      </c>
      <c r="AW829" s="14" t="s">
        <v>33</v>
      </c>
      <c r="AX829" s="14" t="s">
        <v>79</v>
      </c>
      <c r="AY829" s="245" t="s">
        <v>143</v>
      </c>
    </row>
    <row r="830" s="2" customFormat="1" ht="16.5" customHeight="1">
      <c r="A830" s="40"/>
      <c r="B830" s="41"/>
      <c r="C830" s="258" t="s">
        <v>1245</v>
      </c>
      <c r="D830" s="258" t="s">
        <v>217</v>
      </c>
      <c r="E830" s="259" t="s">
        <v>1246</v>
      </c>
      <c r="F830" s="260" t="s">
        <v>1247</v>
      </c>
      <c r="G830" s="261" t="s">
        <v>250</v>
      </c>
      <c r="H830" s="262">
        <v>2</v>
      </c>
      <c r="I830" s="263"/>
      <c r="J830" s="264">
        <f>ROUND(I830*H830,2)</f>
        <v>0</v>
      </c>
      <c r="K830" s="260" t="s">
        <v>439</v>
      </c>
      <c r="L830" s="265"/>
      <c r="M830" s="266" t="s">
        <v>19</v>
      </c>
      <c r="N830" s="267" t="s">
        <v>43</v>
      </c>
      <c r="O830" s="86"/>
      <c r="P830" s="215">
        <f>O830*H830</f>
        <v>0</v>
      </c>
      <c r="Q830" s="215">
        <v>0.025000000000000001</v>
      </c>
      <c r="R830" s="215">
        <f>Q830*H830</f>
        <v>0.050000000000000003</v>
      </c>
      <c r="S830" s="215">
        <v>0</v>
      </c>
      <c r="T830" s="216">
        <f>S830*H830</f>
        <v>0</v>
      </c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R830" s="217" t="s">
        <v>363</v>
      </c>
      <c r="AT830" s="217" t="s">
        <v>217</v>
      </c>
      <c r="AU830" s="217" t="s">
        <v>151</v>
      </c>
      <c r="AY830" s="19" t="s">
        <v>143</v>
      </c>
      <c r="BE830" s="218">
        <f>IF(N830="základní",J830,0)</f>
        <v>0</v>
      </c>
      <c r="BF830" s="218">
        <f>IF(N830="snížená",J830,0)</f>
        <v>0</v>
      </c>
      <c r="BG830" s="218">
        <f>IF(N830="zákl. přenesená",J830,0)</f>
        <v>0</v>
      </c>
      <c r="BH830" s="218">
        <f>IF(N830="sníž. přenesená",J830,0)</f>
        <v>0</v>
      </c>
      <c r="BI830" s="218">
        <f>IF(N830="nulová",J830,0)</f>
        <v>0</v>
      </c>
      <c r="BJ830" s="19" t="s">
        <v>151</v>
      </c>
      <c r="BK830" s="218">
        <f>ROUND(I830*H830,2)</f>
        <v>0</v>
      </c>
      <c r="BL830" s="19" t="s">
        <v>253</v>
      </c>
      <c r="BM830" s="217" t="s">
        <v>1248</v>
      </c>
    </row>
    <row r="831" s="13" customFormat="1">
      <c r="A831" s="13"/>
      <c r="B831" s="224"/>
      <c r="C831" s="225"/>
      <c r="D831" s="226" t="s">
        <v>155</v>
      </c>
      <c r="E831" s="227" t="s">
        <v>19</v>
      </c>
      <c r="F831" s="228" t="s">
        <v>1229</v>
      </c>
      <c r="G831" s="225"/>
      <c r="H831" s="227" t="s">
        <v>19</v>
      </c>
      <c r="I831" s="229"/>
      <c r="J831" s="225"/>
      <c r="K831" s="225"/>
      <c r="L831" s="230"/>
      <c r="M831" s="231"/>
      <c r="N831" s="232"/>
      <c r="O831" s="232"/>
      <c r="P831" s="232"/>
      <c r="Q831" s="232"/>
      <c r="R831" s="232"/>
      <c r="S831" s="232"/>
      <c r="T831" s="23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34" t="s">
        <v>155</v>
      </c>
      <c r="AU831" s="234" t="s">
        <v>151</v>
      </c>
      <c r="AV831" s="13" t="s">
        <v>79</v>
      </c>
      <c r="AW831" s="13" t="s">
        <v>33</v>
      </c>
      <c r="AX831" s="13" t="s">
        <v>71</v>
      </c>
      <c r="AY831" s="234" t="s">
        <v>143</v>
      </c>
    </row>
    <row r="832" s="14" customFormat="1">
      <c r="A832" s="14"/>
      <c r="B832" s="235"/>
      <c r="C832" s="236"/>
      <c r="D832" s="226" t="s">
        <v>155</v>
      </c>
      <c r="E832" s="237" t="s">
        <v>19</v>
      </c>
      <c r="F832" s="238" t="s">
        <v>151</v>
      </c>
      <c r="G832" s="236"/>
      <c r="H832" s="239">
        <v>2</v>
      </c>
      <c r="I832" s="240"/>
      <c r="J832" s="236"/>
      <c r="K832" s="236"/>
      <c r="L832" s="241"/>
      <c r="M832" s="242"/>
      <c r="N832" s="243"/>
      <c r="O832" s="243"/>
      <c r="P832" s="243"/>
      <c r="Q832" s="243"/>
      <c r="R832" s="243"/>
      <c r="S832" s="243"/>
      <c r="T832" s="24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45" t="s">
        <v>155</v>
      </c>
      <c r="AU832" s="245" t="s">
        <v>151</v>
      </c>
      <c r="AV832" s="14" t="s">
        <v>151</v>
      </c>
      <c r="AW832" s="14" t="s">
        <v>33</v>
      </c>
      <c r="AX832" s="14" t="s">
        <v>79</v>
      </c>
      <c r="AY832" s="245" t="s">
        <v>143</v>
      </c>
    </row>
    <row r="833" s="2" customFormat="1" ht="16.5" customHeight="1">
      <c r="A833" s="40"/>
      <c r="B833" s="41"/>
      <c r="C833" s="258" t="s">
        <v>1249</v>
      </c>
      <c r="D833" s="258" t="s">
        <v>217</v>
      </c>
      <c r="E833" s="259" t="s">
        <v>1250</v>
      </c>
      <c r="F833" s="260" t="s">
        <v>1251</v>
      </c>
      <c r="G833" s="261" t="s">
        <v>250</v>
      </c>
      <c r="H833" s="262">
        <v>2</v>
      </c>
      <c r="I833" s="263"/>
      <c r="J833" s="264">
        <f>ROUND(I833*H833,2)</f>
        <v>0</v>
      </c>
      <c r="K833" s="260" t="s">
        <v>439</v>
      </c>
      <c r="L833" s="265"/>
      <c r="M833" s="266" t="s">
        <v>19</v>
      </c>
      <c r="N833" s="267" t="s">
        <v>43</v>
      </c>
      <c r="O833" s="86"/>
      <c r="P833" s="215">
        <f>O833*H833</f>
        <v>0</v>
      </c>
      <c r="Q833" s="215">
        <v>0.025000000000000001</v>
      </c>
      <c r="R833" s="215">
        <f>Q833*H833</f>
        <v>0.050000000000000003</v>
      </c>
      <c r="S833" s="215">
        <v>0</v>
      </c>
      <c r="T833" s="216">
        <f>S833*H833</f>
        <v>0</v>
      </c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R833" s="217" t="s">
        <v>363</v>
      </c>
      <c r="AT833" s="217" t="s">
        <v>217</v>
      </c>
      <c r="AU833" s="217" t="s">
        <v>151</v>
      </c>
      <c r="AY833" s="19" t="s">
        <v>143</v>
      </c>
      <c r="BE833" s="218">
        <f>IF(N833="základní",J833,0)</f>
        <v>0</v>
      </c>
      <c r="BF833" s="218">
        <f>IF(N833="snížená",J833,0)</f>
        <v>0</v>
      </c>
      <c r="BG833" s="218">
        <f>IF(N833="zákl. přenesená",J833,0)</f>
        <v>0</v>
      </c>
      <c r="BH833" s="218">
        <f>IF(N833="sníž. přenesená",J833,0)</f>
        <v>0</v>
      </c>
      <c r="BI833" s="218">
        <f>IF(N833="nulová",J833,0)</f>
        <v>0</v>
      </c>
      <c r="BJ833" s="19" t="s">
        <v>151</v>
      </c>
      <c r="BK833" s="218">
        <f>ROUND(I833*H833,2)</f>
        <v>0</v>
      </c>
      <c r="BL833" s="19" t="s">
        <v>253</v>
      </c>
      <c r="BM833" s="217" t="s">
        <v>1252</v>
      </c>
    </row>
    <row r="834" s="13" customFormat="1">
      <c r="A834" s="13"/>
      <c r="B834" s="224"/>
      <c r="C834" s="225"/>
      <c r="D834" s="226" t="s">
        <v>155</v>
      </c>
      <c r="E834" s="227" t="s">
        <v>19</v>
      </c>
      <c r="F834" s="228" t="s">
        <v>1231</v>
      </c>
      <c r="G834" s="225"/>
      <c r="H834" s="227" t="s">
        <v>19</v>
      </c>
      <c r="I834" s="229"/>
      <c r="J834" s="225"/>
      <c r="K834" s="225"/>
      <c r="L834" s="230"/>
      <c r="M834" s="231"/>
      <c r="N834" s="232"/>
      <c r="O834" s="232"/>
      <c r="P834" s="232"/>
      <c r="Q834" s="232"/>
      <c r="R834" s="232"/>
      <c r="S834" s="232"/>
      <c r="T834" s="23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34" t="s">
        <v>155</v>
      </c>
      <c r="AU834" s="234" t="s">
        <v>151</v>
      </c>
      <c r="AV834" s="13" t="s">
        <v>79</v>
      </c>
      <c r="AW834" s="13" t="s">
        <v>33</v>
      </c>
      <c r="AX834" s="13" t="s">
        <v>71</v>
      </c>
      <c r="AY834" s="234" t="s">
        <v>143</v>
      </c>
    </row>
    <row r="835" s="14" customFormat="1">
      <c r="A835" s="14"/>
      <c r="B835" s="235"/>
      <c r="C835" s="236"/>
      <c r="D835" s="226" t="s">
        <v>155</v>
      </c>
      <c r="E835" s="237" t="s">
        <v>19</v>
      </c>
      <c r="F835" s="238" t="s">
        <v>151</v>
      </c>
      <c r="G835" s="236"/>
      <c r="H835" s="239">
        <v>2</v>
      </c>
      <c r="I835" s="240"/>
      <c r="J835" s="236"/>
      <c r="K835" s="236"/>
      <c r="L835" s="241"/>
      <c r="M835" s="242"/>
      <c r="N835" s="243"/>
      <c r="O835" s="243"/>
      <c r="P835" s="243"/>
      <c r="Q835" s="243"/>
      <c r="R835" s="243"/>
      <c r="S835" s="243"/>
      <c r="T835" s="24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45" t="s">
        <v>155</v>
      </c>
      <c r="AU835" s="245" t="s">
        <v>151</v>
      </c>
      <c r="AV835" s="14" t="s">
        <v>151</v>
      </c>
      <c r="AW835" s="14" t="s">
        <v>33</v>
      </c>
      <c r="AX835" s="14" t="s">
        <v>79</v>
      </c>
      <c r="AY835" s="245" t="s">
        <v>143</v>
      </c>
    </row>
    <row r="836" s="2" customFormat="1" ht="16.5" customHeight="1">
      <c r="A836" s="40"/>
      <c r="B836" s="41"/>
      <c r="C836" s="258" t="s">
        <v>1253</v>
      </c>
      <c r="D836" s="258" t="s">
        <v>217</v>
      </c>
      <c r="E836" s="259" t="s">
        <v>1254</v>
      </c>
      <c r="F836" s="260" t="s">
        <v>1255</v>
      </c>
      <c r="G836" s="261" t="s">
        <v>250</v>
      </c>
      <c r="H836" s="262">
        <v>70</v>
      </c>
      <c r="I836" s="263"/>
      <c r="J836" s="264">
        <f>ROUND(I836*H836,2)</f>
        <v>0</v>
      </c>
      <c r="K836" s="260" t="s">
        <v>439</v>
      </c>
      <c r="L836" s="265"/>
      <c r="M836" s="266" t="s">
        <v>19</v>
      </c>
      <c r="N836" s="267" t="s">
        <v>43</v>
      </c>
      <c r="O836" s="86"/>
      <c r="P836" s="215">
        <f>O836*H836</f>
        <v>0</v>
      </c>
      <c r="Q836" s="215">
        <v>0.0050000000000000001</v>
      </c>
      <c r="R836" s="215">
        <f>Q836*H836</f>
        <v>0.35000000000000003</v>
      </c>
      <c r="S836" s="215">
        <v>0</v>
      </c>
      <c r="T836" s="216">
        <f>S836*H836</f>
        <v>0</v>
      </c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R836" s="217" t="s">
        <v>363</v>
      </c>
      <c r="AT836" s="217" t="s">
        <v>217</v>
      </c>
      <c r="AU836" s="217" t="s">
        <v>151</v>
      </c>
      <c r="AY836" s="19" t="s">
        <v>143</v>
      </c>
      <c r="BE836" s="218">
        <f>IF(N836="základní",J836,0)</f>
        <v>0</v>
      </c>
      <c r="BF836" s="218">
        <f>IF(N836="snížená",J836,0)</f>
        <v>0</v>
      </c>
      <c r="BG836" s="218">
        <f>IF(N836="zákl. přenesená",J836,0)</f>
        <v>0</v>
      </c>
      <c r="BH836" s="218">
        <f>IF(N836="sníž. přenesená",J836,0)</f>
        <v>0</v>
      </c>
      <c r="BI836" s="218">
        <f>IF(N836="nulová",J836,0)</f>
        <v>0</v>
      </c>
      <c r="BJ836" s="19" t="s">
        <v>151</v>
      </c>
      <c r="BK836" s="218">
        <f>ROUND(I836*H836,2)</f>
        <v>0</v>
      </c>
      <c r="BL836" s="19" t="s">
        <v>253</v>
      </c>
      <c r="BM836" s="217" t="s">
        <v>1256</v>
      </c>
    </row>
    <row r="837" s="13" customFormat="1">
      <c r="A837" s="13"/>
      <c r="B837" s="224"/>
      <c r="C837" s="225"/>
      <c r="D837" s="226" t="s">
        <v>155</v>
      </c>
      <c r="E837" s="227" t="s">
        <v>19</v>
      </c>
      <c r="F837" s="228" t="s">
        <v>1233</v>
      </c>
      <c r="G837" s="225"/>
      <c r="H837" s="227" t="s">
        <v>19</v>
      </c>
      <c r="I837" s="229"/>
      <c r="J837" s="225"/>
      <c r="K837" s="225"/>
      <c r="L837" s="230"/>
      <c r="M837" s="231"/>
      <c r="N837" s="232"/>
      <c r="O837" s="232"/>
      <c r="P837" s="232"/>
      <c r="Q837" s="232"/>
      <c r="R837" s="232"/>
      <c r="S837" s="232"/>
      <c r="T837" s="23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T837" s="234" t="s">
        <v>155</v>
      </c>
      <c r="AU837" s="234" t="s">
        <v>151</v>
      </c>
      <c r="AV837" s="13" t="s">
        <v>79</v>
      </c>
      <c r="AW837" s="13" t="s">
        <v>33</v>
      </c>
      <c r="AX837" s="13" t="s">
        <v>71</v>
      </c>
      <c r="AY837" s="234" t="s">
        <v>143</v>
      </c>
    </row>
    <row r="838" s="14" customFormat="1">
      <c r="A838" s="14"/>
      <c r="B838" s="235"/>
      <c r="C838" s="236"/>
      <c r="D838" s="226" t="s">
        <v>155</v>
      </c>
      <c r="E838" s="237" t="s">
        <v>19</v>
      </c>
      <c r="F838" s="238" t="s">
        <v>606</v>
      </c>
      <c r="G838" s="236"/>
      <c r="H838" s="239">
        <v>70</v>
      </c>
      <c r="I838" s="240"/>
      <c r="J838" s="236"/>
      <c r="K838" s="236"/>
      <c r="L838" s="241"/>
      <c r="M838" s="242"/>
      <c r="N838" s="243"/>
      <c r="O838" s="243"/>
      <c r="P838" s="243"/>
      <c r="Q838" s="243"/>
      <c r="R838" s="243"/>
      <c r="S838" s="243"/>
      <c r="T838" s="24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45" t="s">
        <v>155</v>
      </c>
      <c r="AU838" s="245" t="s">
        <v>151</v>
      </c>
      <c r="AV838" s="14" t="s">
        <v>151</v>
      </c>
      <c r="AW838" s="14" t="s">
        <v>33</v>
      </c>
      <c r="AX838" s="14" t="s">
        <v>79</v>
      </c>
      <c r="AY838" s="245" t="s">
        <v>143</v>
      </c>
    </row>
    <row r="839" s="2" customFormat="1" ht="24.15" customHeight="1">
      <c r="A839" s="40"/>
      <c r="B839" s="41"/>
      <c r="C839" s="206" t="s">
        <v>1257</v>
      </c>
      <c r="D839" s="206" t="s">
        <v>145</v>
      </c>
      <c r="E839" s="207" t="s">
        <v>1258</v>
      </c>
      <c r="F839" s="208" t="s">
        <v>1259</v>
      </c>
      <c r="G839" s="209" t="s">
        <v>1221</v>
      </c>
      <c r="H839" s="210">
        <v>534.87</v>
      </c>
      <c r="I839" s="211"/>
      <c r="J839" s="212">
        <f>ROUND(I839*H839,2)</f>
        <v>0</v>
      </c>
      <c r="K839" s="208" t="s">
        <v>149</v>
      </c>
      <c r="L839" s="46"/>
      <c r="M839" s="213" t="s">
        <v>19</v>
      </c>
      <c r="N839" s="214" t="s">
        <v>43</v>
      </c>
      <c r="O839" s="86"/>
      <c r="P839" s="215">
        <f>O839*H839</f>
        <v>0</v>
      </c>
      <c r="Q839" s="215">
        <v>0</v>
      </c>
      <c r="R839" s="215">
        <f>Q839*H839</f>
        <v>0</v>
      </c>
      <c r="S839" s="215">
        <v>0.001</v>
      </c>
      <c r="T839" s="216">
        <f>S839*H839</f>
        <v>0.53487000000000007</v>
      </c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R839" s="217" t="s">
        <v>253</v>
      </c>
      <c r="AT839" s="217" t="s">
        <v>145</v>
      </c>
      <c r="AU839" s="217" t="s">
        <v>151</v>
      </c>
      <c r="AY839" s="19" t="s">
        <v>143</v>
      </c>
      <c r="BE839" s="218">
        <f>IF(N839="základní",J839,0)</f>
        <v>0</v>
      </c>
      <c r="BF839" s="218">
        <f>IF(N839="snížená",J839,0)</f>
        <v>0</v>
      </c>
      <c r="BG839" s="218">
        <f>IF(N839="zákl. přenesená",J839,0)</f>
        <v>0</v>
      </c>
      <c r="BH839" s="218">
        <f>IF(N839="sníž. přenesená",J839,0)</f>
        <v>0</v>
      </c>
      <c r="BI839" s="218">
        <f>IF(N839="nulová",J839,0)</f>
        <v>0</v>
      </c>
      <c r="BJ839" s="19" t="s">
        <v>151</v>
      </c>
      <c r="BK839" s="218">
        <f>ROUND(I839*H839,2)</f>
        <v>0</v>
      </c>
      <c r="BL839" s="19" t="s">
        <v>253</v>
      </c>
      <c r="BM839" s="217" t="s">
        <v>1260</v>
      </c>
    </row>
    <row r="840" s="2" customFormat="1">
      <c r="A840" s="40"/>
      <c r="B840" s="41"/>
      <c r="C840" s="42"/>
      <c r="D840" s="219" t="s">
        <v>153</v>
      </c>
      <c r="E840" s="42"/>
      <c r="F840" s="220" t="s">
        <v>1261</v>
      </c>
      <c r="G840" s="42"/>
      <c r="H840" s="42"/>
      <c r="I840" s="221"/>
      <c r="J840" s="42"/>
      <c r="K840" s="42"/>
      <c r="L840" s="46"/>
      <c r="M840" s="222"/>
      <c r="N840" s="223"/>
      <c r="O840" s="86"/>
      <c r="P840" s="86"/>
      <c r="Q840" s="86"/>
      <c r="R840" s="86"/>
      <c r="S840" s="86"/>
      <c r="T840" s="87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T840" s="19" t="s">
        <v>153</v>
      </c>
      <c r="AU840" s="19" t="s">
        <v>151</v>
      </c>
    </row>
    <row r="841" s="2" customFormat="1" ht="49.05" customHeight="1">
      <c r="A841" s="40"/>
      <c r="B841" s="41"/>
      <c r="C841" s="206" t="s">
        <v>357</v>
      </c>
      <c r="D841" s="206" t="s">
        <v>145</v>
      </c>
      <c r="E841" s="207" t="s">
        <v>1262</v>
      </c>
      <c r="F841" s="208" t="s">
        <v>1263</v>
      </c>
      <c r="G841" s="209" t="s">
        <v>220</v>
      </c>
      <c r="H841" s="210">
        <v>5.8399999999999999</v>
      </c>
      <c r="I841" s="211"/>
      <c r="J841" s="212">
        <f>ROUND(I841*H841,2)</f>
        <v>0</v>
      </c>
      <c r="K841" s="208" t="s">
        <v>149</v>
      </c>
      <c r="L841" s="46"/>
      <c r="M841" s="213" t="s">
        <v>19</v>
      </c>
      <c r="N841" s="214" t="s">
        <v>43</v>
      </c>
      <c r="O841" s="86"/>
      <c r="P841" s="215">
        <f>O841*H841</f>
        <v>0</v>
      </c>
      <c r="Q841" s="215">
        <v>0</v>
      </c>
      <c r="R841" s="215">
        <f>Q841*H841</f>
        <v>0</v>
      </c>
      <c r="S841" s="215">
        <v>0</v>
      </c>
      <c r="T841" s="216">
        <f>S841*H841</f>
        <v>0</v>
      </c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R841" s="217" t="s">
        <v>253</v>
      </c>
      <c r="AT841" s="217" t="s">
        <v>145</v>
      </c>
      <c r="AU841" s="217" t="s">
        <v>151</v>
      </c>
      <c r="AY841" s="19" t="s">
        <v>143</v>
      </c>
      <c r="BE841" s="218">
        <f>IF(N841="základní",J841,0)</f>
        <v>0</v>
      </c>
      <c r="BF841" s="218">
        <f>IF(N841="snížená",J841,0)</f>
        <v>0</v>
      </c>
      <c r="BG841" s="218">
        <f>IF(N841="zákl. přenesená",J841,0)</f>
        <v>0</v>
      </c>
      <c r="BH841" s="218">
        <f>IF(N841="sníž. přenesená",J841,0)</f>
        <v>0</v>
      </c>
      <c r="BI841" s="218">
        <f>IF(N841="nulová",J841,0)</f>
        <v>0</v>
      </c>
      <c r="BJ841" s="19" t="s">
        <v>151</v>
      </c>
      <c r="BK841" s="218">
        <f>ROUND(I841*H841,2)</f>
        <v>0</v>
      </c>
      <c r="BL841" s="19" t="s">
        <v>253</v>
      </c>
      <c r="BM841" s="217" t="s">
        <v>1264</v>
      </c>
    </row>
    <row r="842" s="2" customFormat="1">
      <c r="A842" s="40"/>
      <c r="B842" s="41"/>
      <c r="C842" s="42"/>
      <c r="D842" s="219" t="s">
        <v>153</v>
      </c>
      <c r="E842" s="42"/>
      <c r="F842" s="220" t="s">
        <v>1265</v>
      </c>
      <c r="G842" s="42"/>
      <c r="H842" s="42"/>
      <c r="I842" s="221"/>
      <c r="J842" s="42"/>
      <c r="K842" s="42"/>
      <c r="L842" s="46"/>
      <c r="M842" s="222"/>
      <c r="N842" s="223"/>
      <c r="O842" s="86"/>
      <c r="P842" s="86"/>
      <c r="Q842" s="86"/>
      <c r="R842" s="86"/>
      <c r="S842" s="86"/>
      <c r="T842" s="87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T842" s="19" t="s">
        <v>153</v>
      </c>
      <c r="AU842" s="19" t="s">
        <v>151</v>
      </c>
    </row>
    <row r="843" s="12" customFormat="1" ht="22.8" customHeight="1">
      <c r="A843" s="12"/>
      <c r="B843" s="190"/>
      <c r="C843" s="191"/>
      <c r="D843" s="192" t="s">
        <v>70</v>
      </c>
      <c r="E843" s="204" t="s">
        <v>1266</v>
      </c>
      <c r="F843" s="204" t="s">
        <v>1267</v>
      </c>
      <c r="G843" s="191"/>
      <c r="H843" s="191"/>
      <c r="I843" s="194"/>
      <c r="J843" s="205">
        <f>BK843</f>
        <v>0</v>
      </c>
      <c r="K843" s="191"/>
      <c r="L843" s="196"/>
      <c r="M843" s="197"/>
      <c r="N843" s="198"/>
      <c r="O843" s="198"/>
      <c r="P843" s="199">
        <f>SUM(P844:P916)</f>
        <v>0</v>
      </c>
      <c r="Q843" s="198"/>
      <c r="R843" s="199">
        <f>SUM(R844:R916)</f>
        <v>8.7884265799999994</v>
      </c>
      <c r="S843" s="198"/>
      <c r="T843" s="200">
        <f>SUM(T844:T916)</f>
        <v>19.980261779999999</v>
      </c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R843" s="201" t="s">
        <v>151</v>
      </c>
      <c r="AT843" s="202" t="s">
        <v>70</v>
      </c>
      <c r="AU843" s="202" t="s">
        <v>79</v>
      </c>
      <c r="AY843" s="201" t="s">
        <v>143</v>
      </c>
      <c r="BK843" s="203">
        <f>SUM(BK844:BK916)</f>
        <v>0</v>
      </c>
    </row>
    <row r="844" s="2" customFormat="1" ht="24.15" customHeight="1">
      <c r="A844" s="40"/>
      <c r="B844" s="41"/>
      <c r="C844" s="206" t="s">
        <v>1268</v>
      </c>
      <c r="D844" s="206" t="s">
        <v>145</v>
      </c>
      <c r="E844" s="207" t="s">
        <v>1269</v>
      </c>
      <c r="F844" s="208" t="s">
        <v>1270</v>
      </c>
      <c r="G844" s="209" t="s">
        <v>148</v>
      </c>
      <c r="H844" s="210">
        <v>248.06700000000001</v>
      </c>
      <c r="I844" s="211"/>
      <c r="J844" s="212">
        <f>ROUND(I844*H844,2)</f>
        <v>0</v>
      </c>
      <c r="K844" s="208" t="s">
        <v>149</v>
      </c>
      <c r="L844" s="46"/>
      <c r="M844" s="213" t="s">
        <v>19</v>
      </c>
      <c r="N844" s="214" t="s">
        <v>43</v>
      </c>
      <c r="O844" s="86"/>
      <c r="P844" s="215">
        <f>O844*H844</f>
        <v>0</v>
      </c>
      <c r="Q844" s="215">
        <v>0.00029999999999999997</v>
      </c>
      <c r="R844" s="215">
        <f>Q844*H844</f>
        <v>0.074420099999999989</v>
      </c>
      <c r="S844" s="215">
        <v>0</v>
      </c>
      <c r="T844" s="216">
        <f>S844*H844</f>
        <v>0</v>
      </c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R844" s="217" t="s">
        <v>253</v>
      </c>
      <c r="AT844" s="217" t="s">
        <v>145</v>
      </c>
      <c r="AU844" s="217" t="s">
        <v>151</v>
      </c>
      <c r="AY844" s="19" t="s">
        <v>143</v>
      </c>
      <c r="BE844" s="218">
        <f>IF(N844="základní",J844,0)</f>
        <v>0</v>
      </c>
      <c r="BF844" s="218">
        <f>IF(N844="snížená",J844,0)</f>
        <v>0</v>
      </c>
      <c r="BG844" s="218">
        <f>IF(N844="zákl. přenesená",J844,0)</f>
        <v>0</v>
      </c>
      <c r="BH844" s="218">
        <f>IF(N844="sníž. přenesená",J844,0)</f>
        <v>0</v>
      </c>
      <c r="BI844" s="218">
        <f>IF(N844="nulová",J844,0)</f>
        <v>0</v>
      </c>
      <c r="BJ844" s="19" t="s">
        <v>151</v>
      </c>
      <c r="BK844" s="218">
        <f>ROUND(I844*H844,2)</f>
        <v>0</v>
      </c>
      <c r="BL844" s="19" t="s">
        <v>253</v>
      </c>
      <c r="BM844" s="217" t="s">
        <v>1271</v>
      </c>
    </row>
    <row r="845" s="2" customFormat="1">
      <c r="A845" s="40"/>
      <c r="B845" s="41"/>
      <c r="C845" s="42"/>
      <c r="D845" s="219" t="s">
        <v>153</v>
      </c>
      <c r="E845" s="42"/>
      <c r="F845" s="220" t="s">
        <v>1272</v>
      </c>
      <c r="G845" s="42"/>
      <c r="H845" s="42"/>
      <c r="I845" s="221"/>
      <c r="J845" s="42"/>
      <c r="K845" s="42"/>
      <c r="L845" s="46"/>
      <c r="M845" s="222"/>
      <c r="N845" s="223"/>
      <c r="O845" s="86"/>
      <c r="P845" s="86"/>
      <c r="Q845" s="86"/>
      <c r="R845" s="86"/>
      <c r="S845" s="86"/>
      <c r="T845" s="87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T845" s="19" t="s">
        <v>153</v>
      </c>
      <c r="AU845" s="19" t="s">
        <v>151</v>
      </c>
    </row>
    <row r="846" s="13" customFormat="1">
      <c r="A846" s="13"/>
      <c r="B846" s="224"/>
      <c r="C846" s="225"/>
      <c r="D846" s="226" t="s">
        <v>155</v>
      </c>
      <c r="E846" s="227" t="s">
        <v>19</v>
      </c>
      <c r="F846" s="228" t="s">
        <v>1273</v>
      </c>
      <c r="G846" s="225"/>
      <c r="H846" s="227" t="s">
        <v>19</v>
      </c>
      <c r="I846" s="229"/>
      <c r="J846" s="225"/>
      <c r="K846" s="225"/>
      <c r="L846" s="230"/>
      <c r="M846" s="231"/>
      <c r="N846" s="232"/>
      <c r="O846" s="232"/>
      <c r="P846" s="232"/>
      <c r="Q846" s="232"/>
      <c r="R846" s="232"/>
      <c r="S846" s="232"/>
      <c r="T846" s="23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T846" s="234" t="s">
        <v>155</v>
      </c>
      <c r="AU846" s="234" t="s">
        <v>151</v>
      </c>
      <c r="AV846" s="13" t="s">
        <v>79</v>
      </c>
      <c r="AW846" s="13" t="s">
        <v>33</v>
      </c>
      <c r="AX846" s="13" t="s">
        <v>71</v>
      </c>
      <c r="AY846" s="234" t="s">
        <v>143</v>
      </c>
    </row>
    <row r="847" s="14" customFormat="1">
      <c r="A847" s="14"/>
      <c r="B847" s="235"/>
      <c r="C847" s="236"/>
      <c r="D847" s="226" t="s">
        <v>155</v>
      </c>
      <c r="E847" s="237" t="s">
        <v>19</v>
      </c>
      <c r="F847" s="238" t="s">
        <v>1274</v>
      </c>
      <c r="G847" s="236"/>
      <c r="H847" s="239">
        <v>86.960999999999999</v>
      </c>
      <c r="I847" s="240"/>
      <c r="J847" s="236"/>
      <c r="K847" s="236"/>
      <c r="L847" s="241"/>
      <c r="M847" s="242"/>
      <c r="N847" s="243"/>
      <c r="O847" s="243"/>
      <c r="P847" s="243"/>
      <c r="Q847" s="243"/>
      <c r="R847" s="243"/>
      <c r="S847" s="243"/>
      <c r="T847" s="24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45" t="s">
        <v>155</v>
      </c>
      <c r="AU847" s="245" t="s">
        <v>151</v>
      </c>
      <c r="AV847" s="14" t="s">
        <v>151</v>
      </c>
      <c r="AW847" s="14" t="s">
        <v>33</v>
      </c>
      <c r="AX847" s="14" t="s">
        <v>71</v>
      </c>
      <c r="AY847" s="245" t="s">
        <v>143</v>
      </c>
    </row>
    <row r="848" s="13" customFormat="1">
      <c r="A848" s="13"/>
      <c r="B848" s="224"/>
      <c r="C848" s="225"/>
      <c r="D848" s="226" t="s">
        <v>155</v>
      </c>
      <c r="E848" s="227" t="s">
        <v>19</v>
      </c>
      <c r="F848" s="228" t="s">
        <v>496</v>
      </c>
      <c r="G848" s="225"/>
      <c r="H848" s="227" t="s">
        <v>19</v>
      </c>
      <c r="I848" s="229"/>
      <c r="J848" s="225"/>
      <c r="K848" s="225"/>
      <c r="L848" s="230"/>
      <c r="M848" s="231"/>
      <c r="N848" s="232"/>
      <c r="O848" s="232"/>
      <c r="P848" s="232"/>
      <c r="Q848" s="232"/>
      <c r="R848" s="232"/>
      <c r="S848" s="232"/>
      <c r="T848" s="23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34" t="s">
        <v>155</v>
      </c>
      <c r="AU848" s="234" t="s">
        <v>151</v>
      </c>
      <c r="AV848" s="13" t="s">
        <v>79</v>
      </c>
      <c r="AW848" s="13" t="s">
        <v>33</v>
      </c>
      <c r="AX848" s="13" t="s">
        <v>71</v>
      </c>
      <c r="AY848" s="234" t="s">
        <v>143</v>
      </c>
    </row>
    <row r="849" s="14" customFormat="1">
      <c r="A849" s="14"/>
      <c r="B849" s="235"/>
      <c r="C849" s="236"/>
      <c r="D849" s="226" t="s">
        <v>155</v>
      </c>
      <c r="E849" s="237" t="s">
        <v>19</v>
      </c>
      <c r="F849" s="238" t="s">
        <v>324</v>
      </c>
      <c r="G849" s="236"/>
      <c r="H849" s="239">
        <v>123.52200000000001</v>
      </c>
      <c r="I849" s="240"/>
      <c r="J849" s="236"/>
      <c r="K849" s="236"/>
      <c r="L849" s="241"/>
      <c r="M849" s="242"/>
      <c r="N849" s="243"/>
      <c r="O849" s="243"/>
      <c r="P849" s="243"/>
      <c r="Q849" s="243"/>
      <c r="R849" s="243"/>
      <c r="S849" s="243"/>
      <c r="T849" s="24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45" t="s">
        <v>155</v>
      </c>
      <c r="AU849" s="245" t="s">
        <v>151</v>
      </c>
      <c r="AV849" s="14" t="s">
        <v>151</v>
      </c>
      <c r="AW849" s="14" t="s">
        <v>33</v>
      </c>
      <c r="AX849" s="14" t="s">
        <v>71</v>
      </c>
      <c r="AY849" s="245" t="s">
        <v>143</v>
      </c>
    </row>
    <row r="850" s="13" customFormat="1">
      <c r="A850" s="13"/>
      <c r="B850" s="224"/>
      <c r="C850" s="225"/>
      <c r="D850" s="226" t="s">
        <v>155</v>
      </c>
      <c r="E850" s="227" t="s">
        <v>19</v>
      </c>
      <c r="F850" s="228" t="s">
        <v>504</v>
      </c>
      <c r="G850" s="225"/>
      <c r="H850" s="227" t="s">
        <v>19</v>
      </c>
      <c r="I850" s="229"/>
      <c r="J850" s="225"/>
      <c r="K850" s="225"/>
      <c r="L850" s="230"/>
      <c r="M850" s="231"/>
      <c r="N850" s="232"/>
      <c r="O850" s="232"/>
      <c r="P850" s="232"/>
      <c r="Q850" s="232"/>
      <c r="R850" s="232"/>
      <c r="S850" s="232"/>
      <c r="T850" s="23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34" t="s">
        <v>155</v>
      </c>
      <c r="AU850" s="234" t="s">
        <v>151</v>
      </c>
      <c r="AV850" s="13" t="s">
        <v>79</v>
      </c>
      <c r="AW850" s="13" t="s">
        <v>33</v>
      </c>
      <c r="AX850" s="13" t="s">
        <v>71</v>
      </c>
      <c r="AY850" s="234" t="s">
        <v>143</v>
      </c>
    </row>
    <row r="851" s="13" customFormat="1">
      <c r="A851" s="13"/>
      <c r="B851" s="224"/>
      <c r="C851" s="225"/>
      <c r="D851" s="226" t="s">
        <v>155</v>
      </c>
      <c r="E851" s="227" t="s">
        <v>19</v>
      </c>
      <c r="F851" s="228" t="s">
        <v>169</v>
      </c>
      <c r="G851" s="225"/>
      <c r="H851" s="227" t="s">
        <v>19</v>
      </c>
      <c r="I851" s="229"/>
      <c r="J851" s="225"/>
      <c r="K851" s="225"/>
      <c r="L851" s="230"/>
      <c r="M851" s="231"/>
      <c r="N851" s="232"/>
      <c r="O851" s="232"/>
      <c r="P851" s="232"/>
      <c r="Q851" s="232"/>
      <c r="R851" s="232"/>
      <c r="S851" s="232"/>
      <c r="T851" s="23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34" t="s">
        <v>155</v>
      </c>
      <c r="AU851" s="234" t="s">
        <v>151</v>
      </c>
      <c r="AV851" s="13" t="s">
        <v>79</v>
      </c>
      <c r="AW851" s="13" t="s">
        <v>33</v>
      </c>
      <c r="AX851" s="13" t="s">
        <v>71</v>
      </c>
      <c r="AY851" s="234" t="s">
        <v>143</v>
      </c>
    </row>
    <row r="852" s="14" customFormat="1">
      <c r="A852" s="14"/>
      <c r="B852" s="235"/>
      <c r="C852" s="236"/>
      <c r="D852" s="226" t="s">
        <v>155</v>
      </c>
      <c r="E852" s="237" t="s">
        <v>19</v>
      </c>
      <c r="F852" s="238" t="s">
        <v>505</v>
      </c>
      <c r="G852" s="236"/>
      <c r="H852" s="239">
        <v>29.751000000000001</v>
      </c>
      <c r="I852" s="240"/>
      <c r="J852" s="236"/>
      <c r="K852" s="236"/>
      <c r="L852" s="241"/>
      <c r="M852" s="242"/>
      <c r="N852" s="243"/>
      <c r="O852" s="243"/>
      <c r="P852" s="243"/>
      <c r="Q852" s="243"/>
      <c r="R852" s="243"/>
      <c r="S852" s="243"/>
      <c r="T852" s="24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45" t="s">
        <v>155</v>
      </c>
      <c r="AU852" s="245" t="s">
        <v>151</v>
      </c>
      <c r="AV852" s="14" t="s">
        <v>151</v>
      </c>
      <c r="AW852" s="14" t="s">
        <v>33</v>
      </c>
      <c r="AX852" s="14" t="s">
        <v>71</v>
      </c>
      <c r="AY852" s="245" t="s">
        <v>143</v>
      </c>
    </row>
    <row r="853" s="13" customFormat="1">
      <c r="A853" s="13"/>
      <c r="B853" s="224"/>
      <c r="C853" s="225"/>
      <c r="D853" s="226" t="s">
        <v>155</v>
      </c>
      <c r="E853" s="227" t="s">
        <v>19</v>
      </c>
      <c r="F853" s="228" t="s">
        <v>1275</v>
      </c>
      <c r="G853" s="225"/>
      <c r="H853" s="227" t="s">
        <v>19</v>
      </c>
      <c r="I853" s="229"/>
      <c r="J853" s="225"/>
      <c r="K853" s="225"/>
      <c r="L853" s="230"/>
      <c r="M853" s="231"/>
      <c r="N853" s="232"/>
      <c r="O853" s="232"/>
      <c r="P853" s="232"/>
      <c r="Q853" s="232"/>
      <c r="R853" s="232"/>
      <c r="S853" s="232"/>
      <c r="T853" s="23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T853" s="234" t="s">
        <v>155</v>
      </c>
      <c r="AU853" s="234" t="s">
        <v>151</v>
      </c>
      <c r="AV853" s="13" t="s">
        <v>79</v>
      </c>
      <c r="AW853" s="13" t="s">
        <v>33</v>
      </c>
      <c r="AX853" s="13" t="s">
        <v>71</v>
      </c>
      <c r="AY853" s="234" t="s">
        <v>143</v>
      </c>
    </row>
    <row r="854" s="13" customFormat="1">
      <c r="A854" s="13"/>
      <c r="B854" s="224"/>
      <c r="C854" s="225"/>
      <c r="D854" s="226" t="s">
        <v>155</v>
      </c>
      <c r="E854" s="227" t="s">
        <v>19</v>
      </c>
      <c r="F854" s="228" t="s">
        <v>169</v>
      </c>
      <c r="G854" s="225"/>
      <c r="H854" s="227" t="s">
        <v>19</v>
      </c>
      <c r="I854" s="229"/>
      <c r="J854" s="225"/>
      <c r="K854" s="225"/>
      <c r="L854" s="230"/>
      <c r="M854" s="231"/>
      <c r="N854" s="232"/>
      <c r="O854" s="232"/>
      <c r="P854" s="232"/>
      <c r="Q854" s="232"/>
      <c r="R854" s="232"/>
      <c r="S854" s="232"/>
      <c r="T854" s="23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T854" s="234" t="s">
        <v>155</v>
      </c>
      <c r="AU854" s="234" t="s">
        <v>151</v>
      </c>
      <c r="AV854" s="13" t="s">
        <v>79</v>
      </c>
      <c r="AW854" s="13" t="s">
        <v>33</v>
      </c>
      <c r="AX854" s="13" t="s">
        <v>71</v>
      </c>
      <c r="AY854" s="234" t="s">
        <v>143</v>
      </c>
    </row>
    <row r="855" s="14" customFormat="1">
      <c r="A855" s="14"/>
      <c r="B855" s="235"/>
      <c r="C855" s="236"/>
      <c r="D855" s="226" t="s">
        <v>155</v>
      </c>
      <c r="E855" s="237" t="s">
        <v>19</v>
      </c>
      <c r="F855" s="238" t="s">
        <v>1276</v>
      </c>
      <c r="G855" s="236"/>
      <c r="H855" s="239">
        <v>7.8330000000000002</v>
      </c>
      <c r="I855" s="240"/>
      <c r="J855" s="236"/>
      <c r="K855" s="236"/>
      <c r="L855" s="241"/>
      <c r="M855" s="242"/>
      <c r="N855" s="243"/>
      <c r="O855" s="243"/>
      <c r="P855" s="243"/>
      <c r="Q855" s="243"/>
      <c r="R855" s="243"/>
      <c r="S855" s="243"/>
      <c r="T855" s="24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45" t="s">
        <v>155</v>
      </c>
      <c r="AU855" s="245" t="s">
        <v>151</v>
      </c>
      <c r="AV855" s="14" t="s">
        <v>151</v>
      </c>
      <c r="AW855" s="14" t="s">
        <v>33</v>
      </c>
      <c r="AX855" s="14" t="s">
        <v>71</v>
      </c>
      <c r="AY855" s="245" t="s">
        <v>143</v>
      </c>
    </row>
    <row r="856" s="15" customFormat="1">
      <c r="A856" s="15"/>
      <c r="B856" s="246"/>
      <c r="C856" s="247"/>
      <c r="D856" s="226" t="s">
        <v>155</v>
      </c>
      <c r="E856" s="248" t="s">
        <v>19</v>
      </c>
      <c r="F856" s="249" t="s">
        <v>171</v>
      </c>
      <c r="G856" s="247"/>
      <c r="H856" s="250">
        <v>248.06700000000001</v>
      </c>
      <c r="I856" s="251"/>
      <c r="J856" s="247"/>
      <c r="K856" s="247"/>
      <c r="L856" s="252"/>
      <c r="M856" s="253"/>
      <c r="N856" s="254"/>
      <c r="O856" s="254"/>
      <c r="P856" s="254"/>
      <c r="Q856" s="254"/>
      <c r="R856" s="254"/>
      <c r="S856" s="254"/>
      <c r="T856" s="25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T856" s="256" t="s">
        <v>155</v>
      </c>
      <c r="AU856" s="256" t="s">
        <v>151</v>
      </c>
      <c r="AV856" s="15" t="s">
        <v>150</v>
      </c>
      <c r="AW856" s="15" t="s">
        <v>33</v>
      </c>
      <c r="AX856" s="15" t="s">
        <v>79</v>
      </c>
      <c r="AY856" s="256" t="s">
        <v>143</v>
      </c>
    </row>
    <row r="857" s="2" customFormat="1" ht="37.8" customHeight="1">
      <c r="A857" s="40"/>
      <c r="B857" s="41"/>
      <c r="C857" s="206" t="s">
        <v>1277</v>
      </c>
      <c r="D857" s="206" t="s">
        <v>145</v>
      </c>
      <c r="E857" s="207" t="s">
        <v>1278</v>
      </c>
      <c r="F857" s="208" t="s">
        <v>1279</v>
      </c>
      <c r="G857" s="209" t="s">
        <v>148</v>
      </c>
      <c r="H857" s="210">
        <v>248.06700000000001</v>
      </c>
      <c r="I857" s="211"/>
      <c r="J857" s="212">
        <f>ROUND(I857*H857,2)</f>
        <v>0</v>
      </c>
      <c r="K857" s="208" t="s">
        <v>149</v>
      </c>
      <c r="L857" s="46"/>
      <c r="M857" s="213" t="s">
        <v>19</v>
      </c>
      <c r="N857" s="214" t="s">
        <v>43</v>
      </c>
      <c r="O857" s="86"/>
      <c r="P857" s="215">
        <f>O857*H857</f>
        <v>0</v>
      </c>
      <c r="Q857" s="215">
        <v>0.0044999999999999997</v>
      </c>
      <c r="R857" s="215">
        <f>Q857*H857</f>
        <v>1.1163015000000001</v>
      </c>
      <c r="S857" s="215">
        <v>0</v>
      </c>
      <c r="T857" s="216">
        <f>S857*H857</f>
        <v>0</v>
      </c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R857" s="217" t="s">
        <v>253</v>
      </c>
      <c r="AT857" s="217" t="s">
        <v>145</v>
      </c>
      <c r="AU857" s="217" t="s">
        <v>151</v>
      </c>
      <c r="AY857" s="19" t="s">
        <v>143</v>
      </c>
      <c r="BE857" s="218">
        <f>IF(N857="základní",J857,0)</f>
        <v>0</v>
      </c>
      <c r="BF857" s="218">
        <f>IF(N857="snížená",J857,0)</f>
        <v>0</v>
      </c>
      <c r="BG857" s="218">
        <f>IF(N857="zákl. přenesená",J857,0)</f>
        <v>0</v>
      </c>
      <c r="BH857" s="218">
        <f>IF(N857="sníž. přenesená",J857,0)</f>
        <v>0</v>
      </c>
      <c r="BI857" s="218">
        <f>IF(N857="nulová",J857,0)</f>
        <v>0</v>
      </c>
      <c r="BJ857" s="19" t="s">
        <v>151</v>
      </c>
      <c r="BK857" s="218">
        <f>ROUND(I857*H857,2)</f>
        <v>0</v>
      </c>
      <c r="BL857" s="19" t="s">
        <v>253</v>
      </c>
      <c r="BM857" s="217" t="s">
        <v>1280</v>
      </c>
    </row>
    <row r="858" s="2" customFormat="1">
      <c r="A858" s="40"/>
      <c r="B858" s="41"/>
      <c r="C858" s="42"/>
      <c r="D858" s="219" t="s">
        <v>153</v>
      </c>
      <c r="E858" s="42"/>
      <c r="F858" s="220" t="s">
        <v>1281</v>
      </c>
      <c r="G858" s="42"/>
      <c r="H858" s="42"/>
      <c r="I858" s="221"/>
      <c r="J858" s="42"/>
      <c r="K858" s="42"/>
      <c r="L858" s="46"/>
      <c r="M858" s="222"/>
      <c r="N858" s="223"/>
      <c r="O858" s="86"/>
      <c r="P858" s="86"/>
      <c r="Q858" s="86"/>
      <c r="R858" s="86"/>
      <c r="S858" s="86"/>
      <c r="T858" s="87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T858" s="19" t="s">
        <v>153</v>
      </c>
      <c r="AU858" s="19" t="s">
        <v>151</v>
      </c>
    </row>
    <row r="859" s="2" customFormat="1" ht="33" customHeight="1">
      <c r="A859" s="40"/>
      <c r="B859" s="41"/>
      <c r="C859" s="206" t="s">
        <v>1282</v>
      </c>
      <c r="D859" s="206" t="s">
        <v>145</v>
      </c>
      <c r="E859" s="207" t="s">
        <v>1283</v>
      </c>
      <c r="F859" s="208" t="s">
        <v>1284</v>
      </c>
      <c r="G859" s="209" t="s">
        <v>174</v>
      </c>
      <c r="H859" s="210">
        <v>102.90000000000001</v>
      </c>
      <c r="I859" s="211"/>
      <c r="J859" s="212">
        <f>ROUND(I859*H859,2)</f>
        <v>0</v>
      </c>
      <c r="K859" s="208" t="s">
        <v>149</v>
      </c>
      <c r="L859" s="46"/>
      <c r="M859" s="213" t="s">
        <v>19</v>
      </c>
      <c r="N859" s="214" t="s">
        <v>43</v>
      </c>
      <c r="O859" s="86"/>
      <c r="P859" s="215">
        <f>O859*H859</f>
        <v>0</v>
      </c>
      <c r="Q859" s="215">
        <v>0.00034000000000000002</v>
      </c>
      <c r="R859" s="215">
        <f>Q859*H859</f>
        <v>0.034986000000000003</v>
      </c>
      <c r="S859" s="215">
        <v>0</v>
      </c>
      <c r="T859" s="216">
        <f>S859*H859</f>
        <v>0</v>
      </c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R859" s="217" t="s">
        <v>253</v>
      </c>
      <c r="AT859" s="217" t="s">
        <v>145</v>
      </c>
      <c r="AU859" s="217" t="s">
        <v>151</v>
      </c>
      <c r="AY859" s="19" t="s">
        <v>143</v>
      </c>
      <c r="BE859" s="218">
        <f>IF(N859="základní",J859,0)</f>
        <v>0</v>
      </c>
      <c r="BF859" s="218">
        <f>IF(N859="snížená",J859,0)</f>
        <v>0</v>
      </c>
      <c r="BG859" s="218">
        <f>IF(N859="zákl. přenesená",J859,0)</f>
        <v>0</v>
      </c>
      <c r="BH859" s="218">
        <f>IF(N859="sníž. přenesená",J859,0)</f>
        <v>0</v>
      </c>
      <c r="BI859" s="218">
        <f>IF(N859="nulová",J859,0)</f>
        <v>0</v>
      </c>
      <c r="BJ859" s="19" t="s">
        <v>151</v>
      </c>
      <c r="BK859" s="218">
        <f>ROUND(I859*H859,2)</f>
        <v>0</v>
      </c>
      <c r="BL859" s="19" t="s">
        <v>253</v>
      </c>
      <c r="BM859" s="217" t="s">
        <v>1285</v>
      </c>
    </row>
    <row r="860" s="2" customFormat="1">
      <c r="A860" s="40"/>
      <c r="B860" s="41"/>
      <c r="C860" s="42"/>
      <c r="D860" s="219" t="s">
        <v>153</v>
      </c>
      <c r="E860" s="42"/>
      <c r="F860" s="220" t="s">
        <v>1286</v>
      </c>
      <c r="G860" s="42"/>
      <c r="H860" s="42"/>
      <c r="I860" s="221"/>
      <c r="J860" s="42"/>
      <c r="K860" s="42"/>
      <c r="L860" s="46"/>
      <c r="M860" s="222"/>
      <c r="N860" s="223"/>
      <c r="O860" s="86"/>
      <c r="P860" s="86"/>
      <c r="Q860" s="86"/>
      <c r="R860" s="86"/>
      <c r="S860" s="86"/>
      <c r="T860" s="87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T860" s="19" t="s">
        <v>153</v>
      </c>
      <c r="AU860" s="19" t="s">
        <v>151</v>
      </c>
    </row>
    <row r="861" s="13" customFormat="1">
      <c r="A861" s="13"/>
      <c r="B861" s="224"/>
      <c r="C861" s="225"/>
      <c r="D861" s="226" t="s">
        <v>155</v>
      </c>
      <c r="E861" s="227" t="s">
        <v>19</v>
      </c>
      <c r="F861" s="228" t="s">
        <v>1287</v>
      </c>
      <c r="G861" s="225"/>
      <c r="H861" s="227" t="s">
        <v>19</v>
      </c>
      <c r="I861" s="229"/>
      <c r="J861" s="225"/>
      <c r="K861" s="225"/>
      <c r="L861" s="230"/>
      <c r="M861" s="231"/>
      <c r="N861" s="232"/>
      <c r="O861" s="232"/>
      <c r="P861" s="232"/>
      <c r="Q861" s="232"/>
      <c r="R861" s="232"/>
      <c r="S861" s="232"/>
      <c r="T861" s="23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34" t="s">
        <v>155</v>
      </c>
      <c r="AU861" s="234" t="s">
        <v>151</v>
      </c>
      <c r="AV861" s="13" t="s">
        <v>79</v>
      </c>
      <c r="AW861" s="13" t="s">
        <v>33</v>
      </c>
      <c r="AX861" s="13" t="s">
        <v>71</v>
      </c>
      <c r="AY861" s="234" t="s">
        <v>143</v>
      </c>
    </row>
    <row r="862" s="14" customFormat="1">
      <c r="A862" s="14"/>
      <c r="B862" s="235"/>
      <c r="C862" s="236"/>
      <c r="D862" s="226" t="s">
        <v>155</v>
      </c>
      <c r="E862" s="237" t="s">
        <v>19</v>
      </c>
      <c r="F862" s="238" t="s">
        <v>1288</v>
      </c>
      <c r="G862" s="236"/>
      <c r="H862" s="239">
        <v>71.819999999999993</v>
      </c>
      <c r="I862" s="240"/>
      <c r="J862" s="236"/>
      <c r="K862" s="236"/>
      <c r="L862" s="241"/>
      <c r="M862" s="242"/>
      <c r="N862" s="243"/>
      <c r="O862" s="243"/>
      <c r="P862" s="243"/>
      <c r="Q862" s="243"/>
      <c r="R862" s="243"/>
      <c r="S862" s="243"/>
      <c r="T862" s="24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45" t="s">
        <v>155</v>
      </c>
      <c r="AU862" s="245" t="s">
        <v>151</v>
      </c>
      <c r="AV862" s="14" t="s">
        <v>151</v>
      </c>
      <c r="AW862" s="14" t="s">
        <v>33</v>
      </c>
      <c r="AX862" s="14" t="s">
        <v>71</v>
      </c>
      <c r="AY862" s="245" t="s">
        <v>143</v>
      </c>
    </row>
    <row r="863" s="13" customFormat="1">
      <c r="A863" s="13"/>
      <c r="B863" s="224"/>
      <c r="C863" s="225"/>
      <c r="D863" s="226" t="s">
        <v>155</v>
      </c>
      <c r="E863" s="227" t="s">
        <v>19</v>
      </c>
      <c r="F863" s="228" t="s">
        <v>1289</v>
      </c>
      <c r="G863" s="225"/>
      <c r="H863" s="227" t="s">
        <v>19</v>
      </c>
      <c r="I863" s="229"/>
      <c r="J863" s="225"/>
      <c r="K863" s="225"/>
      <c r="L863" s="230"/>
      <c r="M863" s="231"/>
      <c r="N863" s="232"/>
      <c r="O863" s="232"/>
      <c r="P863" s="232"/>
      <c r="Q863" s="232"/>
      <c r="R863" s="232"/>
      <c r="S863" s="232"/>
      <c r="T863" s="23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34" t="s">
        <v>155</v>
      </c>
      <c r="AU863" s="234" t="s">
        <v>151</v>
      </c>
      <c r="AV863" s="13" t="s">
        <v>79</v>
      </c>
      <c r="AW863" s="13" t="s">
        <v>33</v>
      </c>
      <c r="AX863" s="13" t="s">
        <v>71</v>
      </c>
      <c r="AY863" s="234" t="s">
        <v>143</v>
      </c>
    </row>
    <row r="864" s="14" customFormat="1">
      <c r="A864" s="14"/>
      <c r="B864" s="235"/>
      <c r="C864" s="236"/>
      <c r="D864" s="226" t="s">
        <v>155</v>
      </c>
      <c r="E864" s="237" t="s">
        <v>19</v>
      </c>
      <c r="F864" s="238" t="s">
        <v>1290</v>
      </c>
      <c r="G864" s="236"/>
      <c r="H864" s="239">
        <v>31.079999999999998</v>
      </c>
      <c r="I864" s="240"/>
      <c r="J864" s="236"/>
      <c r="K864" s="236"/>
      <c r="L864" s="241"/>
      <c r="M864" s="242"/>
      <c r="N864" s="243"/>
      <c r="O864" s="243"/>
      <c r="P864" s="243"/>
      <c r="Q864" s="243"/>
      <c r="R864" s="243"/>
      <c r="S864" s="243"/>
      <c r="T864" s="24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45" t="s">
        <v>155</v>
      </c>
      <c r="AU864" s="245" t="s">
        <v>151</v>
      </c>
      <c r="AV864" s="14" t="s">
        <v>151</v>
      </c>
      <c r="AW864" s="14" t="s">
        <v>33</v>
      </c>
      <c r="AX864" s="14" t="s">
        <v>71</v>
      </c>
      <c r="AY864" s="245" t="s">
        <v>143</v>
      </c>
    </row>
    <row r="865" s="15" customFormat="1">
      <c r="A865" s="15"/>
      <c r="B865" s="246"/>
      <c r="C865" s="247"/>
      <c r="D865" s="226" t="s">
        <v>155</v>
      </c>
      <c r="E865" s="248" t="s">
        <v>19</v>
      </c>
      <c r="F865" s="249" t="s">
        <v>171</v>
      </c>
      <c r="G865" s="247"/>
      <c r="H865" s="250">
        <v>102.90000000000001</v>
      </c>
      <c r="I865" s="251"/>
      <c r="J865" s="247"/>
      <c r="K865" s="247"/>
      <c r="L865" s="252"/>
      <c r="M865" s="253"/>
      <c r="N865" s="254"/>
      <c r="O865" s="254"/>
      <c r="P865" s="254"/>
      <c r="Q865" s="254"/>
      <c r="R865" s="254"/>
      <c r="S865" s="254"/>
      <c r="T865" s="25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T865" s="256" t="s">
        <v>155</v>
      </c>
      <c r="AU865" s="256" t="s">
        <v>151</v>
      </c>
      <c r="AV865" s="15" t="s">
        <v>150</v>
      </c>
      <c r="AW865" s="15" t="s">
        <v>33</v>
      </c>
      <c r="AX865" s="15" t="s">
        <v>79</v>
      </c>
      <c r="AY865" s="256" t="s">
        <v>143</v>
      </c>
    </row>
    <row r="866" s="2" customFormat="1" ht="24.15" customHeight="1">
      <c r="A866" s="40"/>
      <c r="B866" s="41"/>
      <c r="C866" s="258" t="s">
        <v>1291</v>
      </c>
      <c r="D866" s="258" t="s">
        <v>217</v>
      </c>
      <c r="E866" s="259" t="s">
        <v>1292</v>
      </c>
      <c r="F866" s="260" t="s">
        <v>1293</v>
      </c>
      <c r="G866" s="261" t="s">
        <v>174</v>
      </c>
      <c r="H866" s="262">
        <v>113.19</v>
      </c>
      <c r="I866" s="263"/>
      <c r="J866" s="264">
        <f>ROUND(I866*H866,2)</f>
        <v>0</v>
      </c>
      <c r="K866" s="260" t="s">
        <v>149</v>
      </c>
      <c r="L866" s="265"/>
      <c r="M866" s="266" t="s">
        <v>19</v>
      </c>
      <c r="N866" s="267" t="s">
        <v>43</v>
      </c>
      <c r="O866" s="86"/>
      <c r="P866" s="215">
        <f>O866*H866</f>
        <v>0</v>
      </c>
      <c r="Q866" s="215">
        <v>0.0010200000000000001</v>
      </c>
      <c r="R866" s="215">
        <f>Q866*H866</f>
        <v>0.11545380000000001</v>
      </c>
      <c r="S866" s="215">
        <v>0</v>
      </c>
      <c r="T866" s="216">
        <f>S866*H866</f>
        <v>0</v>
      </c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R866" s="217" t="s">
        <v>363</v>
      </c>
      <c r="AT866" s="217" t="s">
        <v>217</v>
      </c>
      <c r="AU866" s="217" t="s">
        <v>151</v>
      </c>
      <c r="AY866" s="19" t="s">
        <v>143</v>
      </c>
      <c r="BE866" s="218">
        <f>IF(N866="základní",J866,0)</f>
        <v>0</v>
      </c>
      <c r="BF866" s="218">
        <f>IF(N866="snížená",J866,0)</f>
        <v>0</v>
      </c>
      <c r="BG866" s="218">
        <f>IF(N866="zákl. přenesená",J866,0)</f>
        <v>0</v>
      </c>
      <c r="BH866" s="218">
        <f>IF(N866="sníž. přenesená",J866,0)</f>
        <v>0</v>
      </c>
      <c r="BI866" s="218">
        <f>IF(N866="nulová",J866,0)</f>
        <v>0</v>
      </c>
      <c r="BJ866" s="19" t="s">
        <v>151</v>
      </c>
      <c r="BK866" s="218">
        <f>ROUND(I866*H866,2)</f>
        <v>0</v>
      </c>
      <c r="BL866" s="19" t="s">
        <v>253</v>
      </c>
      <c r="BM866" s="217" t="s">
        <v>1294</v>
      </c>
    </row>
    <row r="867" s="14" customFormat="1">
      <c r="A867" s="14"/>
      <c r="B867" s="235"/>
      <c r="C867" s="236"/>
      <c r="D867" s="226" t="s">
        <v>155</v>
      </c>
      <c r="E867" s="236"/>
      <c r="F867" s="238" t="s">
        <v>1295</v>
      </c>
      <c r="G867" s="236"/>
      <c r="H867" s="239">
        <v>113.19</v>
      </c>
      <c r="I867" s="240"/>
      <c r="J867" s="236"/>
      <c r="K867" s="236"/>
      <c r="L867" s="241"/>
      <c r="M867" s="242"/>
      <c r="N867" s="243"/>
      <c r="O867" s="243"/>
      <c r="P867" s="243"/>
      <c r="Q867" s="243"/>
      <c r="R867" s="243"/>
      <c r="S867" s="243"/>
      <c r="T867" s="24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45" t="s">
        <v>155</v>
      </c>
      <c r="AU867" s="245" t="s">
        <v>151</v>
      </c>
      <c r="AV867" s="14" t="s">
        <v>151</v>
      </c>
      <c r="AW867" s="14" t="s">
        <v>4</v>
      </c>
      <c r="AX867" s="14" t="s">
        <v>79</v>
      </c>
      <c r="AY867" s="245" t="s">
        <v>143</v>
      </c>
    </row>
    <row r="868" s="2" customFormat="1" ht="24.15" customHeight="1">
      <c r="A868" s="40"/>
      <c r="B868" s="41"/>
      <c r="C868" s="206" t="s">
        <v>1296</v>
      </c>
      <c r="D868" s="206" t="s">
        <v>145</v>
      </c>
      <c r="E868" s="207" t="s">
        <v>1297</v>
      </c>
      <c r="F868" s="208" t="s">
        <v>1298</v>
      </c>
      <c r="G868" s="209" t="s">
        <v>148</v>
      </c>
      <c r="H868" s="210">
        <v>240.23400000000001</v>
      </c>
      <c r="I868" s="211"/>
      <c r="J868" s="212">
        <f>ROUND(I868*H868,2)</f>
        <v>0</v>
      </c>
      <c r="K868" s="208" t="s">
        <v>149</v>
      </c>
      <c r="L868" s="46"/>
      <c r="M868" s="213" t="s">
        <v>19</v>
      </c>
      <c r="N868" s="214" t="s">
        <v>43</v>
      </c>
      <c r="O868" s="86"/>
      <c r="P868" s="215">
        <f>O868*H868</f>
        <v>0</v>
      </c>
      <c r="Q868" s="215">
        <v>0</v>
      </c>
      <c r="R868" s="215">
        <f>Q868*H868</f>
        <v>0</v>
      </c>
      <c r="S868" s="215">
        <v>0.083169999999999994</v>
      </c>
      <c r="T868" s="216">
        <f>S868*H868</f>
        <v>19.980261779999999</v>
      </c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R868" s="217" t="s">
        <v>253</v>
      </c>
      <c r="AT868" s="217" t="s">
        <v>145</v>
      </c>
      <c r="AU868" s="217" t="s">
        <v>151</v>
      </c>
      <c r="AY868" s="19" t="s">
        <v>143</v>
      </c>
      <c r="BE868" s="218">
        <f>IF(N868="základní",J868,0)</f>
        <v>0</v>
      </c>
      <c r="BF868" s="218">
        <f>IF(N868="snížená",J868,0)</f>
        <v>0</v>
      </c>
      <c r="BG868" s="218">
        <f>IF(N868="zákl. přenesená",J868,0)</f>
        <v>0</v>
      </c>
      <c r="BH868" s="218">
        <f>IF(N868="sníž. přenesená",J868,0)</f>
        <v>0</v>
      </c>
      <c r="BI868" s="218">
        <f>IF(N868="nulová",J868,0)</f>
        <v>0</v>
      </c>
      <c r="BJ868" s="19" t="s">
        <v>151</v>
      </c>
      <c r="BK868" s="218">
        <f>ROUND(I868*H868,2)</f>
        <v>0</v>
      </c>
      <c r="BL868" s="19" t="s">
        <v>253</v>
      </c>
      <c r="BM868" s="217" t="s">
        <v>1299</v>
      </c>
    </row>
    <row r="869" s="2" customFormat="1">
      <c r="A869" s="40"/>
      <c r="B869" s="41"/>
      <c r="C869" s="42"/>
      <c r="D869" s="219" t="s">
        <v>153</v>
      </c>
      <c r="E869" s="42"/>
      <c r="F869" s="220" t="s">
        <v>1300</v>
      </c>
      <c r="G869" s="42"/>
      <c r="H869" s="42"/>
      <c r="I869" s="221"/>
      <c r="J869" s="42"/>
      <c r="K869" s="42"/>
      <c r="L869" s="46"/>
      <c r="M869" s="222"/>
      <c r="N869" s="223"/>
      <c r="O869" s="86"/>
      <c r="P869" s="86"/>
      <c r="Q869" s="86"/>
      <c r="R869" s="86"/>
      <c r="S869" s="86"/>
      <c r="T869" s="87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T869" s="19" t="s">
        <v>153</v>
      </c>
      <c r="AU869" s="19" t="s">
        <v>151</v>
      </c>
    </row>
    <row r="870" s="13" customFormat="1">
      <c r="A870" s="13"/>
      <c r="B870" s="224"/>
      <c r="C870" s="225"/>
      <c r="D870" s="226" t="s">
        <v>155</v>
      </c>
      <c r="E870" s="227" t="s">
        <v>19</v>
      </c>
      <c r="F870" s="228" t="s">
        <v>1273</v>
      </c>
      <c r="G870" s="225"/>
      <c r="H870" s="227" t="s">
        <v>19</v>
      </c>
      <c r="I870" s="229"/>
      <c r="J870" s="225"/>
      <c r="K870" s="225"/>
      <c r="L870" s="230"/>
      <c r="M870" s="231"/>
      <c r="N870" s="232"/>
      <c r="O870" s="232"/>
      <c r="P870" s="232"/>
      <c r="Q870" s="232"/>
      <c r="R870" s="232"/>
      <c r="S870" s="232"/>
      <c r="T870" s="23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34" t="s">
        <v>155</v>
      </c>
      <c r="AU870" s="234" t="s">
        <v>151</v>
      </c>
      <c r="AV870" s="13" t="s">
        <v>79</v>
      </c>
      <c r="AW870" s="13" t="s">
        <v>33</v>
      </c>
      <c r="AX870" s="13" t="s">
        <v>71</v>
      </c>
      <c r="AY870" s="234" t="s">
        <v>143</v>
      </c>
    </row>
    <row r="871" s="14" customFormat="1">
      <c r="A871" s="14"/>
      <c r="B871" s="235"/>
      <c r="C871" s="236"/>
      <c r="D871" s="226" t="s">
        <v>155</v>
      </c>
      <c r="E871" s="237" t="s">
        <v>19</v>
      </c>
      <c r="F871" s="238" t="s">
        <v>1274</v>
      </c>
      <c r="G871" s="236"/>
      <c r="H871" s="239">
        <v>86.960999999999999</v>
      </c>
      <c r="I871" s="240"/>
      <c r="J871" s="236"/>
      <c r="K871" s="236"/>
      <c r="L871" s="241"/>
      <c r="M871" s="242"/>
      <c r="N871" s="243"/>
      <c r="O871" s="243"/>
      <c r="P871" s="243"/>
      <c r="Q871" s="243"/>
      <c r="R871" s="243"/>
      <c r="S871" s="243"/>
      <c r="T871" s="24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45" t="s">
        <v>155</v>
      </c>
      <c r="AU871" s="245" t="s">
        <v>151</v>
      </c>
      <c r="AV871" s="14" t="s">
        <v>151</v>
      </c>
      <c r="AW871" s="14" t="s">
        <v>33</v>
      </c>
      <c r="AX871" s="14" t="s">
        <v>71</v>
      </c>
      <c r="AY871" s="245" t="s">
        <v>143</v>
      </c>
    </row>
    <row r="872" s="13" customFormat="1">
      <c r="A872" s="13"/>
      <c r="B872" s="224"/>
      <c r="C872" s="225"/>
      <c r="D872" s="226" t="s">
        <v>155</v>
      </c>
      <c r="E872" s="227" t="s">
        <v>19</v>
      </c>
      <c r="F872" s="228" t="s">
        <v>496</v>
      </c>
      <c r="G872" s="225"/>
      <c r="H872" s="227" t="s">
        <v>19</v>
      </c>
      <c r="I872" s="229"/>
      <c r="J872" s="225"/>
      <c r="K872" s="225"/>
      <c r="L872" s="230"/>
      <c r="M872" s="231"/>
      <c r="N872" s="232"/>
      <c r="O872" s="232"/>
      <c r="P872" s="232"/>
      <c r="Q872" s="232"/>
      <c r="R872" s="232"/>
      <c r="S872" s="232"/>
      <c r="T872" s="23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34" t="s">
        <v>155</v>
      </c>
      <c r="AU872" s="234" t="s">
        <v>151</v>
      </c>
      <c r="AV872" s="13" t="s">
        <v>79</v>
      </c>
      <c r="AW872" s="13" t="s">
        <v>33</v>
      </c>
      <c r="AX872" s="13" t="s">
        <v>71</v>
      </c>
      <c r="AY872" s="234" t="s">
        <v>143</v>
      </c>
    </row>
    <row r="873" s="14" customFormat="1">
      <c r="A873" s="14"/>
      <c r="B873" s="235"/>
      <c r="C873" s="236"/>
      <c r="D873" s="226" t="s">
        <v>155</v>
      </c>
      <c r="E873" s="237" t="s">
        <v>19</v>
      </c>
      <c r="F873" s="238" t="s">
        <v>324</v>
      </c>
      <c r="G873" s="236"/>
      <c r="H873" s="239">
        <v>123.52200000000001</v>
      </c>
      <c r="I873" s="240"/>
      <c r="J873" s="236"/>
      <c r="K873" s="236"/>
      <c r="L873" s="241"/>
      <c r="M873" s="242"/>
      <c r="N873" s="243"/>
      <c r="O873" s="243"/>
      <c r="P873" s="243"/>
      <c r="Q873" s="243"/>
      <c r="R873" s="243"/>
      <c r="S873" s="243"/>
      <c r="T873" s="24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45" t="s">
        <v>155</v>
      </c>
      <c r="AU873" s="245" t="s">
        <v>151</v>
      </c>
      <c r="AV873" s="14" t="s">
        <v>151</v>
      </c>
      <c r="AW873" s="14" t="s">
        <v>33</v>
      </c>
      <c r="AX873" s="14" t="s">
        <v>71</v>
      </c>
      <c r="AY873" s="245" t="s">
        <v>143</v>
      </c>
    </row>
    <row r="874" s="13" customFormat="1">
      <c r="A874" s="13"/>
      <c r="B874" s="224"/>
      <c r="C874" s="225"/>
      <c r="D874" s="226" t="s">
        <v>155</v>
      </c>
      <c r="E874" s="227" t="s">
        <v>19</v>
      </c>
      <c r="F874" s="228" t="s">
        <v>504</v>
      </c>
      <c r="G874" s="225"/>
      <c r="H874" s="227" t="s">
        <v>19</v>
      </c>
      <c r="I874" s="229"/>
      <c r="J874" s="225"/>
      <c r="K874" s="225"/>
      <c r="L874" s="230"/>
      <c r="M874" s="231"/>
      <c r="N874" s="232"/>
      <c r="O874" s="232"/>
      <c r="P874" s="232"/>
      <c r="Q874" s="232"/>
      <c r="R874" s="232"/>
      <c r="S874" s="232"/>
      <c r="T874" s="23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34" t="s">
        <v>155</v>
      </c>
      <c r="AU874" s="234" t="s">
        <v>151</v>
      </c>
      <c r="AV874" s="13" t="s">
        <v>79</v>
      </c>
      <c r="AW874" s="13" t="s">
        <v>33</v>
      </c>
      <c r="AX874" s="13" t="s">
        <v>71</v>
      </c>
      <c r="AY874" s="234" t="s">
        <v>143</v>
      </c>
    </row>
    <row r="875" s="13" customFormat="1">
      <c r="A875" s="13"/>
      <c r="B875" s="224"/>
      <c r="C875" s="225"/>
      <c r="D875" s="226" t="s">
        <v>155</v>
      </c>
      <c r="E875" s="227" t="s">
        <v>19</v>
      </c>
      <c r="F875" s="228" t="s">
        <v>169</v>
      </c>
      <c r="G875" s="225"/>
      <c r="H875" s="227" t="s">
        <v>19</v>
      </c>
      <c r="I875" s="229"/>
      <c r="J875" s="225"/>
      <c r="K875" s="225"/>
      <c r="L875" s="230"/>
      <c r="M875" s="231"/>
      <c r="N875" s="232"/>
      <c r="O875" s="232"/>
      <c r="P875" s="232"/>
      <c r="Q875" s="232"/>
      <c r="R875" s="232"/>
      <c r="S875" s="232"/>
      <c r="T875" s="23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34" t="s">
        <v>155</v>
      </c>
      <c r="AU875" s="234" t="s">
        <v>151</v>
      </c>
      <c r="AV875" s="13" t="s">
        <v>79</v>
      </c>
      <c r="AW875" s="13" t="s">
        <v>33</v>
      </c>
      <c r="AX875" s="13" t="s">
        <v>71</v>
      </c>
      <c r="AY875" s="234" t="s">
        <v>143</v>
      </c>
    </row>
    <row r="876" s="14" customFormat="1">
      <c r="A876" s="14"/>
      <c r="B876" s="235"/>
      <c r="C876" s="236"/>
      <c r="D876" s="226" t="s">
        <v>155</v>
      </c>
      <c r="E876" s="237" t="s">
        <v>19</v>
      </c>
      <c r="F876" s="238" t="s">
        <v>505</v>
      </c>
      <c r="G876" s="236"/>
      <c r="H876" s="239">
        <v>29.751000000000001</v>
      </c>
      <c r="I876" s="240"/>
      <c r="J876" s="236"/>
      <c r="K876" s="236"/>
      <c r="L876" s="241"/>
      <c r="M876" s="242"/>
      <c r="N876" s="243"/>
      <c r="O876" s="243"/>
      <c r="P876" s="243"/>
      <c r="Q876" s="243"/>
      <c r="R876" s="243"/>
      <c r="S876" s="243"/>
      <c r="T876" s="24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45" t="s">
        <v>155</v>
      </c>
      <c r="AU876" s="245" t="s">
        <v>151</v>
      </c>
      <c r="AV876" s="14" t="s">
        <v>151</v>
      </c>
      <c r="AW876" s="14" t="s">
        <v>33</v>
      </c>
      <c r="AX876" s="14" t="s">
        <v>71</v>
      </c>
      <c r="AY876" s="245" t="s">
        <v>143</v>
      </c>
    </row>
    <row r="877" s="15" customFormat="1">
      <c r="A877" s="15"/>
      <c r="B877" s="246"/>
      <c r="C877" s="247"/>
      <c r="D877" s="226" t="s">
        <v>155</v>
      </c>
      <c r="E877" s="248" t="s">
        <v>19</v>
      </c>
      <c r="F877" s="249" t="s">
        <v>171</v>
      </c>
      <c r="G877" s="247"/>
      <c r="H877" s="250">
        <v>240.23400000000001</v>
      </c>
      <c r="I877" s="251"/>
      <c r="J877" s="247"/>
      <c r="K877" s="247"/>
      <c r="L877" s="252"/>
      <c r="M877" s="253"/>
      <c r="N877" s="254"/>
      <c r="O877" s="254"/>
      <c r="P877" s="254"/>
      <c r="Q877" s="254"/>
      <c r="R877" s="254"/>
      <c r="S877" s="254"/>
      <c r="T877" s="25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T877" s="256" t="s">
        <v>155</v>
      </c>
      <c r="AU877" s="256" t="s">
        <v>151</v>
      </c>
      <c r="AV877" s="15" t="s">
        <v>150</v>
      </c>
      <c r="AW877" s="15" t="s">
        <v>33</v>
      </c>
      <c r="AX877" s="15" t="s">
        <v>79</v>
      </c>
      <c r="AY877" s="256" t="s">
        <v>143</v>
      </c>
    </row>
    <row r="878" s="2" customFormat="1" ht="49.05" customHeight="1">
      <c r="A878" s="40"/>
      <c r="B878" s="41"/>
      <c r="C878" s="206" t="s">
        <v>1301</v>
      </c>
      <c r="D878" s="206" t="s">
        <v>145</v>
      </c>
      <c r="E878" s="207" t="s">
        <v>1302</v>
      </c>
      <c r="F878" s="208" t="s">
        <v>1303</v>
      </c>
      <c r="G878" s="209" t="s">
        <v>148</v>
      </c>
      <c r="H878" s="210">
        <v>248.06700000000001</v>
      </c>
      <c r="I878" s="211"/>
      <c r="J878" s="212">
        <f>ROUND(I878*H878,2)</f>
        <v>0</v>
      </c>
      <c r="K878" s="208" t="s">
        <v>149</v>
      </c>
      <c r="L878" s="46"/>
      <c r="M878" s="213" t="s">
        <v>19</v>
      </c>
      <c r="N878" s="214" t="s">
        <v>43</v>
      </c>
      <c r="O878" s="86"/>
      <c r="P878" s="215">
        <f>O878*H878</f>
        <v>0</v>
      </c>
      <c r="Q878" s="215">
        <v>0.00694</v>
      </c>
      <c r="R878" s="215">
        <f>Q878*H878</f>
        <v>1.72158498</v>
      </c>
      <c r="S878" s="215">
        <v>0</v>
      </c>
      <c r="T878" s="216">
        <f>S878*H878</f>
        <v>0</v>
      </c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R878" s="217" t="s">
        <v>253</v>
      </c>
      <c r="AT878" s="217" t="s">
        <v>145</v>
      </c>
      <c r="AU878" s="217" t="s">
        <v>151</v>
      </c>
      <c r="AY878" s="19" t="s">
        <v>143</v>
      </c>
      <c r="BE878" s="218">
        <f>IF(N878="základní",J878,0)</f>
        <v>0</v>
      </c>
      <c r="BF878" s="218">
        <f>IF(N878="snížená",J878,0)</f>
        <v>0</v>
      </c>
      <c r="BG878" s="218">
        <f>IF(N878="zákl. přenesená",J878,0)</f>
        <v>0</v>
      </c>
      <c r="BH878" s="218">
        <f>IF(N878="sníž. přenesená",J878,0)</f>
        <v>0</v>
      </c>
      <c r="BI878" s="218">
        <f>IF(N878="nulová",J878,0)</f>
        <v>0</v>
      </c>
      <c r="BJ878" s="19" t="s">
        <v>151</v>
      </c>
      <c r="BK878" s="218">
        <f>ROUND(I878*H878,2)</f>
        <v>0</v>
      </c>
      <c r="BL878" s="19" t="s">
        <v>253</v>
      </c>
      <c r="BM878" s="217" t="s">
        <v>1304</v>
      </c>
    </row>
    <row r="879" s="2" customFormat="1">
      <c r="A879" s="40"/>
      <c r="B879" s="41"/>
      <c r="C879" s="42"/>
      <c r="D879" s="219" t="s">
        <v>153</v>
      </c>
      <c r="E879" s="42"/>
      <c r="F879" s="220" t="s">
        <v>1305</v>
      </c>
      <c r="G879" s="42"/>
      <c r="H879" s="42"/>
      <c r="I879" s="221"/>
      <c r="J879" s="42"/>
      <c r="K879" s="42"/>
      <c r="L879" s="46"/>
      <c r="M879" s="222"/>
      <c r="N879" s="223"/>
      <c r="O879" s="86"/>
      <c r="P879" s="86"/>
      <c r="Q879" s="86"/>
      <c r="R879" s="86"/>
      <c r="S879" s="86"/>
      <c r="T879" s="87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T879" s="19" t="s">
        <v>153</v>
      </c>
      <c r="AU879" s="19" t="s">
        <v>151</v>
      </c>
    </row>
    <row r="880" s="13" customFormat="1">
      <c r="A880" s="13"/>
      <c r="B880" s="224"/>
      <c r="C880" s="225"/>
      <c r="D880" s="226" t="s">
        <v>155</v>
      </c>
      <c r="E880" s="227" t="s">
        <v>19</v>
      </c>
      <c r="F880" s="228" t="s">
        <v>1273</v>
      </c>
      <c r="G880" s="225"/>
      <c r="H880" s="227" t="s">
        <v>19</v>
      </c>
      <c r="I880" s="229"/>
      <c r="J880" s="225"/>
      <c r="K880" s="225"/>
      <c r="L880" s="230"/>
      <c r="M880" s="231"/>
      <c r="N880" s="232"/>
      <c r="O880" s="232"/>
      <c r="P880" s="232"/>
      <c r="Q880" s="232"/>
      <c r="R880" s="232"/>
      <c r="S880" s="232"/>
      <c r="T880" s="23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34" t="s">
        <v>155</v>
      </c>
      <c r="AU880" s="234" t="s">
        <v>151</v>
      </c>
      <c r="AV880" s="13" t="s">
        <v>79</v>
      </c>
      <c r="AW880" s="13" t="s">
        <v>33</v>
      </c>
      <c r="AX880" s="13" t="s">
        <v>71</v>
      </c>
      <c r="AY880" s="234" t="s">
        <v>143</v>
      </c>
    </row>
    <row r="881" s="14" customFormat="1">
      <c r="A881" s="14"/>
      <c r="B881" s="235"/>
      <c r="C881" s="236"/>
      <c r="D881" s="226" t="s">
        <v>155</v>
      </c>
      <c r="E881" s="237" t="s">
        <v>19</v>
      </c>
      <c r="F881" s="238" t="s">
        <v>1274</v>
      </c>
      <c r="G881" s="236"/>
      <c r="H881" s="239">
        <v>86.960999999999999</v>
      </c>
      <c r="I881" s="240"/>
      <c r="J881" s="236"/>
      <c r="K881" s="236"/>
      <c r="L881" s="241"/>
      <c r="M881" s="242"/>
      <c r="N881" s="243"/>
      <c r="O881" s="243"/>
      <c r="P881" s="243"/>
      <c r="Q881" s="243"/>
      <c r="R881" s="243"/>
      <c r="S881" s="243"/>
      <c r="T881" s="24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45" t="s">
        <v>155</v>
      </c>
      <c r="AU881" s="245" t="s">
        <v>151</v>
      </c>
      <c r="AV881" s="14" t="s">
        <v>151</v>
      </c>
      <c r="AW881" s="14" t="s">
        <v>33</v>
      </c>
      <c r="AX881" s="14" t="s">
        <v>71</v>
      </c>
      <c r="AY881" s="245" t="s">
        <v>143</v>
      </c>
    </row>
    <row r="882" s="13" customFormat="1">
      <c r="A882" s="13"/>
      <c r="B882" s="224"/>
      <c r="C882" s="225"/>
      <c r="D882" s="226" t="s">
        <v>155</v>
      </c>
      <c r="E882" s="227" t="s">
        <v>19</v>
      </c>
      <c r="F882" s="228" t="s">
        <v>496</v>
      </c>
      <c r="G882" s="225"/>
      <c r="H882" s="227" t="s">
        <v>19</v>
      </c>
      <c r="I882" s="229"/>
      <c r="J882" s="225"/>
      <c r="K882" s="225"/>
      <c r="L882" s="230"/>
      <c r="M882" s="231"/>
      <c r="N882" s="232"/>
      <c r="O882" s="232"/>
      <c r="P882" s="232"/>
      <c r="Q882" s="232"/>
      <c r="R882" s="232"/>
      <c r="S882" s="232"/>
      <c r="T882" s="23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34" t="s">
        <v>155</v>
      </c>
      <c r="AU882" s="234" t="s">
        <v>151</v>
      </c>
      <c r="AV882" s="13" t="s">
        <v>79</v>
      </c>
      <c r="AW882" s="13" t="s">
        <v>33</v>
      </c>
      <c r="AX882" s="13" t="s">
        <v>71</v>
      </c>
      <c r="AY882" s="234" t="s">
        <v>143</v>
      </c>
    </row>
    <row r="883" s="14" customFormat="1">
      <c r="A883" s="14"/>
      <c r="B883" s="235"/>
      <c r="C883" s="236"/>
      <c r="D883" s="226" t="s">
        <v>155</v>
      </c>
      <c r="E883" s="237" t="s">
        <v>19</v>
      </c>
      <c r="F883" s="238" t="s">
        <v>324</v>
      </c>
      <c r="G883" s="236"/>
      <c r="H883" s="239">
        <v>123.52200000000001</v>
      </c>
      <c r="I883" s="240"/>
      <c r="J883" s="236"/>
      <c r="K883" s="236"/>
      <c r="L883" s="241"/>
      <c r="M883" s="242"/>
      <c r="N883" s="243"/>
      <c r="O883" s="243"/>
      <c r="P883" s="243"/>
      <c r="Q883" s="243"/>
      <c r="R883" s="243"/>
      <c r="S883" s="243"/>
      <c r="T883" s="24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45" t="s">
        <v>155</v>
      </c>
      <c r="AU883" s="245" t="s">
        <v>151</v>
      </c>
      <c r="AV883" s="14" t="s">
        <v>151</v>
      </c>
      <c r="AW883" s="14" t="s">
        <v>33</v>
      </c>
      <c r="AX883" s="14" t="s">
        <v>71</v>
      </c>
      <c r="AY883" s="245" t="s">
        <v>143</v>
      </c>
    </row>
    <row r="884" s="13" customFormat="1">
      <c r="A884" s="13"/>
      <c r="B884" s="224"/>
      <c r="C884" s="225"/>
      <c r="D884" s="226" t="s">
        <v>155</v>
      </c>
      <c r="E884" s="227" t="s">
        <v>19</v>
      </c>
      <c r="F884" s="228" t="s">
        <v>504</v>
      </c>
      <c r="G884" s="225"/>
      <c r="H884" s="227" t="s">
        <v>19</v>
      </c>
      <c r="I884" s="229"/>
      <c r="J884" s="225"/>
      <c r="K884" s="225"/>
      <c r="L884" s="230"/>
      <c r="M884" s="231"/>
      <c r="N884" s="232"/>
      <c r="O884" s="232"/>
      <c r="P884" s="232"/>
      <c r="Q884" s="232"/>
      <c r="R884" s="232"/>
      <c r="S884" s="232"/>
      <c r="T884" s="23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34" t="s">
        <v>155</v>
      </c>
      <c r="AU884" s="234" t="s">
        <v>151</v>
      </c>
      <c r="AV884" s="13" t="s">
        <v>79</v>
      </c>
      <c r="AW884" s="13" t="s">
        <v>33</v>
      </c>
      <c r="AX884" s="13" t="s">
        <v>71</v>
      </c>
      <c r="AY884" s="234" t="s">
        <v>143</v>
      </c>
    </row>
    <row r="885" s="13" customFormat="1">
      <c r="A885" s="13"/>
      <c r="B885" s="224"/>
      <c r="C885" s="225"/>
      <c r="D885" s="226" t="s">
        <v>155</v>
      </c>
      <c r="E885" s="227" t="s">
        <v>19</v>
      </c>
      <c r="F885" s="228" t="s">
        <v>169</v>
      </c>
      <c r="G885" s="225"/>
      <c r="H885" s="227" t="s">
        <v>19</v>
      </c>
      <c r="I885" s="229"/>
      <c r="J885" s="225"/>
      <c r="K885" s="225"/>
      <c r="L885" s="230"/>
      <c r="M885" s="231"/>
      <c r="N885" s="232"/>
      <c r="O885" s="232"/>
      <c r="P885" s="232"/>
      <c r="Q885" s="232"/>
      <c r="R885" s="232"/>
      <c r="S885" s="232"/>
      <c r="T885" s="23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34" t="s">
        <v>155</v>
      </c>
      <c r="AU885" s="234" t="s">
        <v>151</v>
      </c>
      <c r="AV885" s="13" t="s">
        <v>79</v>
      </c>
      <c r="AW885" s="13" t="s">
        <v>33</v>
      </c>
      <c r="AX885" s="13" t="s">
        <v>71</v>
      </c>
      <c r="AY885" s="234" t="s">
        <v>143</v>
      </c>
    </row>
    <row r="886" s="14" customFormat="1">
      <c r="A886" s="14"/>
      <c r="B886" s="235"/>
      <c r="C886" s="236"/>
      <c r="D886" s="226" t="s">
        <v>155</v>
      </c>
      <c r="E886" s="237" t="s">
        <v>19</v>
      </c>
      <c r="F886" s="238" t="s">
        <v>505</v>
      </c>
      <c r="G886" s="236"/>
      <c r="H886" s="239">
        <v>29.751000000000001</v>
      </c>
      <c r="I886" s="240"/>
      <c r="J886" s="236"/>
      <c r="K886" s="236"/>
      <c r="L886" s="241"/>
      <c r="M886" s="242"/>
      <c r="N886" s="243"/>
      <c r="O886" s="243"/>
      <c r="P886" s="243"/>
      <c r="Q886" s="243"/>
      <c r="R886" s="243"/>
      <c r="S886" s="243"/>
      <c r="T886" s="24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45" t="s">
        <v>155</v>
      </c>
      <c r="AU886" s="245" t="s">
        <v>151</v>
      </c>
      <c r="AV886" s="14" t="s">
        <v>151</v>
      </c>
      <c r="AW886" s="14" t="s">
        <v>33</v>
      </c>
      <c r="AX886" s="14" t="s">
        <v>71</v>
      </c>
      <c r="AY886" s="245" t="s">
        <v>143</v>
      </c>
    </row>
    <row r="887" s="13" customFormat="1">
      <c r="A887" s="13"/>
      <c r="B887" s="224"/>
      <c r="C887" s="225"/>
      <c r="D887" s="226" t="s">
        <v>155</v>
      </c>
      <c r="E887" s="227" t="s">
        <v>19</v>
      </c>
      <c r="F887" s="228" t="s">
        <v>1275</v>
      </c>
      <c r="G887" s="225"/>
      <c r="H887" s="227" t="s">
        <v>19</v>
      </c>
      <c r="I887" s="229"/>
      <c r="J887" s="225"/>
      <c r="K887" s="225"/>
      <c r="L887" s="230"/>
      <c r="M887" s="231"/>
      <c r="N887" s="232"/>
      <c r="O887" s="232"/>
      <c r="P887" s="232"/>
      <c r="Q887" s="232"/>
      <c r="R887" s="232"/>
      <c r="S887" s="232"/>
      <c r="T887" s="23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34" t="s">
        <v>155</v>
      </c>
      <c r="AU887" s="234" t="s">
        <v>151</v>
      </c>
      <c r="AV887" s="13" t="s">
        <v>79</v>
      </c>
      <c r="AW887" s="13" t="s">
        <v>33</v>
      </c>
      <c r="AX887" s="13" t="s">
        <v>71</v>
      </c>
      <c r="AY887" s="234" t="s">
        <v>143</v>
      </c>
    </row>
    <row r="888" s="13" customFormat="1">
      <c r="A888" s="13"/>
      <c r="B888" s="224"/>
      <c r="C888" s="225"/>
      <c r="D888" s="226" t="s">
        <v>155</v>
      </c>
      <c r="E888" s="227" t="s">
        <v>19</v>
      </c>
      <c r="F888" s="228" t="s">
        <v>169</v>
      </c>
      <c r="G888" s="225"/>
      <c r="H888" s="227" t="s">
        <v>19</v>
      </c>
      <c r="I888" s="229"/>
      <c r="J888" s="225"/>
      <c r="K888" s="225"/>
      <c r="L888" s="230"/>
      <c r="M888" s="231"/>
      <c r="N888" s="232"/>
      <c r="O888" s="232"/>
      <c r="P888" s="232"/>
      <c r="Q888" s="232"/>
      <c r="R888" s="232"/>
      <c r="S888" s="232"/>
      <c r="T888" s="23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34" t="s">
        <v>155</v>
      </c>
      <c r="AU888" s="234" t="s">
        <v>151</v>
      </c>
      <c r="AV888" s="13" t="s">
        <v>79</v>
      </c>
      <c r="AW888" s="13" t="s">
        <v>33</v>
      </c>
      <c r="AX888" s="13" t="s">
        <v>71</v>
      </c>
      <c r="AY888" s="234" t="s">
        <v>143</v>
      </c>
    </row>
    <row r="889" s="14" customFormat="1">
      <c r="A889" s="14"/>
      <c r="B889" s="235"/>
      <c r="C889" s="236"/>
      <c r="D889" s="226" t="s">
        <v>155</v>
      </c>
      <c r="E889" s="237" t="s">
        <v>19</v>
      </c>
      <c r="F889" s="238" t="s">
        <v>1276</v>
      </c>
      <c r="G889" s="236"/>
      <c r="H889" s="239">
        <v>7.8330000000000002</v>
      </c>
      <c r="I889" s="240"/>
      <c r="J889" s="236"/>
      <c r="K889" s="236"/>
      <c r="L889" s="241"/>
      <c r="M889" s="242"/>
      <c r="N889" s="243"/>
      <c r="O889" s="243"/>
      <c r="P889" s="243"/>
      <c r="Q889" s="243"/>
      <c r="R889" s="243"/>
      <c r="S889" s="243"/>
      <c r="T889" s="24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45" t="s">
        <v>155</v>
      </c>
      <c r="AU889" s="245" t="s">
        <v>151</v>
      </c>
      <c r="AV889" s="14" t="s">
        <v>151</v>
      </c>
      <c r="AW889" s="14" t="s">
        <v>33</v>
      </c>
      <c r="AX889" s="14" t="s">
        <v>71</v>
      </c>
      <c r="AY889" s="245" t="s">
        <v>143</v>
      </c>
    </row>
    <row r="890" s="15" customFormat="1">
      <c r="A890" s="15"/>
      <c r="B890" s="246"/>
      <c r="C890" s="247"/>
      <c r="D890" s="226" t="s">
        <v>155</v>
      </c>
      <c r="E890" s="248" t="s">
        <v>19</v>
      </c>
      <c r="F890" s="249" t="s">
        <v>171</v>
      </c>
      <c r="G890" s="247"/>
      <c r="H890" s="250">
        <v>248.06700000000001</v>
      </c>
      <c r="I890" s="251"/>
      <c r="J890" s="247"/>
      <c r="K890" s="247"/>
      <c r="L890" s="252"/>
      <c r="M890" s="253"/>
      <c r="N890" s="254"/>
      <c r="O890" s="254"/>
      <c r="P890" s="254"/>
      <c r="Q890" s="254"/>
      <c r="R890" s="254"/>
      <c r="S890" s="254"/>
      <c r="T890" s="25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T890" s="256" t="s">
        <v>155</v>
      </c>
      <c r="AU890" s="256" t="s">
        <v>151</v>
      </c>
      <c r="AV890" s="15" t="s">
        <v>150</v>
      </c>
      <c r="AW890" s="15" t="s">
        <v>33</v>
      </c>
      <c r="AX890" s="15" t="s">
        <v>79</v>
      </c>
      <c r="AY890" s="256" t="s">
        <v>143</v>
      </c>
    </row>
    <row r="891" s="2" customFormat="1" ht="37.8" customHeight="1">
      <c r="A891" s="40"/>
      <c r="B891" s="41"/>
      <c r="C891" s="258" t="s">
        <v>1306</v>
      </c>
      <c r="D891" s="258" t="s">
        <v>217</v>
      </c>
      <c r="E891" s="259" t="s">
        <v>1307</v>
      </c>
      <c r="F891" s="260" t="s">
        <v>1308</v>
      </c>
      <c r="G891" s="261" t="s">
        <v>148</v>
      </c>
      <c r="H891" s="262">
        <v>272.87400000000002</v>
      </c>
      <c r="I891" s="263"/>
      <c r="J891" s="264">
        <f>ROUND(I891*H891,2)</f>
        <v>0</v>
      </c>
      <c r="K891" s="260" t="s">
        <v>149</v>
      </c>
      <c r="L891" s="265"/>
      <c r="M891" s="266" t="s">
        <v>19</v>
      </c>
      <c r="N891" s="267" t="s">
        <v>43</v>
      </c>
      <c r="O891" s="86"/>
      <c r="P891" s="215">
        <f>O891*H891</f>
        <v>0</v>
      </c>
      <c r="Q891" s="215">
        <v>0.019199999999999998</v>
      </c>
      <c r="R891" s="215">
        <f>Q891*H891</f>
        <v>5.2391807999999997</v>
      </c>
      <c r="S891" s="215">
        <v>0</v>
      </c>
      <c r="T891" s="216">
        <f>S891*H891</f>
        <v>0</v>
      </c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R891" s="217" t="s">
        <v>363</v>
      </c>
      <c r="AT891" s="217" t="s">
        <v>217</v>
      </c>
      <c r="AU891" s="217" t="s">
        <v>151</v>
      </c>
      <c r="AY891" s="19" t="s">
        <v>143</v>
      </c>
      <c r="BE891" s="218">
        <f>IF(N891="základní",J891,0)</f>
        <v>0</v>
      </c>
      <c r="BF891" s="218">
        <f>IF(N891="snížená",J891,0)</f>
        <v>0</v>
      </c>
      <c r="BG891" s="218">
        <f>IF(N891="zákl. přenesená",J891,0)</f>
        <v>0</v>
      </c>
      <c r="BH891" s="218">
        <f>IF(N891="sníž. přenesená",J891,0)</f>
        <v>0</v>
      </c>
      <c r="BI891" s="218">
        <f>IF(N891="nulová",J891,0)</f>
        <v>0</v>
      </c>
      <c r="BJ891" s="19" t="s">
        <v>151</v>
      </c>
      <c r="BK891" s="218">
        <f>ROUND(I891*H891,2)</f>
        <v>0</v>
      </c>
      <c r="BL891" s="19" t="s">
        <v>253</v>
      </c>
      <c r="BM891" s="217" t="s">
        <v>1309</v>
      </c>
    </row>
    <row r="892" s="14" customFormat="1">
      <c r="A892" s="14"/>
      <c r="B892" s="235"/>
      <c r="C892" s="236"/>
      <c r="D892" s="226" t="s">
        <v>155</v>
      </c>
      <c r="E892" s="236"/>
      <c r="F892" s="238" t="s">
        <v>1310</v>
      </c>
      <c r="G892" s="236"/>
      <c r="H892" s="239">
        <v>272.87400000000002</v>
      </c>
      <c r="I892" s="240"/>
      <c r="J892" s="236"/>
      <c r="K892" s="236"/>
      <c r="L892" s="241"/>
      <c r="M892" s="242"/>
      <c r="N892" s="243"/>
      <c r="O892" s="243"/>
      <c r="P892" s="243"/>
      <c r="Q892" s="243"/>
      <c r="R892" s="243"/>
      <c r="S892" s="243"/>
      <c r="T892" s="24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45" t="s">
        <v>155</v>
      </c>
      <c r="AU892" s="245" t="s">
        <v>151</v>
      </c>
      <c r="AV892" s="14" t="s">
        <v>151</v>
      </c>
      <c r="AW892" s="14" t="s">
        <v>4</v>
      </c>
      <c r="AX892" s="14" t="s">
        <v>79</v>
      </c>
      <c r="AY892" s="245" t="s">
        <v>143</v>
      </c>
    </row>
    <row r="893" s="2" customFormat="1" ht="24.15" customHeight="1">
      <c r="A893" s="40"/>
      <c r="B893" s="41"/>
      <c r="C893" s="206" t="s">
        <v>1311</v>
      </c>
      <c r="D893" s="206" t="s">
        <v>145</v>
      </c>
      <c r="E893" s="207" t="s">
        <v>1312</v>
      </c>
      <c r="F893" s="208" t="s">
        <v>1313</v>
      </c>
      <c r="G893" s="209" t="s">
        <v>148</v>
      </c>
      <c r="H893" s="210">
        <v>248.06700000000001</v>
      </c>
      <c r="I893" s="211"/>
      <c r="J893" s="212">
        <f>ROUND(I893*H893,2)</f>
        <v>0</v>
      </c>
      <c r="K893" s="208" t="s">
        <v>149</v>
      </c>
      <c r="L893" s="46"/>
      <c r="M893" s="213" t="s">
        <v>19</v>
      </c>
      <c r="N893" s="214" t="s">
        <v>43</v>
      </c>
      <c r="O893" s="86"/>
      <c r="P893" s="215">
        <f>O893*H893</f>
        <v>0</v>
      </c>
      <c r="Q893" s="215">
        <v>0.0015</v>
      </c>
      <c r="R893" s="215">
        <f>Q893*H893</f>
        <v>0.3721005</v>
      </c>
      <c r="S893" s="215">
        <v>0</v>
      </c>
      <c r="T893" s="216">
        <f>S893*H893</f>
        <v>0</v>
      </c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R893" s="217" t="s">
        <v>253</v>
      </c>
      <c r="AT893" s="217" t="s">
        <v>145</v>
      </c>
      <c r="AU893" s="217" t="s">
        <v>151</v>
      </c>
      <c r="AY893" s="19" t="s">
        <v>143</v>
      </c>
      <c r="BE893" s="218">
        <f>IF(N893="základní",J893,0)</f>
        <v>0</v>
      </c>
      <c r="BF893" s="218">
        <f>IF(N893="snížená",J893,0)</f>
        <v>0</v>
      </c>
      <c r="BG893" s="218">
        <f>IF(N893="zákl. přenesená",J893,0)</f>
        <v>0</v>
      </c>
      <c r="BH893" s="218">
        <f>IF(N893="sníž. přenesená",J893,0)</f>
        <v>0</v>
      </c>
      <c r="BI893" s="218">
        <f>IF(N893="nulová",J893,0)</f>
        <v>0</v>
      </c>
      <c r="BJ893" s="19" t="s">
        <v>151</v>
      </c>
      <c r="BK893" s="218">
        <f>ROUND(I893*H893,2)</f>
        <v>0</v>
      </c>
      <c r="BL893" s="19" t="s">
        <v>253</v>
      </c>
      <c r="BM893" s="217" t="s">
        <v>1314</v>
      </c>
    </row>
    <row r="894" s="2" customFormat="1">
      <c r="A894" s="40"/>
      <c r="B894" s="41"/>
      <c r="C894" s="42"/>
      <c r="D894" s="219" t="s">
        <v>153</v>
      </c>
      <c r="E894" s="42"/>
      <c r="F894" s="220" t="s">
        <v>1315</v>
      </c>
      <c r="G894" s="42"/>
      <c r="H894" s="42"/>
      <c r="I894" s="221"/>
      <c r="J894" s="42"/>
      <c r="K894" s="42"/>
      <c r="L894" s="46"/>
      <c r="M894" s="222"/>
      <c r="N894" s="223"/>
      <c r="O894" s="86"/>
      <c r="P894" s="86"/>
      <c r="Q894" s="86"/>
      <c r="R894" s="86"/>
      <c r="S894" s="86"/>
      <c r="T894" s="87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T894" s="19" t="s">
        <v>153</v>
      </c>
      <c r="AU894" s="19" t="s">
        <v>151</v>
      </c>
    </row>
    <row r="895" s="13" customFormat="1">
      <c r="A895" s="13"/>
      <c r="B895" s="224"/>
      <c r="C895" s="225"/>
      <c r="D895" s="226" t="s">
        <v>155</v>
      </c>
      <c r="E895" s="227" t="s">
        <v>19</v>
      </c>
      <c r="F895" s="228" t="s">
        <v>1273</v>
      </c>
      <c r="G895" s="225"/>
      <c r="H895" s="227" t="s">
        <v>19</v>
      </c>
      <c r="I895" s="229"/>
      <c r="J895" s="225"/>
      <c r="K895" s="225"/>
      <c r="L895" s="230"/>
      <c r="M895" s="231"/>
      <c r="N895" s="232"/>
      <c r="O895" s="232"/>
      <c r="P895" s="232"/>
      <c r="Q895" s="232"/>
      <c r="R895" s="232"/>
      <c r="S895" s="232"/>
      <c r="T895" s="23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34" t="s">
        <v>155</v>
      </c>
      <c r="AU895" s="234" t="s">
        <v>151</v>
      </c>
      <c r="AV895" s="13" t="s">
        <v>79</v>
      </c>
      <c r="AW895" s="13" t="s">
        <v>33</v>
      </c>
      <c r="AX895" s="13" t="s">
        <v>71</v>
      </c>
      <c r="AY895" s="234" t="s">
        <v>143</v>
      </c>
    </row>
    <row r="896" s="14" customFormat="1">
      <c r="A896" s="14"/>
      <c r="B896" s="235"/>
      <c r="C896" s="236"/>
      <c r="D896" s="226" t="s">
        <v>155</v>
      </c>
      <c r="E896" s="237" t="s">
        <v>19</v>
      </c>
      <c r="F896" s="238" t="s">
        <v>1274</v>
      </c>
      <c r="G896" s="236"/>
      <c r="H896" s="239">
        <v>86.960999999999999</v>
      </c>
      <c r="I896" s="240"/>
      <c r="J896" s="236"/>
      <c r="K896" s="236"/>
      <c r="L896" s="241"/>
      <c r="M896" s="242"/>
      <c r="N896" s="243"/>
      <c r="O896" s="243"/>
      <c r="P896" s="243"/>
      <c r="Q896" s="243"/>
      <c r="R896" s="243"/>
      <c r="S896" s="243"/>
      <c r="T896" s="24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45" t="s">
        <v>155</v>
      </c>
      <c r="AU896" s="245" t="s">
        <v>151</v>
      </c>
      <c r="AV896" s="14" t="s">
        <v>151</v>
      </c>
      <c r="AW896" s="14" t="s">
        <v>33</v>
      </c>
      <c r="AX896" s="14" t="s">
        <v>71</v>
      </c>
      <c r="AY896" s="245" t="s">
        <v>143</v>
      </c>
    </row>
    <row r="897" s="13" customFormat="1">
      <c r="A897" s="13"/>
      <c r="B897" s="224"/>
      <c r="C897" s="225"/>
      <c r="D897" s="226" t="s">
        <v>155</v>
      </c>
      <c r="E897" s="227" t="s">
        <v>19</v>
      </c>
      <c r="F897" s="228" t="s">
        <v>496</v>
      </c>
      <c r="G897" s="225"/>
      <c r="H897" s="227" t="s">
        <v>19</v>
      </c>
      <c r="I897" s="229"/>
      <c r="J897" s="225"/>
      <c r="K897" s="225"/>
      <c r="L897" s="230"/>
      <c r="M897" s="231"/>
      <c r="N897" s="232"/>
      <c r="O897" s="232"/>
      <c r="P897" s="232"/>
      <c r="Q897" s="232"/>
      <c r="R897" s="232"/>
      <c r="S897" s="232"/>
      <c r="T897" s="23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34" t="s">
        <v>155</v>
      </c>
      <c r="AU897" s="234" t="s">
        <v>151</v>
      </c>
      <c r="AV897" s="13" t="s">
        <v>79</v>
      </c>
      <c r="AW897" s="13" t="s">
        <v>33</v>
      </c>
      <c r="AX897" s="13" t="s">
        <v>71</v>
      </c>
      <c r="AY897" s="234" t="s">
        <v>143</v>
      </c>
    </row>
    <row r="898" s="14" customFormat="1">
      <c r="A898" s="14"/>
      <c r="B898" s="235"/>
      <c r="C898" s="236"/>
      <c r="D898" s="226" t="s">
        <v>155</v>
      </c>
      <c r="E898" s="237" t="s">
        <v>19</v>
      </c>
      <c r="F898" s="238" t="s">
        <v>324</v>
      </c>
      <c r="G898" s="236"/>
      <c r="H898" s="239">
        <v>123.52200000000001</v>
      </c>
      <c r="I898" s="240"/>
      <c r="J898" s="236"/>
      <c r="K898" s="236"/>
      <c r="L898" s="241"/>
      <c r="M898" s="242"/>
      <c r="N898" s="243"/>
      <c r="O898" s="243"/>
      <c r="P898" s="243"/>
      <c r="Q898" s="243"/>
      <c r="R898" s="243"/>
      <c r="S898" s="243"/>
      <c r="T898" s="24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T898" s="245" t="s">
        <v>155</v>
      </c>
      <c r="AU898" s="245" t="s">
        <v>151</v>
      </c>
      <c r="AV898" s="14" t="s">
        <v>151</v>
      </c>
      <c r="AW898" s="14" t="s">
        <v>33</v>
      </c>
      <c r="AX898" s="14" t="s">
        <v>71</v>
      </c>
      <c r="AY898" s="245" t="s">
        <v>143</v>
      </c>
    </row>
    <row r="899" s="13" customFormat="1">
      <c r="A899" s="13"/>
      <c r="B899" s="224"/>
      <c r="C899" s="225"/>
      <c r="D899" s="226" t="s">
        <v>155</v>
      </c>
      <c r="E899" s="227" t="s">
        <v>19</v>
      </c>
      <c r="F899" s="228" t="s">
        <v>504</v>
      </c>
      <c r="G899" s="225"/>
      <c r="H899" s="227" t="s">
        <v>19</v>
      </c>
      <c r="I899" s="229"/>
      <c r="J899" s="225"/>
      <c r="K899" s="225"/>
      <c r="L899" s="230"/>
      <c r="M899" s="231"/>
      <c r="N899" s="232"/>
      <c r="O899" s="232"/>
      <c r="P899" s="232"/>
      <c r="Q899" s="232"/>
      <c r="R899" s="232"/>
      <c r="S899" s="232"/>
      <c r="T899" s="23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T899" s="234" t="s">
        <v>155</v>
      </c>
      <c r="AU899" s="234" t="s">
        <v>151</v>
      </c>
      <c r="AV899" s="13" t="s">
        <v>79</v>
      </c>
      <c r="AW899" s="13" t="s">
        <v>33</v>
      </c>
      <c r="AX899" s="13" t="s">
        <v>71</v>
      </c>
      <c r="AY899" s="234" t="s">
        <v>143</v>
      </c>
    </row>
    <row r="900" s="13" customFormat="1">
      <c r="A900" s="13"/>
      <c r="B900" s="224"/>
      <c r="C900" s="225"/>
      <c r="D900" s="226" t="s">
        <v>155</v>
      </c>
      <c r="E900" s="227" t="s">
        <v>19</v>
      </c>
      <c r="F900" s="228" t="s">
        <v>169</v>
      </c>
      <c r="G900" s="225"/>
      <c r="H900" s="227" t="s">
        <v>19</v>
      </c>
      <c r="I900" s="229"/>
      <c r="J900" s="225"/>
      <c r="K900" s="225"/>
      <c r="L900" s="230"/>
      <c r="M900" s="231"/>
      <c r="N900" s="232"/>
      <c r="O900" s="232"/>
      <c r="P900" s="232"/>
      <c r="Q900" s="232"/>
      <c r="R900" s="232"/>
      <c r="S900" s="232"/>
      <c r="T900" s="23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34" t="s">
        <v>155</v>
      </c>
      <c r="AU900" s="234" t="s">
        <v>151</v>
      </c>
      <c r="AV900" s="13" t="s">
        <v>79</v>
      </c>
      <c r="AW900" s="13" t="s">
        <v>33</v>
      </c>
      <c r="AX900" s="13" t="s">
        <v>71</v>
      </c>
      <c r="AY900" s="234" t="s">
        <v>143</v>
      </c>
    </row>
    <row r="901" s="14" customFormat="1">
      <c r="A901" s="14"/>
      <c r="B901" s="235"/>
      <c r="C901" s="236"/>
      <c r="D901" s="226" t="s">
        <v>155</v>
      </c>
      <c r="E901" s="237" t="s">
        <v>19</v>
      </c>
      <c r="F901" s="238" t="s">
        <v>505</v>
      </c>
      <c r="G901" s="236"/>
      <c r="H901" s="239">
        <v>29.751000000000001</v>
      </c>
      <c r="I901" s="240"/>
      <c r="J901" s="236"/>
      <c r="K901" s="236"/>
      <c r="L901" s="241"/>
      <c r="M901" s="242"/>
      <c r="N901" s="243"/>
      <c r="O901" s="243"/>
      <c r="P901" s="243"/>
      <c r="Q901" s="243"/>
      <c r="R901" s="243"/>
      <c r="S901" s="243"/>
      <c r="T901" s="24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45" t="s">
        <v>155</v>
      </c>
      <c r="AU901" s="245" t="s">
        <v>151</v>
      </c>
      <c r="AV901" s="14" t="s">
        <v>151</v>
      </c>
      <c r="AW901" s="14" t="s">
        <v>33</v>
      </c>
      <c r="AX901" s="14" t="s">
        <v>71</v>
      </c>
      <c r="AY901" s="245" t="s">
        <v>143</v>
      </c>
    </row>
    <row r="902" s="13" customFormat="1">
      <c r="A902" s="13"/>
      <c r="B902" s="224"/>
      <c r="C902" s="225"/>
      <c r="D902" s="226" t="s">
        <v>155</v>
      </c>
      <c r="E902" s="227" t="s">
        <v>19</v>
      </c>
      <c r="F902" s="228" t="s">
        <v>1275</v>
      </c>
      <c r="G902" s="225"/>
      <c r="H902" s="227" t="s">
        <v>19</v>
      </c>
      <c r="I902" s="229"/>
      <c r="J902" s="225"/>
      <c r="K902" s="225"/>
      <c r="L902" s="230"/>
      <c r="M902" s="231"/>
      <c r="N902" s="232"/>
      <c r="O902" s="232"/>
      <c r="P902" s="232"/>
      <c r="Q902" s="232"/>
      <c r="R902" s="232"/>
      <c r="S902" s="232"/>
      <c r="T902" s="23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34" t="s">
        <v>155</v>
      </c>
      <c r="AU902" s="234" t="s">
        <v>151</v>
      </c>
      <c r="AV902" s="13" t="s">
        <v>79</v>
      </c>
      <c r="AW902" s="13" t="s">
        <v>33</v>
      </c>
      <c r="AX902" s="13" t="s">
        <v>71</v>
      </c>
      <c r="AY902" s="234" t="s">
        <v>143</v>
      </c>
    </row>
    <row r="903" s="13" customFormat="1">
      <c r="A903" s="13"/>
      <c r="B903" s="224"/>
      <c r="C903" s="225"/>
      <c r="D903" s="226" t="s">
        <v>155</v>
      </c>
      <c r="E903" s="227" t="s">
        <v>19</v>
      </c>
      <c r="F903" s="228" t="s">
        <v>169</v>
      </c>
      <c r="G903" s="225"/>
      <c r="H903" s="227" t="s">
        <v>19</v>
      </c>
      <c r="I903" s="229"/>
      <c r="J903" s="225"/>
      <c r="K903" s="225"/>
      <c r="L903" s="230"/>
      <c r="M903" s="231"/>
      <c r="N903" s="232"/>
      <c r="O903" s="232"/>
      <c r="P903" s="232"/>
      <c r="Q903" s="232"/>
      <c r="R903" s="232"/>
      <c r="S903" s="232"/>
      <c r="T903" s="23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T903" s="234" t="s">
        <v>155</v>
      </c>
      <c r="AU903" s="234" t="s">
        <v>151</v>
      </c>
      <c r="AV903" s="13" t="s">
        <v>79</v>
      </c>
      <c r="AW903" s="13" t="s">
        <v>33</v>
      </c>
      <c r="AX903" s="13" t="s">
        <v>71</v>
      </c>
      <c r="AY903" s="234" t="s">
        <v>143</v>
      </c>
    </row>
    <row r="904" s="14" customFormat="1">
      <c r="A904" s="14"/>
      <c r="B904" s="235"/>
      <c r="C904" s="236"/>
      <c r="D904" s="226" t="s">
        <v>155</v>
      </c>
      <c r="E904" s="237" t="s">
        <v>19</v>
      </c>
      <c r="F904" s="238" t="s">
        <v>1276</v>
      </c>
      <c r="G904" s="236"/>
      <c r="H904" s="239">
        <v>7.8330000000000002</v>
      </c>
      <c r="I904" s="240"/>
      <c r="J904" s="236"/>
      <c r="K904" s="236"/>
      <c r="L904" s="241"/>
      <c r="M904" s="242"/>
      <c r="N904" s="243"/>
      <c r="O904" s="243"/>
      <c r="P904" s="243"/>
      <c r="Q904" s="243"/>
      <c r="R904" s="243"/>
      <c r="S904" s="243"/>
      <c r="T904" s="24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T904" s="245" t="s">
        <v>155</v>
      </c>
      <c r="AU904" s="245" t="s">
        <v>151</v>
      </c>
      <c r="AV904" s="14" t="s">
        <v>151</v>
      </c>
      <c r="AW904" s="14" t="s">
        <v>33</v>
      </c>
      <c r="AX904" s="14" t="s">
        <v>71</v>
      </c>
      <c r="AY904" s="245" t="s">
        <v>143</v>
      </c>
    </row>
    <row r="905" s="15" customFormat="1">
      <c r="A905" s="15"/>
      <c r="B905" s="246"/>
      <c r="C905" s="247"/>
      <c r="D905" s="226" t="s">
        <v>155</v>
      </c>
      <c r="E905" s="248" t="s">
        <v>19</v>
      </c>
      <c r="F905" s="249" t="s">
        <v>171</v>
      </c>
      <c r="G905" s="247"/>
      <c r="H905" s="250">
        <v>248.06700000000001</v>
      </c>
      <c r="I905" s="251"/>
      <c r="J905" s="247"/>
      <c r="K905" s="247"/>
      <c r="L905" s="252"/>
      <c r="M905" s="253"/>
      <c r="N905" s="254"/>
      <c r="O905" s="254"/>
      <c r="P905" s="254"/>
      <c r="Q905" s="254"/>
      <c r="R905" s="254"/>
      <c r="S905" s="254"/>
      <c r="T905" s="25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T905" s="256" t="s">
        <v>155</v>
      </c>
      <c r="AU905" s="256" t="s">
        <v>151</v>
      </c>
      <c r="AV905" s="15" t="s">
        <v>150</v>
      </c>
      <c r="AW905" s="15" t="s">
        <v>33</v>
      </c>
      <c r="AX905" s="15" t="s">
        <v>79</v>
      </c>
      <c r="AY905" s="256" t="s">
        <v>143</v>
      </c>
    </row>
    <row r="906" s="2" customFormat="1" ht="24.15" customHeight="1">
      <c r="A906" s="40"/>
      <c r="B906" s="41"/>
      <c r="C906" s="206" t="s">
        <v>1316</v>
      </c>
      <c r="D906" s="206" t="s">
        <v>145</v>
      </c>
      <c r="E906" s="207" t="s">
        <v>1317</v>
      </c>
      <c r="F906" s="208" t="s">
        <v>1318</v>
      </c>
      <c r="G906" s="209" t="s">
        <v>250</v>
      </c>
      <c r="H906" s="210">
        <v>289.87</v>
      </c>
      <c r="I906" s="211"/>
      <c r="J906" s="212">
        <f>ROUND(I906*H906,2)</f>
        <v>0</v>
      </c>
      <c r="K906" s="208" t="s">
        <v>149</v>
      </c>
      <c r="L906" s="46"/>
      <c r="M906" s="213" t="s">
        <v>19</v>
      </c>
      <c r="N906" s="214" t="s">
        <v>43</v>
      </c>
      <c r="O906" s="86"/>
      <c r="P906" s="215">
        <f>O906*H906</f>
        <v>0</v>
      </c>
      <c r="Q906" s="215">
        <v>0.00021000000000000001</v>
      </c>
      <c r="R906" s="215">
        <f>Q906*H906</f>
        <v>0.060872700000000002</v>
      </c>
      <c r="S906" s="215">
        <v>0</v>
      </c>
      <c r="T906" s="216">
        <f>S906*H906</f>
        <v>0</v>
      </c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R906" s="217" t="s">
        <v>253</v>
      </c>
      <c r="AT906" s="217" t="s">
        <v>145</v>
      </c>
      <c r="AU906" s="217" t="s">
        <v>151</v>
      </c>
      <c r="AY906" s="19" t="s">
        <v>143</v>
      </c>
      <c r="BE906" s="218">
        <f>IF(N906="základní",J906,0)</f>
        <v>0</v>
      </c>
      <c r="BF906" s="218">
        <f>IF(N906="snížená",J906,0)</f>
        <v>0</v>
      </c>
      <c r="BG906" s="218">
        <f>IF(N906="zákl. přenesená",J906,0)</f>
        <v>0</v>
      </c>
      <c r="BH906" s="218">
        <f>IF(N906="sníž. přenesená",J906,0)</f>
        <v>0</v>
      </c>
      <c r="BI906" s="218">
        <f>IF(N906="nulová",J906,0)</f>
        <v>0</v>
      </c>
      <c r="BJ906" s="19" t="s">
        <v>151</v>
      </c>
      <c r="BK906" s="218">
        <f>ROUND(I906*H906,2)</f>
        <v>0</v>
      </c>
      <c r="BL906" s="19" t="s">
        <v>253</v>
      </c>
      <c r="BM906" s="217" t="s">
        <v>1319</v>
      </c>
    </row>
    <row r="907" s="2" customFormat="1">
      <c r="A907" s="40"/>
      <c r="B907" s="41"/>
      <c r="C907" s="42"/>
      <c r="D907" s="219" t="s">
        <v>153</v>
      </c>
      <c r="E907" s="42"/>
      <c r="F907" s="220" t="s">
        <v>1320</v>
      </c>
      <c r="G907" s="42"/>
      <c r="H907" s="42"/>
      <c r="I907" s="221"/>
      <c r="J907" s="42"/>
      <c r="K907" s="42"/>
      <c r="L907" s="46"/>
      <c r="M907" s="222"/>
      <c r="N907" s="223"/>
      <c r="O907" s="86"/>
      <c r="P907" s="86"/>
      <c r="Q907" s="86"/>
      <c r="R907" s="86"/>
      <c r="S907" s="86"/>
      <c r="T907" s="87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T907" s="19" t="s">
        <v>153</v>
      </c>
      <c r="AU907" s="19" t="s">
        <v>151</v>
      </c>
    </row>
    <row r="908" s="14" customFormat="1">
      <c r="A908" s="14"/>
      <c r="B908" s="235"/>
      <c r="C908" s="236"/>
      <c r="D908" s="226" t="s">
        <v>155</v>
      </c>
      <c r="E908" s="237" t="s">
        <v>19</v>
      </c>
      <c r="F908" s="238" t="s">
        <v>1321</v>
      </c>
      <c r="G908" s="236"/>
      <c r="H908" s="239">
        <v>289.87</v>
      </c>
      <c r="I908" s="240"/>
      <c r="J908" s="236"/>
      <c r="K908" s="236"/>
      <c r="L908" s="241"/>
      <c r="M908" s="242"/>
      <c r="N908" s="243"/>
      <c r="O908" s="243"/>
      <c r="P908" s="243"/>
      <c r="Q908" s="243"/>
      <c r="R908" s="243"/>
      <c r="S908" s="243"/>
      <c r="T908" s="24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45" t="s">
        <v>155</v>
      </c>
      <c r="AU908" s="245" t="s">
        <v>151</v>
      </c>
      <c r="AV908" s="14" t="s">
        <v>151</v>
      </c>
      <c r="AW908" s="14" t="s">
        <v>33</v>
      </c>
      <c r="AX908" s="14" t="s">
        <v>79</v>
      </c>
      <c r="AY908" s="245" t="s">
        <v>143</v>
      </c>
    </row>
    <row r="909" s="2" customFormat="1" ht="24.15" customHeight="1">
      <c r="A909" s="40"/>
      <c r="B909" s="41"/>
      <c r="C909" s="206" t="s">
        <v>1322</v>
      </c>
      <c r="D909" s="206" t="s">
        <v>145</v>
      </c>
      <c r="E909" s="207" t="s">
        <v>1323</v>
      </c>
      <c r="F909" s="208" t="s">
        <v>1324</v>
      </c>
      <c r="G909" s="209" t="s">
        <v>250</v>
      </c>
      <c r="H909" s="210">
        <v>102.935</v>
      </c>
      <c r="I909" s="211"/>
      <c r="J909" s="212">
        <f>ROUND(I909*H909,2)</f>
        <v>0</v>
      </c>
      <c r="K909" s="208" t="s">
        <v>149</v>
      </c>
      <c r="L909" s="46"/>
      <c r="M909" s="213" t="s">
        <v>19</v>
      </c>
      <c r="N909" s="214" t="s">
        <v>43</v>
      </c>
      <c r="O909" s="86"/>
      <c r="P909" s="215">
        <f>O909*H909</f>
        <v>0</v>
      </c>
      <c r="Q909" s="215">
        <v>0.00020000000000000001</v>
      </c>
      <c r="R909" s="215">
        <f>Q909*H909</f>
        <v>0.020587000000000001</v>
      </c>
      <c r="S909" s="215">
        <v>0</v>
      </c>
      <c r="T909" s="216">
        <f>S909*H909</f>
        <v>0</v>
      </c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R909" s="217" t="s">
        <v>253</v>
      </c>
      <c r="AT909" s="217" t="s">
        <v>145</v>
      </c>
      <c r="AU909" s="217" t="s">
        <v>151</v>
      </c>
      <c r="AY909" s="19" t="s">
        <v>143</v>
      </c>
      <c r="BE909" s="218">
        <f>IF(N909="základní",J909,0)</f>
        <v>0</v>
      </c>
      <c r="BF909" s="218">
        <f>IF(N909="snížená",J909,0)</f>
        <v>0</v>
      </c>
      <c r="BG909" s="218">
        <f>IF(N909="zákl. přenesená",J909,0)</f>
        <v>0</v>
      </c>
      <c r="BH909" s="218">
        <f>IF(N909="sníž. přenesená",J909,0)</f>
        <v>0</v>
      </c>
      <c r="BI909" s="218">
        <f>IF(N909="nulová",J909,0)</f>
        <v>0</v>
      </c>
      <c r="BJ909" s="19" t="s">
        <v>151</v>
      </c>
      <c r="BK909" s="218">
        <f>ROUND(I909*H909,2)</f>
        <v>0</v>
      </c>
      <c r="BL909" s="19" t="s">
        <v>253</v>
      </c>
      <c r="BM909" s="217" t="s">
        <v>1325</v>
      </c>
    </row>
    <row r="910" s="2" customFormat="1">
      <c r="A910" s="40"/>
      <c r="B910" s="41"/>
      <c r="C910" s="42"/>
      <c r="D910" s="219" t="s">
        <v>153</v>
      </c>
      <c r="E910" s="42"/>
      <c r="F910" s="220" t="s">
        <v>1326</v>
      </c>
      <c r="G910" s="42"/>
      <c r="H910" s="42"/>
      <c r="I910" s="221"/>
      <c r="J910" s="42"/>
      <c r="K910" s="42"/>
      <c r="L910" s="46"/>
      <c r="M910" s="222"/>
      <c r="N910" s="223"/>
      <c r="O910" s="86"/>
      <c r="P910" s="86"/>
      <c r="Q910" s="86"/>
      <c r="R910" s="86"/>
      <c r="S910" s="86"/>
      <c r="T910" s="87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  <c r="AE910" s="40"/>
      <c r="AT910" s="19" t="s">
        <v>153</v>
      </c>
      <c r="AU910" s="19" t="s">
        <v>151</v>
      </c>
    </row>
    <row r="911" s="14" customFormat="1">
      <c r="A911" s="14"/>
      <c r="B911" s="235"/>
      <c r="C911" s="236"/>
      <c r="D911" s="226" t="s">
        <v>155</v>
      </c>
      <c r="E911" s="237" t="s">
        <v>19</v>
      </c>
      <c r="F911" s="238" t="s">
        <v>1327</v>
      </c>
      <c r="G911" s="236"/>
      <c r="H911" s="239">
        <v>102.935</v>
      </c>
      <c r="I911" s="240"/>
      <c r="J911" s="236"/>
      <c r="K911" s="236"/>
      <c r="L911" s="241"/>
      <c r="M911" s="242"/>
      <c r="N911" s="243"/>
      <c r="O911" s="243"/>
      <c r="P911" s="243"/>
      <c r="Q911" s="243"/>
      <c r="R911" s="243"/>
      <c r="S911" s="243"/>
      <c r="T911" s="24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45" t="s">
        <v>155</v>
      </c>
      <c r="AU911" s="245" t="s">
        <v>151</v>
      </c>
      <c r="AV911" s="14" t="s">
        <v>151</v>
      </c>
      <c r="AW911" s="14" t="s">
        <v>33</v>
      </c>
      <c r="AX911" s="14" t="s">
        <v>79</v>
      </c>
      <c r="AY911" s="245" t="s">
        <v>143</v>
      </c>
    </row>
    <row r="912" s="2" customFormat="1" ht="24.15" customHeight="1">
      <c r="A912" s="40"/>
      <c r="B912" s="41"/>
      <c r="C912" s="206" t="s">
        <v>1328</v>
      </c>
      <c r="D912" s="206" t="s">
        <v>145</v>
      </c>
      <c r="E912" s="207" t="s">
        <v>1329</v>
      </c>
      <c r="F912" s="208" t="s">
        <v>1330</v>
      </c>
      <c r="G912" s="209" t="s">
        <v>174</v>
      </c>
      <c r="H912" s="210">
        <v>102.935</v>
      </c>
      <c r="I912" s="211"/>
      <c r="J912" s="212">
        <f>ROUND(I912*H912,2)</f>
        <v>0</v>
      </c>
      <c r="K912" s="208" t="s">
        <v>149</v>
      </c>
      <c r="L912" s="46"/>
      <c r="M912" s="213" t="s">
        <v>19</v>
      </c>
      <c r="N912" s="214" t="s">
        <v>43</v>
      </c>
      <c r="O912" s="86"/>
      <c r="P912" s="215">
        <f>O912*H912</f>
        <v>0</v>
      </c>
      <c r="Q912" s="215">
        <v>0.00032000000000000003</v>
      </c>
      <c r="R912" s="215">
        <f>Q912*H912</f>
        <v>0.032939200000000002</v>
      </c>
      <c r="S912" s="215">
        <v>0</v>
      </c>
      <c r="T912" s="216">
        <f>S912*H912</f>
        <v>0</v>
      </c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R912" s="217" t="s">
        <v>253</v>
      </c>
      <c r="AT912" s="217" t="s">
        <v>145</v>
      </c>
      <c r="AU912" s="217" t="s">
        <v>151</v>
      </c>
      <c r="AY912" s="19" t="s">
        <v>143</v>
      </c>
      <c r="BE912" s="218">
        <f>IF(N912="základní",J912,0)</f>
        <v>0</v>
      </c>
      <c r="BF912" s="218">
        <f>IF(N912="snížená",J912,0)</f>
        <v>0</v>
      </c>
      <c r="BG912" s="218">
        <f>IF(N912="zákl. přenesená",J912,0)</f>
        <v>0</v>
      </c>
      <c r="BH912" s="218">
        <f>IF(N912="sníž. přenesená",J912,0)</f>
        <v>0</v>
      </c>
      <c r="BI912" s="218">
        <f>IF(N912="nulová",J912,0)</f>
        <v>0</v>
      </c>
      <c r="BJ912" s="19" t="s">
        <v>151</v>
      </c>
      <c r="BK912" s="218">
        <f>ROUND(I912*H912,2)</f>
        <v>0</v>
      </c>
      <c r="BL912" s="19" t="s">
        <v>253</v>
      </c>
      <c r="BM912" s="217" t="s">
        <v>1331</v>
      </c>
    </row>
    <row r="913" s="2" customFormat="1">
      <c r="A913" s="40"/>
      <c r="B913" s="41"/>
      <c r="C913" s="42"/>
      <c r="D913" s="219" t="s">
        <v>153</v>
      </c>
      <c r="E913" s="42"/>
      <c r="F913" s="220" t="s">
        <v>1332</v>
      </c>
      <c r="G913" s="42"/>
      <c r="H913" s="42"/>
      <c r="I913" s="221"/>
      <c r="J913" s="42"/>
      <c r="K913" s="42"/>
      <c r="L913" s="46"/>
      <c r="M913" s="222"/>
      <c r="N913" s="223"/>
      <c r="O913" s="86"/>
      <c r="P913" s="86"/>
      <c r="Q913" s="86"/>
      <c r="R913" s="86"/>
      <c r="S913" s="86"/>
      <c r="T913" s="87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T913" s="19" t="s">
        <v>153</v>
      </c>
      <c r="AU913" s="19" t="s">
        <v>151</v>
      </c>
    </row>
    <row r="914" s="14" customFormat="1">
      <c r="A914" s="14"/>
      <c r="B914" s="235"/>
      <c r="C914" s="236"/>
      <c r="D914" s="226" t="s">
        <v>155</v>
      </c>
      <c r="E914" s="237" t="s">
        <v>19</v>
      </c>
      <c r="F914" s="238" t="s">
        <v>1327</v>
      </c>
      <c r="G914" s="236"/>
      <c r="H914" s="239">
        <v>102.935</v>
      </c>
      <c r="I914" s="240"/>
      <c r="J914" s="236"/>
      <c r="K914" s="236"/>
      <c r="L914" s="241"/>
      <c r="M914" s="242"/>
      <c r="N914" s="243"/>
      <c r="O914" s="243"/>
      <c r="P914" s="243"/>
      <c r="Q914" s="243"/>
      <c r="R914" s="243"/>
      <c r="S914" s="243"/>
      <c r="T914" s="24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45" t="s">
        <v>155</v>
      </c>
      <c r="AU914" s="245" t="s">
        <v>151</v>
      </c>
      <c r="AV914" s="14" t="s">
        <v>151</v>
      </c>
      <c r="AW914" s="14" t="s">
        <v>33</v>
      </c>
      <c r="AX914" s="14" t="s">
        <v>79</v>
      </c>
      <c r="AY914" s="245" t="s">
        <v>143</v>
      </c>
    </row>
    <row r="915" s="2" customFormat="1" ht="49.05" customHeight="1">
      <c r="A915" s="40"/>
      <c r="B915" s="41"/>
      <c r="C915" s="206" t="s">
        <v>1333</v>
      </c>
      <c r="D915" s="206" t="s">
        <v>145</v>
      </c>
      <c r="E915" s="207" t="s">
        <v>1334</v>
      </c>
      <c r="F915" s="208" t="s">
        <v>1335</v>
      </c>
      <c r="G915" s="209" t="s">
        <v>220</v>
      </c>
      <c r="H915" s="210">
        <v>8.7880000000000003</v>
      </c>
      <c r="I915" s="211"/>
      <c r="J915" s="212">
        <f>ROUND(I915*H915,2)</f>
        <v>0</v>
      </c>
      <c r="K915" s="208" t="s">
        <v>149</v>
      </c>
      <c r="L915" s="46"/>
      <c r="M915" s="213" t="s">
        <v>19</v>
      </c>
      <c r="N915" s="214" t="s">
        <v>43</v>
      </c>
      <c r="O915" s="86"/>
      <c r="P915" s="215">
        <f>O915*H915</f>
        <v>0</v>
      </c>
      <c r="Q915" s="215">
        <v>0</v>
      </c>
      <c r="R915" s="215">
        <f>Q915*H915</f>
        <v>0</v>
      </c>
      <c r="S915" s="215">
        <v>0</v>
      </c>
      <c r="T915" s="216">
        <f>S915*H915</f>
        <v>0</v>
      </c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R915" s="217" t="s">
        <v>253</v>
      </c>
      <c r="AT915" s="217" t="s">
        <v>145</v>
      </c>
      <c r="AU915" s="217" t="s">
        <v>151</v>
      </c>
      <c r="AY915" s="19" t="s">
        <v>143</v>
      </c>
      <c r="BE915" s="218">
        <f>IF(N915="základní",J915,0)</f>
        <v>0</v>
      </c>
      <c r="BF915" s="218">
        <f>IF(N915="snížená",J915,0)</f>
        <v>0</v>
      </c>
      <c r="BG915" s="218">
        <f>IF(N915="zákl. přenesená",J915,0)</f>
        <v>0</v>
      </c>
      <c r="BH915" s="218">
        <f>IF(N915="sníž. přenesená",J915,0)</f>
        <v>0</v>
      </c>
      <c r="BI915" s="218">
        <f>IF(N915="nulová",J915,0)</f>
        <v>0</v>
      </c>
      <c r="BJ915" s="19" t="s">
        <v>151</v>
      </c>
      <c r="BK915" s="218">
        <f>ROUND(I915*H915,2)</f>
        <v>0</v>
      </c>
      <c r="BL915" s="19" t="s">
        <v>253</v>
      </c>
      <c r="BM915" s="217" t="s">
        <v>1336</v>
      </c>
    </row>
    <row r="916" s="2" customFormat="1">
      <c r="A916" s="40"/>
      <c r="B916" s="41"/>
      <c r="C916" s="42"/>
      <c r="D916" s="219" t="s">
        <v>153</v>
      </c>
      <c r="E916" s="42"/>
      <c r="F916" s="220" t="s">
        <v>1337</v>
      </c>
      <c r="G916" s="42"/>
      <c r="H916" s="42"/>
      <c r="I916" s="221"/>
      <c r="J916" s="42"/>
      <c r="K916" s="42"/>
      <c r="L916" s="46"/>
      <c r="M916" s="222"/>
      <c r="N916" s="223"/>
      <c r="O916" s="86"/>
      <c r="P916" s="86"/>
      <c r="Q916" s="86"/>
      <c r="R916" s="86"/>
      <c r="S916" s="86"/>
      <c r="T916" s="87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T916" s="19" t="s">
        <v>153</v>
      </c>
      <c r="AU916" s="19" t="s">
        <v>151</v>
      </c>
    </row>
    <row r="917" s="12" customFormat="1" ht="22.8" customHeight="1">
      <c r="A917" s="12"/>
      <c r="B917" s="190"/>
      <c r="C917" s="191"/>
      <c r="D917" s="192" t="s">
        <v>70</v>
      </c>
      <c r="E917" s="204" t="s">
        <v>1338</v>
      </c>
      <c r="F917" s="204" t="s">
        <v>1339</v>
      </c>
      <c r="G917" s="191"/>
      <c r="H917" s="191"/>
      <c r="I917" s="194"/>
      <c r="J917" s="205">
        <f>BK917</f>
        <v>0</v>
      </c>
      <c r="K917" s="191"/>
      <c r="L917" s="196"/>
      <c r="M917" s="197"/>
      <c r="N917" s="198"/>
      <c r="O917" s="198"/>
      <c r="P917" s="199">
        <f>SUM(P918:P927)</f>
        <v>0</v>
      </c>
      <c r="Q917" s="198"/>
      <c r="R917" s="199">
        <f>SUM(R918:R927)</f>
        <v>2.2320479999999998</v>
      </c>
      <c r="S917" s="198"/>
      <c r="T917" s="200">
        <f>SUM(T918:T927)</f>
        <v>0</v>
      </c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R917" s="201" t="s">
        <v>151</v>
      </c>
      <c r="AT917" s="202" t="s">
        <v>70</v>
      </c>
      <c r="AU917" s="202" t="s">
        <v>79</v>
      </c>
      <c r="AY917" s="201" t="s">
        <v>143</v>
      </c>
      <c r="BK917" s="203">
        <f>SUM(BK918:BK927)</f>
        <v>0</v>
      </c>
    </row>
    <row r="918" s="2" customFormat="1" ht="37.8" customHeight="1">
      <c r="A918" s="40"/>
      <c r="B918" s="41"/>
      <c r="C918" s="206" t="s">
        <v>1340</v>
      </c>
      <c r="D918" s="206" t="s">
        <v>145</v>
      </c>
      <c r="E918" s="207" t="s">
        <v>1341</v>
      </c>
      <c r="F918" s="208" t="s">
        <v>1342</v>
      </c>
      <c r="G918" s="209" t="s">
        <v>148</v>
      </c>
      <c r="H918" s="210">
        <v>117.59999999999999</v>
      </c>
      <c r="I918" s="211"/>
      <c r="J918" s="212">
        <f>ROUND(I918*H918,2)</f>
        <v>0</v>
      </c>
      <c r="K918" s="208" t="s">
        <v>149</v>
      </c>
      <c r="L918" s="46"/>
      <c r="M918" s="213" t="s">
        <v>19</v>
      </c>
      <c r="N918" s="214" t="s">
        <v>43</v>
      </c>
      <c r="O918" s="86"/>
      <c r="P918" s="215">
        <f>O918*H918</f>
        <v>0</v>
      </c>
      <c r="Q918" s="215">
        <v>0.0060000000000000001</v>
      </c>
      <c r="R918" s="215">
        <f>Q918*H918</f>
        <v>0.7056</v>
      </c>
      <c r="S918" s="215">
        <v>0</v>
      </c>
      <c r="T918" s="216">
        <f>S918*H918</f>
        <v>0</v>
      </c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R918" s="217" t="s">
        <v>253</v>
      </c>
      <c r="AT918" s="217" t="s">
        <v>145</v>
      </c>
      <c r="AU918" s="217" t="s">
        <v>151</v>
      </c>
      <c r="AY918" s="19" t="s">
        <v>143</v>
      </c>
      <c r="BE918" s="218">
        <f>IF(N918="základní",J918,0)</f>
        <v>0</v>
      </c>
      <c r="BF918" s="218">
        <f>IF(N918="snížená",J918,0)</f>
        <v>0</v>
      </c>
      <c r="BG918" s="218">
        <f>IF(N918="zákl. přenesená",J918,0)</f>
        <v>0</v>
      </c>
      <c r="BH918" s="218">
        <f>IF(N918="sníž. přenesená",J918,0)</f>
        <v>0</v>
      </c>
      <c r="BI918" s="218">
        <f>IF(N918="nulová",J918,0)</f>
        <v>0</v>
      </c>
      <c r="BJ918" s="19" t="s">
        <v>151</v>
      </c>
      <c r="BK918" s="218">
        <f>ROUND(I918*H918,2)</f>
        <v>0</v>
      </c>
      <c r="BL918" s="19" t="s">
        <v>253</v>
      </c>
      <c r="BM918" s="217" t="s">
        <v>1343</v>
      </c>
    </row>
    <row r="919" s="2" customFormat="1">
      <c r="A919" s="40"/>
      <c r="B919" s="41"/>
      <c r="C919" s="42"/>
      <c r="D919" s="219" t="s">
        <v>153</v>
      </c>
      <c r="E919" s="42"/>
      <c r="F919" s="220" t="s">
        <v>1344</v>
      </c>
      <c r="G919" s="42"/>
      <c r="H919" s="42"/>
      <c r="I919" s="221"/>
      <c r="J919" s="42"/>
      <c r="K919" s="42"/>
      <c r="L919" s="46"/>
      <c r="M919" s="222"/>
      <c r="N919" s="223"/>
      <c r="O919" s="86"/>
      <c r="P919" s="86"/>
      <c r="Q919" s="86"/>
      <c r="R919" s="86"/>
      <c r="S919" s="86"/>
      <c r="T919" s="87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T919" s="19" t="s">
        <v>153</v>
      </c>
      <c r="AU919" s="19" t="s">
        <v>151</v>
      </c>
    </row>
    <row r="920" s="13" customFormat="1">
      <c r="A920" s="13"/>
      <c r="B920" s="224"/>
      <c r="C920" s="225"/>
      <c r="D920" s="226" t="s">
        <v>155</v>
      </c>
      <c r="E920" s="227" t="s">
        <v>19</v>
      </c>
      <c r="F920" s="228" t="s">
        <v>1345</v>
      </c>
      <c r="G920" s="225"/>
      <c r="H920" s="227" t="s">
        <v>19</v>
      </c>
      <c r="I920" s="229"/>
      <c r="J920" s="225"/>
      <c r="K920" s="225"/>
      <c r="L920" s="230"/>
      <c r="M920" s="231"/>
      <c r="N920" s="232"/>
      <c r="O920" s="232"/>
      <c r="P920" s="232"/>
      <c r="Q920" s="232"/>
      <c r="R920" s="232"/>
      <c r="S920" s="232"/>
      <c r="T920" s="23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34" t="s">
        <v>155</v>
      </c>
      <c r="AU920" s="234" t="s">
        <v>151</v>
      </c>
      <c r="AV920" s="13" t="s">
        <v>79</v>
      </c>
      <c r="AW920" s="13" t="s">
        <v>33</v>
      </c>
      <c r="AX920" s="13" t="s">
        <v>71</v>
      </c>
      <c r="AY920" s="234" t="s">
        <v>143</v>
      </c>
    </row>
    <row r="921" s="13" customFormat="1">
      <c r="A921" s="13"/>
      <c r="B921" s="224"/>
      <c r="C921" s="225"/>
      <c r="D921" s="226" t="s">
        <v>155</v>
      </c>
      <c r="E921" s="227" t="s">
        <v>19</v>
      </c>
      <c r="F921" s="228" t="s">
        <v>386</v>
      </c>
      <c r="G921" s="225"/>
      <c r="H921" s="227" t="s">
        <v>19</v>
      </c>
      <c r="I921" s="229"/>
      <c r="J921" s="225"/>
      <c r="K921" s="225"/>
      <c r="L921" s="230"/>
      <c r="M921" s="231"/>
      <c r="N921" s="232"/>
      <c r="O921" s="232"/>
      <c r="P921" s="232"/>
      <c r="Q921" s="232"/>
      <c r="R921" s="232"/>
      <c r="S921" s="232"/>
      <c r="T921" s="23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T921" s="234" t="s">
        <v>155</v>
      </c>
      <c r="AU921" s="234" t="s">
        <v>151</v>
      </c>
      <c r="AV921" s="13" t="s">
        <v>79</v>
      </c>
      <c r="AW921" s="13" t="s">
        <v>33</v>
      </c>
      <c r="AX921" s="13" t="s">
        <v>71</v>
      </c>
      <c r="AY921" s="234" t="s">
        <v>143</v>
      </c>
    </row>
    <row r="922" s="14" customFormat="1">
      <c r="A922" s="14"/>
      <c r="B922" s="235"/>
      <c r="C922" s="236"/>
      <c r="D922" s="226" t="s">
        <v>155</v>
      </c>
      <c r="E922" s="237" t="s">
        <v>19</v>
      </c>
      <c r="F922" s="238" t="s">
        <v>1346</v>
      </c>
      <c r="G922" s="236"/>
      <c r="H922" s="239">
        <v>117.59999999999999</v>
      </c>
      <c r="I922" s="240"/>
      <c r="J922" s="236"/>
      <c r="K922" s="236"/>
      <c r="L922" s="241"/>
      <c r="M922" s="242"/>
      <c r="N922" s="243"/>
      <c r="O922" s="243"/>
      <c r="P922" s="243"/>
      <c r="Q922" s="243"/>
      <c r="R922" s="243"/>
      <c r="S922" s="243"/>
      <c r="T922" s="24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45" t="s">
        <v>155</v>
      </c>
      <c r="AU922" s="245" t="s">
        <v>151</v>
      </c>
      <c r="AV922" s="14" t="s">
        <v>151</v>
      </c>
      <c r="AW922" s="14" t="s">
        <v>33</v>
      </c>
      <c r="AX922" s="14" t="s">
        <v>71</v>
      </c>
      <c r="AY922" s="245" t="s">
        <v>143</v>
      </c>
    </row>
    <row r="923" s="15" customFormat="1">
      <c r="A923" s="15"/>
      <c r="B923" s="246"/>
      <c r="C923" s="247"/>
      <c r="D923" s="226" t="s">
        <v>155</v>
      </c>
      <c r="E923" s="248" t="s">
        <v>19</v>
      </c>
      <c r="F923" s="249" t="s">
        <v>171</v>
      </c>
      <c r="G923" s="247"/>
      <c r="H923" s="250">
        <v>117.59999999999999</v>
      </c>
      <c r="I923" s="251"/>
      <c r="J923" s="247"/>
      <c r="K923" s="247"/>
      <c r="L923" s="252"/>
      <c r="M923" s="253"/>
      <c r="N923" s="254"/>
      <c r="O923" s="254"/>
      <c r="P923" s="254"/>
      <c r="Q923" s="254"/>
      <c r="R923" s="254"/>
      <c r="S923" s="254"/>
      <c r="T923" s="25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T923" s="256" t="s">
        <v>155</v>
      </c>
      <c r="AU923" s="256" t="s">
        <v>151</v>
      </c>
      <c r="AV923" s="15" t="s">
        <v>150</v>
      </c>
      <c r="AW923" s="15" t="s">
        <v>33</v>
      </c>
      <c r="AX923" s="15" t="s">
        <v>79</v>
      </c>
      <c r="AY923" s="256" t="s">
        <v>143</v>
      </c>
    </row>
    <row r="924" s="2" customFormat="1" ht="16.5" customHeight="1">
      <c r="A924" s="40"/>
      <c r="B924" s="41"/>
      <c r="C924" s="258" t="s">
        <v>1347</v>
      </c>
      <c r="D924" s="258" t="s">
        <v>217</v>
      </c>
      <c r="E924" s="259" t="s">
        <v>1348</v>
      </c>
      <c r="F924" s="260" t="s">
        <v>1349</v>
      </c>
      <c r="G924" s="261" t="s">
        <v>148</v>
      </c>
      <c r="H924" s="262">
        <v>129.36000000000001</v>
      </c>
      <c r="I924" s="263"/>
      <c r="J924" s="264">
        <f>ROUND(I924*H924,2)</f>
        <v>0</v>
      </c>
      <c r="K924" s="260" t="s">
        <v>149</v>
      </c>
      <c r="L924" s="265"/>
      <c r="M924" s="266" t="s">
        <v>19</v>
      </c>
      <c r="N924" s="267" t="s">
        <v>43</v>
      </c>
      <c r="O924" s="86"/>
      <c r="P924" s="215">
        <f>O924*H924</f>
        <v>0</v>
      </c>
      <c r="Q924" s="215">
        <v>0.0118</v>
      </c>
      <c r="R924" s="215">
        <f>Q924*H924</f>
        <v>1.526448</v>
      </c>
      <c r="S924" s="215">
        <v>0</v>
      </c>
      <c r="T924" s="216">
        <f>S924*H924</f>
        <v>0</v>
      </c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R924" s="217" t="s">
        <v>363</v>
      </c>
      <c r="AT924" s="217" t="s">
        <v>217</v>
      </c>
      <c r="AU924" s="217" t="s">
        <v>151</v>
      </c>
      <c r="AY924" s="19" t="s">
        <v>143</v>
      </c>
      <c r="BE924" s="218">
        <f>IF(N924="základní",J924,0)</f>
        <v>0</v>
      </c>
      <c r="BF924" s="218">
        <f>IF(N924="snížená",J924,0)</f>
        <v>0</v>
      </c>
      <c r="BG924" s="218">
        <f>IF(N924="zákl. přenesená",J924,0)</f>
        <v>0</v>
      </c>
      <c r="BH924" s="218">
        <f>IF(N924="sníž. přenesená",J924,0)</f>
        <v>0</v>
      </c>
      <c r="BI924" s="218">
        <f>IF(N924="nulová",J924,0)</f>
        <v>0</v>
      </c>
      <c r="BJ924" s="19" t="s">
        <v>151</v>
      </c>
      <c r="BK924" s="218">
        <f>ROUND(I924*H924,2)</f>
        <v>0</v>
      </c>
      <c r="BL924" s="19" t="s">
        <v>253</v>
      </c>
      <c r="BM924" s="217" t="s">
        <v>1350</v>
      </c>
    </row>
    <row r="925" s="14" customFormat="1">
      <c r="A925" s="14"/>
      <c r="B925" s="235"/>
      <c r="C925" s="236"/>
      <c r="D925" s="226" t="s">
        <v>155</v>
      </c>
      <c r="E925" s="236"/>
      <c r="F925" s="238" t="s">
        <v>1351</v>
      </c>
      <c r="G925" s="236"/>
      <c r="H925" s="239">
        <v>129.36000000000001</v>
      </c>
      <c r="I925" s="240"/>
      <c r="J925" s="236"/>
      <c r="K925" s="236"/>
      <c r="L925" s="241"/>
      <c r="M925" s="242"/>
      <c r="N925" s="243"/>
      <c r="O925" s="243"/>
      <c r="P925" s="243"/>
      <c r="Q925" s="243"/>
      <c r="R925" s="243"/>
      <c r="S925" s="243"/>
      <c r="T925" s="24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45" t="s">
        <v>155</v>
      </c>
      <c r="AU925" s="245" t="s">
        <v>151</v>
      </c>
      <c r="AV925" s="14" t="s">
        <v>151</v>
      </c>
      <c r="AW925" s="14" t="s">
        <v>4</v>
      </c>
      <c r="AX925" s="14" t="s">
        <v>79</v>
      </c>
      <c r="AY925" s="245" t="s">
        <v>143</v>
      </c>
    </row>
    <row r="926" s="2" customFormat="1" ht="49.05" customHeight="1">
      <c r="A926" s="40"/>
      <c r="B926" s="41"/>
      <c r="C926" s="206" t="s">
        <v>1352</v>
      </c>
      <c r="D926" s="206" t="s">
        <v>145</v>
      </c>
      <c r="E926" s="207" t="s">
        <v>1353</v>
      </c>
      <c r="F926" s="208" t="s">
        <v>1354</v>
      </c>
      <c r="G926" s="209" t="s">
        <v>220</v>
      </c>
      <c r="H926" s="210">
        <v>2.2320000000000002</v>
      </c>
      <c r="I926" s="211"/>
      <c r="J926" s="212">
        <f>ROUND(I926*H926,2)</f>
        <v>0</v>
      </c>
      <c r="K926" s="208" t="s">
        <v>149</v>
      </c>
      <c r="L926" s="46"/>
      <c r="M926" s="213" t="s">
        <v>19</v>
      </c>
      <c r="N926" s="214" t="s">
        <v>43</v>
      </c>
      <c r="O926" s="86"/>
      <c r="P926" s="215">
        <f>O926*H926</f>
        <v>0</v>
      </c>
      <c r="Q926" s="215">
        <v>0</v>
      </c>
      <c r="R926" s="215">
        <f>Q926*H926</f>
        <v>0</v>
      </c>
      <c r="S926" s="215">
        <v>0</v>
      </c>
      <c r="T926" s="216">
        <f>S926*H926</f>
        <v>0</v>
      </c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R926" s="217" t="s">
        <v>253</v>
      </c>
      <c r="AT926" s="217" t="s">
        <v>145</v>
      </c>
      <c r="AU926" s="217" t="s">
        <v>151</v>
      </c>
      <c r="AY926" s="19" t="s">
        <v>143</v>
      </c>
      <c r="BE926" s="218">
        <f>IF(N926="základní",J926,0)</f>
        <v>0</v>
      </c>
      <c r="BF926" s="218">
        <f>IF(N926="snížená",J926,0)</f>
        <v>0</v>
      </c>
      <c r="BG926" s="218">
        <f>IF(N926="zákl. přenesená",J926,0)</f>
        <v>0</v>
      </c>
      <c r="BH926" s="218">
        <f>IF(N926="sníž. přenesená",J926,0)</f>
        <v>0</v>
      </c>
      <c r="BI926" s="218">
        <f>IF(N926="nulová",J926,0)</f>
        <v>0</v>
      </c>
      <c r="BJ926" s="19" t="s">
        <v>151</v>
      </c>
      <c r="BK926" s="218">
        <f>ROUND(I926*H926,2)</f>
        <v>0</v>
      </c>
      <c r="BL926" s="19" t="s">
        <v>253</v>
      </c>
      <c r="BM926" s="217" t="s">
        <v>1355</v>
      </c>
    </row>
    <row r="927" s="2" customFormat="1">
      <c r="A927" s="40"/>
      <c r="B927" s="41"/>
      <c r="C927" s="42"/>
      <c r="D927" s="219" t="s">
        <v>153</v>
      </c>
      <c r="E927" s="42"/>
      <c r="F927" s="220" t="s">
        <v>1356</v>
      </c>
      <c r="G927" s="42"/>
      <c r="H927" s="42"/>
      <c r="I927" s="221"/>
      <c r="J927" s="42"/>
      <c r="K927" s="42"/>
      <c r="L927" s="46"/>
      <c r="M927" s="222"/>
      <c r="N927" s="223"/>
      <c r="O927" s="86"/>
      <c r="P927" s="86"/>
      <c r="Q927" s="86"/>
      <c r="R927" s="86"/>
      <c r="S927" s="86"/>
      <c r="T927" s="87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T927" s="19" t="s">
        <v>153</v>
      </c>
      <c r="AU927" s="19" t="s">
        <v>151</v>
      </c>
    </row>
    <row r="928" s="12" customFormat="1" ht="22.8" customHeight="1">
      <c r="A928" s="12"/>
      <c r="B928" s="190"/>
      <c r="C928" s="191"/>
      <c r="D928" s="192" t="s">
        <v>70</v>
      </c>
      <c r="E928" s="204" t="s">
        <v>1357</v>
      </c>
      <c r="F928" s="204" t="s">
        <v>1358</v>
      </c>
      <c r="G928" s="191"/>
      <c r="H928" s="191"/>
      <c r="I928" s="194"/>
      <c r="J928" s="205">
        <f>BK928</f>
        <v>0</v>
      </c>
      <c r="K928" s="191"/>
      <c r="L928" s="196"/>
      <c r="M928" s="197"/>
      <c r="N928" s="198"/>
      <c r="O928" s="198"/>
      <c r="P928" s="199">
        <f>SUM(P929:P953)</f>
        <v>0</v>
      </c>
      <c r="Q928" s="198"/>
      <c r="R928" s="199">
        <f>SUM(R929:R953)</f>
        <v>3.1495791999999998</v>
      </c>
      <c r="S928" s="198"/>
      <c r="T928" s="200">
        <f>SUM(T929:T953)</f>
        <v>0</v>
      </c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R928" s="201" t="s">
        <v>151</v>
      </c>
      <c r="AT928" s="202" t="s">
        <v>70</v>
      </c>
      <c r="AU928" s="202" t="s">
        <v>79</v>
      </c>
      <c r="AY928" s="201" t="s">
        <v>143</v>
      </c>
      <c r="BK928" s="203">
        <f>SUM(BK929:BK953)</f>
        <v>0</v>
      </c>
    </row>
    <row r="929" s="2" customFormat="1" ht="37.8" customHeight="1">
      <c r="A929" s="40"/>
      <c r="B929" s="41"/>
      <c r="C929" s="206" t="s">
        <v>1359</v>
      </c>
      <c r="D929" s="206" t="s">
        <v>145</v>
      </c>
      <c r="E929" s="207" t="s">
        <v>1360</v>
      </c>
      <c r="F929" s="208" t="s">
        <v>1361</v>
      </c>
      <c r="G929" s="209" t="s">
        <v>148</v>
      </c>
      <c r="H929" s="210">
        <v>310.95999999999998</v>
      </c>
      <c r="I929" s="211"/>
      <c r="J929" s="212">
        <f>ROUND(I929*H929,2)</f>
        <v>0</v>
      </c>
      <c r="K929" s="208" t="s">
        <v>149</v>
      </c>
      <c r="L929" s="46"/>
      <c r="M929" s="213" t="s">
        <v>19</v>
      </c>
      <c r="N929" s="214" t="s">
        <v>43</v>
      </c>
      <c r="O929" s="86"/>
      <c r="P929" s="215">
        <f>O929*H929</f>
        <v>0</v>
      </c>
      <c r="Q929" s="215">
        <v>6.9999999999999994E-05</v>
      </c>
      <c r="R929" s="215">
        <f>Q929*H929</f>
        <v>0.021767199999999997</v>
      </c>
      <c r="S929" s="215">
        <v>0</v>
      </c>
      <c r="T929" s="216">
        <f>S929*H929</f>
        <v>0</v>
      </c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R929" s="217" t="s">
        <v>253</v>
      </c>
      <c r="AT929" s="217" t="s">
        <v>145</v>
      </c>
      <c r="AU929" s="217" t="s">
        <v>151</v>
      </c>
      <c r="AY929" s="19" t="s">
        <v>143</v>
      </c>
      <c r="BE929" s="218">
        <f>IF(N929="základní",J929,0)</f>
        <v>0</v>
      </c>
      <c r="BF929" s="218">
        <f>IF(N929="snížená",J929,0)</f>
        <v>0</v>
      </c>
      <c r="BG929" s="218">
        <f>IF(N929="zákl. přenesená",J929,0)</f>
        <v>0</v>
      </c>
      <c r="BH929" s="218">
        <f>IF(N929="sníž. přenesená",J929,0)</f>
        <v>0</v>
      </c>
      <c r="BI929" s="218">
        <f>IF(N929="nulová",J929,0)</f>
        <v>0</v>
      </c>
      <c r="BJ929" s="19" t="s">
        <v>151</v>
      </c>
      <c r="BK929" s="218">
        <f>ROUND(I929*H929,2)</f>
        <v>0</v>
      </c>
      <c r="BL929" s="19" t="s">
        <v>253</v>
      </c>
      <c r="BM929" s="217" t="s">
        <v>1362</v>
      </c>
    </row>
    <row r="930" s="2" customFormat="1">
      <c r="A930" s="40"/>
      <c r="B930" s="41"/>
      <c r="C930" s="42"/>
      <c r="D930" s="219" t="s">
        <v>153</v>
      </c>
      <c r="E930" s="42"/>
      <c r="F930" s="220" t="s">
        <v>1363</v>
      </c>
      <c r="G930" s="42"/>
      <c r="H930" s="42"/>
      <c r="I930" s="221"/>
      <c r="J930" s="42"/>
      <c r="K930" s="42"/>
      <c r="L930" s="46"/>
      <c r="M930" s="222"/>
      <c r="N930" s="223"/>
      <c r="O930" s="86"/>
      <c r="P930" s="86"/>
      <c r="Q930" s="86"/>
      <c r="R930" s="86"/>
      <c r="S930" s="86"/>
      <c r="T930" s="87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T930" s="19" t="s">
        <v>153</v>
      </c>
      <c r="AU930" s="19" t="s">
        <v>151</v>
      </c>
    </row>
    <row r="931" s="13" customFormat="1">
      <c r="A931" s="13"/>
      <c r="B931" s="224"/>
      <c r="C931" s="225"/>
      <c r="D931" s="226" t="s">
        <v>155</v>
      </c>
      <c r="E931" s="227" t="s">
        <v>19</v>
      </c>
      <c r="F931" s="228" t="s">
        <v>1364</v>
      </c>
      <c r="G931" s="225"/>
      <c r="H931" s="227" t="s">
        <v>19</v>
      </c>
      <c r="I931" s="229"/>
      <c r="J931" s="225"/>
      <c r="K931" s="225"/>
      <c r="L931" s="230"/>
      <c r="M931" s="231"/>
      <c r="N931" s="232"/>
      <c r="O931" s="232"/>
      <c r="P931" s="232"/>
      <c r="Q931" s="232"/>
      <c r="R931" s="232"/>
      <c r="S931" s="232"/>
      <c r="T931" s="23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34" t="s">
        <v>155</v>
      </c>
      <c r="AU931" s="234" t="s">
        <v>151</v>
      </c>
      <c r="AV931" s="13" t="s">
        <v>79</v>
      </c>
      <c r="AW931" s="13" t="s">
        <v>33</v>
      </c>
      <c r="AX931" s="13" t="s">
        <v>71</v>
      </c>
      <c r="AY931" s="234" t="s">
        <v>143</v>
      </c>
    </row>
    <row r="932" s="14" customFormat="1">
      <c r="A932" s="14"/>
      <c r="B932" s="235"/>
      <c r="C932" s="236"/>
      <c r="D932" s="226" t="s">
        <v>155</v>
      </c>
      <c r="E932" s="237" t="s">
        <v>19</v>
      </c>
      <c r="F932" s="238" t="s">
        <v>1365</v>
      </c>
      <c r="G932" s="236"/>
      <c r="H932" s="239">
        <v>295.95999999999998</v>
      </c>
      <c r="I932" s="240"/>
      <c r="J932" s="236"/>
      <c r="K932" s="236"/>
      <c r="L932" s="241"/>
      <c r="M932" s="242"/>
      <c r="N932" s="243"/>
      <c r="O932" s="243"/>
      <c r="P932" s="243"/>
      <c r="Q932" s="243"/>
      <c r="R932" s="243"/>
      <c r="S932" s="243"/>
      <c r="T932" s="24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45" t="s">
        <v>155</v>
      </c>
      <c r="AU932" s="245" t="s">
        <v>151</v>
      </c>
      <c r="AV932" s="14" t="s">
        <v>151</v>
      </c>
      <c r="AW932" s="14" t="s">
        <v>33</v>
      </c>
      <c r="AX932" s="14" t="s">
        <v>71</v>
      </c>
      <c r="AY932" s="245" t="s">
        <v>143</v>
      </c>
    </row>
    <row r="933" s="13" customFormat="1">
      <c r="A933" s="13"/>
      <c r="B933" s="224"/>
      <c r="C933" s="225"/>
      <c r="D933" s="226" t="s">
        <v>155</v>
      </c>
      <c r="E933" s="227" t="s">
        <v>19</v>
      </c>
      <c r="F933" s="228" t="s">
        <v>1366</v>
      </c>
      <c r="G933" s="225"/>
      <c r="H933" s="227" t="s">
        <v>19</v>
      </c>
      <c r="I933" s="229"/>
      <c r="J933" s="225"/>
      <c r="K933" s="225"/>
      <c r="L933" s="230"/>
      <c r="M933" s="231"/>
      <c r="N933" s="232"/>
      <c r="O933" s="232"/>
      <c r="P933" s="232"/>
      <c r="Q933" s="232"/>
      <c r="R933" s="232"/>
      <c r="S933" s="232"/>
      <c r="T933" s="23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34" t="s">
        <v>155</v>
      </c>
      <c r="AU933" s="234" t="s">
        <v>151</v>
      </c>
      <c r="AV933" s="13" t="s">
        <v>79</v>
      </c>
      <c r="AW933" s="13" t="s">
        <v>33</v>
      </c>
      <c r="AX933" s="13" t="s">
        <v>71</v>
      </c>
      <c r="AY933" s="234" t="s">
        <v>143</v>
      </c>
    </row>
    <row r="934" s="14" customFormat="1">
      <c r="A934" s="14"/>
      <c r="B934" s="235"/>
      <c r="C934" s="236"/>
      <c r="D934" s="226" t="s">
        <v>155</v>
      </c>
      <c r="E934" s="237" t="s">
        <v>19</v>
      </c>
      <c r="F934" s="238" t="s">
        <v>8</v>
      </c>
      <c r="G934" s="236"/>
      <c r="H934" s="239">
        <v>15</v>
      </c>
      <c r="I934" s="240"/>
      <c r="J934" s="236"/>
      <c r="K934" s="236"/>
      <c r="L934" s="241"/>
      <c r="M934" s="242"/>
      <c r="N934" s="243"/>
      <c r="O934" s="243"/>
      <c r="P934" s="243"/>
      <c r="Q934" s="243"/>
      <c r="R934" s="243"/>
      <c r="S934" s="243"/>
      <c r="T934" s="24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45" t="s">
        <v>155</v>
      </c>
      <c r="AU934" s="245" t="s">
        <v>151</v>
      </c>
      <c r="AV934" s="14" t="s">
        <v>151</v>
      </c>
      <c r="AW934" s="14" t="s">
        <v>33</v>
      </c>
      <c r="AX934" s="14" t="s">
        <v>71</v>
      </c>
      <c r="AY934" s="245" t="s">
        <v>143</v>
      </c>
    </row>
    <row r="935" s="15" customFormat="1">
      <c r="A935" s="15"/>
      <c r="B935" s="246"/>
      <c r="C935" s="247"/>
      <c r="D935" s="226" t="s">
        <v>155</v>
      </c>
      <c r="E935" s="248" t="s">
        <v>19</v>
      </c>
      <c r="F935" s="249" t="s">
        <v>171</v>
      </c>
      <c r="G935" s="247"/>
      <c r="H935" s="250">
        <v>310.95999999999998</v>
      </c>
      <c r="I935" s="251"/>
      <c r="J935" s="247"/>
      <c r="K935" s="247"/>
      <c r="L935" s="252"/>
      <c r="M935" s="253"/>
      <c r="N935" s="254"/>
      <c r="O935" s="254"/>
      <c r="P935" s="254"/>
      <c r="Q935" s="254"/>
      <c r="R935" s="254"/>
      <c r="S935" s="254"/>
      <c r="T935" s="25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T935" s="256" t="s">
        <v>155</v>
      </c>
      <c r="AU935" s="256" t="s">
        <v>151</v>
      </c>
      <c r="AV935" s="15" t="s">
        <v>150</v>
      </c>
      <c r="AW935" s="15" t="s">
        <v>33</v>
      </c>
      <c r="AX935" s="15" t="s">
        <v>79</v>
      </c>
      <c r="AY935" s="256" t="s">
        <v>143</v>
      </c>
    </row>
    <row r="936" s="2" customFormat="1" ht="37.8" customHeight="1">
      <c r="A936" s="40"/>
      <c r="B936" s="41"/>
      <c r="C936" s="206" t="s">
        <v>1367</v>
      </c>
      <c r="D936" s="206" t="s">
        <v>145</v>
      </c>
      <c r="E936" s="207" t="s">
        <v>1368</v>
      </c>
      <c r="F936" s="208" t="s">
        <v>1369</v>
      </c>
      <c r="G936" s="209" t="s">
        <v>148</v>
      </c>
      <c r="H936" s="210">
        <v>310.95999999999998</v>
      </c>
      <c r="I936" s="211"/>
      <c r="J936" s="212">
        <f>ROUND(I936*H936,2)</f>
        <v>0</v>
      </c>
      <c r="K936" s="208" t="s">
        <v>149</v>
      </c>
      <c r="L936" s="46"/>
      <c r="M936" s="213" t="s">
        <v>19</v>
      </c>
      <c r="N936" s="214" t="s">
        <v>43</v>
      </c>
      <c r="O936" s="86"/>
      <c r="P936" s="215">
        <f>O936*H936</f>
        <v>0</v>
      </c>
      <c r="Q936" s="215">
        <v>8.0000000000000007E-05</v>
      </c>
      <c r="R936" s="215">
        <f>Q936*H936</f>
        <v>0.024876800000000001</v>
      </c>
      <c r="S936" s="215">
        <v>0</v>
      </c>
      <c r="T936" s="216">
        <f>S936*H936</f>
        <v>0</v>
      </c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R936" s="217" t="s">
        <v>253</v>
      </c>
      <c r="AT936" s="217" t="s">
        <v>145</v>
      </c>
      <c r="AU936" s="217" t="s">
        <v>151</v>
      </c>
      <c r="AY936" s="19" t="s">
        <v>143</v>
      </c>
      <c r="BE936" s="218">
        <f>IF(N936="základní",J936,0)</f>
        <v>0</v>
      </c>
      <c r="BF936" s="218">
        <f>IF(N936="snížená",J936,0)</f>
        <v>0</v>
      </c>
      <c r="BG936" s="218">
        <f>IF(N936="zákl. přenesená",J936,0)</f>
        <v>0</v>
      </c>
      <c r="BH936" s="218">
        <f>IF(N936="sníž. přenesená",J936,0)</f>
        <v>0</v>
      </c>
      <c r="BI936" s="218">
        <f>IF(N936="nulová",J936,0)</f>
        <v>0</v>
      </c>
      <c r="BJ936" s="19" t="s">
        <v>151</v>
      </c>
      <c r="BK936" s="218">
        <f>ROUND(I936*H936,2)</f>
        <v>0</v>
      </c>
      <c r="BL936" s="19" t="s">
        <v>253</v>
      </c>
      <c r="BM936" s="217" t="s">
        <v>1370</v>
      </c>
    </row>
    <row r="937" s="2" customFormat="1">
      <c r="A937" s="40"/>
      <c r="B937" s="41"/>
      <c r="C937" s="42"/>
      <c r="D937" s="219" t="s">
        <v>153</v>
      </c>
      <c r="E937" s="42"/>
      <c r="F937" s="220" t="s">
        <v>1371</v>
      </c>
      <c r="G937" s="42"/>
      <c r="H937" s="42"/>
      <c r="I937" s="221"/>
      <c r="J937" s="42"/>
      <c r="K937" s="42"/>
      <c r="L937" s="46"/>
      <c r="M937" s="222"/>
      <c r="N937" s="223"/>
      <c r="O937" s="86"/>
      <c r="P937" s="86"/>
      <c r="Q937" s="86"/>
      <c r="R937" s="86"/>
      <c r="S937" s="86"/>
      <c r="T937" s="87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T937" s="19" t="s">
        <v>153</v>
      </c>
      <c r="AU937" s="19" t="s">
        <v>151</v>
      </c>
    </row>
    <row r="938" s="2" customFormat="1" ht="24.15" customHeight="1">
      <c r="A938" s="40"/>
      <c r="B938" s="41"/>
      <c r="C938" s="206" t="s">
        <v>1372</v>
      </c>
      <c r="D938" s="206" t="s">
        <v>145</v>
      </c>
      <c r="E938" s="207" t="s">
        <v>1373</v>
      </c>
      <c r="F938" s="208" t="s">
        <v>1374</v>
      </c>
      <c r="G938" s="209" t="s">
        <v>148</v>
      </c>
      <c r="H938" s="210">
        <v>310.95999999999998</v>
      </c>
      <c r="I938" s="211"/>
      <c r="J938" s="212">
        <f>ROUND(I938*H938,2)</f>
        <v>0</v>
      </c>
      <c r="K938" s="208" t="s">
        <v>149</v>
      </c>
      <c r="L938" s="46"/>
      <c r="M938" s="213" t="s">
        <v>19</v>
      </c>
      <c r="N938" s="214" t="s">
        <v>43</v>
      </c>
      <c r="O938" s="86"/>
      <c r="P938" s="215">
        <f>O938*H938</f>
        <v>0</v>
      </c>
      <c r="Q938" s="215">
        <v>0.00017000000000000001</v>
      </c>
      <c r="R938" s="215">
        <f>Q938*H938</f>
        <v>0.052863199999999999</v>
      </c>
      <c r="S938" s="215">
        <v>0</v>
      </c>
      <c r="T938" s="216">
        <f>S938*H938</f>
        <v>0</v>
      </c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R938" s="217" t="s">
        <v>253</v>
      </c>
      <c r="AT938" s="217" t="s">
        <v>145</v>
      </c>
      <c r="AU938" s="217" t="s">
        <v>151</v>
      </c>
      <c r="AY938" s="19" t="s">
        <v>143</v>
      </c>
      <c r="BE938" s="218">
        <f>IF(N938="základní",J938,0)</f>
        <v>0</v>
      </c>
      <c r="BF938" s="218">
        <f>IF(N938="snížená",J938,0)</f>
        <v>0</v>
      </c>
      <c r="BG938" s="218">
        <f>IF(N938="zákl. přenesená",J938,0)</f>
        <v>0</v>
      </c>
      <c r="BH938" s="218">
        <f>IF(N938="sníž. přenesená",J938,0)</f>
        <v>0</v>
      </c>
      <c r="BI938" s="218">
        <f>IF(N938="nulová",J938,0)</f>
        <v>0</v>
      </c>
      <c r="BJ938" s="19" t="s">
        <v>151</v>
      </c>
      <c r="BK938" s="218">
        <f>ROUND(I938*H938,2)</f>
        <v>0</v>
      </c>
      <c r="BL938" s="19" t="s">
        <v>253</v>
      </c>
      <c r="BM938" s="217" t="s">
        <v>1375</v>
      </c>
    </row>
    <row r="939" s="2" customFormat="1">
      <c r="A939" s="40"/>
      <c r="B939" s="41"/>
      <c r="C939" s="42"/>
      <c r="D939" s="219" t="s">
        <v>153</v>
      </c>
      <c r="E939" s="42"/>
      <c r="F939" s="220" t="s">
        <v>1376</v>
      </c>
      <c r="G939" s="42"/>
      <c r="H939" s="42"/>
      <c r="I939" s="221"/>
      <c r="J939" s="42"/>
      <c r="K939" s="42"/>
      <c r="L939" s="46"/>
      <c r="M939" s="222"/>
      <c r="N939" s="223"/>
      <c r="O939" s="86"/>
      <c r="P939" s="86"/>
      <c r="Q939" s="86"/>
      <c r="R939" s="86"/>
      <c r="S939" s="86"/>
      <c r="T939" s="87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T939" s="19" t="s">
        <v>153</v>
      </c>
      <c r="AU939" s="19" t="s">
        <v>151</v>
      </c>
    </row>
    <row r="940" s="2" customFormat="1" ht="24.15" customHeight="1">
      <c r="A940" s="40"/>
      <c r="B940" s="41"/>
      <c r="C940" s="206" t="s">
        <v>1377</v>
      </c>
      <c r="D940" s="206" t="s">
        <v>145</v>
      </c>
      <c r="E940" s="207" t="s">
        <v>1378</v>
      </c>
      <c r="F940" s="208" t="s">
        <v>1379</v>
      </c>
      <c r="G940" s="209" t="s">
        <v>148</v>
      </c>
      <c r="H940" s="210">
        <v>310.95999999999998</v>
      </c>
      <c r="I940" s="211"/>
      <c r="J940" s="212">
        <f>ROUND(I940*H940,2)</f>
        <v>0</v>
      </c>
      <c r="K940" s="208" t="s">
        <v>149</v>
      </c>
      <c r="L940" s="46"/>
      <c r="M940" s="213" t="s">
        <v>19</v>
      </c>
      <c r="N940" s="214" t="s">
        <v>43</v>
      </c>
      <c r="O940" s="86"/>
      <c r="P940" s="215">
        <f>O940*H940</f>
        <v>0</v>
      </c>
      <c r="Q940" s="215">
        <v>0.00013999999999999999</v>
      </c>
      <c r="R940" s="215">
        <f>Q940*H940</f>
        <v>0.043534399999999994</v>
      </c>
      <c r="S940" s="215">
        <v>0</v>
      </c>
      <c r="T940" s="216">
        <f>S940*H940</f>
        <v>0</v>
      </c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R940" s="217" t="s">
        <v>253</v>
      </c>
      <c r="AT940" s="217" t="s">
        <v>145</v>
      </c>
      <c r="AU940" s="217" t="s">
        <v>151</v>
      </c>
      <c r="AY940" s="19" t="s">
        <v>143</v>
      </c>
      <c r="BE940" s="218">
        <f>IF(N940="základní",J940,0)</f>
        <v>0</v>
      </c>
      <c r="BF940" s="218">
        <f>IF(N940="snížená",J940,0)</f>
        <v>0</v>
      </c>
      <c r="BG940" s="218">
        <f>IF(N940="zákl. přenesená",J940,0)</f>
        <v>0</v>
      </c>
      <c r="BH940" s="218">
        <f>IF(N940="sníž. přenesená",J940,0)</f>
        <v>0</v>
      </c>
      <c r="BI940" s="218">
        <f>IF(N940="nulová",J940,0)</f>
        <v>0</v>
      </c>
      <c r="BJ940" s="19" t="s">
        <v>151</v>
      </c>
      <c r="BK940" s="218">
        <f>ROUND(I940*H940,2)</f>
        <v>0</v>
      </c>
      <c r="BL940" s="19" t="s">
        <v>253</v>
      </c>
      <c r="BM940" s="217" t="s">
        <v>1380</v>
      </c>
    </row>
    <row r="941" s="2" customFormat="1">
      <c r="A941" s="40"/>
      <c r="B941" s="41"/>
      <c r="C941" s="42"/>
      <c r="D941" s="219" t="s">
        <v>153</v>
      </c>
      <c r="E941" s="42"/>
      <c r="F941" s="220" t="s">
        <v>1381</v>
      </c>
      <c r="G941" s="42"/>
      <c r="H941" s="42"/>
      <c r="I941" s="221"/>
      <c r="J941" s="42"/>
      <c r="K941" s="42"/>
      <c r="L941" s="46"/>
      <c r="M941" s="222"/>
      <c r="N941" s="223"/>
      <c r="O941" s="86"/>
      <c r="P941" s="86"/>
      <c r="Q941" s="86"/>
      <c r="R941" s="86"/>
      <c r="S941" s="86"/>
      <c r="T941" s="87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T941" s="19" t="s">
        <v>153</v>
      </c>
      <c r="AU941" s="19" t="s">
        <v>151</v>
      </c>
    </row>
    <row r="942" s="2" customFormat="1" ht="24.15" customHeight="1">
      <c r="A942" s="40"/>
      <c r="B942" s="41"/>
      <c r="C942" s="206" t="s">
        <v>1382</v>
      </c>
      <c r="D942" s="206" t="s">
        <v>145</v>
      </c>
      <c r="E942" s="207" t="s">
        <v>1383</v>
      </c>
      <c r="F942" s="208" t="s">
        <v>1384</v>
      </c>
      <c r="G942" s="209" t="s">
        <v>148</v>
      </c>
      <c r="H942" s="210">
        <v>310.95999999999998</v>
      </c>
      <c r="I942" s="211"/>
      <c r="J942" s="212">
        <f>ROUND(I942*H942,2)</f>
        <v>0</v>
      </c>
      <c r="K942" s="208" t="s">
        <v>149</v>
      </c>
      <c r="L942" s="46"/>
      <c r="M942" s="213" t="s">
        <v>19</v>
      </c>
      <c r="N942" s="214" t="s">
        <v>43</v>
      </c>
      <c r="O942" s="86"/>
      <c r="P942" s="215">
        <f>O942*H942</f>
        <v>0</v>
      </c>
      <c r="Q942" s="215">
        <v>0.00012</v>
      </c>
      <c r="R942" s="215">
        <f>Q942*H942</f>
        <v>0.0373152</v>
      </c>
      <c r="S942" s="215">
        <v>0</v>
      </c>
      <c r="T942" s="216">
        <f>S942*H942</f>
        <v>0</v>
      </c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R942" s="217" t="s">
        <v>253</v>
      </c>
      <c r="AT942" s="217" t="s">
        <v>145</v>
      </c>
      <c r="AU942" s="217" t="s">
        <v>151</v>
      </c>
      <c r="AY942" s="19" t="s">
        <v>143</v>
      </c>
      <c r="BE942" s="218">
        <f>IF(N942="základní",J942,0)</f>
        <v>0</v>
      </c>
      <c r="BF942" s="218">
        <f>IF(N942="snížená",J942,0)</f>
        <v>0</v>
      </c>
      <c r="BG942" s="218">
        <f>IF(N942="zákl. přenesená",J942,0)</f>
        <v>0</v>
      </c>
      <c r="BH942" s="218">
        <f>IF(N942="sníž. přenesená",J942,0)</f>
        <v>0</v>
      </c>
      <c r="BI942" s="218">
        <f>IF(N942="nulová",J942,0)</f>
        <v>0</v>
      </c>
      <c r="BJ942" s="19" t="s">
        <v>151</v>
      </c>
      <c r="BK942" s="218">
        <f>ROUND(I942*H942,2)</f>
        <v>0</v>
      </c>
      <c r="BL942" s="19" t="s">
        <v>253</v>
      </c>
      <c r="BM942" s="217" t="s">
        <v>1385</v>
      </c>
    </row>
    <row r="943" s="2" customFormat="1">
      <c r="A943" s="40"/>
      <c r="B943" s="41"/>
      <c r="C943" s="42"/>
      <c r="D943" s="219" t="s">
        <v>153</v>
      </c>
      <c r="E943" s="42"/>
      <c r="F943" s="220" t="s">
        <v>1386</v>
      </c>
      <c r="G943" s="42"/>
      <c r="H943" s="42"/>
      <c r="I943" s="221"/>
      <c r="J943" s="42"/>
      <c r="K943" s="42"/>
      <c r="L943" s="46"/>
      <c r="M943" s="222"/>
      <c r="N943" s="223"/>
      <c r="O943" s="86"/>
      <c r="P943" s="86"/>
      <c r="Q943" s="86"/>
      <c r="R943" s="86"/>
      <c r="S943" s="86"/>
      <c r="T943" s="87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T943" s="19" t="s">
        <v>153</v>
      </c>
      <c r="AU943" s="19" t="s">
        <v>151</v>
      </c>
    </row>
    <row r="944" s="2" customFormat="1" ht="33" customHeight="1">
      <c r="A944" s="40"/>
      <c r="B944" s="41"/>
      <c r="C944" s="206" t="s">
        <v>1387</v>
      </c>
      <c r="D944" s="206" t="s">
        <v>145</v>
      </c>
      <c r="E944" s="207" t="s">
        <v>1388</v>
      </c>
      <c r="F944" s="208" t="s">
        <v>1389</v>
      </c>
      <c r="G944" s="209" t="s">
        <v>148</v>
      </c>
      <c r="H944" s="210">
        <v>618.58799999999997</v>
      </c>
      <c r="I944" s="211"/>
      <c r="J944" s="212">
        <f>ROUND(I944*H944,2)</f>
        <v>0</v>
      </c>
      <c r="K944" s="208" t="s">
        <v>149</v>
      </c>
      <c r="L944" s="46"/>
      <c r="M944" s="213" t="s">
        <v>19</v>
      </c>
      <c r="N944" s="214" t="s">
        <v>43</v>
      </c>
      <c r="O944" s="86"/>
      <c r="P944" s="215">
        <f>O944*H944</f>
        <v>0</v>
      </c>
      <c r="Q944" s="215">
        <v>0.0047999999999999996</v>
      </c>
      <c r="R944" s="215">
        <f>Q944*H944</f>
        <v>2.9692223999999996</v>
      </c>
      <c r="S944" s="215">
        <v>0</v>
      </c>
      <c r="T944" s="216">
        <f>S944*H944</f>
        <v>0</v>
      </c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R944" s="217" t="s">
        <v>253</v>
      </c>
      <c r="AT944" s="217" t="s">
        <v>145</v>
      </c>
      <c r="AU944" s="217" t="s">
        <v>151</v>
      </c>
      <c r="AY944" s="19" t="s">
        <v>143</v>
      </c>
      <c r="BE944" s="218">
        <f>IF(N944="základní",J944,0)</f>
        <v>0</v>
      </c>
      <c r="BF944" s="218">
        <f>IF(N944="snížená",J944,0)</f>
        <v>0</v>
      </c>
      <c r="BG944" s="218">
        <f>IF(N944="zákl. přenesená",J944,0)</f>
        <v>0</v>
      </c>
      <c r="BH944" s="218">
        <f>IF(N944="sníž. přenesená",J944,0)</f>
        <v>0</v>
      </c>
      <c r="BI944" s="218">
        <f>IF(N944="nulová",J944,0)</f>
        <v>0</v>
      </c>
      <c r="BJ944" s="19" t="s">
        <v>151</v>
      </c>
      <c r="BK944" s="218">
        <f>ROUND(I944*H944,2)</f>
        <v>0</v>
      </c>
      <c r="BL944" s="19" t="s">
        <v>253</v>
      </c>
      <c r="BM944" s="217" t="s">
        <v>1390</v>
      </c>
    </row>
    <row r="945" s="2" customFormat="1">
      <c r="A945" s="40"/>
      <c r="B945" s="41"/>
      <c r="C945" s="42"/>
      <c r="D945" s="219" t="s">
        <v>153</v>
      </c>
      <c r="E945" s="42"/>
      <c r="F945" s="220" t="s">
        <v>1391</v>
      </c>
      <c r="G945" s="42"/>
      <c r="H945" s="42"/>
      <c r="I945" s="221"/>
      <c r="J945" s="42"/>
      <c r="K945" s="42"/>
      <c r="L945" s="46"/>
      <c r="M945" s="222"/>
      <c r="N945" s="223"/>
      <c r="O945" s="86"/>
      <c r="P945" s="86"/>
      <c r="Q945" s="86"/>
      <c r="R945" s="86"/>
      <c r="S945" s="86"/>
      <c r="T945" s="87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  <c r="AE945" s="40"/>
      <c r="AT945" s="19" t="s">
        <v>153</v>
      </c>
      <c r="AU945" s="19" t="s">
        <v>151</v>
      </c>
    </row>
    <row r="946" s="13" customFormat="1">
      <c r="A946" s="13"/>
      <c r="B946" s="224"/>
      <c r="C946" s="225"/>
      <c r="D946" s="226" t="s">
        <v>155</v>
      </c>
      <c r="E946" s="227" t="s">
        <v>19</v>
      </c>
      <c r="F946" s="228" t="s">
        <v>725</v>
      </c>
      <c r="G946" s="225"/>
      <c r="H946" s="227" t="s">
        <v>19</v>
      </c>
      <c r="I946" s="229"/>
      <c r="J946" s="225"/>
      <c r="K946" s="225"/>
      <c r="L946" s="230"/>
      <c r="M946" s="231"/>
      <c r="N946" s="232"/>
      <c r="O946" s="232"/>
      <c r="P946" s="232"/>
      <c r="Q946" s="232"/>
      <c r="R946" s="232"/>
      <c r="S946" s="232"/>
      <c r="T946" s="23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34" t="s">
        <v>155</v>
      </c>
      <c r="AU946" s="234" t="s">
        <v>151</v>
      </c>
      <c r="AV946" s="13" t="s">
        <v>79</v>
      </c>
      <c r="AW946" s="13" t="s">
        <v>33</v>
      </c>
      <c r="AX946" s="13" t="s">
        <v>71</v>
      </c>
      <c r="AY946" s="234" t="s">
        <v>143</v>
      </c>
    </row>
    <row r="947" s="14" customFormat="1">
      <c r="A947" s="14"/>
      <c r="B947" s="235"/>
      <c r="C947" s="236"/>
      <c r="D947" s="226" t="s">
        <v>155</v>
      </c>
      <c r="E947" s="237" t="s">
        <v>19</v>
      </c>
      <c r="F947" s="238" t="s">
        <v>726</v>
      </c>
      <c r="G947" s="236"/>
      <c r="H947" s="239">
        <v>398.72000000000003</v>
      </c>
      <c r="I947" s="240"/>
      <c r="J947" s="236"/>
      <c r="K947" s="236"/>
      <c r="L947" s="241"/>
      <c r="M947" s="242"/>
      <c r="N947" s="243"/>
      <c r="O947" s="243"/>
      <c r="P947" s="243"/>
      <c r="Q947" s="243"/>
      <c r="R947" s="243"/>
      <c r="S947" s="243"/>
      <c r="T947" s="24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45" t="s">
        <v>155</v>
      </c>
      <c r="AU947" s="245" t="s">
        <v>151</v>
      </c>
      <c r="AV947" s="14" t="s">
        <v>151</v>
      </c>
      <c r="AW947" s="14" t="s">
        <v>33</v>
      </c>
      <c r="AX947" s="14" t="s">
        <v>71</v>
      </c>
      <c r="AY947" s="245" t="s">
        <v>143</v>
      </c>
    </row>
    <row r="948" s="13" customFormat="1">
      <c r="A948" s="13"/>
      <c r="B948" s="224"/>
      <c r="C948" s="225"/>
      <c r="D948" s="226" t="s">
        <v>155</v>
      </c>
      <c r="E948" s="227" t="s">
        <v>19</v>
      </c>
      <c r="F948" s="228" t="s">
        <v>727</v>
      </c>
      <c r="G948" s="225"/>
      <c r="H948" s="227" t="s">
        <v>19</v>
      </c>
      <c r="I948" s="229"/>
      <c r="J948" s="225"/>
      <c r="K948" s="225"/>
      <c r="L948" s="230"/>
      <c r="M948" s="231"/>
      <c r="N948" s="232"/>
      <c r="O948" s="232"/>
      <c r="P948" s="232"/>
      <c r="Q948" s="232"/>
      <c r="R948" s="232"/>
      <c r="S948" s="232"/>
      <c r="T948" s="23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34" t="s">
        <v>155</v>
      </c>
      <c r="AU948" s="234" t="s">
        <v>151</v>
      </c>
      <c r="AV948" s="13" t="s">
        <v>79</v>
      </c>
      <c r="AW948" s="13" t="s">
        <v>33</v>
      </c>
      <c r="AX948" s="13" t="s">
        <v>71</v>
      </c>
      <c r="AY948" s="234" t="s">
        <v>143</v>
      </c>
    </row>
    <row r="949" s="14" customFormat="1">
      <c r="A949" s="14"/>
      <c r="B949" s="235"/>
      <c r="C949" s="236"/>
      <c r="D949" s="226" t="s">
        <v>155</v>
      </c>
      <c r="E949" s="237" t="s">
        <v>19</v>
      </c>
      <c r="F949" s="238" t="s">
        <v>728</v>
      </c>
      <c r="G949" s="236"/>
      <c r="H949" s="239">
        <v>87.689999999999998</v>
      </c>
      <c r="I949" s="240"/>
      <c r="J949" s="236"/>
      <c r="K949" s="236"/>
      <c r="L949" s="241"/>
      <c r="M949" s="242"/>
      <c r="N949" s="243"/>
      <c r="O949" s="243"/>
      <c r="P949" s="243"/>
      <c r="Q949" s="243"/>
      <c r="R949" s="243"/>
      <c r="S949" s="243"/>
      <c r="T949" s="24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45" t="s">
        <v>155</v>
      </c>
      <c r="AU949" s="245" t="s">
        <v>151</v>
      </c>
      <c r="AV949" s="14" t="s">
        <v>151</v>
      </c>
      <c r="AW949" s="14" t="s">
        <v>33</v>
      </c>
      <c r="AX949" s="14" t="s">
        <v>71</v>
      </c>
      <c r="AY949" s="245" t="s">
        <v>143</v>
      </c>
    </row>
    <row r="950" s="14" customFormat="1">
      <c r="A950" s="14"/>
      <c r="B950" s="235"/>
      <c r="C950" s="236"/>
      <c r="D950" s="226" t="s">
        <v>155</v>
      </c>
      <c r="E950" s="237" t="s">
        <v>19</v>
      </c>
      <c r="F950" s="238" t="s">
        <v>729</v>
      </c>
      <c r="G950" s="236"/>
      <c r="H950" s="239">
        <v>20.800000000000001</v>
      </c>
      <c r="I950" s="240"/>
      <c r="J950" s="236"/>
      <c r="K950" s="236"/>
      <c r="L950" s="241"/>
      <c r="M950" s="242"/>
      <c r="N950" s="243"/>
      <c r="O950" s="243"/>
      <c r="P950" s="243"/>
      <c r="Q950" s="243"/>
      <c r="R950" s="243"/>
      <c r="S950" s="243"/>
      <c r="T950" s="24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45" t="s">
        <v>155</v>
      </c>
      <c r="AU950" s="245" t="s">
        <v>151</v>
      </c>
      <c r="AV950" s="14" t="s">
        <v>151</v>
      </c>
      <c r="AW950" s="14" t="s">
        <v>33</v>
      </c>
      <c r="AX950" s="14" t="s">
        <v>71</v>
      </c>
      <c r="AY950" s="245" t="s">
        <v>143</v>
      </c>
    </row>
    <row r="951" s="13" customFormat="1">
      <c r="A951" s="13"/>
      <c r="B951" s="224"/>
      <c r="C951" s="225"/>
      <c r="D951" s="226" t="s">
        <v>155</v>
      </c>
      <c r="E951" s="227" t="s">
        <v>19</v>
      </c>
      <c r="F951" s="228" t="s">
        <v>730</v>
      </c>
      <c r="G951" s="225"/>
      <c r="H951" s="227" t="s">
        <v>19</v>
      </c>
      <c r="I951" s="229"/>
      <c r="J951" s="225"/>
      <c r="K951" s="225"/>
      <c r="L951" s="230"/>
      <c r="M951" s="231"/>
      <c r="N951" s="232"/>
      <c r="O951" s="232"/>
      <c r="P951" s="232"/>
      <c r="Q951" s="232"/>
      <c r="R951" s="232"/>
      <c r="S951" s="232"/>
      <c r="T951" s="23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34" t="s">
        <v>155</v>
      </c>
      <c r="AU951" s="234" t="s">
        <v>151</v>
      </c>
      <c r="AV951" s="13" t="s">
        <v>79</v>
      </c>
      <c r="AW951" s="13" t="s">
        <v>33</v>
      </c>
      <c r="AX951" s="13" t="s">
        <v>71</v>
      </c>
      <c r="AY951" s="234" t="s">
        <v>143</v>
      </c>
    </row>
    <row r="952" s="14" customFormat="1">
      <c r="A952" s="14"/>
      <c r="B952" s="235"/>
      <c r="C952" s="236"/>
      <c r="D952" s="226" t="s">
        <v>155</v>
      </c>
      <c r="E952" s="237" t="s">
        <v>19</v>
      </c>
      <c r="F952" s="238" t="s">
        <v>731</v>
      </c>
      <c r="G952" s="236"/>
      <c r="H952" s="239">
        <v>111.378</v>
      </c>
      <c r="I952" s="240"/>
      <c r="J952" s="236"/>
      <c r="K952" s="236"/>
      <c r="L952" s="241"/>
      <c r="M952" s="242"/>
      <c r="N952" s="243"/>
      <c r="O952" s="243"/>
      <c r="P952" s="243"/>
      <c r="Q952" s="243"/>
      <c r="R952" s="243"/>
      <c r="S952" s="243"/>
      <c r="T952" s="24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45" t="s">
        <v>155</v>
      </c>
      <c r="AU952" s="245" t="s">
        <v>151</v>
      </c>
      <c r="AV952" s="14" t="s">
        <v>151</v>
      </c>
      <c r="AW952" s="14" t="s">
        <v>33</v>
      </c>
      <c r="AX952" s="14" t="s">
        <v>71</v>
      </c>
      <c r="AY952" s="245" t="s">
        <v>143</v>
      </c>
    </row>
    <row r="953" s="15" customFormat="1">
      <c r="A953" s="15"/>
      <c r="B953" s="246"/>
      <c r="C953" s="247"/>
      <c r="D953" s="226" t="s">
        <v>155</v>
      </c>
      <c r="E953" s="248" t="s">
        <v>19</v>
      </c>
      <c r="F953" s="249" t="s">
        <v>171</v>
      </c>
      <c r="G953" s="247"/>
      <c r="H953" s="250">
        <v>618.58799999999997</v>
      </c>
      <c r="I953" s="251"/>
      <c r="J953" s="247"/>
      <c r="K953" s="247"/>
      <c r="L953" s="252"/>
      <c r="M953" s="253"/>
      <c r="N953" s="254"/>
      <c r="O953" s="254"/>
      <c r="P953" s="254"/>
      <c r="Q953" s="254"/>
      <c r="R953" s="254"/>
      <c r="S953" s="254"/>
      <c r="T953" s="25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T953" s="256" t="s">
        <v>155</v>
      </c>
      <c r="AU953" s="256" t="s">
        <v>151</v>
      </c>
      <c r="AV953" s="15" t="s">
        <v>150</v>
      </c>
      <c r="AW953" s="15" t="s">
        <v>33</v>
      </c>
      <c r="AX953" s="15" t="s">
        <v>79</v>
      </c>
      <c r="AY953" s="256" t="s">
        <v>143</v>
      </c>
    </row>
    <row r="954" s="12" customFormat="1" ht="22.8" customHeight="1">
      <c r="A954" s="12"/>
      <c r="B954" s="190"/>
      <c r="C954" s="191"/>
      <c r="D954" s="192" t="s">
        <v>70</v>
      </c>
      <c r="E954" s="204" t="s">
        <v>1392</v>
      </c>
      <c r="F954" s="204" t="s">
        <v>1393</v>
      </c>
      <c r="G954" s="191"/>
      <c r="H954" s="191"/>
      <c r="I954" s="194"/>
      <c r="J954" s="205">
        <f>BK954</f>
        <v>0</v>
      </c>
      <c r="K954" s="191"/>
      <c r="L954" s="196"/>
      <c r="M954" s="197"/>
      <c r="N954" s="198"/>
      <c r="O954" s="198"/>
      <c r="P954" s="199">
        <f>SUM(P955:P974)</f>
        <v>0</v>
      </c>
      <c r="Q954" s="198"/>
      <c r="R954" s="199">
        <f>SUM(R955:R974)</f>
        <v>0.27203915945000001</v>
      </c>
      <c r="S954" s="198"/>
      <c r="T954" s="200">
        <f>SUM(T955:T974)</f>
        <v>0</v>
      </c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R954" s="201" t="s">
        <v>151</v>
      </c>
      <c r="AT954" s="202" t="s">
        <v>70</v>
      </c>
      <c r="AU954" s="202" t="s">
        <v>79</v>
      </c>
      <c r="AY954" s="201" t="s">
        <v>143</v>
      </c>
      <c r="BK954" s="203">
        <f>SUM(BK955:BK974)</f>
        <v>0</v>
      </c>
    </row>
    <row r="955" s="2" customFormat="1" ht="24.15" customHeight="1">
      <c r="A955" s="40"/>
      <c r="B955" s="41"/>
      <c r="C955" s="206" t="s">
        <v>1394</v>
      </c>
      <c r="D955" s="206" t="s">
        <v>145</v>
      </c>
      <c r="E955" s="207" t="s">
        <v>1395</v>
      </c>
      <c r="F955" s="208" t="s">
        <v>1396</v>
      </c>
      <c r="G955" s="209" t="s">
        <v>148</v>
      </c>
      <c r="H955" s="210">
        <v>471.12400000000002</v>
      </c>
      <c r="I955" s="211"/>
      <c r="J955" s="212">
        <f>ROUND(I955*H955,2)</f>
        <v>0</v>
      </c>
      <c r="K955" s="208" t="s">
        <v>149</v>
      </c>
      <c r="L955" s="46"/>
      <c r="M955" s="213" t="s">
        <v>19</v>
      </c>
      <c r="N955" s="214" t="s">
        <v>43</v>
      </c>
      <c r="O955" s="86"/>
      <c r="P955" s="215">
        <f>O955*H955</f>
        <v>0</v>
      </c>
      <c r="Q955" s="215">
        <v>0.00021000000000000001</v>
      </c>
      <c r="R955" s="215">
        <f>Q955*H955</f>
        <v>0.098936040000000003</v>
      </c>
      <c r="S955" s="215">
        <v>0</v>
      </c>
      <c r="T955" s="216">
        <f>S955*H955</f>
        <v>0</v>
      </c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R955" s="217" t="s">
        <v>253</v>
      </c>
      <c r="AT955" s="217" t="s">
        <v>145</v>
      </c>
      <c r="AU955" s="217" t="s">
        <v>151</v>
      </c>
      <c r="AY955" s="19" t="s">
        <v>143</v>
      </c>
      <c r="BE955" s="218">
        <f>IF(N955="základní",J955,0)</f>
        <v>0</v>
      </c>
      <c r="BF955" s="218">
        <f>IF(N955="snížená",J955,0)</f>
        <v>0</v>
      </c>
      <c r="BG955" s="218">
        <f>IF(N955="zákl. přenesená",J955,0)</f>
        <v>0</v>
      </c>
      <c r="BH955" s="218">
        <f>IF(N955="sníž. přenesená",J955,0)</f>
        <v>0</v>
      </c>
      <c r="BI955" s="218">
        <f>IF(N955="nulová",J955,0)</f>
        <v>0</v>
      </c>
      <c r="BJ955" s="19" t="s">
        <v>151</v>
      </c>
      <c r="BK955" s="218">
        <f>ROUND(I955*H955,2)</f>
        <v>0</v>
      </c>
      <c r="BL955" s="19" t="s">
        <v>253</v>
      </c>
      <c r="BM955" s="217" t="s">
        <v>1397</v>
      </c>
    </row>
    <row r="956" s="2" customFormat="1">
      <c r="A956" s="40"/>
      <c r="B956" s="41"/>
      <c r="C956" s="42"/>
      <c r="D956" s="219" t="s">
        <v>153</v>
      </c>
      <c r="E956" s="42"/>
      <c r="F956" s="220" t="s">
        <v>1398</v>
      </c>
      <c r="G956" s="42"/>
      <c r="H956" s="42"/>
      <c r="I956" s="221"/>
      <c r="J956" s="42"/>
      <c r="K956" s="42"/>
      <c r="L956" s="46"/>
      <c r="M956" s="222"/>
      <c r="N956" s="223"/>
      <c r="O956" s="86"/>
      <c r="P956" s="86"/>
      <c r="Q956" s="86"/>
      <c r="R956" s="86"/>
      <c r="S956" s="86"/>
      <c r="T956" s="87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T956" s="19" t="s">
        <v>153</v>
      </c>
      <c r="AU956" s="19" t="s">
        <v>151</v>
      </c>
    </row>
    <row r="957" s="13" customFormat="1">
      <c r="A957" s="13"/>
      <c r="B957" s="224"/>
      <c r="C957" s="225"/>
      <c r="D957" s="226" t="s">
        <v>155</v>
      </c>
      <c r="E957" s="227" t="s">
        <v>19</v>
      </c>
      <c r="F957" s="228" t="s">
        <v>1399</v>
      </c>
      <c r="G957" s="225"/>
      <c r="H957" s="227" t="s">
        <v>19</v>
      </c>
      <c r="I957" s="229"/>
      <c r="J957" s="225"/>
      <c r="K957" s="225"/>
      <c r="L957" s="230"/>
      <c r="M957" s="231"/>
      <c r="N957" s="232"/>
      <c r="O957" s="232"/>
      <c r="P957" s="232"/>
      <c r="Q957" s="232"/>
      <c r="R957" s="232"/>
      <c r="S957" s="232"/>
      <c r="T957" s="23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34" t="s">
        <v>155</v>
      </c>
      <c r="AU957" s="234" t="s">
        <v>151</v>
      </c>
      <c r="AV957" s="13" t="s">
        <v>79</v>
      </c>
      <c r="AW957" s="13" t="s">
        <v>33</v>
      </c>
      <c r="AX957" s="13" t="s">
        <v>71</v>
      </c>
      <c r="AY957" s="234" t="s">
        <v>143</v>
      </c>
    </row>
    <row r="958" s="14" customFormat="1">
      <c r="A958" s="14"/>
      <c r="B958" s="235"/>
      <c r="C958" s="236"/>
      <c r="D958" s="226" t="s">
        <v>155</v>
      </c>
      <c r="E958" s="237" t="s">
        <v>19</v>
      </c>
      <c r="F958" s="238" t="s">
        <v>1400</v>
      </c>
      <c r="G958" s="236"/>
      <c r="H958" s="239">
        <v>105.42400000000001</v>
      </c>
      <c r="I958" s="240"/>
      <c r="J958" s="236"/>
      <c r="K958" s="236"/>
      <c r="L958" s="241"/>
      <c r="M958" s="242"/>
      <c r="N958" s="243"/>
      <c r="O958" s="243"/>
      <c r="P958" s="243"/>
      <c r="Q958" s="243"/>
      <c r="R958" s="243"/>
      <c r="S958" s="243"/>
      <c r="T958" s="24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T958" s="245" t="s">
        <v>155</v>
      </c>
      <c r="AU958" s="245" t="s">
        <v>151</v>
      </c>
      <c r="AV958" s="14" t="s">
        <v>151</v>
      </c>
      <c r="AW958" s="14" t="s">
        <v>33</v>
      </c>
      <c r="AX958" s="14" t="s">
        <v>71</v>
      </c>
      <c r="AY958" s="245" t="s">
        <v>143</v>
      </c>
    </row>
    <row r="959" s="13" customFormat="1">
      <c r="A959" s="13"/>
      <c r="B959" s="224"/>
      <c r="C959" s="225"/>
      <c r="D959" s="226" t="s">
        <v>155</v>
      </c>
      <c r="E959" s="227" t="s">
        <v>19</v>
      </c>
      <c r="F959" s="228" t="s">
        <v>287</v>
      </c>
      <c r="G959" s="225"/>
      <c r="H959" s="227" t="s">
        <v>19</v>
      </c>
      <c r="I959" s="229"/>
      <c r="J959" s="225"/>
      <c r="K959" s="225"/>
      <c r="L959" s="230"/>
      <c r="M959" s="231"/>
      <c r="N959" s="232"/>
      <c r="O959" s="232"/>
      <c r="P959" s="232"/>
      <c r="Q959" s="232"/>
      <c r="R959" s="232"/>
      <c r="S959" s="232"/>
      <c r="T959" s="23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34" t="s">
        <v>155</v>
      </c>
      <c r="AU959" s="234" t="s">
        <v>151</v>
      </c>
      <c r="AV959" s="13" t="s">
        <v>79</v>
      </c>
      <c r="AW959" s="13" t="s">
        <v>33</v>
      </c>
      <c r="AX959" s="13" t="s">
        <v>71</v>
      </c>
      <c r="AY959" s="234" t="s">
        <v>143</v>
      </c>
    </row>
    <row r="960" s="14" customFormat="1">
      <c r="A960" s="14"/>
      <c r="B960" s="235"/>
      <c r="C960" s="236"/>
      <c r="D960" s="226" t="s">
        <v>155</v>
      </c>
      <c r="E960" s="237" t="s">
        <v>19</v>
      </c>
      <c r="F960" s="238" t="s">
        <v>288</v>
      </c>
      <c r="G960" s="236"/>
      <c r="H960" s="239">
        <v>303.81999999999999</v>
      </c>
      <c r="I960" s="240"/>
      <c r="J960" s="236"/>
      <c r="K960" s="236"/>
      <c r="L960" s="241"/>
      <c r="M960" s="242"/>
      <c r="N960" s="243"/>
      <c r="O960" s="243"/>
      <c r="P960" s="243"/>
      <c r="Q960" s="243"/>
      <c r="R960" s="243"/>
      <c r="S960" s="243"/>
      <c r="T960" s="24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T960" s="245" t="s">
        <v>155</v>
      </c>
      <c r="AU960" s="245" t="s">
        <v>151</v>
      </c>
      <c r="AV960" s="14" t="s">
        <v>151</v>
      </c>
      <c r="AW960" s="14" t="s">
        <v>33</v>
      </c>
      <c r="AX960" s="14" t="s">
        <v>71</v>
      </c>
      <c r="AY960" s="245" t="s">
        <v>143</v>
      </c>
    </row>
    <row r="961" s="13" customFormat="1">
      <c r="A961" s="13"/>
      <c r="B961" s="224"/>
      <c r="C961" s="225"/>
      <c r="D961" s="226" t="s">
        <v>155</v>
      </c>
      <c r="E961" s="227" t="s">
        <v>19</v>
      </c>
      <c r="F961" s="228" t="s">
        <v>1401</v>
      </c>
      <c r="G961" s="225"/>
      <c r="H961" s="227" t="s">
        <v>19</v>
      </c>
      <c r="I961" s="229"/>
      <c r="J961" s="225"/>
      <c r="K961" s="225"/>
      <c r="L961" s="230"/>
      <c r="M961" s="231"/>
      <c r="N961" s="232"/>
      <c r="O961" s="232"/>
      <c r="P961" s="232"/>
      <c r="Q961" s="232"/>
      <c r="R961" s="232"/>
      <c r="S961" s="232"/>
      <c r="T961" s="23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T961" s="234" t="s">
        <v>155</v>
      </c>
      <c r="AU961" s="234" t="s">
        <v>151</v>
      </c>
      <c r="AV961" s="13" t="s">
        <v>79</v>
      </c>
      <c r="AW961" s="13" t="s">
        <v>33</v>
      </c>
      <c r="AX961" s="13" t="s">
        <v>71</v>
      </c>
      <c r="AY961" s="234" t="s">
        <v>143</v>
      </c>
    </row>
    <row r="962" s="14" customFormat="1">
      <c r="A962" s="14"/>
      <c r="B962" s="235"/>
      <c r="C962" s="236"/>
      <c r="D962" s="226" t="s">
        <v>155</v>
      </c>
      <c r="E962" s="237" t="s">
        <v>19</v>
      </c>
      <c r="F962" s="238" t="s">
        <v>302</v>
      </c>
      <c r="G962" s="236"/>
      <c r="H962" s="239">
        <v>61.880000000000003</v>
      </c>
      <c r="I962" s="240"/>
      <c r="J962" s="236"/>
      <c r="K962" s="236"/>
      <c r="L962" s="241"/>
      <c r="M962" s="242"/>
      <c r="N962" s="243"/>
      <c r="O962" s="243"/>
      <c r="P962" s="243"/>
      <c r="Q962" s="243"/>
      <c r="R962" s="243"/>
      <c r="S962" s="243"/>
      <c r="T962" s="24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T962" s="245" t="s">
        <v>155</v>
      </c>
      <c r="AU962" s="245" t="s">
        <v>151</v>
      </c>
      <c r="AV962" s="14" t="s">
        <v>151</v>
      </c>
      <c r="AW962" s="14" t="s">
        <v>33</v>
      </c>
      <c r="AX962" s="14" t="s">
        <v>71</v>
      </c>
      <c r="AY962" s="245" t="s">
        <v>143</v>
      </c>
    </row>
    <row r="963" s="15" customFormat="1">
      <c r="A963" s="15"/>
      <c r="B963" s="246"/>
      <c r="C963" s="247"/>
      <c r="D963" s="226" t="s">
        <v>155</v>
      </c>
      <c r="E963" s="248" t="s">
        <v>19</v>
      </c>
      <c r="F963" s="249" t="s">
        <v>171</v>
      </c>
      <c r="G963" s="247"/>
      <c r="H963" s="250">
        <v>471.12400000000002</v>
      </c>
      <c r="I963" s="251"/>
      <c r="J963" s="247"/>
      <c r="K963" s="247"/>
      <c r="L963" s="252"/>
      <c r="M963" s="253"/>
      <c r="N963" s="254"/>
      <c r="O963" s="254"/>
      <c r="P963" s="254"/>
      <c r="Q963" s="254"/>
      <c r="R963" s="254"/>
      <c r="S963" s="254"/>
      <c r="T963" s="25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T963" s="256" t="s">
        <v>155</v>
      </c>
      <c r="AU963" s="256" t="s">
        <v>151</v>
      </c>
      <c r="AV963" s="15" t="s">
        <v>150</v>
      </c>
      <c r="AW963" s="15" t="s">
        <v>33</v>
      </c>
      <c r="AX963" s="15" t="s">
        <v>79</v>
      </c>
      <c r="AY963" s="256" t="s">
        <v>143</v>
      </c>
    </row>
    <row r="964" s="2" customFormat="1" ht="33" customHeight="1">
      <c r="A964" s="40"/>
      <c r="B964" s="41"/>
      <c r="C964" s="206" t="s">
        <v>1402</v>
      </c>
      <c r="D964" s="206" t="s">
        <v>145</v>
      </c>
      <c r="E964" s="207" t="s">
        <v>1403</v>
      </c>
      <c r="F964" s="208" t="s">
        <v>1404</v>
      </c>
      <c r="G964" s="209" t="s">
        <v>148</v>
      </c>
      <c r="H964" s="210">
        <v>471.12400000000002</v>
      </c>
      <c r="I964" s="211"/>
      <c r="J964" s="212">
        <f>ROUND(I964*H964,2)</f>
        <v>0</v>
      </c>
      <c r="K964" s="208" t="s">
        <v>149</v>
      </c>
      <c r="L964" s="46"/>
      <c r="M964" s="213" t="s">
        <v>19</v>
      </c>
      <c r="N964" s="214" t="s">
        <v>43</v>
      </c>
      <c r="O964" s="86"/>
      <c r="P964" s="215">
        <f>O964*H964</f>
        <v>0</v>
      </c>
      <c r="Q964" s="215">
        <v>0.00020120000000000001</v>
      </c>
      <c r="R964" s="215">
        <f>Q964*H964</f>
        <v>0.094790148800000015</v>
      </c>
      <c r="S964" s="215">
        <v>0</v>
      </c>
      <c r="T964" s="216">
        <f>S964*H964</f>
        <v>0</v>
      </c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R964" s="217" t="s">
        <v>253</v>
      </c>
      <c r="AT964" s="217" t="s">
        <v>145</v>
      </c>
      <c r="AU964" s="217" t="s">
        <v>151</v>
      </c>
      <c r="AY964" s="19" t="s">
        <v>143</v>
      </c>
      <c r="BE964" s="218">
        <f>IF(N964="základní",J964,0)</f>
        <v>0</v>
      </c>
      <c r="BF964" s="218">
        <f>IF(N964="snížená",J964,0)</f>
        <v>0</v>
      </c>
      <c r="BG964" s="218">
        <f>IF(N964="zákl. přenesená",J964,0)</f>
        <v>0</v>
      </c>
      <c r="BH964" s="218">
        <f>IF(N964="sníž. přenesená",J964,0)</f>
        <v>0</v>
      </c>
      <c r="BI964" s="218">
        <f>IF(N964="nulová",J964,0)</f>
        <v>0</v>
      </c>
      <c r="BJ964" s="19" t="s">
        <v>151</v>
      </c>
      <c r="BK964" s="218">
        <f>ROUND(I964*H964,2)</f>
        <v>0</v>
      </c>
      <c r="BL964" s="19" t="s">
        <v>253</v>
      </c>
      <c r="BM964" s="217" t="s">
        <v>1405</v>
      </c>
    </row>
    <row r="965" s="2" customFormat="1">
      <c r="A965" s="40"/>
      <c r="B965" s="41"/>
      <c r="C965" s="42"/>
      <c r="D965" s="219" t="s">
        <v>153</v>
      </c>
      <c r="E965" s="42"/>
      <c r="F965" s="220" t="s">
        <v>1406</v>
      </c>
      <c r="G965" s="42"/>
      <c r="H965" s="42"/>
      <c r="I965" s="221"/>
      <c r="J965" s="42"/>
      <c r="K965" s="42"/>
      <c r="L965" s="46"/>
      <c r="M965" s="222"/>
      <c r="N965" s="223"/>
      <c r="O965" s="86"/>
      <c r="P965" s="86"/>
      <c r="Q965" s="86"/>
      <c r="R965" s="86"/>
      <c r="S965" s="86"/>
      <c r="T965" s="87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T965" s="19" t="s">
        <v>153</v>
      </c>
      <c r="AU965" s="19" t="s">
        <v>151</v>
      </c>
    </row>
    <row r="966" s="2" customFormat="1" ht="37.8" customHeight="1">
      <c r="A966" s="40"/>
      <c r="B966" s="41"/>
      <c r="C966" s="206" t="s">
        <v>1407</v>
      </c>
      <c r="D966" s="206" t="s">
        <v>145</v>
      </c>
      <c r="E966" s="207" t="s">
        <v>1408</v>
      </c>
      <c r="F966" s="208" t="s">
        <v>1409</v>
      </c>
      <c r="G966" s="209" t="s">
        <v>148</v>
      </c>
      <c r="H966" s="210">
        <v>438.10500000000002</v>
      </c>
      <c r="I966" s="211"/>
      <c r="J966" s="212">
        <f>ROUND(I966*H966,2)</f>
        <v>0</v>
      </c>
      <c r="K966" s="208" t="s">
        <v>149</v>
      </c>
      <c r="L966" s="46"/>
      <c r="M966" s="213" t="s">
        <v>19</v>
      </c>
      <c r="N966" s="214" t="s">
        <v>43</v>
      </c>
      <c r="O966" s="86"/>
      <c r="P966" s="215">
        <f>O966*H966</f>
        <v>0</v>
      </c>
      <c r="Q966" s="215">
        <v>1.713E-05</v>
      </c>
      <c r="R966" s="215">
        <f>Q966*H966</f>
        <v>0.0075047386500000004</v>
      </c>
      <c r="S966" s="215">
        <v>0</v>
      </c>
      <c r="T966" s="216">
        <f>S966*H966</f>
        <v>0</v>
      </c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R966" s="217" t="s">
        <v>253</v>
      </c>
      <c r="AT966" s="217" t="s">
        <v>145</v>
      </c>
      <c r="AU966" s="217" t="s">
        <v>151</v>
      </c>
      <c r="AY966" s="19" t="s">
        <v>143</v>
      </c>
      <c r="BE966" s="218">
        <f>IF(N966="základní",J966,0)</f>
        <v>0</v>
      </c>
      <c r="BF966" s="218">
        <f>IF(N966="snížená",J966,0)</f>
        <v>0</v>
      </c>
      <c r="BG966" s="218">
        <f>IF(N966="zákl. přenesená",J966,0)</f>
        <v>0</v>
      </c>
      <c r="BH966" s="218">
        <f>IF(N966="sníž. přenesená",J966,0)</f>
        <v>0</v>
      </c>
      <c r="BI966" s="218">
        <f>IF(N966="nulová",J966,0)</f>
        <v>0</v>
      </c>
      <c r="BJ966" s="19" t="s">
        <v>151</v>
      </c>
      <c r="BK966" s="218">
        <f>ROUND(I966*H966,2)</f>
        <v>0</v>
      </c>
      <c r="BL966" s="19" t="s">
        <v>253</v>
      </c>
      <c r="BM966" s="217" t="s">
        <v>1410</v>
      </c>
    </row>
    <row r="967" s="2" customFormat="1">
      <c r="A967" s="40"/>
      <c r="B967" s="41"/>
      <c r="C967" s="42"/>
      <c r="D967" s="219" t="s">
        <v>153</v>
      </c>
      <c r="E967" s="42"/>
      <c r="F967" s="220" t="s">
        <v>1411</v>
      </c>
      <c r="G967" s="42"/>
      <c r="H967" s="42"/>
      <c r="I967" s="221"/>
      <c r="J967" s="42"/>
      <c r="K967" s="42"/>
      <c r="L967" s="46"/>
      <c r="M967" s="222"/>
      <c r="N967" s="223"/>
      <c r="O967" s="86"/>
      <c r="P967" s="86"/>
      <c r="Q967" s="86"/>
      <c r="R967" s="86"/>
      <c r="S967" s="86"/>
      <c r="T967" s="87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T967" s="19" t="s">
        <v>153</v>
      </c>
      <c r="AU967" s="19" t="s">
        <v>151</v>
      </c>
    </row>
    <row r="968" s="13" customFormat="1">
      <c r="A968" s="13"/>
      <c r="B968" s="224"/>
      <c r="C968" s="225"/>
      <c r="D968" s="226" t="s">
        <v>155</v>
      </c>
      <c r="E968" s="227" t="s">
        <v>19</v>
      </c>
      <c r="F968" s="228" t="s">
        <v>1412</v>
      </c>
      <c r="G968" s="225"/>
      <c r="H968" s="227" t="s">
        <v>19</v>
      </c>
      <c r="I968" s="229"/>
      <c r="J968" s="225"/>
      <c r="K968" s="225"/>
      <c r="L968" s="230"/>
      <c r="M968" s="231"/>
      <c r="N968" s="232"/>
      <c r="O968" s="232"/>
      <c r="P968" s="232"/>
      <c r="Q968" s="232"/>
      <c r="R968" s="232"/>
      <c r="S968" s="232"/>
      <c r="T968" s="23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4" t="s">
        <v>155</v>
      </c>
      <c r="AU968" s="234" t="s">
        <v>151</v>
      </c>
      <c r="AV968" s="13" t="s">
        <v>79</v>
      </c>
      <c r="AW968" s="13" t="s">
        <v>33</v>
      </c>
      <c r="AX968" s="13" t="s">
        <v>71</v>
      </c>
      <c r="AY968" s="234" t="s">
        <v>143</v>
      </c>
    </row>
    <row r="969" s="14" customFormat="1">
      <c r="A969" s="14"/>
      <c r="B969" s="235"/>
      <c r="C969" s="236"/>
      <c r="D969" s="226" t="s">
        <v>155</v>
      </c>
      <c r="E969" s="237" t="s">
        <v>19</v>
      </c>
      <c r="F969" s="238" t="s">
        <v>484</v>
      </c>
      <c r="G969" s="236"/>
      <c r="H969" s="239">
        <v>438.10500000000002</v>
      </c>
      <c r="I969" s="240"/>
      <c r="J969" s="236"/>
      <c r="K969" s="236"/>
      <c r="L969" s="241"/>
      <c r="M969" s="242"/>
      <c r="N969" s="243"/>
      <c r="O969" s="243"/>
      <c r="P969" s="243"/>
      <c r="Q969" s="243"/>
      <c r="R969" s="243"/>
      <c r="S969" s="243"/>
      <c r="T969" s="24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45" t="s">
        <v>155</v>
      </c>
      <c r="AU969" s="245" t="s">
        <v>151</v>
      </c>
      <c r="AV969" s="14" t="s">
        <v>151</v>
      </c>
      <c r="AW969" s="14" t="s">
        <v>33</v>
      </c>
      <c r="AX969" s="14" t="s">
        <v>79</v>
      </c>
      <c r="AY969" s="245" t="s">
        <v>143</v>
      </c>
    </row>
    <row r="970" s="2" customFormat="1" ht="24.15" customHeight="1">
      <c r="A970" s="40"/>
      <c r="B970" s="41"/>
      <c r="C970" s="206" t="s">
        <v>1413</v>
      </c>
      <c r="D970" s="206" t="s">
        <v>145</v>
      </c>
      <c r="E970" s="207" t="s">
        <v>1414</v>
      </c>
      <c r="F970" s="208" t="s">
        <v>1415</v>
      </c>
      <c r="G970" s="209" t="s">
        <v>148</v>
      </c>
      <c r="H970" s="210">
        <v>550</v>
      </c>
      <c r="I970" s="211"/>
      <c r="J970" s="212">
        <f>ROUND(I970*H970,2)</f>
        <v>0</v>
      </c>
      <c r="K970" s="208" t="s">
        <v>149</v>
      </c>
      <c r="L970" s="46"/>
      <c r="M970" s="213" t="s">
        <v>19</v>
      </c>
      <c r="N970" s="214" t="s">
        <v>43</v>
      </c>
      <c r="O970" s="86"/>
      <c r="P970" s="215">
        <f>O970*H970</f>
        <v>0</v>
      </c>
      <c r="Q970" s="215">
        <v>6.2500000000000003E-06</v>
      </c>
      <c r="R970" s="215">
        <f>Q970*H970</f>
        <v>0.0034375</v>
      </c>
      <c r="S970" s="215">
        <v>0</v>
      </c>
      <c r="T970" s="216">
        <f>S970*H970</f>
        <v>0</v>
      </c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R970" s="217" t="s">
        <v>253</v>
      </c>
      <c r="AT970" s="217" t="s">
        <v>145</v>
      </c>
      <c r="AU970" s="217" t="s">
        <v>151</v>
      </c>
      <c r="AY970" s="19" t="s">
        <v>143</v>
      </c>
      <c r="BE970" s="218">
        <f>IF(N970="základní",J970,0)</f>
        <v>0</v>
      </c>
      <c r="BF970" s="218">
        <f>IF(N970="snížená",J970,0)</f>
        <v>0</v>
      </c>
      <c r="BG970" s="218">
        <f>IF(N970="zákl. přenesená",J970,0)</f>
        <v>0</v>
      </c>
      <c r="BH970" s="218">
        <f>IF(N970="sníž. přenesená",J970,0)</f>
        <v>0</v>
      </c>
      <c r="BI970" s="218">
        <f>IF(N970="nulová",J970,0)</f>
        <v>0</v>
      </c>
      <c r="BJ970" s="19" t="s">
        <v>151</v>
      </c>
      <c r="BK970" s="218">
        <f>ROUND(I970*H970,2)</f>
        <v>0</v>
      </c>
      <c r="BL970" s="19" t="s">
        <v>253</v>
      </c>
      <c r="BM970" s="217" t="s">
        <v>1416</v>
      </c>
    </row>
    <row r="971" s="2" customFormat="1">
      <c r="A971" s="40"/>
      <c r="B971" s="41"/>
      <c r="C971" s="42"/>
      <c r="D971" s="219" t="s">
        <v>153</v>
      </c>
      <c r="E971" s="42"/>
      <c r="F971" s="220" t="s">
        <v>1417</v>
      </c>
      <c r="G971" s="42"/>
      <c r="H971" s="42"/>
      <c r="I971" s="221"/>
      <c r="J971" s="42"/>
      <c r="K971" s="42"/>
      <c r="L971" s="46"/>
      <c r="M971" s="222"/>
      <c r="N971" s="223"/>
      <c r="O971" s="86"/>
      <c r="P971" s="86"/>
      <c r="Q971" s="86"/>
      <c r="R971" s="86"/>
      <c r="S971" s="86"/>
      <c r="T971" s="87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T971" s="19" t="s">
        <v>153</v>
      </c>
      <c r="AU971" s="19" t="s">
        <v>151</v>
      </c>
    </row>
    <row r="972" s="2" customFormat="1">
      <c r="A972" s="40"/>
      <c r="B972" s="41"/>
      <c r="C972" s="42"/>
      <c r="D972" s="226" t="s">
        <v>213</v>
      </c>
      <c r="E972" s="42"/>
      <c r="F972" s="257" t="s">
        <v>1418</v>
      </c>
      <c r="G972" s="42"/>
      <c r="H972" s="42"/>
      <c r="I972" s="221"/>
      <c r="J972" s="42"/>
      <c r="K972" s="42"/>
      <c r="L972" s="46"/>
      <c r="M972" s="222"/>
      <c r="N972" s="223"/>
      <c r="O972" s="86"/>
      <c r="P972" s="86"/>
      <c r="Q972" s="86"/>
      <c r="R972" s="86"/>
      <c r="S972" s="86"/>
      <c r="T972" s="87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T972" s="19" t="s">
        <v>213</v>
      </c>
      <c r="AU972" s="19" t="s">
        <v>151</v>
      </c>
    </row>
    <row r="973" s="2" customFormat="1" ht="37.8" customHeight="1">
      <c r="A973" s="40"/>
      <c r="B973" s="41"/>
      <c r="C973" s="206" t="s">
        <v>1419</v>
      </c>
      <c r="D973" s="206" t="s">
        <v>145</v>
      </c>
      <c r="E973" s="207" t="s">
        <v>1420</v>
      </c>
      <c r="F973" s="208" t="s">
        <v>1421</v>
      </c>
      <c r="G973" s="209" t="s">
        <v>148</v>
      </c>
      <c r="H973" s="210">
        <v>471.12400000000002</v>
      </c>
      <c r="I973" s="211"/>
      <c r="J973" s="212">
        <f>ROUND(I973*H973,2)</f>
        <v>0</v>
      </c>
      <c r="K973" s="208" t="s">
        <v>149</v>
      </c>
      <c r="L973" s="46"/>
      <c r="M973" s="213" t="s">
        <v>19</v>
      </c>
      <c r="N973" s="214" t="s">
        <v>43</v>
      </c>
      <c r="O973" s="86"/>
      <c r="P973" s="215">
        <f>O973*H973</f>
        <v>0</v>
      </c>
      <c r="Q973" s="215">
        <v>0.00014300000000000001</v>
      </c>
      <c r="R973" s="215">
        <f>Q973*H973</f>
        <v>0.067370732000000003</v>
      </c>
      <c r="S973" s="215">
        <v>0</v>
      </c>
      <c r="T973" s="216">
        <f>S973*H973</f>
        <v>0</v>
      </c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R973" s="217" t="s">
        <v>253</v>
      </c>
      <c r="AT973" s="217" t="s">
        <v>145</v>
      </c>
      <c r="AU973" s="217" t="s">
        <v>151</v>
      </c>
      <c r="AY973" s="19" t="s">
        <v>143</v>
      </c>
      <c r="BE973" s="218">
        <f>IF(N973="základní",J973,0)</f>
        <v>0</v>
      </c>
      <c r="BF973" s="218">
        <f>IF(N973="snížená",J973,0)</f>
        <v>0</v>
      </c>
      <c r="BG973" s="218">
        <f>IF(N973="zákl. přenesená",J973,0)</f>
        <v>0</v>
      </c>
      <c r="BH973" s="218">
        <f>IF(N973="sníž. přenesená",J973,0)</f>
        <v>0</v>
      </c>
      <c r="BI973" s="218">
        <f>IF(N973="nulová",J973,0)</f>
        <v>0</v>
      </c>
      <c r="BJ973" s="19" t="s">
        <v>151</v>
      </c>
      <c r="BK973" s="218">
        <f>ROUND(I973*H973,2)</f>
        <v>0</v>
      </c>
      <c r="BL973" s="19" t="s">
        <v>253</v>
      </c>
      <c r="BM973" s="217" t="s">
        <v>1422</v>
      </c>
    </row>
    <row r="974" s="2" customFormat="1">
      <c r="A974" s="40"/>
      <c r="B974" s="41"/>
      <c r="C974" s="42"/>
      <c r="D974" s="219" t="s">
        <v>153</v>
      </c>
      <c r="E974" s="42"/>
      <c r="F974" s="220" t="s">
        <v>1423</v>
      </c>
      <c r="G974" s="42"/>
      <c r="H974" s="42"/>
      <c r="I974" s="221"/>
      <c r="J974" s="42"/>
      <c r="K974" s="42"/>
      <c r="L974" s="46"/>
      <c r="M974" s="222"/>
      <c r="N974" s="223"/>
      <c r="O974" s="86"/>
      <c r="P974" s="86"/>
      <c r="Q974" s="86"/>
      <c r="R974" s="86"/>
      <c r="S974" s="86"/>
      <c r="T974" s="87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T974" s="19" t="s">
        <v>153</v>
      </c>
      <c r="AU974" s="19" t="s">
        <v>151</v>
      </c>
    </row>
    <row r="975" s="12" customFormat="1" ht="25.92" customHeight="1">
      <c r="A975" s="12"/>
      <c r="B975" s="190"/>
      <c r="C975" s="191"/>
      <c r="D975" s="192" t="s">
        <v>70</v>
      </c>
      <c r="E975" s="193" t="s">
        <v>217</v>
      </c>
      <c r="F975" s="193" t="s">
        <v>1424</v>
      </c>
      <c r="G975" s="191"/>
      <c r="H975" s="191"/>
      <c r="I975" s="194"/>
      <c r="J975" s="195">
        <f>BK975</f>
        <v>0</v>
      </c>
      <c r="K975" s="191"/>
      <c r="L975" s="196"/>
      <c r="M975" s="197"/>
      <c r="N975" s="198"/>
      <c r="O975" s="198"/>
      <c r="P975" s="199">
        <f>P976+P997</f>
        <v>0</v>
      </c>
      <c r="Q975" s="198"/>
      <c r="R975" s="199">
        <f>R976+R997</f>
        <v>0.20072000000000001</v>
      </c>
      <c r="S975" s="198"/>
      <c r="T975" s="200">
        <f>T976+T997</f>
        <v>0</v>
      </c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R975" s="201" t="s">
        <v>163</v>
      </c>
      <c r="AT975" s="202" t="s">
        <v>70</v>
      </c>
      <c r="AU975" s="202" t="s">
        <v>71</v>
      </c>
      <c r="AY975" s="201" t="s">
        <v>143</v>
      </c>
      <c r="BK975" s="203">
        <f>BK976+BK997</f>
        <v>0</v>
      </c>
    </row>
    <row r="976" s="12" customFormat="1" ht="22.8" customHeight="1">
      <c r="A976" s="12"/>
      <c r="B976" s="190"/>
      <c r="C976" s="191"/>
      <c r="D976" s="192" t="s">
        <v>70</v>
      </c>
      <c r="E976" s="204" t="s">
        <v>1425</v>
      </c>
      <c r="F976" s="204" t="s">
        <v>1426</v>
      </c>
      <c r="G976" s="191"/>
      <c r="H976" s="191"/>
      <c r="I976" s="194"/>
      <c r="J976" s="205">
        <f>BK976</f>
        <v>0</v>
      </c>
      <c r="K976" s="191"/>
      <c r="L976" s="196"/>
      <c r="M976" s="197"/>
      <c r="N976" s="198"/>
      <c r="O976" s="198"/>
      <c r="P976" s="199">
        <f>SUM(P977:P996)</f>
        <v>0</v>
      </c>
      <c r="Q976" s="198"/>
      <c r="R976" s="199">
        <f>SUM(R977:R996)</f>
        <v>0.20000000000000001</v>
      </c>
      <c r="S976" s="198"/>
      <c r="T976" s="200">
        <f>SUM(T977:T996)</f>
        <v>0</v>
      </c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R976" s="201" t="s">
        <v>163</v>
      </c>
      <c r="AT976" s="202" t="s">
        <v>70</v>
      </c>
      <c r="AU976" s="202" t="s">
        <v>79</v>
      </c>
      <c r="AY976" s="201" t="s">
        <v>143</v>
      </c>
      <c r="BK976" s="203">
        <f>SUM(BK977:BK996)</f>
        <v>0</v>
      </c>
    </row>
    <row r="977" s="2" customFormat="1" ht="37.8" customHeight="1">
      <c r="A977" s="40"/>
      <c r="B977" s="41"/>
      <c r="C977" s="206" t="s">
        <v>1427</v>
      </c>
      <c r="D977" s="206" t="s">
        <v>145</v>
      </c>
      <c r="E977" s="207" t="s">
        <v>1428</v>
      </c>
      <c r="F977" s="208" t="s">
        <v>1429</v>
      </c>
      <c r="G977" s="209" t="s">
        <v>250</v>
      </c>
      <c r="H977" s="210">
        <v>50</v>
      </c>
      <c r="I977" s="211"/>
      <c r="J977" s="212">
        <f>ROUND(I977*H977,2)</f>
        <v>0</v>
      </c>
      <c r="K977" s="208" t="s">
        <v>149</v>
      </c>
      <c r="L977" s="46"/>
      <c r="M977" s="213" t="s">
        <v>19</v>
      </c>
      <c r="N977" s="214" t="s">
        <v>43</v>
      </c>
      <c r="O977" s="86"/>
      <c r="P977" s="215">
        <f>O977*H977</f>
        <v>0</v>
      </c>
      <c r="Q977" s="215">
        <v>0</v>
      </c>
      <c r="R977" s="215">
        <f>Q977*H977</f>
        <v>0</v>
      </c>
      <c r="S977" s="215">
        <v>0</v>
      </c>
      <c r="T977" s="216">
        <f>S977*H977</f>
        <v>0</v>
      </c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R977" s="217" t="s">
        <v>564</v>
      </c>
      <c r="AT977" s="217" t="s">
        <v>145</v>
      </c>
      <c r="AU977" s="217" t="s">
        <v>151</v>
      </c>
      <c r="AY977" s="19" t="s">
        <v>143</v>
      </c>
      <c r="BE977" s="218">
        <f>IF(N977="základní",J977,0)</f>
        <v>0</v>
      </c>
      <c r="BF977" s="218">
        <f>IF(N977="snížená",J977,0)</f>
        <v>0</v>
      </c>
      <c r="BG977" s="218">
        <f>IF(N977="zákl. přenesená",J977,0)</f>
        <v>0</v>
      </c>
      <c r="BH977" s="218">
        <f>IF(N977="sníž. přenesená",J977,0)</f>
        <v>0</v>
      </c>
      <c r="BI977" s="218">
        <f>IF(N977="nulová",J977,0)</f>
        <v>0</v>
      </c>
      <c r="BJ977" s="19" t="s">
        <v>151</v>
      </c>
      <c r="BK977" s="218">
        <f>ROUND(I977*H977,2)</f>
        <v>0</v>
      </c>
      <c r="BL977" s="19" t="s">
        <v>564</v>
      </c>
      <c r="BM977" s="217" t="s">
        <v>1430</v>
      </c>
    </row>
    <row r="978" s="2" customFormat="1">
      <c r="A978" s="40"/>
      <c r="B978" s="41"/>
      <c r="C978" s="42"/>
      <c r="D978" s="219" t="s">
        <v>153</v>
      </c>
      <c r="E978" s="42"/>
      <c r="F978" s="220" t="s">
        <v>1431</v>
      </c>
      <c r="G978" s="42"/>
      <c r="H978" s="42"/>
      <c r="I978" s="221"/>
      <c r="J978" s="42"/>
      <c r="K978" s="42"/>
      <c r="L978" s="46"/>
      <c r="M978" s="222"/>
      <c r="N978" s="223"/>
      <c r="O978" s="86"/>
      <c r="P978" s="86"/>
      <c r="Q978" s="86"/>
      <c r="R978" s="86"/>
      <c r="S978" s="86"/>
      <c r="T978" s="87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  <c r="AE978" s="40"/>
      <c r="AT978" s="19" t="s">
        <v>153</v>
      </c>
      <c r="AU978" s="19" t="s">
        <v>151</v>
      </c>
    </row>
    <row r="979" s="13" customFormat="1">
      <c r="A979" s="13"/>
      <c r="B979" s="224"/>
      <c r="C979" s="225"/>
      <c r="D979" s="226" t="s">
        <v>155</v>
      </c>
      <c r="E979" s="227" t="s">
        <v>19</v>
      </c>
      <c r="F979" s="228" t="s">
        <v>1432</v>
      </c>
      <c r="G979" s="225"/>
      <c r="H979" s="227" t="s">
        <v>19</v>
      </c>
      <c r="I979" s="229"/>
      <c r="J979" s="225"/>
      <c r="K979" s="225"/>
      <c r="L979" s="230"/>
      <c r="M979" s="231"/>
      <c r="N979" s="232"/>
      <c r="O979" s="232"/>
      <c r="P979" s="232"/>
      <c r="Q979" s="232"/>
      <c r="R979" s="232"/>
      <c r="S979" s="232"/>
      <c r="T979" s="23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34" t="s">
        <v>155</v>
      </c>
      <c r="AU979" s="234" t="s">
        <v>151</v>
      </c>
      <c r="AV979" s="13" t="s">
        <v>79</v>
      </c>
      <c r="AW979" s="13" t="s">
        <v>33</v>
      </c>
      <c r="AX979" s="13" t="s">
        <v>71</v>
      </c>
      <c r="AY979" s="234" t="s">
        <v>143</v>
      </c>
    </row>
    <row r="980" s="14" customFormat="1">
      <c r="A980" s="14"/>
      <c r="B980" s="235"/>
      <c r="C980" s="236"/>
      <c r="D980" s="226" t="s">
        <v>155</v>
      </c>
      <c r="E980" s="237" t="s">
        <v>19</v>
      </c>
      <c r="F980" s="238" t="s">
        <v>477</v>
      </c>
      <c r="G980" s="236"/>
      <c r="H980" s="239">
        <v>50</v>
      </c>
      <c r="I980" s="240"/>
      <c r="J980" s="236"/>
      <c r="K980" s="236"/>
      <c r="L980" s="241"/>
      <c r="M980" s="242"/>
      <c r="N980" s="243"/>
      <c r="O980" s="243"/>
      <c r="P980" s="243"/>
      <c r="Q980" s="243"/>
      <c r="R980" s="243"/>
      <c r="S980" s="243"/>
      <c r="T980" s="24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45" t="s">
        <v>155</v>
      </c>
      <c r="AU980" s="245" t="s">
        <v>151</v>
      </c>
      <c r="AV980" s="14" t="s">
        <v>151</v>
      </c>
      <c r="AW980" s="14" t="s">
        <v>33</v>
      </c>
      <c r="AX980" s="14" t="s">
        <v>79</v>
      </c>
      <c r="AY980" s="245" t="s">
        <v>143</v>
      </c>
    </row>
    <row r="981" s="2" customFormat="1" ht="24.15" customHeight="1">
      <c r="A981" s="40"/>
      <c r="B981" s="41"/>
      <c r="C981" s="258" t="s">
        <v>1433</v>
      </c>
      <c r="D981" s="258" t="s">
        <v>217</v>
      </c>
      <c r="E981" s="259" t="s">
        <v>1434</v>
      </c>
      <c r="F981" s="260" t="s">
        <v>1435</v>
      </c>
      <c r="G981" s="261" t="s">
        <v>250</v>
      </c>
      <c r="H981" s="262">
        <v>50</v>
      </c>
      <c r="I981" s="263"/>
      <c r="J981" s="264">
        <f>ROUND(I981*H981,2)</f>
        <v>0</v>
      </c>
      <c r="K981" s="260" t="s">
        <v>149</v>
      </c>
      <c r="L981" s="265"/>
      <c r="M981" s="266" t="s">
        <v>19</v>
      </c>
      <c r="N981" s="267" t="s">
        <v>43</v>
      </c>
      <c r="O981" s="86"/>
      <c r="P981" s="215">
        <f>O981*H981</f>
        <v>0</v>
      </c>
      <c r="Q981" s="215">
        <v>0.0040000000000000001</v>
      </c>
      <c r="R981" s="215">
        <f>Q981*H981</f>
        <v>0.20000000000000001</v>
      </c>
      <c r="S981" s="215">
        <v>0</v>
      </c>
      <c r="T981" s="216">
        <f>S981*H981</f>
        <v>0</v>
      </c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  <c r="AE981" s="40"/>
      <c r="AR981" s="217" t="s">
        <v>962</v>
      </c>
      <c r="AT981" s="217" t="s">
        <v>217</v>
      </c>
      <c r="AU981" s="217" t="s">
        <v>151</v>
      </c>
      <c r="AY981" s="19" t="s">
        <v>143</v>
      </c>
      <c r="BE981" s="218">
        <f>IF(N981="základní",J981,0)</f>
        <v>0</v>
      </c>
      <c r="BF981" s="218">
        <f>IF(N981="snížená",J981,0)</f>
        <v>0</v>
      </c>
      <c r="BG981" s="218">
        <f>IF(N981="zákl. přenesená",J981,0)</f>
        <v>0</v>
      </c>
      <c r="BH981" s="218">
        <f>IF(N981="sníž. přenesená",J981,0)</f>
        <v>0</v>
      </c>
      <c r="BI981" s="218">
        <f>IF(N981="nulová",J981,0)</f>
        <v>0</v>
      </c>
      <c r="BJ981" s="19" t="s">
        <v>151</v>
      </c>
      <c r="BK981" s="218">
        <f>ROUND(I981*H981,2)</f>
        <v>0</v>
      </c>
      <c r="BL981" s="19" t="s">
        <v>962</v>
      </c>
      <c r="BM981" s="217" t="s">
        <v>1436</v>
      </c>
    </row>
    <row r="982" s="2" customFormat="1" ht="37.8" customHeight="1">
      <c r="A982" s="40"/>
      <c r="B982" s="41"/>
      <c r="C982" s="206" t="s">
        <v>1437</v>
      </c>
      <c r="D982" s="206" t="s">
        <v>145</v>
      </c>
      <c r="E982" s="207" t="s">
        <v>1438</v>
      </c>
      <c r="F982" s="208" t="s">
        <v>1439</v>
      </c>
      <c r="G982" s="209" t="s">
        <v>250</v>
      </c>
      <c r="H982" s="210">
        <v>50</v>
      </c>
      <c r="I982" s="211"/>
      <c r="J982" s="212">
        <f>ROUND(I982*H982,2)</f>
        <v>0</v>
      </c>
      <c r="K982" s="208" t="s">
        <v>738</v>
      </c>
      <c r="L982" s="46"/>
      <c r="M982" s="213" t="s">
        <v>19</v>
      </c>
      <c r="N982" s="214" t="s">
        <v>43</v>
      </c>
      <c r="O982" s="86"/>
      <c r="P982" s="215">
        <f>O982*H982</f>
        <v>0</v>
      </c>
      <c r="Q982" s="215">
        <v>0</v>
      </c>
      <c r="R982" s="215">
        <f>Q982*H982</f>
        <v>0</v>
      </c>
      <c r="S982" s="215">
        <v>0</v>
      </c>
      <c r="T982" s="216">
        <f>S982*H982</f>
        <v>0</v>
      </c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R982" s="217" t="s">
        <v>564</v>
      </c>
      <c r="AT982" s="217" t="s">
        <v>145</v>
      </c>
      <c r="AU982" s="217" t="s">
        <v>151</v>
      </c>
      <c r="AY982" s="19" t="s">
        <v>143</v>
      </c>
      <c r="BE982" s="218">
        <f>IF(N982="základní",J982,0)</f>
        <v>0</v>
      </c>
      <c r="BF982" s="218">
        <f>IF(N982="snížená",J982,0)</f>
        <v>0</v>
      </c>
      <c r="BG982" s="218">
        <f>IF(N982="zákl. přenesená",J982,0)</f>
        <v>0</v>
      </c>
      <c r="BH982" s="218">
        <f>IF(N982="sníž. přenesená",J982,0)</f>
        <v>0</v>
      </c>
      <c r="BI982" s="218">
        <f>IF(N982="nulová",J982,0)</f>
        <v>0</v>
      </c>
      <c r="BJ982" s="19" t="s">
        <v>151</v>
      </c>
      <c r="BK982" s="218">
        <f>ROUND(I982*H982,2)</f>
        <v>0</v>
      </c>
      <c r="BL982" s="19" t="s">
        <v>564</v>
      </c>
      <c r="BM982" s="217" t="s">
        <v>1440</v>
      </c>
    </row>
    <row r="983" s="2" customFormat="1">
      <c r="A983" s="40"/>
      <c r="B983" s="41"/>
      <c r="C983" s="42"/>
      <c r="D983" s="219" t="s">
        <v>153</v>
      </c>
      <c r="E983" s="42"/>
      <c r="F983" s="220" t="s">
        <v>1441</v>
      </c>
      <c r="G983" s="42"/>
      <c r="H983" s="42"/>
      <c r="I983" s="221"/>
      <c r="J983" s="42"/>
      <c r="K983" s="42"/>
      <c r="L983" s="46"/>
      <c r="M983" s="222"/>
      <c r="N983" s="223"/>
      <c r="O983" s="86"/>
      <c r="P983" s="86"/>
      <c r="Q983" s="86"/>
      <c r="R983" s="86"/>
      <c r="S983" s="86"/>
      <c r="T983" s="87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T983" s="19" t="s">
        <v>153</v>
      </c>
      <c r="AU983" s="19" t="s">
        <v>151</v>
      </c>
    </row>
    <row r="984" s="2" customFormat="1" ht="24.15" customHeight="1">
      <c r="A984" s="40"/>
      <c r="B984" s="41"/>
      <c r="C984" s="206" t="s">
        <v>1442</v>
      </c>
      <c r="D984" s="206" t="s">
        <v>145</v>
      </c>
      <c r="E984" s="207" t="s">
        <v>1443</v>
      </c>
      <c r="F984" s="208" t="s">
        <v>1444</v>
      </c>
      <c r="G984" s="209" t="s">
        <v>174</v>
      </c>
      <c r="H984" s="210">
        <v>325</v>
      </c>
      <c r="I984" s="211"/>
      <c r="J984" s="212">
        <f>ROUND(I984*H984,2)</f>
        <v>0</v>
      </c>
      <c r="K984" s="208" t="s">
        <v>149</v>
      </c>
      <c r="L984" s="46"/>
      <c r="M984" s="213" t="s">
        <v>19</v>
      </c>
      <c r="N984" s="214" t="s">
        <v>43</v>
      </c>
      <c r="O984" s="86"/>
      <c r="P984" s="215">
        <f>O984*H984</f>
        <v>0</v>
      </c>
      <c r="Q984" s="215">
        <v>0</v>
      </c>
      <c r="R984" s="215">
        <f>Q984*H984</f>
        <v>0</v>
      </c>
      <c r="S984" s="215">
        <v>0</v>
      </c>
      <c r="T984" s="216">
        <f>S984*H984</f>
        <v>0</v>
      </c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R984" s="217" t="s">
        <v>564</v>
      </c>
      <c r="AT984" s="217" t="s">
        <v>145</v>
      </c>
      <c r="AU984" s="217" t="s">
        <v>151</v>
      </c>
      <c r="AY984" s="19" t="s">
        <v>143</v>
      </c>
      <c r="BE984" s="218">
        <f>IF(N984="základní",J984,0)</f>
        <v>0</v>
      </c>
      <c r="BF984" s="218">
        <f>IF(N984="snížená",J984,0)</f>
        <v>0</v>
      </c>
      <c r="BG984" s="218">
        <f>IF(N984="zákl. přenesená",J984,0)</f>
        <v>0</v>
      </c>
      <c r="BH984" s="218">
        <f>IF(N984="sníž. přenesená",J984,0)</f>
        <v>0</v>
      </c>
      <c r="BI984" s="218">
        <f>IF(N984="nulová",J984,0)</f>
        <v>0</v>
      </c>
      <c r="BJ984" s="19" t="s">
        <v>151</v>
      </c>
      <c r="BK984" s="218">
        <f>ROUND(I984*H984,2)</f>
        <v>0</v>
      </c>
      <c r="BL984" s="19" t="s">
        <v>564</v>
      </c>
      <c r="BM984" s="217" t="s">
        <v>1445</v>
      </c>
    </row>
    <row r="985" s="2" customFormat="1">
      <c r="A985" s="40"/>
      <c r="B985" s="41"/>
      <c r="C985" s="42"/>
      <c r="D985" s="219" t="s">
        <v>153</v>
      </c>
      <c r="E985" s="42"/>
      <c r="F985" s="220" t="s">
        <v>1446</v>
      </c>
      <c r="G985" s="42"/>
      <c r="H985" s="42"/>
      <c r="I985" s="221"/>
      <c r="J985" s="42"/>
      <c r="K985" s="42"/>
      <c r="L985" s="46"/>
      <c r="M985" s="222"/>
      <c r="N985" s="223"/>
      <c r="O985" s="86"/>
      <c r="P985" s="86"/>
      <c r="Q985" s="86"/>
      <c r="R985" s="86"/>
      <c r="S985" s="86"/>
      <c r="T985" s="87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  <c r="AE985" s="40"/>
      <c r="AT985" s="19" t="s">
        <v>153</v>
      </c>
      <c r="AU985" s="19" t="s">
        <v>151</v>
      </c>
    </row>
    <row r="986" s="2" customFormat="1" ht="37.8" customHeight="1">
      <c r="A986" s="40"/>
      <c r="B986" s="41"/>
      <c r="C986" s="206" t="s">
        <v>1447</v>
      </c>
      <c r="D986" s="206" t="s">
        <v>145</v>
      </c>
      <c r="E986" s="207" t="s">
        <v>1448</v>
      </c>
      <c r="F986" s="208" t="s">
        <v>1449</v>
      </c>
      <c r="G986" s="209" t="s">
        <v>250</v>
      </c>
      <c r="H986" s="210">
        <v>25</v>
      </c>
      <c r="I986" s="211"/>
      <c r="J986" s="212">
        <f>ROUND(I986*H986,2)</f>
        <v>0</v>
      </c>
      <c r="K986" s="208" t="s">
        <v>1450</v>
      </c>
      <c r="L986" s="46"/>
      <c r="M986" s="213" t="s">
        <v>19</v>
      </c>
      <c r="N986" s="214" t="s">
        <v>43</v>
      </c>
      <c r="O986" s="86"/>
      <c r="P986" s="215">
        <f>O986*H986</f>
        <v>0</v>
      </c>
      <c r="Q986" s="215">
        <v>0</v>
      </c>
      <c r="R986" s="215">
        <f>Q986*H986</f>
        <v>0</v>
      </c>
      <c r="S986" s="215">
        <v>0</v>
      </c>
      <c r="T986" s="216">
        <f>S986*H986</f>
        <v>0</v>
      </c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R986" s="217" t="s">
        <v>564</v>
      </c>
      <c r="AT986" s="217" t="s">
        <v>145</v>
      </c>
      <c r="AU986" s="217" t="s">
        <v>151</v>
      </c>
      <c r="AY986" s="19" t="s">
        <v>143</v>
      </c>
      <c r="BE986" s="218">
        <f>IF(N986="základní",J986,0)</f>
        <v>0</v>
      </c>
      <c r="BF986" s="218">
        <f>IF(N986="snížená",J986,0)</f>
        <v>0</v>
      </c>
      <c r="BG986" s="218">
        <f>IF(N986="zákl. přenesená",J986,0)</f>
        <v>0</v>
      </c>
      <c r="BH986" s="218">
        <f>IF(N986="sníž. přenesená",J986,0)</f>
        <v>0</v>
      </c>
      <c r="BI986" s="218">
        <f>IF(N986="nulová",J986,0)</f>
        <v>0</v>
      </c>
      <c r="BJ986" s="19" t="s">
        <v>151</v>
      </c>
      <c r="BK986" s="218">
        <f>ROUND(I986*H986,2)</f>
        <v>0</v>
      </c>
      <c r="BL986" s="19" t="s">
        <v>564</v>
      </c>
      <c r="BM986" s="217" t="s">
        <v>1451</v>
      </c>
    </row>
    <row r="987" s="13" customFormat="1">
      <c r="A987" s="13"/>
      <c r="B987" s="224"/>
      <c r="C987" s="225"/>
      <c r="D987" s="226" t="s">
        <v>155</v>
      </c>
      <c r="E987" s="227" t="s">
        <v>19</v>
      </c>
      <c r="F987" s="228" t="s">
        <v>1452</v>
      </c>
      <c r="G987" s="225"/>
      <c r="H987" s="227" t="s">
        <v>19</v>
      </c>
      <c r="I987" s="229"/>
      <c r="J987" s="225"/>
      <c r="K987" s="225"/>
      <c r="L987" s="230"/>
      <c r="M987" s="231"/>
      <c r="N987" s="232"/>
      <c r="O987" s="232"/>
      <c r="P987" s="232"/>
      <c r="Q987" s="232"/>
      <c r="R987" s="232"/>
      <c r="S987" s="232"/>
      <c r="T987" s="23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34" t="s">
        <v>155</v>
      </c>
      <c r="AU987" s="234" t="s">
        <v>151</v>
      </c>
      <c r="AV987" s="13" t="s">
        <v>79</v>
      </c>
      <c r="AW987" s="13" t="s">
        <v>33</v>
      </c>
      <c r="AX987" s="13" t="s">
        <v>71</v>
      </c>
      <c r="AY987" s="234" t="s">
        <v>143</v>
      </c>
    </row>
    <row r="988" s="13" customFormat="1">
      <c r="A988" s="13"/>
      <c r="B988" s="224"/>
      <c r="C988" s="225"/>
      <c r="D988" s="226" t="s">
        <v>155</v>
      </c>
      <c r="E988" s="227" t="s">
        <v>19</v>
      </c>
      <c r="F988" s="228" t="s">
        <v>1453</v>
      </c>
      <c r="G988" s="225"/>
      <c r="H988" s="227" t="s">
        <v>19</v>
      </c>
      <c r="I988" s="229"/>
      <c r="J988" s="225"/>
      <c r="K988" s="225"/>
      <c r="L988" s="230"/>
      <c r="M988" s="231"/>
      <c r="N988" s="232"/>
      <c r="O988" s="232"/>
      <c r="P988" s="232"/>
      <c r="Q988" s="232"/>
      <c r="R988" s="232"/>
      <c r="S988" s="232"/>
      <c r="T988" s="23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34" t="s">
        <v>155</v>
      </c>
      <c r="AU988" s="234" t="s">
        <v>151</v>
      </c>
      <c r="AV988" s="13" t="s">
        <v>79</v>
      </c>
      <c r="AW988" s="13" t="s">
        <v>33</v>
      </c>
      <c r="AX988" s="13" t="s">
        <v>71</v>
      </c>
      <c r="AY988" s="234" t="s">
        <v>143</v>
      </c>
    </row>
    <row r="989" s="14" customFormat="1">
      <c r="A989" s="14"/>
      <c r="B989" s="235"/>
      <c r="C989" s="236"/>
      <c r="D989" s="226" t="s">
        <v>155</v>
      </c>
      <c r="E989" s="237" t="s">
        <v>19</v>
      </c>
      <c r="F989" s="238" t="s">
        <v>312</v>
      </c>
      <c r="G989" s="236"/>
      <c r="H989" s="239">
        <v>25</v>
      </c>
      <c r="I989" s="240"/>
      <c r="J989" s="236"/>
      <c r="K989" s="236"/>
      <c r="L989" s="241"/>
      <c r="M989" s="242"/>
      <c r="N989" s="243"/>
      <c r="O989" s="243"/>
      <c r="P989" s="243"/>
      <c r="Q989" s="243"/>
      <c r="R989" s="243"/>
      <c r="S989" s="243"/>
      <c r="T989" s="24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45" t="s">
        <v>155</v>
      </c>
      <c r="AU989" s="245" t="s">
        <v>151</v>
      </c>
      <c r="AV989" s="14" t="s">
        <v>151</v>
      </c>
      <c r="AW989" s="14" t="s">
        <v>33</v>
      </c>
      <c r="AX989" s="14" t="s">
        <v>79</v>
      </c>
      <c r="AY989" s="245" t="s">
        <v>143</v>
      </c>
    </row>
    <row r="990" s="2" customFormat="1" ht="37.8" customHeight="1">
      <c r="A990" s="40"/>
      <c r="B990" s="41"/>
      <c r="C990" s="206" t="s">
        <v>1454</v>
      </c>
      <c r="D990" s="206" t="s">
        <v>145</v>
      </c>
      <c r="E990" s="207" t="s">
        <v>1455</v>
      </c>
      <c r="F990" s="208" t="s">
        <v>1456</v>
      </c>
      <c r="G990" s="209" t="s">
        <v>250</v>
      </c>
      <c r="H990" s="210">
        <v>25</v>
      </c>
      <c r="I990" s="211"/>
      <c r="J990" s="212">
        <f>ROUND(I990*H990,2)</f>
        <v>0</v>
      </c>
      <c r="K990" s="208" t="s">
        <v>1450</v>
      </c>
      <c r="L990" s="46"/>
      <c r="M990" s="213" t="s">
        <v>19</v>
      </c>
      <c r="N990" s="214" t="s">
        <v>43</v>
      </c>
      <c r="O990" s="86"/>
      <c r="P990" s="215">
        <f>O990*H990</f>
        <v>0</v>
      </c>
      <c r="Q990" s="215">
        <v>0</v>
      </c>
      <c r="R990" s="215">
        <f>Q990*H990</f>
        <v>0</v>
      </c>
      <c r="S990" s="215">
        <v>0</v>
      </c>
      <c r="T990" s="216">
        <f>S990*H990</f>
        <v>0</v>
      </c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R990" s="217" t="s">
        <v>564</v>
      </c>
      <c r="AT990" s="217" t="s">
        <v>145</v>
      </c>
      <c r="AU990" s="217" t="s">
        <v>151</v>
      </c>
      <c r="AY990" s="19" t="s">
        <v>143</v>
      </c>
      <c r="BE990" s="218">
        <f>IF(N990="základní",J990,0)</f>
        <v>0</v>
      </c>
      <c r="BF990" s="218">
        <f>IF(N990="snížená",J990,0)</f>
        <v>0</v>
      </c>
      <c r="BG990" s="218">
        <f>IF(N990="zákl. přenesená",J990,0)</f>
        <v>0</v>
      </c>
      <c r="BH990" s="218">
        <f>IF(N990="sníž. přenesená",J990,0)</f>
        <v>0</v>
      </c>
      <c r="BI990" s="218">
        <f>IF(N990="nulová",J990,0)</f>
        <v>0</v>
      </c>
      <c r="BJ990" s="19" t="s">
        <v>151</v>
      </c>
      <c r="BK990" s="218">
        <f>ROUND(I990*H990,2)</f>
        <v>0</v>
      </c>
      <c r="BL990" s="19" t="s">
        <v>564</v>
      </c>
      <c r="BM990" s="217" t="s">
        <v>1457</v>
      </c>
    </row>
    <row r="991" s="13" customFormat="1">
      <c r="A991" s="13"/>
      <c r="B991" s="224"/>
      <c r="C991" s="225"/>
      <c r="D991" s="226" t="s">
        <v>155</v>
      </c>
      <c r="E991" s="227" t="s">
        <v>19</v>
      </c>
      <c r="F991" s="228" t="s">
        <v>1458</v>
      </c>
      <c r="G991" s="225"/>
      <c r="H991" s="227" t="s">
        <v>19</v>
      </c>
      <c r="I991" s="229"/>
      <c r="J991" s="225"/>
      <c r="K991" s="225"/>
      <c r="L991" s="230"/>
      <c r="M991" s="231"/>
      <c r="N991" s="232"/>
      <c r="O991" s="232"/>
      <c r="P991" s="232"/>
      <c r="Q991" s="232"/>
      <c r="R991" s="232"/>
      <c r="S991" s="232"/>
      <c r="T991" s="23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34" t="s">
        <v>155</v>
      </c>
      <c r="AU991" s="234" t="s">
        <v>151</v>
      </c>
      <c r="AV991" s="13" t="s">
        <v>79</v>
      </c>
      <c r="AW991" s="13" t="s">
        <v>33</v>
      </c>
      <c r="AX991" s="13" t="s">
        <v>71</v>
      </c>
      <c r="AY991" s="234" t="s">
        <v>143</v>
      </c>
    </row>
    <row r="992" s="13" customFormat="1">
      <c r="A992" s="13"/>
      <c r="B992" s="224"/>
      <c r="C992" s="225"/>
      <c r="D992" s="226" t="s">
        <v>155</v>
      </c>
      <c r="E992" s="227" t="s">
        <v>19</v>
      </c>
      <c r="F992" s="228" t="s">
        <v>1453</v>
      </c>
      <c r="G992" s="225"/>
      <c r="H992" s="227" t="s">
        <v>19</v>
      </c>
      <c r="I992" s="229"/>
      <c r="J992" s="225"/>
      <c r="K992" s="225"/>
      <c r="L992" s="230"/>
      <c r="M992" s="231"/>
      <c r="N992" s="232"/>
      <c r="O992" s="232"/>
      <c r="P992" s="232"/>
      <c r="Q992" s="232"/>
      <c r="R992" s="232"/>
      <c r="S992" s="232"/>
      <c r="T992" s="23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34" t="s">
        <v>155</v>
      </c>
      <c r="AU992" s="234" t="s">
        <v>151</v>
      </c>
      <c r="AV992" s="13" t="s">
        <v>79</v>
      </c>
      <c r="AW992" s="13" t="s">
        <v>33</v>
      </c>
      <c r="AX992" s="13" t="s">
        <v>71</v>
      </c>
      <c r="AY992" s="234" t="s">
        <v>143</v>
      </c>
    </row>
    <row r="993" s="14" customFormat="1">
      <c r="A993" s="14"/>
      <c r="B993" s="235"/>
      <c r="C993" s="236"/>
      <c r="D993" s="226" t="s">
        <v>155</v>
      </c>
      <c r="E993" s="237" t="s">
        <v>19</v>
      </c>
      <c r="F993" s="238" t="s">
        <v>312</v>
      </c>
      <c r="G993" s="236"/>
      <c r="H993" s="239">
        <v>25</v>
      </c>
      <c r="I993" s="240"/>
      <c r="J993" s="236"/>
      <c r="K993" s="236"/>
      <c r="L993" s="241"/>
      <c r="M993" s="242"/>
      <c r="N993" s="243"/>
      <c r="O993" s="243"/>
      <c r="P993" s="243"/>
      <c r="Q993" s="243"/>
      <c r="R993" s="243"/>
      <c r="S993" s="243"/>
      <c r="T993" s="24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45" t="s">
        <v>155</v>
      </c>
      <c r="AU993" s="245" t="s">
        <v>151</v>
      </c>
      <c r="AV993" s="14" t="s">
        <v>151</v>
      </c>
      <c r="AW993" s="14" t="s">
        <v>33</v>
      </c>
      <c r="AX993" s="14" t="s">
        <v>79</v>
      </c>
      <c r="AY993" s="245" t="s">
        <v>143</v>
      </c>
    </row>
    <row r="994" s="2" customFormat="1" ht="37.8" customHeight="1">
      <c r="A994" s="40"/>
      <c r="B994" s="41"/>
      <c r="C994" s="206" t="s">
        <v>1459</v>
      </c>
      <c r="D994" s="206" t="s">
        <v>145</v>
      </c>
      <c r="E994" s="207" t="s">
        <v>1460</v>
      </c>
      <c r="F994" s="208" t="s">
        <v>1461</v>
      </c>
      <c r="G994" s="209" t="s">
        <v>250</v>
      </c>
      <c r="H994" s="210">
        <v>40</v>
      </c>
      <c r="I994" s="211"/>
      <c r="J994" s="212">
        <f>ROUND(I994*H994,2)</f>
        <v>0</v>
      </c>
      <c r="K994" s="208" t="s">
        <v>439</v>
      </c>
      <c r="L994" s="46"/>
      <c r="M994" s="213" t="s">
        <v>19</v>
      </c>
      <c r="N994" s="214" t="s">
        <v>43</v>
      </c>
      <c r="O994" s="86"/>
      <c r="P994" s="215">
        <f>O994*H994</f>
        <v>0</v>
      </c>
      <c r="Q994" s="215">
        <v>0</v>
      </c>
      <c r="R994" s="215">
        <f>Q994*H994</f>
        <v>0</v>
      </c>
      <c r="S994" s="215">
        <v>0</v>
      </c>
      <c r="T994" s="216">
        <f>S994*H994</f>
        <v>0</v>
      </c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R994" s="217" t="s">
        <v>564</v>
      </c>
      <c r="AT994" s="217" t="s">
        <v>145</v>
      </c>
      <c r="AU994" s="217" t="s">
        <v>151</v>
      </c>
      <c r="AY994" s="19" t="s">
        <v>143</v>
      </c>
      <c r="BE994" s="218">
        <f>IF(N994="základní",J994,0)</f>
        <v>0</v>
      </c>
      <c r="BF994" s="218">
        <f>IF(N994="snížená",J994,0)</f>
        <v>0</v>
      </c>
      <c r="BG994" s="218">
        <f>IF(N994="zákl. přenesená",J994,0)</f>
        <v>0</v>
      </c>
      <c r="BH994" s="218">
        <f>IF(N994="sníž. přenesená",J994,0)</f>
        <v>0</v>
      </c>
      <c r="BI994" s="218">
        <f>IF(N994="nulová",J994,0)</f>
        <v>0</v>
      </c>
      <c r="BJ994" s="19" t="s">
        <v>151</v>
      </c>
      <c r="BK994" s="218">
        <f>ROUND(I994*H994,2)</f>
        <v>0</v>
      </c>
      <c r="BL994" s="19" t="s">
        <v>564</v>
      </c>
      <c r="BM994" s="217" t="s">
        <v>1462</v>
      </c>
    </row>
    <row r="995" s="2" customFormat="1" ht="16.5" customHeight="1">
      <c r="A995" s="40"/>
      <c r="B995" s="41"/>
      <c r="C995" s="258" t="s">
        <v>1463</v>
      </c>
      <c r="D995" s="258" t="s">
        <v>217</v>
      </c>
      <c r="E995" s="259" t="s">
        <v>1464</v>
      </c>
      <c r="F995" s="260" t="s">
        <v>1465</v>
      </c>
      <c r="G995" s="261" t="s">
        <v>250</v>
      </c>
      <c r="H995" s="262">
        <v>1</v>
      </c>
      <c r="I995" s="263"/>
      <c r="J995" s="264">
        <f>ROUND(I995*H995,2)</f>
        <v>0</v>
      </c>
      <c r="K995" s="260" t="s">
        <v>439</v>
      </c>
      <c r="L995" s="265"/>
      <c r="M995" s="266" t="s">
        <v>19</v>
      </c>
      <c r="N995" s="267" t="s">
        <v>43</v>
      </c>
      <c r="O995" s="86"/>
      <c r="P995" s="215">
        <f>O995*H995</f>
        <v>0</v>
      </c>
      <c r="Q995" s="215">
        <v>0</v>
      </c>
      <c r="R995" s="215">
        <f>Q995*H995</f>
        <v>0</v>
      </c>
      <c r="S995" s="215">
        <v>0</v>
      </c>
      <c r="T995" s="216">
        <f>S995*H995</f>
        <v>0</v>
      </c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R995" s="217" t="s">
        <v>1466</v>
      </c>
      <c r="AT995" s="217" t="s">
        <v>217</v>
      </c>
      <c r="AU995" s="217" t="s">
        <v>151</v>
      </c>
      <c r="AY995" s="19" t="s">
        <v>143</v>
      </c>
      <c r="BE995" s="218">
        <f>IF(N995="základní",J995,0)</f>
        <v>0</v>
      </c>
      <c r="BF995" s="218">
        <f>IF(N995="snížená",J995,0)</f>
        <v>0</v>
      </c>
      <c r="BG995" s="218">
        <f>IF(N995="zákl. přenesená",J995,0)</f>
        <v>0</v>
      </c>
      <c r="BH995" s="218">
        <f>IF(N995="sníž. přenesená",J995,0)</f>
        <v>0</v>
      </c>
      <c r="BI995" s="218">
        <f>IF(N995="nulová",J995,0)</f>
        <v>0</v>
      </c>
      <c r="BJ995" s="19" t="s">
        <v>151</v>
      </c>
      <c r="BK995" s="218">
        <f>ROUND(I995*H995,2)</f>
        <v>0</v>
      </c>
      <c r="BL995" s="19" t="s">
        <v>564</v>
      </c>
      <c r="BM995" s="217" t="s">
        <v>1467</v>
      </c>
    </row>
    <row r="996" s="2" customFormat="1" ht="37.8" customHeight="1">
      <c r="A996" s="40"/>
      <c r="B996" s="41"/>
      <c r="C996" s="206" t="s">
        <v>1468</v>
      </c>
      <c r="D996" s="206" t="s">
        <v>145</v>
      </c>
      <c r="E996" s="207" t="s">
        <v>1469</v>
      </c>
      <c r="F996" s="208" t="s">
        <v>1470</v>
      </c>
      <c r="G996" s="209" t="s">
        <v>250</v>
      </c>
      <c r="H996" s="210">
        <v>40</v>
      </c>
      <c r="I996" s="211"/>
      <c r="J996" s="212">
        <f>ROUND(I996*H996,2)</f>
        <v>0</v>
      </c>
      <c r="K996" s="208" t="s">
        <v>1450</v>
      </c>
      <c r="L996" s="46"/>
      <c r="M996" s="213" t="s">
        <v>19</v>
      </c>
      <c r="N996" s="214" t="s">
        <v>43</v>
      </c>
      <c r="O996" s="86"/>
      <c r="P996" s="215">
        <f>O996*H996</f>
        <v>0</v>
      </c>
      <c r="Q996" s="215">
        <v>0</v>
      </c>
      <c r="R996" s="215">
        <f>Q996*H996</f>
        <v>0</v>
      </c>
      <c r="S996" s="215">
        <v>0</v>
      </c>
      <c r="T996" s="216">
        <f>S996*H996</f>
        <v>0</v>
      </c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R996" s="217" t="s">
        <v>564</v>
      </c>
      <c r="AT996" s="217" t="s">
        <v>145</v>
      </c>
      <c r="AU996" s="217" t="s">
        <v>151</v>
      </c>
      <c r="AY996" s="19" t="s">
        <v>143</v>
      </c>
      <c r="BE996" s="218">
        <f>IF(N996="základní",J996,0)</f>
        <v>0</v>
      </c>
      <c r="BF996" s="218">
        <f>IF(N996="snížená",J996,0)</f>
        <v>0</v>
      </c>
      <c r="BG996" s="218">
        <f>IF(N996="zákl. přenesená",J996,0)</f>
        <v>0</v>
      </c>
      <c r="BH996" s="218">
        <f>IF(N996="sníž. přenesená",J996,0)</f>
        <v>0</v>
      </c>
      <c r="BI996" s="218">
        <f>IF(N996="nulová",J996,0)</f>
        <v>0</v>
      </c>
      <c r="BJ996" s="19" t="s">
        <v>151</v>
      </c>
      <c r="BK996" s="218">
        <f>ROUND(I996*H996,2)</f>
        <v>0</v>
      </c>
      <c r="BL996" s="19" t="s">
        <v>564</v>
      </c>
      <c r="BM996" s="217" t="s">
        <v>1471</v>
      </c>
    </row>
    <row r="997" s="12" customFormat="1" ht="22.8" customHeight="1">
      <c r="A997" s="12"/>
      <c r="B997" s="190"/>
      <c r="C997" s="191"/>
      <c r="D997" s="192" t="s">
        <v>70</v>
      </c>
      <c r="E997" s="204" t="s">
        <v>1472</v>
      </c>
      <c r="F997" s="204" t="s">
        <v>1473</v>
      </c>
      <c r="G997" s="191"/>
      <c r="H997" s="191"/>
      <c r="I997" s="194"/>
      <c r="J997" s="205">
        <f>BK997</f>
        <v>0</v>
      </c>
      <c r="K997" s="191"/>
      <c r="L997" s="196"/>
      <c r="M997" s="197"/>
      <c r="N997" s="198"/>
      <c r="O997" s="198"/>
      <c r="P997" s="199">
        <f>SUM(P998:P1005)</f>
        <v>0</v>
      </c>
      <c r="Q997" s="198"/>
      <c r="R997" s="199">
        <f>SUM(R998:R1005)</f>
        <v>0.00072000000000000005</v>
      </c>
      <c r="S997" s="198"/>
      <c r="T997" s="200">
        <f>SUM(T998:T1005)</f>
        <v>0</v>
      </c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R997" s="201" t="s">
        <v>163</v>
      </c>
      <c r="AT997" s="202" t="s">
        <v>70</v>
      </c>
      <c r="AU997" s="202" t="s">
        <v>79</v>
      </c>
      <c r="AY997" s="201" t="s">
        <v>143</v>
      </c>
      <c r="BK997" s="203">
        <f>SUM(BK998:BK1005)</f>
        <v>0</v>
      </c>
    </row>
    <row r="998" s="2" customFormat="1" ht="24.15" customHeight="1">
      <c r="A998" s="40"/>
      <c r="B998" s="41"/>
      <c r="C998" s="206" t="s">
        <v>1474</v>
      </c>
      <c r="D998" s="206" t="s">
        <v>145</v>
      </c>
      <c r="E998" s="207" t="s">
        <v>1475</v>
      </c>
      <c r="F998" s="208" t="s">
        <v>1476</v>
      </c>
      <c r="G998" s="209" t="s">
        <v>1221</v>
      </c>
      <c r="H998" s="210">
        <v>10</v>
      </c>
      <c r="I998" s="211"/>
      <c r="J998" s="212">
        <f>ROUND(I998*H998,2)</f>
        <v>0</v>
      </c>
      <c r="K998" s="208" t="s">
        <v>149</v>
      </c>
      <c r="L998" s="46"/>
      <c r="M998" s="213" t="s">
        <v>19</v>
      </c>
      <c r="N998" s="214" t="s">
        <v>43</v>
      </c>
      <c r="O998" s="86"/>
      <c r="P998" s="215">
        <f>O998*H998</f>
        <v>0</v>
      </c>
      <c r="Q998" s="215">
        <v>6.0000000000000002E-05</v>
      </c>
      <c r="R998" s="215">
        <f>Q998*H998</f>
        <v>0.00060000000000000006</v>
      </c>
      <c r="S998" s="215">
        <v>0</v>
      </c>
      <c r="T998" s="216">
        <f>S998*H998</f>
        <v>0</v>
      </c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R998" s="217" t="s">
        <v>564</v>
      </c>
      <c r="AT998" s="217" t="s">
        <v>145</v>
      </c>
      <c r="AU998" s="217" t="s">
        <v>151</v>
      </c>
      <c r="AY998" s="19" t="s">
        <v>143</v>
      </c>
      <c r="BE998" s="218">
        <f>IF(N998="základní",J998,0)</f>
        <v>0</v>
      </c>
      <c r="BF998" s="218">
        <f>IF(N998="snížená",J998,0)</f>
        <v>0</v>
      </c>
      <c r="BG998" s="218">
        <f>IF(N998="zákl. přenesená",J998,0)</f>
        <v>0</v>
      </c>
      <c r="BH998" s="218">
        <f>IF(N998="sníž. přenesená",J998,0)</f>
        <v>0</v>
      </c>
      <c r="BI998" s="218">
        <f>IF(N998="nulová",J998,0)</f>
        <v>0</v>
      </c>
      <c r="BJ998" s="19" t="s">
        <v>151</v>
      </c>
      <c r="BK998" s="218">
        <f>ROUND(I998*H998,2)</f>
        <v>0</v>
      </c>
      <c r="BL998" s="19" t="s">
        <v>564</v>
      </c>
      <c r="BM998" s="217" t="s">
        <v>1477</v>
      </c>
    </row>
    <row r="999" s="2" customFormat="1">
      <c r="A999" s="40"/>
      <c r="B999" s="41"/>
      <c r="C999" s="42"/>
      <c r="D999" s="219" t="s">
        <v>153</v>
      </c>
      <c r="E999" s="42"/>
      <c r="F999" s="220" t="s">
        <v>1478</v>
      </c>
      <c r="G999" s="42"/>
      <c r="H999" s="42"/>
      <c r="I999" s="221"/>
      <c r="J999" s="42"/>
      <c r="K999" s="42"/>
      <c r="L999" s="46"/>
      <c r="M999" s="222"/>
      <c r="N999" s="223"/>
      <c r="O999" s="86"/>
      <c r="P999" s="86"/>
      <c r="Q999" s="86"/>
      <c r="R999" s="86"/>
      <c r="S999" s="86"/>
      <c r="T999" s="87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T999" s="19" t="s">
        <v>153</v>
      </c>
      <c r="AU999" s="19" t="s">
        <v>151</v>
      </c>
    </row>
    <row r="1000" s="13" customFormat="1">
      <c r="A1000" s="13"/>
      <c r="B1000" s="224"/>
      <c r="C1000" s="225"/>
      <c r="D1000" s="226" t="s">
        <v>155</v>
      </c>
      <c r="E1000" s="227" t="s">
        <v>19</v>
      </c>
      <c r="F1000" s="228" t="s">
        <v>1479</v>
      </c>
      <c r="G1000" s="225"/>
      <c r="H1000" s="227" t="s">
        <v>19</v>
      </c>
      <c r="I1000" s="229"/>
      <c r="J1000" s="225"/>
      <c r="K1000" s="225"/>
      <c r="L1000" s="230"/>
      <c r="M1000" s="231"/>
      <c r="N1000" s="232"/>
      <c r="O1000" s="232"/>
      <c r="P1000" s="232"/>
      <c r="Q1000" s="232"/>
      <c r="R1000" s="232"/>
      <c r="S1000" s="232"/>
      <c r="T1000" s="23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T1000" s="234" t="s">
        <v>155</v>
      </c>
      <c r="AU1000" s="234" t="s">
        <v>151</v>
      </c>
      <c r="AV1000" s="13" t="s">
        <v>79</v>
      </c>
      <c r="AW1000" s="13" t="s">
        <v>33</v>
      </c>
      <c r="AX1000" s="13" t="s">
        <v>71</v>
      </c>
      <c r="AY1000" s="234" t="s">
        <v>143</v>
      </c>
    </row>
    <row r="1001" s="14" customFormat="1">
      <c r="A1001" s="14"/>
      <c r="B1001" s="235"/>
      <c r="C1001" s="236"/>
      <c r="D1001" s="226" t="s">
        <v>155</v>
      </c>
      <c r="E1001" s="237" t="s">
        <v>19</v>
      </c>
      <c r="F1001" s="238" t="s">
        <v>208</v>
      </c>
      <c r="G1001" s="236"/>
      <c r="H1001" s="239">
        <v>10</v>
      </c>
      <c r="I1001" s="240"/>
      <c r="J1001" s="236"/>
      <c r="K1001" s="236"/>
      <c r="L1001" s="241"/>
      <c r="M1001" s="242"/>
      <c r="N1001" s="243"/>
      <c r="O1001" s="243"/>
      <c r="P1001" s="243"/>
      <c r="Q1001" s="243"/>
      <c r="R1001" s="243"/>
      <c r="S1001" s="243"/>
      <c r="T1001" s="24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45" t="s">
        <v>155</v>
      </c>
      <c r="AU1001" s="245" t="s">
        <v>151</v>
      </c>
      <c r="AV1001" s="14" t="s">
        <v>151</v>
      </c>
      <c r="AW1001" s="14" t="s">
        <v>33</v>
      </c>
      <c r="AX1001" s="14" t="s">
        <v>79</v>
      </c>
      <c r="AY1001" s="245" t="s">
        <v>143</v>
      </c>
    </row>
    <row r="1002" s="2" customFormat="1" ht="24.15" customHeight="1">
      <c r="A1002" s="40"/>
      <c r="B1002" s="41"/>
      <c r="C1002" s="206" t="s">
        <v>1480</v>
      </c>
      <c r="D1002" s="206" t="s">
        <v>145</v>
      </c>
      <c r="E1002" s="207" t="s">
        <v>1481</v>
      </c>
      <c r="F1002" s="208" t="s">
        <v>1482</v>
      </c>
      <c r="G1002" s="209" t="s">
        <v>250</v>
      </c>
      <c r="H1002" s="210">
        <v>1</v>
      </c>
      <c r="I1002" s="211"/>
      <c r="J1002" s="212">
        <f>ROUND(I1002*H1002,2)</f>
        <v>0</v>
      </c>
      <c r="K1002" s="208" t="s">
        <v>149</v>
      </c>
      <c r="L1002" s="46"/>
      <c r="M1002" s="213" t="s">
        <v>19</v>
      </c>
      <c r="N1002" s="214" t="s">
        <v>43</v>
      </c>
      <c r="O1002" s="86"/>
      <c r="P1002" s="215">
        <f>O1002*H1002</f>
        <v>0</v>
      </c>
      <c r="Q1002" s="215">
        <v>0.00012</v>
      </c>
      <c r="R1002" s="215">
        <f>Q1002*H1002</f>
        <v>0.00012</v>
      </c>
      <c r="S1002" s="215">
        <v>0</v>
      </c>
      <c r="T1002" s="216">
        <f>S1002*H1002</f>
        <v>0</v>
      </c>
      <c r="U1002" s="40"/>
      <c r="V1002" s="40"/>
      <c r="W1002" s="40"/>
      <c r="X1002" s="40"/>
      <c r="Y1002" s="40"/>
      <c r="Z1002" s="40"/>
      <c r="AA1002" s="40"/>
      <c r="AB1002" s="40"/>
      <c r="AC1002" s="40"/>
      <c r="AD1002" s="40"/>
      <c r="AE1002" s="40"/>
      <c r="AR1002" s="217" t="s">
        <v>564</v>
      </c>
      <c r="AT1002" s="217" t="s">
        <v>145</v>
      </c>
      <c r="AU1002" s="217" t="s">
        <v>151</v>
      </c>
      <c r="AY1002" s="19" t="s">
        <v>143</v>
      </c>
      <c r="BE1002" s="218">
        <f>IF(N1002="základní",J1002,0)</f>
        <v>0</v>
      </c>
      <c r="BF1002" s="218">
        <f>IF(N1002="snížená",J1002,0)</f>
        <v>0</v>
      </c>
      <c r="BG1002" s="218">
        <f>IF(N1002="zákl. přenesená",J1002,0)</f>
        <v>0</v>
      </c>
      <c r="BH1002" s="218">
        <f>IF(N1002="sníž. přenesená",J1002,0)</f>
        <v>0</v>
      </c>
      <c r="BI1002" s="218">
        <f>IF(N1002="nulová",J1002,0)</f>
        <v>0</v>
      </c>
      <c r="BJ1002" s="19" t="s">
        <v>151</v>
      </c>
      <c r="BK1002" s="218">
        <f>ROUND(I1002*H1002,2)</f>
        <v>0</v>
      </c>
      <c r="BL1002" s="19" t="s">
        <v>564</v>
      </c>
      <c r="BM1002" s="217" t="s">
        <v>1483</v>
      </c>
    </row>
    <row r="1003" s="2" customFormat="1">
      <c r="A1003" s="40"/>
      <c r="B1003" s="41"/>
      <c r="C1003" s="42"/>
      <c r="D1003" s="219" t="s">
        <v>153</v>
      </c>
      <c r="E1003" s="42"/>
      <c r="F1003" s="220" t="s">
        <v>1484</v>
      </c>
      <c r="G1003" s="42"/>
      <c r="H1003" s="42"/>
      <c r="I1003" s="221"/>
      <c r="J1003" s="42"/>
      <c r="K1003" s="42"/>
      <c r="L1003" s="46"/>
      <c r="M1003" s="222"/>
      <c r="N1003" s="223"/>
      <c r="O1003" s="86"/>
      <c r="P1003" s="86"/>
      <c r="Q1003" s="86"/>
      <c r="R1003" s="86"/>
      <c r="S1003" s="86"/>
      <c r="T1003" s="87"/>
      <c r="U1003" s="40"/>
      <c r="V1003" s="40"/>
      <c r="W1003" s="40"/>
      <c r="X1003" s="40"/>
      <c r="Y1003" s="40"/>
      <c r="Z1003" s="40"/>
      <c r="AA1003" s="40"/>
      <c r="AB1003" s="40"/>
      <c r="AC1003" s="40"/>
      <c r="AD1003" s="40"/>
      <c r="AE1003" s="40"/>
      <c r="AT1003" s="19" t="s">
        <v>153</v>
      </c>
      <c r="AU1003" s="19" t="s">
        <v>151</v>
      </c>
    </row>
    <row r="1004" s="13" customFormat="1">
      <c r="A1004" s="13"/>
      <c r="B1004" s="224"/>
      <c r="C1004" s="225"/>
      <c r="D1004" s="226" t="s">
        <v>155</v>
      </c>
      <c r="E1004" s="227" t="s">
        <v>19</v>
      </c>
      <c r="F1004" s="228" t="s">
        <v>1485</v>
      </c>
      <c r="G1004" s="225"/>
      <c r="H1004" s="227" t="s">
        <v>19</v>
      </c>
      <c r="I1004" s="229"/>
      <c r="J1004" s="225"/>
      <c r="K1004" s="225"/>
      <c r="L1004" s="230"/>
      <c r="M1004" s="231"/>
      <c r="N1004" s="232"/>
      <c r="O1004" s="232"/>
      <c r="P1004" s="232"/>
      <c r="Q1004" s="232"/>
      <c r="R1004" s="232"/>
      <c r="S1004" s="232"/>
      <c r="T1004" s="23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34" t="s">
        <v>155</v>
      </c>
      <c r="AU1004" s="234" t="s">
        <v>151</v>
      </c>
      <c r="AV1004" s="13" t="s">
        <v>79</v>
      </c>
      <c r="AW1004" s="13" t="s">
        <v>33</v>
      </c>
      <c r="AX1004" s="13" t="s">
        <v>71</v>
      </c>
      <c r="AY1004" s="234" t="s">
        <v>143</v>
      </c>
    </row>
    <row r="1005" s="14" customFormat="1">
      <c r="A1005" s="14"/>
      <c r="B1005" s="235"/>
      <c r="C1005" s="236"/>
      <c r="D1005" s="226" t="s">
        <v>155</v>
      </c>
      <c r="E1005" s="237" t="s">
        <v>19</v>
      </c>
      <c r="F1005" s="238" t="s">
        <v>79</v>
      </c>
      <c r="G1005" s="236"/>
      <c r="H1005" s="239">
        <v>1</v>
      </c>
      <c r="I1005" s="240"/>
      <c r="J1005" s="236"/>
      <c r="K1005" s="236"/>
      <c r="L1005" s="241"/>
      <c r="M1005" s="279"/>
      <c r="N1005" s="280"/>
      <c r="O1005" s="280"/>
      <c r="P1005" s="280"/>
      <c r="Q1005" s="280"/>
      <c r="R1005" s="280"/>
      <c r="S1005" s="280"/>
      <c r="T1005" s="281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45" t="s">
        <v>155</v>
      </c>
      <c r="AU1005" s="245" t="s">
        <v>151</v>
      </c>
      <c r="AV1005" s="14" t="s">
        <v>151</v>
      </c>
      <c r="AW1005" s="14" t="s">
        <v>33</v>
      </c>
      <c r="AX1005" s="14" t="s">
        <v>79</v>
      </c>
      <c r="AY1005" s="245" t="s">
        <v>143</v>
      </c>
    </row>
    <row r="1006" s="2" customFormat="1" ht="6.96" customHeight="1">
      <c r="A1006" s="40"/>
      <c r="B1006" s="61"/>
      <c r="C1006" s="62"/>
      <c r="D1006" s="62"/>
      <c r="E1006" s="62"/>
      <c r="F1006" s="62"/>
      <c r="G1006" s="62"/>
      <c r="H1006" s="62"/>
      <c r="I1006" s="62"/>
      <c r="J1006" s="62"/>
      <c r="K1006" s="62"/>
      <c r="L1006" s="46"/>
      <c r="M1006" s="40"/>
      <c r="O1006" s="40"/>
      <c r="P1006" s="40"/>
      <c r="Q1006" s="40"/>
      <c r="R1006" s="40"/>
      <c r="S1006" s="40"/>
      <c r="T1006" s="40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</row>
  </sheetData>
  <sheetProtection sheet="1" autoFilter="0" formatColumns="0" formatRows="0" objects="1" scenarios="1" spinCount="100000" saltValue="OgkwSiLbcX8gDRA/RLDVZpPPu2kuxkRyGF3mC/FKAs+8W9LOP+dVkYK2lL72UQuoEs7r7LnXuHIqrlfkM/OgmA==" hashValue="Delve9esq9OhzvSyqz4a4VmNevEaJLt9C3L/Lic/M6+/g0nzks9GWSLvRfQ54EpWXEwckARm2Pb+USuNDMwbqg==" algorithmName="SHA-512" password="CC35"/>
  <autoFilter ref="C103:K1005"/>
  <mergeCells count="9">
    <mergeCell ref="E7:H7"/>
    <mergeCell ref="E9:H9"/>
    <mergeCell ref="E18:H18"/>
    <mergeCell ref="E27:H27"/>
    <mergeCell ref="E48:H48"/>
    <mergeCell ref="E50:H50"/>
    <mergeCell ref="E94:H94"/>
    <mergeCell ref="E96:H96"/>
    <mergeCell ref="L2:V2"/>
  </mergeCells>
  <hyperlinks>
    <hyperlink ref="F108" r:id="rId1" display="https://podminky.urs.cz/item/CS_URS_2022_01/113106121"/>
    <hyperlink ref="F112" r:id="rId2" display="https://podminky.urs.cz/item/CS_URS_2022_01/113107112"/>
    <hyperlink ref="F116" r:id="rId3" display="https://podminky.urs.cz/item/CS_URS_2022_01/113107341"/>
    <hyperlink ref="F122" r:id="rId4" display="https://podminky.urs.cz/item/CS_URS_2022_01/119003227"/>
    <hyperlink ref="F124" r:id="rId5" display="https://podminky.urs.cz/item/CS_URS_2022_01/119003228"/>
    <hyperlink ref="F126" r:id="rId6" display="https://podminky.urs.cz/item/CS_URS_2022_01/121112003"/>
    <hyperlink ref="F129" r:id="rId7" display="https://podminky.urs.cz/item/CS_URS_2022_01/132212331"/>
    <hyperlink ref="F133" r:id="rId8" display="https://podminky.urs.cz/item/CS_URS_2022_01/162211311"/>
    <hyperlink ref="F135" r:id="rId9" display="https://podminky.urs.cz/item/CS_URS_2022_01/174101101"/>
    <hyperlink ref="F139" r:id="rId10" display="https://podminky.urs.cz/item/CS_URS_2022_01/175111101"/>
    <hyperlink ref="F147" r:id="rId11" display="https://podminky.urs.cz/item/CS_URS_2022_01/181301111"/>
    <hyperlink ref="F150" r:id="rId12" display="https://podminky.urs.cz/item/CS_URS_2022_01/311272141"/>
    <hyperlink ref="F159" r:id="rId13" display="https://podminky.urs.cz/item/CS_URS_2022_01/311272211"/>
    <hyperlink ref="F163" r:id="rId14" display="https://podminky.urs.cz/item/CS_URS_2022_01/317143445"/>
    <hyperlink ref="F165" r:id="rId15" display="https://podminky.urs.cz/item/CS_URS_2022_01/317941121"/>
    <hyperlink ref="F171" r:id="rId16" display="https://podminky.urs.cz/item/CS_URS_2022_01/564231111"/>
    <hyperlink ref="F175" r:id="rId17" display="https://podminky.urs.cz/item/CS_URS_2022_01/596841120"/>
    <hyperlink ref="F184" r:id="rId18" display="https://podminky.urs.cz/item/CS_URS_2022_01/611311141"/>
    <hyperlink ref="F188" r:id="rId19" display="https://podminky.urs.cz/item/CS_URS_2022_01/612311141"/>
    <hyperlink ref="F193" r:id="rId20" display="https://podminky.urs.cz/item/CS_URS_2022_01/612325302"/>
    <hyperlink ref="F197" r:id="rId21" display="https://podminky.urs.cz/item/CS_URS_2022_01/621131121"/>
    <hyperlink ref="F204" r:id="rId22" display="https://podminky.urs.cz/item/CS_URS_2022_01/621142001"/>
    <hyperlink ref="F208" r:id="rId23" display="https://podminky.urs.cz/item/CS_URS_2022_01/621221031"/>
    <hyperlink ref="F217" r:id="rId24" display="https://podminky.urs.cz/item/CS_URS_2022_01/621531022"/>
    <hyperlink ref="F221" r:id="rId25" display="https://podminky.urs.cz/item/CS_URS_2022_01/622131121"/>
    <hyperlink ref="F230" r:id="rId26" display="https://podminky.urs.cz/item/CS_URS_2022_01/622211011"/>
    <hyperlink ref="F255" r:id="rId27" display="https://podminky.urs.cz/item/CS_URS_2022_01/622211021"/>
    <hyperlink ref="F262" r:id="rId28" display="https://podminky.urs.cz/item/CS_URS_2022_01/622221011"/>
    <hyperlink ref="F278" r:id="rId29" display="https://podminky.urs.cz/item/CS_URS_2022_01/622221031"/>
    <hyperlink ref="F302" r:id="rId30" display="https://podminky.urs.cz/item/CS_URS_2022_01/622221041"/>
    <hyperlink ref="F309" r:id="rId31" display="https://podminky.urs.cz/item/CS_URS_2022_01/622222001"/>
    <hyperlink ref="F317" r:id="rId32" display="https://podminky.urs.cz/item/CS_URS_2022_01/622252001"/>
    <hyperlink ref="F322" r:id="rId33" display="https://podminky.urs.cz/item/CS_URS_2022_01/622511112"/>
    <hyperlink ref="F326" r:id="rId34" display="https://podminky.urs.cz/item/CS_URS_2022_01/622531022"/>
    <hyperlink ref="F330" r:id="rId35" display="https://podminky.urs.cz/item/CS_URS_2022_01/624631211"/>
    <hyperlink ref="F335" r:id="rId36" display="https://podminky.urs.cz/item/CS_URS_2022_01/624631414"/>
    <hyperlink ref="F339" r:id="rId37" display="https://podminky.urs.cz/item/CS_URS_2022_01/629991011"/>
    <hyperlink ref="F344" r:id="rId38" display="https://podminky.urs.cz/item/CS_URS_2022_01/629995101"/>
    <hyperlink ref="F347" r:id="rId39" display="https://podminky.urs.cz/item/CS_URS_2022_01/631311214"/>
    <hyperlink ref="F351" r:id="rId40" display="https://podminky.urs.cz/item/CS_URS_2022_01/632451231"/>
    <hyperlink ref="F358" r:id="rId41" display="https://podminky.urs.cz/item/CS_URS_2022_01/941111112"/>
    <hyperlink ref="F361" r:id="rId42" display="https://podminky.urs.cz/item/CS_URS_2022_01/941111212"/>
    <hyperlink ref="F365" r:id="rId43" display="https://podminky.urs.cz/item/CS_URS_2022_01/941111812"/>
    <hyperlink ref="F367" r:id="rId44" display="https://podminky.urs.cz/item/CS_URS_2022_01/944411112"/>
    <hyperlink ref="F369" r:id="rId45" display="https://podminky.urs.cz/item/CS_URS_2022_01/944411212"/>
    <hyperlink ref="F373" r:id="rId46" display="https://podminky.urs.cz/item/CS_URS_2022_01/944411812"/>
    <hyperlink ref="F375" r:id="rId47" display="https://podminky.urs.cz/item/CS_URS_2022_01/944711112"/>
    <hyperlink ref="F378" r:id="rId48" display="https://podminky.urs.cz/item/CS_URS_2022_01/944711212"/>
    <hyperlink ref="F382" r:id="rId49" display="https://podminky.urs.cz/item/CS_URS_2022_01/944711812"/>
    <hyperlink ref="F384" r:id="rId50" display="https://podminky.urs.cz/item/CS_URS_2022_01/961031411"/>
    <hyperlink ref="F388" r:id="rId51" display="https://podminky.urs.cz/item/CS_URS_2022_01/965045112"/>
    <hyperlink ref="F392" r:id="rId52" display="https://podminky.urs.cz/item/CS_URS_2022_01/968072456"/>
    <hyperlink ref="F400" r:id="rId53" display="https://podminky.urs.cz/item/CS_URS_2022_01/968082022"/>
    <hyperlink ref="F404" r:id="rId54" display="https://podminky.urs.cz/item/CS_URS_2022_01/978035117"/>
    <hyperlink ref="F408" r:id="rId55" display="https://podminky.urs.cz/item/CS_URS_2022_01/978059641"/>
    <hyperlink ref="F412" r:id="rId56" display="https://podminky.urs.cz/item/CS_URS_2022_01/985311311"/>
    <hyperlink ref="F417" r:id="rId57" display="https://podminky.urs.cz/item/CS_URS_2022_01/998017004"/>
    <hyperlink ref="F420" r:id="rId58" display="https://podminky.urs.cz/item/CS_URS_2022_01/997013158"/>
    <hyperlink ref="F422" r:id="rId59" display="https://podminky.urs.cz/item/CS_URS_2022_01/997013501"/>
    <hyperlink ref="F424" r:id="rId60" display="https://podminky.urs.cz/item/CS_URS_2022_01/997013509"/>
    <hyperlink ref="F428" r:id="rId61" display="https://podminky.urs.cz/item/CS_URS_2022_01/997013871"/>
    <hyperlink ref="F432" r:id="rId62" display="https://podminky.urs.cz/item/CS_URS_2022_01/711112001"/>
    <hyperlink ref="F438" r:id="rId63" display="https://podminky.urs.cz/item/CS_URS_2022_01/711131811"/>
    <hyperlink ref="F446" r:id="rId64" display="https://podminky.urs.cz/item/CS_URS_2022_01/711142559"/>
    <hyperlink ref="F456" r:id="rId65" display="https://podminky.urs.cz/item/CS_URS_2022_01/711161112"/>
    <hyperlink ref="F461" r:id="rId66" display="https://podminky.urs.cz/item/CS_URS_2022_01/711161383"/>
    <hyperlink ref="F465" r:id="rId67" display="https://podminky.urs.cz/item/CS_URS_2022_01/711191101"/>
    <hyperlink ref="F473" r:id="rId68" display="https://podminky.urs.cz/item/CS_URS_2022_01/711191201"/>
    <hyperlink ref="F480" r:id="rId69" display="https://podminky.urs.cz/item/CS_URS_2022_01/998711103"/>
    <hyperlink ref="F483" r:id="rId70" display="https://podminky.urs.cz/item/CS_URS_2022_01/712300843"/>
    <hyperlink ref="F485" r:id="rId71" display="https://podminky.urs.cz/item/CS_URS_2022_01/712311101"/>
    <hyperlink ref="F489" r:id="rId72" display="https://podminky.urs.cz/item/CS_URS_2022_01/712340833"/>
    <hyperlink ref="F502" r:id="rId73" display="https://podminky.urs.cz/item/CS_URS_2021_02/712341559"/>
    <hyperlink ref="F506" r:id="rId74" display="https://podminky.urs.cz/item/CS_URS_2022_01/712363564"/>
    <hyperlink ref="F511" r:id="rId75" display="https://podminky.urs.cz/item/CS_URS_2022_01/712363565"/>
    <hyperlink ref="F521" r:id="rId76" display="https://podminky.urs.cz/item/CS_URS_2022_01/712363566"/>
    <hyperlink ref="F534" r:id="rId77" display="https://podminky.urs.cz/item/CS_URS_2022_01/712363803"/>
    <hyperlink ref="F536" r:id="rId78" display="https://podminky.urs.cz/item/CS_URS_2022_01/712391172"/>
    <hyperlink ref="F540" r:id="rId79" display="https://podminky.urs.cz/item/CS_URS_2022_01/712990812"/>
    <hyperlink ref="F542" r:id="rId80" display="https://podminky.urs.cz/item/CS_URS_2022_01/998712104"/>
    <hyperlink ref="F545" r:id="rId81" display="https://podminky.urs.cz/item/CS_URS_2022_01/713110811"/>
    <hyperlink ref="F549" r:id="rId82" display="https://podminky.urs.cz/item/CS_URS_2022_01/713111128"/>
    <hyperlink ref="F555" r:id="rId83" display="https://podminky.urs.cz/item/CS_URS_2022_01/713121111"/>
    <hyperlink ref="F570" r:id="rId84" display="https://podminky.urs.cz/item/CS_URS_2022_01/713131143"/>
    <hyperlink ref="F580" r:id="rId85" display="https://podminky.urs.cz/item/CS_URS_2022_01/713133221"/>
    <hyperlink ref="F584" r:id="rId86" display="https://podminky.urs.cz/item/CS_URS_2022_01/713141153"/>
    <hyperlink ref="F606" r:id="rId87" display="https://podminky.urs.cz/item/CS_URS_2022_01/998713104"/>
    <hyperlink ref="F609" r:id="rId88" display="https://podminky.urs.cz/item/CS_URS_2022_01/721173706"/>
    <hyperlink ref="F611" r:id="rId89" display="https://podminky.urs.cz/item/CS_URS_2022_01/721210822"/>
    <hyperlink ref="F615" r:id="rId90" display="https://podminky.urs.cz/item/CS_URS_2022_01/721233212"/>
    <hyperlink ref="F625" r:id="rId91" display="https://podminky.urs.cz/item/CS_URS_2022_01/762361127"/>
    <hyperlink ref="F638" r:id="rId92" display="https://podminky.urs.cz/item/CS_URS_2022_01/762395000"/>
    <hyperlink ref="F640" r:id="rId93" display="https://podminky.urs.cz/item/CS_URS_2022_01/998762104"/>
    <hyperlink ref="F643" r:id="rId94" display="https://podminky.urs.cz/item/CS_URS_2022_01/764002841"/>
    <hyperlink ref="F646" r:id="rId95" display="https://podminky.urs.cz/item/CS_URS_2022_01/764002851"/>
    <hyperlink ref="F658" r:id="rId96" display="https://podminky.urs.cz/item/CS_URS_2022_01/764215603"/>
    <hyperlink ref="F671" r:id="rId97" display="https://podminky.urs.cz/item/CS_URS_2022_01/764215605"/>
    <hyperlink ref="F675" r:id="rId98" display="https://podminky.urs.cz/item/CS_URS_2022_01/764218604"/>
    <hyperlink ref="F684" r:id="rId99" display="https://podminky.urs.cz/item/CS_URS_2022_01/764226444"/>
    <hyperlink ref="F696" r:id="rId100" display="https://podminky.urs.cz/item/CS_URS_2022_01/764226445"/>
    <hyperlink ref="F708" r:id="rId101" display="https://podminky.urs.cz/item/CS_URS_2022_01/764511601"/>
    <hyperlink ref="F712" r:id="rId102" display="https://podminky.urs.cz/item/CS_URS_2022_01/764511612"/>
    <hyperlink ref="F716" r:id="rId103" display="https://podminky.urs.cz/item/CS_URS_2022_01/764518621"/>
    <hyperlink ref="F720" r:id="rId104" display="https://podminky.urs.cz/item/CS_URS_2022_01/998764104"/>
    <hyperlink ref="F723" r:id="rId105" display="https://podminky.urs.cz/item/CS_URS_2022_01/766441821"/>
    <hyperlink ref="F727" r:id="rId106" display="https://podminky.urs.cz/item/CS_URS_2022_01/766641131"/>
    <hyperlink ref="F737" r:id="rId107" display="https://podminky.urs.cz/item/CS_URS_2022_01/766694111"/>
    <hyperlink ref="F746" r:id="rId108" display="https://podminky.urs.cz/item/CS_URS_2022_01/998766104"/>
    <hyperlink ref="F749" r:id="rId109" display="https://podminky.urs.cz/item/CS_URS_2022_01/767162113"/>
    <hyperlink ref="F754" r:id="rId110" display="https://podminky.urs.cz/item/CS_URS_2022_01/767162114"/>
    <hyperlink ref="F759" r:id="rId111" display="https://podminky.urs.cz/item/CS_URS_2022_01/767531111"/>
    <hyperlink ref="F764" r:id="rId112" display="https://podminky.urs.cz/item/CS_URS_2022_01/767620112"/>
    <hyperlink ref="F769" r:id="rId113" display="https://podminky.urs.cz/item/CS_URS_2022_01/767620114"/>
    <hyperlink ref="F779" r:id="rId114" display="https://podminky.urs.cz/item/CS_URS_2022_01/767810122"/>
    <hyperlink ref="F784" r:id="rId115" display="https://podminky.urs.cz/item/CS_URS_2022_01/767810811"/>
    <hyperlink ref="F786" r:id="rId116" display="https://podminky.urs.cz/item/CS_URS_2022_01/767821113"/>
    <hyperlink ref="F791" r:id="rId117" display="https://podminky.urs.cz/item/CS_URS_2022_01/767821812"/>
    <hyperlink ref="F807" r:id="rId118" display="https://podminky.urs.cz/item/CS_URS_2022_01/767995111"/>
    <hyperlink ref="F840" r:id="rId119" display="https://podminky.urs.cz/item/CS_URS_2022_01/767996801"/>
    <hyperlink ref="F842" r:id="rId120" display="https://podminky.urs.cz/item/CS_URS_2022_01/998767104"/>
    <hyperlink ref="F845" r:id="rId121" display="https://podminky.urs.cz/item/CS_URS_2022_01/771121011"/>
    <hyperlink ref="F858" r:id="rId122" display="https://podminky.urs.cz/item/CS_URS_2022_01/771151021"/>
    <hyperlink ref="F860" r:id="rId123" display="https://podminky.urs.cz/item/CS_URS_2022_01/771161023"/>
    <hyperlink ref="F869" r:id="rId124" display="https://podminky.urs.cz/item/CS_URS_2022_01/771571810"/>
    <hyperlink ref="F879" r:id="rId125" display="https://podminky.urs.cz/item/CS_URS_2022_01/771574264"/>
    <hyperlink ref="F894" r:id="rId126" display="https://podminky.urs.cz/item/CS_URS_2022_01/771591112"/>
    <hyperlink ref="F907" r:id="rId127" display="https://podminky.urs.cz/item/CS_URS_2022_01/771591241"/>
    <hyperlink ref="F910" r:id="rId128" display="https://podminky.urs.cz/item/CS_URS_2022_01/771591242"/>
    <hyperlink ref="F913" r:id="rId129" display="https://podminky.urs.cz/item/CS_URS_2022_01/771591264"/>
    <hyperlink ref="F916" r:id="rId130" display="https://podminky.urs.cz/item/CS_URS_2022_01/998771103"/>
    <hyperlink ref="F919" r:id="rId131" display="https://podminky.urs.cz/item/CS_URS_2022_01/781774113"/>
    <hyperlink ref="F927" r:id="rId132" display="https://podminky.urs.cz/item/CS_URS_2022_01/998781104"/>
    <hyperlink ref="F930" r:id="rId133" display="https://podminky.urs.cz/item/CS_URS_2022_01/783301303"/>
    <hyperlink ref="F937" r:id="rId134" display="https://podminky.urs.cz/item/CS_URS_2022_01/783301311"/>
    <hyperlink ref="F939" r:id="rId135" display="https://podminky.urs.cz/item/CS_URS_2022_01/783314201"/>
    <hyperlink ref="F941" r:id="rId136" display="https://podminky.urs.cz/item/CS_URS_2022_01/783315103"/>
    <hyperlink ref="F943" r:id="rId137" display="https://podminky.urs.cz/item/CS_URS_2022_01/783317101"/>
    <hyperlink ref="F945" r:id="rId138" display="https://podminky.urs.cz/item/CS_URS_2022_01/783932171"/>
    <hyperlink ref="F956" r:id="rId139" display="https://podminky.urs.cz/item/CS_URS_2022_01/784181001"/>
    <hyperlink ref="F965" r:id="rId140" display="https://podminky.urs.cz/item/CS_URS_2022_01/784181101"/>
    <hyperlink ref="F967" r:id="rId141" display="https://podminky.urs.cz/item/CS_URS_2022_01/784191003"/>
    <hyperlink ref="F971" r:id="rId142" display="https://podminky.urs.cz/item/CS_URS_2022_01/784191007"/>
    <hyperlink ref="F974" r:id="rId143" display="https://podminky.urs.cz/item/CS_URS_2022_01/784221001"/>
    <hyperlink ref="F978" r:id="rId144" display="https://podminky.urs.cz/item/CS_URS_2022_01/210203403"/>
    <hyperlink ref="F983" r:id="rId145" display="https://podminky.urs.cz/item/CS_URS_2021_02/210203403-D"/>
    <hyperlink ref="F985" r:id="rId146" display="https://podminky.urs.cz/item/CS_URS_2022_01/210220101-D"/>
    <hyperlink ref="F999" r:id="rId147" display="https://podminky.urs.cz/item/CS_URS_2022_01/230050034"/>
    <hyperlink ref="F1003" r:id="rId148" display="https://podminky.urs.cz/item/CS_URS_2022_01/231081113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49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83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="1" customFormat="1" ht="24.96" customHeight="1">
      <c r="B4" s="22"/>
      <c r="D4" s="132" t="s">
        <v>96</v>
      </c>
      <c r="L4" s="22"/>
      <c r="M4" s="13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34" t="s">
        <v>16</v>
      </c>
      <c r="L6" s="22"/>
    </row>
    <row r="7" s="1" customFormat="1" ht="16.5" customHeight="1">
      <c r="B7" s="22"/>
      <c r="E7" s="135" t="str">
        <f>'Rekapitulace stavby'!K6</f>
        <v>Revitalizace bytového domu Jičínská 272, Nový Jičín - DPS</v>
      </c>
      <c r="F7" s="134"/>
      <c r="G7" s="134"/>
      <c r="H7" s="134"/>
      <c r="L7" s="22"/>
    </row>
    <row r="8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7" t="s">
        <v>1486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16. 3. 2021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1487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1488</v>
      </c>
      <c r="F21" s="40"/>
      <c r="G21" s="40"/>
      <c r="H21" s="40"/>
      <c r="I21" s="134" t="s">
        <v>28</v>
      </c>
      <c r="J21" s="138" t="s">
        <v>1489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1487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1488</v>
      </c>
      <c r="F24" s="40"/>
      <c r="G24" s="40"/>
      <c r="H24" s="40"/>
      <c r="I24" s="134" t="s">
        <v>28</v>
      </c>
      <c r="J24" s="138" t="s">
        <v>1489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71.25" customHeight="1">
      <c r="A27" s="140"/>
      <c r="B27" s="141"/>
      <c r="C27" s="140"/>
      <c r="D27" s="140"/>
      <c r="E27" s="142" t="s">
        <v>36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ROUND(J85,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ROUND((SUM(BE85:BE127)),  2)</f>
        <v>0</v>
      </c>
      <c r="G33" s="40"/>
      <c r="H33" s="40"/>
      <c r="I33" s="150">
        <v>0.20999999999999999</v>
      </c>
      <c r="J33" s="149">
        <f>ROUND(((SUM(BE85:BE127))*I33),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43</v>
      </c>
      <c r="F34" s="149">
        <f>ROUND((SUM(BF85:BF127)),  2)</f>
        <v>0</v>
      </c>
      <c r="G34" s="40"/>
      <c r="H34" s="40"/>
      <c r="I34" s="150">
        <v>0.14999999999999999</v>
      </c>
      <c r="J34" s="149">
        <f>ROUND(((SUM(BF85:BF127))*I34),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44</v>
      </c>
      <c r="F35" s="149">
        <f>ROUND((SUM(BG85:BG127)),  2)</f>
        <v>0</v>
      </c>
      <c r="G35" s="40"/>
      <c r="H35" s="40"/>
      <c r="I35" s="150">
        <v>0.20999999999999999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45</v>
      </c>
      <c r="F36" s="149">
        <f>ROUND((SUM(BH85:BH127)),  2)</f>
        <v>0</v>
      </c>
      <c r="G36" s="40"/>
      <c r="H36" s="40"/>
      <c r="I36" s="150">
        <v>0.14999999999999999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46</v>
      </c>
      <c r="F37" s="149">
        <f>ROUND((SUM(BI85:BI127)),  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2" t="str">
        <f>E7</f>
        <v>Revitalizace bytového domu Jičínská 272, Nový Jičín - DPS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01.02 - Hromosvod - způsobilé výdaje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Jičínská 272, Nový Jičín</v>
      </c>
      <c r="G52" s="42"/>
      <c r="H52" s="42"/>
      <c r="I52" s="34" t="s">
        <v>23</v>
      </c>
      <c r="J52" s="74" t="str">
        <f>IF(J12="","",J12)</f>
        <v>16. 3. 2021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Nový Jičín</v>
      </c>
      <c r="G54" s="42"/>
      <c r="H54" s="42"/>
      <c r="I54" s="34" t="s">
        <v>31</v>
      </c>
      <c r="J54" s="38" t="str">
        <f>E21</f>
        <v>Petr Kubala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Petr Kubala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="9" customFormat="1" ht="24.96" customHeight="1">
      <c r="A60" s="9"/>
      <c r="B60" s="167"/>
      <c r="C60" s="168"/>
      <c r="D60" s="169" t="s">
        <v>111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3"/>
      <c r="C61" s="174"/>
      <c r="D61" s="175" t="s">
        <v>116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9" customFormat="1" ht="24.96" customHeight="1">
      <c r="A62" s="9"/>
      <c r="B62" s="167"/>
      <c r="C62" s="168"/>
      <c r="D62" s="169" t="s">
        <v>125</v>
      </c>
      <c r="E62" s="170"/>
      <c r="F62" s="170"/>
      <c r="G62" s="170"/>
      <c r="H62" s="170"/>
      <c r="I62" s="170"/>
      <c r="J62" s="171">
        <f>J116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73"/>
      <c r="C63" s="174"/>
      <c r="D63" s="175" t="s">
        <v>1490</v>
      </c>
      <c r="E63" s="176"/>
      <c r="F63" s="176"/>
      <c r="G63" s="176"/>
      <c r="H63" s="176"/>
      <c r="I63" s="176"/>
      <c r="J63" s="177">
        <f>J117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7"/>
      <c r="C64" s="168"/>
      <c r="D64" s="169" t="s">
        <v>1491</v>
      </c>
      <c r="E64" s="170"/>
      <c r="F64" s="170"/>
      <c r="G64" s="170"/>
      <c r="H64" s="170"/>
      <c r="I64" s="170"/>
      <c r="J64" s="171">
        <f>J124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3"/>
      <c r="C65" s="174"/>
      <c r="D65" s="175" t="s">
        <v>1492</v>
      </c>
      <c r="E65" s="176"/>
      <c r="F65" s="176"/>
      <c r="G65" s="176"/>
      <c r="H65" s="176"/>
      <c r="I65" s="176"/>
      <c r="J65" s="177">
        <f>J125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6.96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="2" customFormat="1" ht="6.96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24.96" customHeight="1">
      <c r="A72" s="40"/>
      <c r="B72" s="41"/>
      <c r="C72" s="25" t="s">
        <v>128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6.5" customHeight="1">
      <c r="A75" s="40"/>
      <c r="B75" s="41"/>
      <c r="C75" s="42"/>
      <c r="D75" s="42"/>
      <c r="E75" s="162" t="str">
        <f>E7</f>
        <v>Revitalizace bytového domu Jičínská 272, Nový Jičín - DPS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97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6.5" customHeight="1">
      <c r="A77" s="40"/>
      <c r="B77" s="41"/>
      <c r="C77" s="42"/>
      <c r="D77" s="42"/>
      <c r="E77" s="71" t="str">
        <f>E9</f>
        <v>SO 01.02 - Hromosvod - způsobilé výdaje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21</v>
      </c>
      <c r="D79" s="42"/>
      <c r="E79" s="42"/>
      <c r="F79" s="29" t="str">
        <f>F12</f>
        <v>Jičínská 272, Nový Jičín</v>
      </c>
      <c r="G79" s="42"/>
      <c r="H79" s="42"/>
      <c r="I79" s="34" t="s">
        <v>23</v>
      </c>
      <c r="J79" s="74" t="str">
        <f>IF(J12="","",J12)</f>
        <v>16. 3. 2021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Město Nový Jičín</v>
      </c>
      <c r="G81" s="42"/>
      <c r="H81" s="42"/>
      <c r="I81" s="34" t="s">
        <v>31</v>
      </c>
      <c r="J81" s="38" t="str">
        <f>E21</f>
        <v>Petr Kubala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>Petr Kubala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0.32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11" customFormat="1" ht="29.28" customHeight="1">
      <c r="A84" s="179"/>
      <c r="B84" s="180"/>
      <c r="C84" s="181" t="s">
        <v>129</v>
      </c>
      <c r="D84" s="182" t="s">
        <v>56</v>
      </c>
      <c r="E84" s="182" t="s">
        <v>52</v>
      </c>
      <c r="F84" s="182" t="s">
        <v>53</v>
      </c>
      <c r="G84" s="182" t="s">
        <v>130</v>
      </c>
      <c r="H84" s="182" t="s">
        <v>131</v>
      </c>
      <c r="I84" s="182" t="s">
        <v>132</v>
      </c>
      <c r="J84" s="182" t="s">
        <v>101</v>
      </c>
      <c r="K84" s="183" t="s">
        <v>133</v>
      </c>
      <c r="L84" s="184"/>
      <c r="M84" s="94" t="s">
        <v>19</v>
      </c>
      <c r="N84" s="95" t="s">
        <v>41</v>
      </c>
      <c r="O84" s="95" t="s">
        <v>134</v>
      </c>
      <c r="P84" s="95" t="s">
        <v>135</v>
      </c>
      <c r="Q84" s="95" t="s">
        <v>136</v>
      </c>
      <c r="R84" s="95" t="s">
        <v>137</v>
      </c>
      <c r="S84" s="95" t="s">
        <v>138</v>
      </c>
      <c r="T84" s="96" t="s">
        <v>139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="2" customFormat="1" ht="22.8" customHeight="1">
      <c r="A85" s="40"/>
      <c r="B85" s="41"/>
      <c r="C85" s="101" t="s">
        <v>140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P86+P116+P124</f>
        <v>0</v>
      </c>
      <c r="Q85" s="98"/>
      <c r="R85" s="187">
        <f>R86+R116+R124</f>
        <v>0.036550000000000006</v>
      </c>
      <c r="S85" s="98"/>
      <c r="T85" s="188">
        <f>T86+T116+T124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70</v>
      </c>
      <c r="AU85" s="19" t="s">
        <v>102</v>
      </c>
      <c r="BK85" s="189">
        <f>BK86+BK116+BK124</f>
        <v>0</v>
      </c>
    </row>
    <row r="86" s="12" customFormat="1" ht="25.92" customHeight="1">
      <c r="A86" s="12"/>
      <c r="B86" s="190"/>
      <c r="C86" s="191"/>
      <c r="D86" s="192" t="s">
        <v>70</v>
      </c>
      <c r="E86" s="193" t="s">
        <v>635</v>
      </c>
      <c r="F86" s="193" t="s">
        <v>636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</f>
        <v>0</v>
      </c>
      <c r="Q86" s="198"/>
      <c r="R86" s="199">
        <f>R87</f>
        <v>0.036550000000000006</v>
      </c>
      <c r="S86" s="198"/>
      <c r="T86" s="200">
        <f>T87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151</v>
      </c>
      <c r="AT86" s="202" t="s">
        <v>70</v>
      </c>
      <c r="AU86" s="202" t="s">
        <v>71</v>
      </c>
      <c r="AY86" s="201" t="s">
        <v>143</v>
      </c>
      <c r="BK86" s="203">
        <f>BK87</f>
        <v>0</v>
      </c>
    </row>
    <row r="87" s="12" customFormat="1" ht="22.8" customHeight="1">
      <c r="A87" s="12"/>
      <c r="B87" s="190"/>
      <c r="C87" s="191"/>
      <c r="D87" s="192" t="s">
        <v>70</v>
      </c>
      <c r="E87" s="204" t="s">
        <v>912</v>
      </c>
      <c r="F87" s="204" t="s">
        <v>913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SUM(P88:P115)</f>
        <v>0</v>
      </c>
      <c r="Q87" s="198"/>
      <c r="R87" s="199">
        <f>SUM(R88:R115)</f>
        <v>0.036550000000000006</v>
      </c>
      <c r="S87" s="198"/>
      <c r="T87" s="200">
        <f>SUM(T88:T115)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151</v>
      </c>
      <c r="AT87" s="202" t="s">
        <v>70</v>
      </c>
      <c r="AU87" s="202" t="s">
        <v>79</v>
      </c>
      <c r="AY87" s="201" t="s">
        <v>143</v>
      </c>
      <c r="BK87" s="203">
        <f>SUM(BK88:BK115)</f>
        <v>0</v>
      </c>
    </row>
    <row r="88" s="2" customFormat="1" ht="24.15" customHeight="1">
      <c r="A88" s="40"/>
      <c r="B88" s="41"/>
      <c r="C88" s="206" t="s">
        <v>79</v>
      </c>
      <c r="D88" s="206" t="s">
        <v>145</v>
      </c>
      <c r="E88" s="207" t="s">
        <v>1493</v>
      </c>
      <c r="F88" s="208" t="s">
        <v>1494</v>
      </c>
      <c r="G88" s="209" t="s">
        <v>174</v>
      </c>
      <c r="H88" s="210">
        <v>270</v>
      </c>
      <c r="I88" s="211"/>
      <c r="J88" s="212">
        <f>ROUND(I88*H88,2)</f>
        <v>0</v>
      </c>
      <c r="K88" s="208" t="s">
        <v>738</v>
      </c>
      <c r="L88" s="46"/>
      <c r="M88" s="213" t="s">
        <v>19</v>
      </c>
      <c r="N88" s="214" t="s">
        <v>43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253</v>
      </c>
      <c r="AT88" s="217" t="s">
        <v>145</v>
      </c>
      <c r="AU88" s="217" t="s">
        <v>151</v>
      </c>
      <c r="AY88" s="19" t="s">
        <v>143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151</v>
      </c>
      <c r="BK88" s="218">
        <f>ROUND(I88*H88,2)</f>
        <v>0</v>
      </c>
      <c r="BL88" s="19" t="s">
        <v>253</v>
      </c>
      <c r="BM88" s="217" t="s">
        <v>1495</v>
      </c>
    </row>
    <row r="89" s="2" customFormat="1">
      <c r="A89" s="40"/>
      <c r="B89" s="41"/>
      <c r="C89" s="42"/>
      <c r="D89" s="219" t="s">
        <v>153</v>
      </c>
      <c r="E89" s="42"/>
      <c r="F89" s="220" t="s">
        <v>1496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153</v>
      </c>
      <c r="AU89" s="19" t="s">
        <v>151</v>
      </c>
    </row>
    <row r="90" s="2" customFormat="1" ht="16.5" customHeight="1">
      <c r="A90" s="40"/>
      <c r="B90" s="41"/>
      <c r="C90" s="258" t="s">
        <v>151</v>
      </c>
      <c r="D90" s="258" t="s">
        <v>217</v>
      </c>
      <c r="E90" s="259" t="s">
        <v>1497</v>
      </c>
      <c r="F90" s="260" t="s">
        <v>1498</v>
      </c>
      <c r="G90" s="261" t="s">
        <v>1221</v>
      </c>
      <c r="H90" s="262">
        <v>36.450000000000003</v>
      </c>
      <c r="I90" s="263"/>
      <c r="J90" s="264">
        <f>ROUND(I90*H90,2)</f>
        <v>0</v>
      </c>
      <c r="K90" s="260" t="s">
        <v>738</v>
      </c>
      <c r="L90" s="265"/>
      <c r="M90" s="266" t="s">
        <v>19</v>
      </c>
      <c r="N90" s="267" t="s">
        <v>43</v>
      </c>
      <c r="O90" s="86"/>
      <c r="P90" s="215">
        <f>O90*H90</f>
        <v>0</v>
      </c>
      <c r="Q90" s="215">
        <v>0.001</v>
      </c>
      <c r="R90" s="215">
        <f>Q90*H90</f>
        <v>0.036450000000000003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363</v>
      </c>
      <c r="AT90" s="217" t="s">
        <v>217</v>
      </c>
      <c r="AU90" s="217" t="s">
        <v>151</v>
      </c>
      <c r="AY90" s="19" t="s">
        <v>143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151</v>
      </c>
      <c r="BK90" s="218">
        <f>ROUND(I90*H90,2)</f>
        <v>0</v>
      </c>
      <c r="BL90" s="19" t="s">
        <v>253</v>
      </c>
      <c r="BM90" s="217" t="s">
        <v>1499</v>
      </c>
    </row>
    <row r="91" s="14" customFormat="1">
      <c r="A91" s="14"/>
      <c r="B91" s="235"/>
      <c r="C91" s="236"/>
      <c r="D91" s="226" t="s">
        <v>155</v>
      </c>
      <c r="E91" s="237" t="s">
        <v>19</v>
      </c>
      <c r="F91" s="238" t="s">
        <v>1500</v>
      </c>
      <c r="G91" s="236"/>
      <c r="H91" s="239">
        <v>36.450000000000003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5" t="s">
        <v>155</v>
      </c>
      <c r="AU91" s="245" t="s">
        <v>151</v>
      </c>
      <c r="AV91" s="14" t="s">
        <v>151</v>
      </c>
      <c r="AW91" s="14" t="s">
        <v>33</v>
      </c>
      <c r="AX91" s="14" t="s">
        <v>79</v>
      </c>
      <c r="AY91" s="245" t="s">
        <v>143</v>
      </c>
    </row>
    <row r="92" s="2" customFormat="1" ht="33" customHeight="1">
      <c r="A92" s="40"/>
      <c r="B92" s="41"/>
      <c r="C92" s="258" t="s">
        <v>163</v>
      </c>
      <c r="D92" s="258" t="s">
        <v>217</v>
      </c>
      <c r="E92" s="259" t="s">
        <v>1501</v>
      </c>
      <c r="F92" s="260" t="s">
        <v>1502</v>
      </c>
      <c r="G92" s="261" t="s">
        <v>250</v>
      </c>
      <c r="H92" s="262">
        <v>120</v>
      </c>
      <c r="I92" s="263"/>
      <c r="J92" s="264">
        <f>ROUND(I92*H92,2)</f>
        <v>0</v>
      </c>
      <c r="K92" s="260" t="s">
        <v>19</v>
      </c>
      <c r="L92" s="265"/>
      <c r="M92" s="266" t="s">
        <v>19</v>
      </c>
      <c r="N92" s="267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363</v>
      </c>
      <c r="AT92" s="217" t="s">
        <v>217</v>
      </c>
      <c r="AU92" s="217" t="s">
        <v>151</v>
      </c>
      <c r="AY92" s="19" t="s">
        <v>143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151</v>
      </c>
      <c r="BK92" s="218">
        <f>ROUND(I92*H92,2)</f>
        <v>0</v>
      </c>
      <c r="BL92" s="19" t="s">
        <v>253</v>
      </c>
      <c r="BM92" s="217" t="s">
        <v>1503</v>
      </c>
    </row>
    <row r="93" s="2" customFormat="1" ht="33" customHeight="1">
      <c r="A93" s="40"/>
      <c r="B93" s="41"/>
      <c r="C93" s="258" t="s">
        <v>150</v>
      </c>
      <c r="D93" s="258" t="s">
        <v>217</v>
      </c>
      <c r="E93" s="259" t="s">
        <v>1504</v>
      </c>
      <c r="F93" s="260" t="s">
        <v>1505</v>
      </c>
      <c r="G93" s="261" t="s">
        <v>250</v>
      </c>
      <c r="H93" s="262">
        <v>96</v>
      </c>
      <c r="I93" s="263"/>
      <c r="J93" s="264">
        <f>ROUND(I93*H93,2)</f>
        <v>0</v>
      </c>
      <c r="K93" s="260" t="s">
        <v>19</v>
      </c>
      <c r="L93" s="265"/>
      <c r="M93" s="266" t="s">
        <v>19</v>
      </c>
      <c r="N93" s="267" t="s">
        <v>43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363</v>
      </c>
      <c r="AT93" s="217" t="s">
        <v>217</v>
      </c>
      <c r="AU93" s="217" t="s">
        <v>151</v>
      </c>
      <c r="AY93" s="19" t="s">
        <v>143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151</v>
      </c>
      <c r="BK93" s="218">
        <f>ROUND(I93*H93,2)</f>
        <v>0</v>
      </c>
      <c r="BL93" s="19" t="s">
        <v>253</v>
      </c>
      <c r="BM93" s="217" t="s">
        <v>1506</v>
      </c>
    </row>
    <row r="94" s="2" customFormat="1" ht="16.5" customHeight="1">
      <c r="A94" s="40"/>
      <c r="B94" s="41"/>
      <c r="C94" s="206" t="s">
        <v>177</v>
      </c>
      <c r="D94" s="206" t="s">
        <v>145</v>
      </c>
      <c r="E94" s="207" t="s">
        <v>1507</v>
      </c>
      <c r="F94" s="208" t="s">
        <v>1508</v>
      </c>
      <c r="G94" s="209" t="s">
        <v>250</v>
      </c>
      <c r="H94" s="210">
        <v>31</v>
      </c>
      <c r="I94" s="211"/>
      <c r="J94" s="212">
        <f>ROUND(I94*H94,2)</f>
        <v>0</v>
      </c>
      <c r="K94" s="208" t="s">
        <v>738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253</v>
      </c>
      <c r="AT94" s="217" t="s">
        <v>145</v>
      </c>
      <c r="AU94" s="217" t="s">
        <v>151</v>
      </c>
      <c r="AY94" s="19" t="s">
        <v>143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151</v>
      </c>
      <c r="BK94" s="218">
        <f>ROUND(I94*H94,2)</f>
        <v>0</v>
      </c>
      <c r="BL94" s="19" t="s">
        <v>253</v>
      </c>
      <c r="BM94" s="217" t="s">
        <v>1509</v>
      </c>
    </row>
    <row r="95" s="2" customFormat="1">
      <c r="A95" s="40"/>
      <c r="B95" s="41"/>
      <c r="C95" s="42"/>
      <c r="D95" s="219" t="s">
        <v>153</v>
      </c>
      <c r="E95" s="42"/>
      <c r="F95" s="220" t="s">
        <v>1510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153</v>
      </c>
      <c r="AU95" s="19" t="s">
        <v>151</v>
      </c>
    </row>
    <row r="96" s="2" customFormat="1" ht="24.15" customHeight="1">
      <c r="A96" s="40"/>
      <c r="B96" s="41"/>
      <c r="C96" s="258" t="s">
        <v>182</v>
      </c>
      <c r="D96" s="258" t="s">
        <v>217</v>
      </c>
      <c r="E96" s="259" t="s">
        <v>1511</v>
      </c>
      <c r="F96" s="260" t="s">
        <v>1512</v>
      </c>
      <c r="G96" s="261" t="s">
        <v>250</v>
      </c>
      <c r="H96" s="262">
        <v>8</v>
      </c>
      <c r="I96" s="263"/>
      <c r="J96" s="264">
        <f>ROUND(I96*H96,2)</f>
        <v>0</v>
      </c>
      <c r="K96" s="260" t="s">
        <v>19</v>
      </c>
      <c r="L96" s="265"/>
      <c r="M96" s="266" t="s">
        <v>19</v>
      </c>
      <c r="N96" s="267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363</v>
      </c>
      <c r="AT96" s="217" t="s">
        <v>217</v>
      </c>
      <c r="AU96" s="217" t="s">
        <v>151</v>
      </c>
      <c r="AY96" s="19" t="s">
        <v>143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151</v>
      </c>
      <c r="BK96" s="218">
        <f>ROUND(I96*H96,2)</f>
        <v>0</v>
      </c>
      <c r="BL96" s="19" t="s">
        <v>253</v>
      </c>
      <c r="BM96" s="217" t="s">
        <v>1513</v>
      </c>
    </row>
    <row r="97" s="2" customFormat="1" ht="24.15" customHeight="1">
      <c r="A97" s="40"/>
      <c r="B97" s="41"/>
      <c r="C97" s="258" t="s">
        <v>188</v>
      </c>
      <c r="D97" s="258" t="s">
        <v>217</v>
      </c>
      <c r="E97" s="259" t="s">
        <v>1514</v>
      </c>
      <c r="F97" s="260" t="s">
        <v>1515</v>
      </c>
      <c r="G97" s="261" t="s">
        <v>250</v>
      </c>
      <c r="H97" s="262">
        <v>23</v>
      </c>
      <c r="I97" s="263"/>
      <c r="J97" s="264">
        <f>ROUND(I97*H97,2)</f>
        <v>0</v>
      </c>
      <c r="K97" s="260" t="s">
        <v>19</v>
      </c>
      <c r="L97" s="265"/>
      <c r="M97" s="266" t="s">
        <v>19</v>
      </c>
      <c r="N97" s="267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363</v>
      </c>
      <c r="AT97" s="217" t="s">
        <v>217</v>
      </c>
      <c r="AU97" s="217" t="s">
        <v>151</v>
      </c>
      <c r="AY97" s="19" t="s">
        <v>143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151</v>
      </c>
      <c r="BK97" s="218">
        <f>ROUND(I97*H97,2)</f>
        <v>0</v>
      </c>
      <c r="BL97" s="19" t="s">
        <v>253</v>
      </c>
      <c r="BM97" s="217" t="s">
        <v>1516</v>
      </c>
    </row>
    <row r="98" s="2" customFormat="1" ht="24.15" customHeight="1">
      <c r="A98" s="40"/>
      <c r="B98" s="41"/>
      <c r="C98" s="206" t="s">
        <v>196</v>
      </c>
      <c r="D98" s="206" t="s">
        <v>145</v>
      </c>
      <c r="E98" s="207" t="s">
        <v>1517</v>
      </c>
      <c r="F98" s="208" t="s">
        <v>1518</v>
      </c>
      <c r="G98" s="209" t="s">
        <v>250</v>
      </c>
      <c r="H98" s="210">
        <v>5</v>
      </c>
      <c r="I98" s="211"/>
      <c r="J98" s="212">
        <f>ROUND(I98*H98,2)</f>
        <v>0</v>
      </c>
      <c r="K98" s="208" t="s">
        <v>738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253</v>
      </c>
      <c r="AT98" s="217" t="s">
        <v>145</v>
      </c>
      <c r="AU98" s="217" t="s">
        <v>151</v>
      </c>
      <c r="AY98" s="19" t="s">
        <v>143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151</v>
      </c>
      <c r="BK98" s="218">
        <f>ROUND(I98*H98,2)</f>
        <v>0</v>
      </c>
      <c r="BL98" s="19" t="s">
        <v>253</v>
      </c>
      <c r="BM98" s="217" t="s">
        <v>1519</v>
      </c>
    </row>
    <row r="99" s="2" customFormat="1">
      <c r="A99" s="40"/>
      <c r="B99" s="41"/>
      <c r="C99" s="42"/>
      <c r="D99" s="219" t="s">
        <v>153</v>
      </c>
      <c r="E99" s="42"/>
      <c r="F99" s="220" t="s">
        <v>1520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153</v>
      </c>
      <c r="AU99" s="19" t="s">
        <v>151</v>
      </c>
    </row>
    <row r="100" s="2" customFormat="1" ht="24.15" customHeight="1">
      <c r="A100" s="40"/>
      <c r="B100" s="41"/>
      <c r="C100" s="258" t="s">
        <v>201</v>
      </c>
      <c r="D100" s="258" t="s">
        <v>217</v>
      </c>
      <c r="E100" s="259" t="s">
        <v>1521</v>
      </c>
      <c r="F100" s="260" t="s">
        <v>1522</v>
      </c>
      <c r="G100" s="261" t="s">
        <v>250</v>
      </c>
      <c r="H100" s="262">
        <v>5</v>
      </c>
      <c r="I100" s="263"/>
      <c r="J100" s="264">
        <f>ROUND(I100*H100,2)</f>
        <v>0</v>
      </c>
      <c r="K100" s="260" t="s">
        <v>19</v>
      </c>
      <c r="L100" s="265"/>
      <c r="M100" s="266" t="s">
        <v>19</v>
      </c>
      <c r="N100" s="267" t="s">
        <v>43</v>
      </c>
      <c r="O100" s="86"/>
      <c r="P100" s="215">
        <f>O100*H100</f>
        <v>0</v>
      </c>
      <c r="Q100" s="215">
        <v>0</v>
      </c>
      <c r="R100" s="215">
        <f>Q100*H100</f>
        <v>0</v>
      </c>
      <c r="S100" s="215">
        <v>0</v>
      </c>
      <c r="T100" s="216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17" t="s">
        <v>363</v>
      </c>
      <c r="AT100" s="217" t="s">
        <v>217</v>
      </c>
      <c r="AU100" s="217" t="s">
        <v>151</v>
      </c>
      <c r="AY100" s="19" t="s">
        <v>143</v>
      </c>
      <c r="BE100" s="218">
        <f>IF(N100="základní",J100,0)</f>
        <v>0</v>
      </c>
      <c r="BF100" s="218">
        <f>IF(N100="snížená",J100,0)</f>
        <v>0</v>
      </c>
      <c r="BG100" s="218">
        <f>IF(N100="zákl. přenesená",J100,0)</f>
        <v>0</v>
      </c>
      <c r="BH100" s="218">
        <f>IF(N100="sníž. přenesená",J100,0)</f>
        <v>0</v>
      </c>
      <c r="BI100" s="218">
        <f>IF(N100="nulová",J100,0)</f>
        <v>0</v>
      </c>
      <c r="BJ100" s="19" t="s">
        <v>151</v>
      </c>
      <c r="BK100" s="218">
        <f>ROUND(I100*H100,2)</f>
        <v>0</v>
      </c>
      <c r="BL100" s="19" t="s">
        <v>253</v>
      </c>
      <c r="BM100" s="217" t="s">
        <v>1523</v>
      </c>
    </row>
    <row r="101" s="2" customFormat="1" ht="24.15" customHeight="1">
      <c r="A101" s="40"/>
      <c r="B101" s="41"/>
      <c r="C101" s="258" t="s">
        <v>208</v>
      </c>
      <c r="D101" s="258" t="s">
        <v>217</v>
      </c>
      <c r="E101" s="259" t="s">
        <v>1524</v>
      </c>
      <c r="F101" s="260" t="s">
        <v>1525</v>
      </c>
      <c r="G101" s="261" t="s">
        <v>250</v>
      </c>
      <c r="H101" s="262">
        <v>10</v>
      </c>
      <c r="I101" s="263"/>
      <c r="J101" s="264">
        <f>ROUND(I101*H101,2)</f>
        <v>0</v>
      </c>
      <c r="K101" s="260" t="s">
        <v>19</v>
      </c>
      <c r="L101" s="265"/>
      <c r="M101" s="266" t="s">
        <v>19</v>
      </c>
      <c r="N101" s="267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363</v>
      </c>
      <c r="AT101" s="217" t="s">
        <v>217</v>
      </c>
      <c r="AU101" s="217" t="s">
        <v>151</v>
      </c>
      <c r="AY101" s="19" t="s">
        <v>143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151</v>
      </c>
      <c r="BK101" s="218">
        <f>ROUND(I101*H101,2)</f>
        <v>0</v>
      </c>
      <c r="BL101" s="19" t="s">
        <v>253</v>
      </c>
      <c r="BM101" s="217" t="s">
        <v>1526</v>
      </c>
    </row>
    <row r="102" s="2" customFormat="1" ht="21.75" customHeight="1">
      <c r="A102" s="40"/>
      <c r="B102" s="41"/>
      <c r="C102" s="206" t="s">
        <v>216</v>
      </c>
      <c r="D102" s="206" t="s">
        <v>145</v>
      </c>
      <c r="E102" s="207" t="s">
        <v>1527</v>
      </c>
      <c r="F102" s="208" t="s">
        <v>1528</v>
      </c>
      <c r="G102" s="209" t="s">
        <v>250</v>
      </c>
      <c r="H102" s="210">
        <v>5</v>
      </c>
      <c r="I102" s="211"/>
      <c r="J102" s="212">
        <f>ROUND(I102*H102,2)</f>
        <v>0</v>
      </c>
      <c r="K102" s="208" t="s">
        <v>738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253</v>
      </c>
      <c r="AT102" s="217" t="s">
        <v>145</v>
      </c>
      <c r="AU102" s="217" t="s">
        <v>151</v>
      </c>
      <c r="AY102" s="19" t="s">
        <v>143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151</v>
      </c>
      <c r="BK102" s="218">
        <f>ROUND(I102*H102,2)</f>
        <v>0</v>
      </c>
      <c r="BL102" s="19" t="s">
        <v>253</v>
      </c>
      <c r="BM102" s="217" t="s">
        <v>1529</v>
      </c>
    </row>
    <row r="103" s="2" customFormat="1">
      <c r="A103" s="40"/>
      <c r="B103" s="41"/>
      <c r="C103" s="42"/>
      <c r="D103" s="219" t="s">
        <v>153</v>
      </c>
      <c r="E103" s="42"/>
      <c r="F103" s="220" t="s">
        <v>1530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153</v>
      </c>
      <c r="AU103" s="19" t="s">
        <v>151</v>
      </c>
    </row>
    <row r="104" s="2" customFormat="1" ht="16.5" customHeight="1">
      <c r="A104" s="40"/>
      <c r="B104" s="41"/>
      <c r="C104" s="258" t="s">
        <v>224</v>
      </c>
      <c r="D104" s="258" t="s">
        <v>217</v>
      </c>
      <c r="E104" s="259" t="s">
        <v>1531</v>
      </c>
      <c r="F104" s="260" t="s">
        <v>1532</v>
      </c>
      <c r="G104" s="261" t="s">
        <v>250</v>
      </c>
      <c r="H104" s="262">
        <v>5</v>
      </c>
      <c r="I104" s="263"/>
      <c r="J104" s="264">
        <f>ROUND(I104*H104,2)</f>
        <v>0</v>
      </c>
      <c r="K104" s="260" t="s">
        <v>738</v>
      </c>
      <c r="L104" s="265"/>
      <c r="M104" s="266" t="s">
        <v>19</v>
      </c>
      <c r="N104" s="267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363</v>
      </c>
      <c r="AT104" s="217" t="s">
        <v>217</v>
      </c>
      <c r="AU104" s="217" t="s">
        <v>151</v>
      </c>
      <c r="AY104" s="19" t="s">
        <v>143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151</v>
      </c>
      <c r="BK104" s="218">
        <f>ROUND(I104*H104,2)</f>
        <v>0</v>
      </c>
      <c r="BL104" s="19" t="s">
        <v>253</v>
      </c>
      <c r="BM104" s="217" t="s">
        <v>1533</v>
      </c>
    </row>
    <row r="105" s="2" customFormat="1" ht="16.5" customHeight="1">
      <c r="A105" s="40"/>
      <c r="B105" s="41"/>
      <c r="C105" s="258" t="s">
        <v>230</v>
      </c>
      <c r="D105" s="258" t="s">
        <v>217</v>
      </c>
      <c r="E105" s="259" t="s">
        <v>1534</v>
      </c>
      <c r="F105" s="260" t="s">
        <v>1535</v>
      </c>
      <c r="G105" s="261" t="s">
        <v>250</v>
      </c>
      <c r="H105" s="262">
        <v>5</v>
      </c>
      <c r="I105" s="263"/>
      <c r="J105" s="264">
        <f>ROUND(I105*H105,2)</f>
        <v>0</v>
      </c>
      <c r="K105" s="260" t="s">
        <v>19</v>
      </c>
      <c r="L105" s="265"/>
      <c r="M105" s="266" t="s">
        <v>19</v>
      </c>
      <c r="N105" s="267" t="s">
        <v>43</v>
      </c>
      <c r="O105" s="86"/>
      <c r="P105" s="215">
        <f>O105*H105</f>
        <v>0</v>
      </c>
      <c r="Q105" s="215">
        <v>2.0000000000000002E-05</v>
      </c>
      <c r="R105" s="215">
        <f>Q105*H105</f>
        <v>0.00010000000000000001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363</v>
      </c>
      <c r="AT105" s="217" t="s">
        <v>217</v>
      </c>
      <c r="AU105" s="217" t="s">
        <v>151</v>
      </c>
      <c r="AY105" s="19" t="s">
        <v>143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151</v>
      </c>
      <c r="BK105" s="218">
        <f>ROUND(I105*H105,2)</f>
        <v>0</v>
      </c>
      <c r="BL105" s="19" t="s">
        <v>253</v>
      </c>
      <c r="BM105" s="217" t="s">
        <v>1536</v>
      </c>
    </row>
    <row r="106" s="2" customFormat="1" ht="16.5" customHeight="1">
      <c r="A106" s="40"/>
      <c r="B106" s="41"/>
      <c r="C106" s="206" t="s">
        <v>241</v>
      </c>
      <c r="D106" s="206" t="s">
        <v>145</v>
      </c>
      <c r="E106" s="207" t="s">
        <v>1537</v>
      </c>
      <c r="F106" s="208" t="s">
        <v>1538</v>
      </c>
      <c r="G106" s="209" t="s">
        <v>250</v>
      </c>
      <c r="H106" s="210">
        <v>9</v>
      </c>
      <c r="I106" s="211"/>
      <c r="J106" s="212">
        <f>ROUND(I106*H106,2)</f>
        <v>0</v>
      </c>
      <c r="K106" s="208" t="s">
        <v>738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253</v>
      </c>
      <c r="AT106" s="217" t="s">
        <v>145</v>
      </c>
      <c r="AU106" s="217" t="s">
        <v>151</v>
      </c>
      <c r="AY106" s="19" t="s">
        <v>143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151</v>
      </c>
      <c r="BK106" s="218">
        <f>ROUND(I106*H106,2)</f>
        <v>0</v>
      </c>
      <c r="BL106" s="19" t="s">
        <v>253</v>
      </c>
      <c r="BM106" s="217" t="s">
        <v>1539</v>
      </c>
    </row>
    <row r="107" s="2" customFormat="1">
      <c r="A107" s="40"/>
      <c r="B107" s="41"/>
      <c r="C107" s="42"/>
      <c r="D107" s="219" t="s">
        <v>153</v>
      </c>
      <c r="E107" s="42"/>
      <c r="F107" s="220" t="s">
        <v>1540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153</v>
      </c>
      <c r="AU107" s="19" t="s">
        <v>151</v>
      </c>
    </row>
    <row r="108" s="2" customFormat="1" ht="24.15" customHeight="1">
      <c r="A108" s="40"/>
      <c r="B108" s="41"/>
      <c r="C108" s="258" t="s">
        <v>8</v>
      </c>
      <c r="D108" s="258" t="s">
        <v>217</v>
      </c>
      <c r="E108" s="259" t="s">
        <v>1541</v>
      </c>
      <c r="F108" s="260" t="s">
        <v>1542</v>
      </c>
      <c r="G108" s="261" t="s">
        <v>250</v>
      </c>
      <c r="H108" s="262">
        <v>5</v>
      </c>
      <c r="I108" s="263"/>
      <c r="J108" s="264">
        <f>ROUND(I108*H108,2)</f>
        <v>0</v>
      </c>
      <c r="K108" s="260" t="s">
        <v>19</v>
      </c>
      <c r="L108" s="265"/>
      <c r="M108" s="266" t="s">
        <v>19</v>
      </c>
      <c r="N108" s="267" t="s">
        <v>43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363</v>
      </c>
      <c r="AT108" s="217" t="s">
        <v>217</v>
      </c>
      <c r="AU108" s="217" t="s">
        <v>151</v>
      </c>
      <c r="AY108" s="19" t="s">
        <v>143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151</v>
      </c>
      <c r="BK108" s="218">
        <f>ROUND(I108*H108,2)</f>
        <v>0</v>
      </c>
      <c r="BL108" s="19" t="s">
        <v>253</v>
      </c>
      <c r="BM108" s="217" t="s">
        <v>1543</v>
      </c>
    </row>
    <row r="109" s="2" customFormat="1" ht="24.15" customHeight="1">
      <c r="A109" s="40"/>
      <c r="B109" s="41"/>
      <c r="C109" s="258" t="s">
        <v>253</v>
      </c>
      <c r="D109" s="258" t="s">
        <v>217</v>
      </c>
      <c r="E109" s="259" t="s">
        <v>1544</v>
      </c>
      <c r="F109" s="260" t="s">
        <v>1545</v>
      </c>
      <c r="G109" s="261" t="s">
        <v>250</v>
      </c>
      <c r="H109" s="262">
        <v>5</v>
      </c>
      <c r="I109" s="263"/>
      <c r="J109" s="264">
        <f>ROUND(I109*H109,2)</f>
        <v>0</v>
      </c>
      <c r="K109" s="260" t="s">
        <v>19</v>
      </c>
      <c r="L109" s="265"/>
      <c r="M109" s="266" t="s">
        <v>19</v>
      </c>
      <c r="N109" s="267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363</v>
      </c>
      <c r="AT109" s="217" t="s">
        <v>217</v>
      </c>
      <c r="AU109" s="217" t="s">
        <v>151</v>
      </c>
      <c r="AY109" s="19" t="s">
        <v>143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151</v>
      </c>
      <c r="BK109" s="218">
        <f>ROUND(I109*H109,2)</f>
        <v>0</v>
      </c>
      <c r="BL109" s="19" t="s">
        <v>253</v>
      </c>
      <c r="BM109" s="217" t="s">
        <v>1546</v>
      </c>
    </row>
    <row r="110" s="2" customFormat="1" ht="16.5" customHeight="1">
      <c r="A110" s="40"/>
      <c r="B110" s="41"/>
      <c r="C110" s="258" t="s">
        <v>258</v>
      </c>
      <c r="D110" s="258" t="s">
        <v>217</v>
      </c>
      <c r="E110" s="259" t="s">
        <v>1547</v>
      </c>
      <c r="F110" s="260" t="s">
        <v>1548</v>
      </c>
      <c r="G110" s="261" t="s">
        <v>250</v>
      </c>
      <c r="H110" s="262">
        <v>5</v>
      </c>
      <c r="I110" s="263"/>
      <c r="J110" s="264">
        <f>ROUND(I110*H110,2)</f>
        <v>0</v>
      </c>
      <c r="K110" s="260" t="s">
        <v>19</v>
      </c>
      <c r="L110" s="265"/>
      <c r="M110" s="266" t="s">
        <v>19</v>
      </c>
      <c r="N110" s="267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363</v>
      </c>
      <c r="AT110" s="217" t="s">
        <v>217</v>
      </c>
      <c r="AU110" s="217" t="s">
        <v>151</v>
      </c>
      <c r="AY110" s="19" t="s">
        <v>143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151</v>
      </c>
      <c r="BK110" s="218">
        <f>ROUND(I110*H110,2)</f>
        <v>0</v>
      </c>
      <c r="BL110" s="19" t="s">
        <v>253</v>
      </c>
      <c r="BM110" s="217" t="s">
        <v>1549</v>
      </c>
    </row>
    <row r="111" s="2" customFormat="1" ht="24.15" customHeight="1">
      <c r="A111" s="40"/>
      <c r="B111" s="41"/>
      <c r="C111" s="258" t="s">
        <v>265</v>
      </c>
      <c r="D111" s="258" t="s">
        <v>217</v>
      </c>
      <c r="E111" s="259" t="s">
        <v>1550</v>
      </c>
      <c r="F111" s="260" t="s">
        <v>1551</v>
      </c>
      <c r="G111" s="261" t="s">
        <v>250</v>
      </c>
      <c r="H111" s="262">
        <v>4</v>
      </c>
      <c r="I111" s="263"/>
      <c r="J111" s="264">
        <f>ROUND(I111*H111,2)</f>
        <v>0</v>
      </c>
      <c r="K111" s="260" t="s">
        <v>19</v>
      </c>
      <c r="L111" s="265"/>
      <c r="M111" s="266" t="s">
        <v>19</v>
      </c>
      <c r="N111" s="267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363</v>
      </c>
      <c r="AT111" s="217" t="s">
        <v>217</v>
      </c>
      <c r="AU111" s="217" t="s">
        <v>151</v>
      </c>
      <c r="AY111" s="19" t="s">
        <v>143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151</v>
      </c>
      <c r="BK111" s="218">
        <f>ROUND(I111*H111,2)</f>
        <v>0</v>
      </c>
      <c r="BL111" s="19" t="s">
        <v>253</v>
      </c>
      <c r="BM111" s="217" t="s">
        <v>1552</v>
      </c>
    </row>
    <row r="112" s="2" customFormat="1" ht="24.15" customHeight="1">
      <c r="A112" s="40"/>
      <c r="B112" s="41"/>
      <c r="C112" s="258" t="s">
        <v>271</v>
      </c>
      <c r="D112" s="258" t="s">
        <v>217</v>
      </c>
      <c r="E112" s="259" t="s">
        <v>1553</v>
      </c>
      <c r="F112" s="260" t="s">
        <v>1554</v>
      </c>
      <c r="G112" s="261" t="s">
        <v>250</v>
      </c>
      <c r="H112" s="262">
        <v>4</v>
      </c>
      <c r="I112" s="263"/>
      <c r="J112" s="264">
        <f>ROUND(I112*H112,2)</f>
        <v>0</v>
      </c>
      <c r="K112" s="260" t="s">
        <v>19</v>
      </c>
      <c r="L112" s="265"/>
      <c r="M112" s="266" t="s">
        <v>19</v>
      </c>
      <c r="N112" s="267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363</v>
      </c>
      <c r="AT112" s="217" t="s">
        <v>217</v>
      </c>
      <c r="AU112" s="217" t="s">
        <v>151</v>
      </c>
      <c r="AY112" s="19" t="s">
        <v>143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151</v>
      </c>
      <c r="BK112" s="218">
        <f>ROUND(I112*H112,2)</f>
        <v>0</v>
      </c>
      <c r="BL112" s="19" t="s">
        <v>253</v>
      </c>
      <c r="BM112" s="217" t="s">
        <v>1555</v>
      </c>
    </row>
    <row r="113" s="2" customFormat="1" ht="16.5" customHeight="1">
      <c r="A113" s="40"/>
      <c r="B113" s="41"/>
      <c r="C113" s="258" t="s">
        <v>277</v>
      </c>
      <c r="D113" s="258" t="s">
        <v>217</v>
      </c>
      <c r="E113" s="259" t="s">
        <v>1556</v>
      </c>
      <c r="F113" s="260" t="s">
        <v>1557</v>
      </c>
      <c r="G113" s="261" t="s">
        <v>250</v>
      </c>
      <c r="H113" s="262">
        <v>4</v>
      </c>
      <c r="I113" s="263"/>
      <c r="J113" s="264">
        <f>ROUND(I113*H113,2)</f>
        <v>0</v>
      </c>
      <c r="K113" s="260" t="s">
        <v>19</v>
      </c>
      <c r="L113" s="265"/>
      <c r="M113" s="266" t="s">
        <v>19</v>
      </c>
      <c r="N113" s="267" t="s">
        <v>43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363</v>
      </c>
      <c r="AT113" s="217" t="s">
        <v>217</v>
      </c>
      <c r="AU113" s="217" t="s">
        <v>151</v>
      </c>
      <c r="AY113" s="19" t="s">
        <v>143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151</v>
      </c>
      <c r="BK113" s="218">
        <f>ROUND(I113*H113,2)</f>
        <v>0</v>
      </c>
      <c r="BL113" s="19" t="s">
        <v>253</v>
      </c>
      <c r="BM113" s="217" t="s">
        <v>1558</v>
      </c>
    </row>
    <row r="114" s="2" customFormat="1" ht="24.15" customHeight="1">
      <c r="A114" s="40"/>
      <c r="B114" s="41"/>
      <c r="C114" s="206" t="s">
        <v>7</v>
      </c>
      <c r="D114" s="206" t="s">
        <v>145</v>
      </c>
      <c r="E114" s="207" t="s">
        <v>1559</v>
      </c>
      <c r="F114" s="208" t="s">
        <v>1560</v>
      </c>
      <c r="G114" s="209" t="s">
        <v>1561</v>
      </c>
      <c r="H114" s="282"/>
      <c r="I114" s="211"/>
      <c r="J114" s="212">
        <f>ROUND(I114*H114,2)</f>
        <v>0</v>
      </c>
      <c r="K114" s="208" t="s">
        <v>738</v>
      </c>
      <c r="L114" s="46"/>
      <c r="M114" s="213" t="s">
        <v>19</v>
      </c>
      <c r="N114" s="214" t="s">
        <v>43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253</v>
      </c>
      <c r="AT114" s="217" t="s">
        <v>145</v>
      </c>
      <c r="AU114" s="217" t="s">
        <v>151</v>
      </c>
      <c r="AY114" s="19" t="s">
        <v>143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151</v>
      </c>
      <c r="BK114" s="218">
        <f>ROUND(I114*H114,2)</f>
        <v>0</v>
      </c>
      <c r="BL114" s="19" t="s">
        <v>253</v>
      </c>
      <c r="BM114" s="217" t="s">
        <v>1562</v>
      </c>
    </row>
    <row r="115" s="2" customFormat="1">
      <c r="A115" s="40"/>
      <c r="B115" s="41"/>
      <c r="C115" s="42"/>
      <c r="D115" s="219" t="s">
        <v>153</v>
      </c>
      <c r="E115" s="42"/>
      <c r="F115" s="220" t="s">
        <v>1563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153</v>
      </c>
      <c r="AU115" s="19" t="s">
        <v>151</v>
      </c>
    </row>
    <row r="116" s="12" customFormat="1" ht="25.92" customHeight="1">
      <c r="A116" s="12"/>
      <c r="B116" s="190"/>
      <c r="C116" s="191"/>
      <c r="D116" s="192" t="s">
        <v>70</v>
      </c>
      <c r="E116" s="193" t="s">
        <v>217</v>
      </c>
      <c r="F116" s="193" t="s">
        <v>1424</v>
      </c>
      <c r="G116" s="191"/>
      <c r="H116" s="191"/>
      <c r="I116" s="194"/>
      <c r="J116" s="195">
        <f>BK116</f>
        <v>0</v>
      </c>
      <c r="K116" s="191"/>
      <c r="L116" s="196"/>
      <c r="M116" s="197"/>
      <c r="N116" s="198"/>
      <c r="O116" s="198"/>
      <c r="P116" s="199">
        <f>P117</f>
        <v>0</v>
      </c>
      <c r="Q116" s="198"/>
      <c r="R116" s="199">
        <f>R117</f>
        <v>0</v>
      </c>
      <c r="S116" s="198"/>
      <c r="T116" s="200">
        <f>T117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1" t="s">
        <v>163</v>
      </c>
      <c r="AT116" s="202" t="s">
        <v>70</v>
      </c>
      <c r="AU116" s="202" t="s">
        <v>71</v>
      </c>
      <c r="AY116" s="201" t="s">
        <v>143</v>
      </c>
      <c r="BK116" s="203">
        <f>BK117</f>
        <v>0</v>
      </c>
    </row>
    <row r="117" s="12" customFormat="1" ht="22.8" customHeight="1">
      <c r="A117" s="12"/>
      <c r="B117" s="190"/>
      <c r="C117" s="191"/>
      <c r="D117" s="192" t="s">
        <v>70</v>
      </c>
      <c r="E117" s="204" t="s">
        <v>1564</v>
      </c>
      <c r="F117" s="204" t="s">
        <v>1565</v>
      </c>
      <c r="G117" s="191"/>
      <c r="H117" s="191"/>
      <c r="I117" s="194"/>
      <c r="J117" s="205">
        <f>BK117</f>
        <v>0</v>
      </c>
      <c r="K117" s="191"/>
      <c r="L117" s="196"/>
      <c r="M117" s="197"/>
      <c r="N117" s="198"/>
      <c r="O117" s="198"/>
      <c r="P117" s="199">
        <f>SUM(P118:P123)</f>
        <v>0</v>
      </c>
      <c r="Q117" s="198"/>
      <c r="R117" s="199">
        <f>SUM(R118:R123)</f>
        <v>0</v>
      </c>
      <c r="S117" s="198"/>
      <c r="T117" s="200">
        <f>SUM(T118:T123)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1" t="s">
        <v>163</v>
      </c>
      <c r="AT117" s="202" t="s">
        <v>70</v>
      </c>
      <c r="AU117" s="202" t="s">
        <v>79</v>
      </c>
      <c r="AY117" s="201" t="s">
        <v>143</v>
      </c>
      <c r="BK117" s="203">
        <f>SUM(BK118:BK123)</f>
        <v>0</v>
      </c>
    </row>
    <row r="118" s="2" customFormat="1" ht="24.15" customHeight="1">
      <c r="A118" s="40"/>
      <c r="B118" s="41"/>
      <c r="C118" s="206" t="s">
        <v>289</v>
      </c>
      <c r="D118" s="206" t="s">
        <v>145</v>
      </c>
      <c r="E118" s="207" t="s">
        <v>1566</v>
      </c>
      <c r="F118" s="208" t="s">
        <v>1567</v>
      </c>
      <c r="G118" s="209" t="s">
        <v>1568</v>
      </c>
      <c r="H118" s="210">
        <v>5</v>
      </c>
      <c r="I118" s="211"/>
      <c r="J118" s="212">
        <f>ROUND(I118*H118,2)</f>
        <v>0</v>
      </c>
      <c r="K118" s="208" t="s">
        <v>738</v>
      </c>
      <c r="L118" s="46"/>
      <c r="M118" s="213" t="s">
        <v>19</v>
      </c>
      <c r="N118" s="214" t="s">
        <v>43</v>
      </c>
      <c r="O118" s="86"/>
      <c r="P118" s="215">
        <f>O118*H118</f>
        <v>0</v>
      </c>
      <c r="Q118" s="215">
        <v>0</v>
      </c>
      <c r="R118" s="215">
        <f>Q118*H118</f>
        <v>0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564</v>
      </c>
      <c r="AT118" s="217" t="s">
        <v>145</v>
      </c>
      <c r="AU118" s="217" t="s">
        <v>151</v>
      </c>
      <c r="AY118" s="19" t="s">
        <v>143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151</v>
      </c>
      <c r="BK118" s="218">
        <f>ROUND(I118*H118,2)</f>
        <v>0</v>
      </c>
      <c r="BL118" s="19" t="s">
        <v>564</v>
      </c>
      <c r="BM118" s="217" t="s">
        <v>1569</v>
      </c>
    </row>
    <row r="119" s="2" customFormat="1">
      <c r="A119" s="40"/>
      <c r="B119" s="41"/>
      <c r="C119" s="42"/>
      <c r="D119" s="219" t="s">
        <v>153</v>
      </c>
      <c r="E119" s="42"/>
      <c r="F119" s="220" t="s">
        <v>1570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153</v>
      </c>
      <c r="AU119" s="19" t="s">
        <v>151</v>
      </c>
    </row>
    <row r="120" s="2" customFormat="1" ht="24.15" customHeight="1">
      <c r="A120" s="40"/>
      <c r="B120" s="41"/>
      <c r="C120" s="206" t="s">
        <v>296</v>
      </c>
      <c r="D120" s="206" t="s">
        <v>145</v>
      </c>
      <c r="E120" s="207" t="s">
        <v>1571</v>
      </c>
      <c r="F120" s="208" t="s">
        <v>1572</v>
      </c>
      <c r="G120" s="209" t="s">
        <v>1573</v>
      </c>
      <c r="H120" s="210">
        <v>5</v>
      </c>
      <c r="I120" s="211"/>
      <c r="J120" s="212">
        <f>ROUND(I120*H120,2)</f>
        <v>0</v>
      </c>
      <c r="K120" s="208" t="s">
        <v>738</v>
      </c>
      <c r="L120" s="46"/>
      <c r="M120" s="213" t="s">
        <v>19</v>
      </c>
      <c r="N120" s="214" t="s">
        <v>43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564</v>
      </c>
      <c r="AT120" s="217" t="s">
        <v>145</v>
      </c>
      <c r="AU120" s="217" t="s">
        <v>151</v>
      </c>
      <c r="AY120" s="19" t="s">
        <v>143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151</v>
      </c>
      <c r="BK120" s="218">
        <f>ROUND(I120*H120,2)</f>
        <v>0</v>
      </c>
      <c r="BL120" s="19" t="s">
        <v>564</v>
      </c>
      <c r="BM120" s="217" t="s">
        <v>1574</v>
      </c>
    </row>
    <row r="121" s="2" customFormat="1">
      <c r="A121" s="40"/>
      <c r="B121" s="41"/>
      <c r="C121" s="42"/>
      <c r="D121" s="219" t="s">
        <v>153</v>
      </c>
      <c r="E121" s="42"/>
      <c r="F121" s="220" t="s">
        <v>1575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153</v>
      </c>
      <c r="AU121" s="19" t="s">
        <v>151</v>
      </c>
    </row>
    <row r="122" s="2" customFormat="1" ht="21.75" customHeight="1">
      <c r="A122" s="40"/>
      <c r="B122" s="41"/>
      <c r="C122" s="206" t="s">
        <v>303</v>
      </c>
      <c r="D122" s="206" t="s">
        <v>145</v>
      </c>
      <c r="E122" s="207" t="s">
        <v>1576</v>
      </c>
      <c r="F122" s="208" t="s">
        <v>1577</v>
      </c>
      <c r="G122" s="209" t="s">
        <v>250</v>
      </c>
      <c r="H122" s="210">
        <v>5</v>
      </c>
      <c r="I122" s="211"/>
      <c r="J122" s="212">
        <f>ROUND(I122*H122,2)</f>
        <v>0</v>
      </c>
      <c r="K122" s="208" t="s">
        <v>738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564</v>
      </c>
      <c r="AT122" s="217" t="s">
        <v>145</v>
      </c>
      <c r="AU122" s="217" t="s">
        <v>151</v>
      </c>
      <c r="AY122" s="19" t="s">
        <v>143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151</v>
      </c>
      <c r="BK122" s="218">
        <f>ROUND(I122*H122,2)</f>
        <v>0</v>
      </c>
      <c r="BL122" s="19" t="s">
        <v>564</v>
      </c>
      <c r="BM122" s="217" t="s">
        <v>1578</v>
      </c>
    </row>
    <row r="123" s="2" customFormat="1">
      <c r="A123" s="40"/>
      <c r="B123" s="41"/>
      <c r="C123" s="42"/>
      <c r="D123" s="219" t="s">
        <v>153</v>
      </c>
      <c r="E123" s="42"/>
      <c r="F123" s="220" t="s">
        <v>1579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153</v>
      </c>
      <c r="AU123" s="19" t="s">
        <v>151</v>
      </c>
    </row>
    <row r="124" s="12" customFormat="1" ht="25.92" customHeight="1">
      <c r="A124" s="12"/>
      <c r="B124" s="190"/>
      <c r="C124" s="191"/>
      <c r="D124" s="192" t="s">
        <v>70</v>
      </c>
      <c r="E124" s="193" t="s">
        <v>1580</v>
      </c>
      <c r="F124" s="193" t="s">
        <v>1581</v>
      </c>
      <c r="G124" s="191"/>
      <c r="H124" s="191"/>
      <c r="I124" s="194"/>
      <c r="J124" s="195">
        <f>BK124</f>
        <v>0</v>
      </c>
      <c r="K124" s="191"/>
      <c r="L124" s="196"/>
      <c r="M124" s="197"/>
      <c r="N124" s="198"/>
      <c r="O124" s="198"/>
      <c r="P124" s="199">
        <f>P125</f>
        <v>0</v>
      </c>
      <c r="Q124" s="198"/>
      <c r="R124" s="199">
        <f>R125</f>
        <v>0</v>
      </c>
      <c r="S124" s="198"/>
      <c r="T124" s="200">
        <f>T125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1" t="s">
        <v>177</v>
      </c>
      <c r="AT124" s="202" t="s">
        <v>70</v>
      </c>
      <c r="AU124" s="202" t="s">
        <v>71</v>
      </c>
      <c r="AY124" s="201" t="s">
        <v>143</v>
      </c>
      <c r="BK124" s="203">
        <f>BK125</f>
        <v>0</v>
      </c>
    </row>
    <row r="125" s="12" customFormat="1" ht="22.8" customHeight="1">
      <c r="A125" s="12"/>
      <c r="B125" s="190"/>
      <c r="C125" s="191"/>
      <c r="D125" s="192" t="s">
        <v>70</v>
      </c>
      <c r="E125" s="204" t="s">
        <v>1582</v>
      </c>
      <c r="F125" s="204" t="s">
        <v>1583</v>
      </c>
      <c r="G125" s="191"/>
      <c r="H125" s="191"/>
      <c r="I125" s="194"/>
      <c r="J125" s="205">
        <f>BK125</f>
        <v>0</v>
      </c>
      <c r="K125" s="191"/>
      <c r="L125" s="196"/>
      <c r="M125" s="197"/>
      <c r="N125" s="198"/>
      <c r="O125" s="198"/>
      <c r="P125" s="199">
        <f>SUM(P126:P127)</f>
        <v>0</v>
      </c>
      <c r="Q125" s="198"/>
      <c r="R125" s="199">
        <f>SUM(R126:R127)</f>
        <v>0</v>
      </c>
      <c r="S125" s="198"/>
      <c r="T125" s="200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1" t="s">
        <v>177</v>
      </c>
      <c r="AT125" s="202" t="s">
        <v>70</v>
      </c>
      <c r="AU125" s="202" t="s">
        <v>79</v>
      </c>
      <c r="AY125" s="201" t="s">
        <v>143</v>
      </c>
      <c r="BK125" s="203">
        <f>SUM(BK126:BK127)</f>
        <v>0</v>
      </c>
    </row>
    <row r="126" s="2" customFormat="1" ht="24.15" customHeight="1">
      <c r="A126" s="40"/>
      <c r="B126" s="41"/>
      <c r="C126" s="206" t="s">
        <v>312</v>
      </c>
      <c r="D126" s="206" t="s">
        <v>145</v>
      </c>
      <c r="E126" s="207" t="s">
        <v>1584</v>
      </c>
      <c r="F126" s="208" t="s">
        <v>1585</v>
      </c>
      <c r="G126" s="209" t="s">
        <v>1586</v>
      </c>
      <c r="H126" s="210">
        <v>1</v>
      </c>
      <c r="I126" s="211"/>
      <c r="J126" s="212">
        <f>ROUND(I126*H126,2)</f>
        <v>0</v>
      </c>
      <c r="K126" s="208" t="s">
        <v>1587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1588</v>
      </c>
      <c r="AT126" s="217" t="s">
        <v>145</v>
      </c>
      <c r="AU126" s="217" t="s">
        <v>151</v>
      </c>
      <c r="AY126" s="19" t="s">
        <v>143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151</v>
      </c>
      <c r="BK126" s="218">
        <f>ROUND(I126*H126,2)</f>
        <v>0</v>
      </c>
      <c r="BL126" s="19" t="s">
        <v>1588</v>
      </c>
      <c r="BM126" s="217" t="s">
        <v>1589</v>
      </c>
    </row>
    <row r="127" s="2" customFormat="1">
      <c r="A127" s="40"/>
      <c r="B127" s="41"/>
      <c r="C127" s="42"/>
      <c r="D127" s="219" t="s">
        <v>153</v>
      </c>
      <c r="E127" s="42"/>
      <c r="F127" s="220" t="s">
        <v>1590</v>
      </c>
      <c r="G127" s="42"/>
      <c r="H127" s="42"/>
      <c r="I127" s="221"/>
      <c r="J127" s="42"/>
      <c r="K127" s="42"/>
      <c r="L127" s="46"/>
      <c r="M127" s="283"/>
      <c r="N127" s="284"/>
      <c r="O127" s="285"/>
      <c r="P127" s="285"/>
      <c r="Q127" s="285"/>
      <c r="R127" s="285"/>
      <c r="S127" s="285"/>
      <c r="T127" s="286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153</v>
      </c>
      <c r="AU127" s="19" t="s">
        <v>151</v>
      </c>
    </row>
    <row r="128" s="2" customFormat="1" ht="6.96" customHeight="1">
      <c r="A128" s="40"/>
      <c r="B128" s="61"/>
      <c r="C128" s="62"/>
      <c r="D128" s="62"/>
      <c r="E128" s="62"/>
      <c r="F128" s="62"/>
      <c r="G128" s="62"/>
      <c r="H128" s="62"/>
      <c r="I128" s="62"/>
      <c r="J128" s="62"/>
      <c r="K128" s="62"/>
      <c r="L128" s="46"/>
      <c r="M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</row>
  </sheetData>
  <sheetProtection sheet="1" autoFilter="0" formatColumns="0" formatRows="0" objects="1" scenarios="1" spinCount="100000" saltValue="DUcZpoIJH6qz3gmUJMLM1LygbKTzghdATooUKj8PddU6vd5gbo/aosQOa0Ofq+ows3zDhlrKvCNi4hKEjsuTrg==" hashValue="/z3GlDmw9YjPd5sYxBmI342NYtGV0qRAuf6pIwu3HoUE4+bU0GvMDnKQK+o/7n1bCfJa1F3CVuIgLXtQwDtDSg==" algorithmName="SHA-512" password="CC35"/>
  <autoFilter ref="C84:K127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1_02/741420001"/>
    <hyperlink ref="F95" r:id="rId2" display="https://podminky.urs.cz/item/CS_URS_2021_02/741420020"/>
    <hyperlink ref="F99" r:id="rId3" display="https://podminky.urs.cz/item/CS_URS_2021_02/741420051"/>
    <hyperlink ref="F103" r:id="rId4" display="https://podminky.urs.cz/item/CS_URS_2021_02/741420083"/>
    <hyperlink ref="F107" r:id="rId5" display="https://podminky.urs.cz/item/CS_URS_2021_02/741430005"/>
    <hyperlink ref="F115" r:id="rId6" display="https://podminky.urs.cz/item/CS_URS_2021_02/998741204"/>
    <hyperlink ref="F119" r:id="rId7" display="https://podminky.urs.cz/item/CS_URS_2021_02/580105022"/>
    <hyperlink ref="F121" r:id="rId8" display="https://podminky.urs.cz/item/CS_URS_2021_02/580105062"/>
    <hyperlink ref="F123" r:id="rId9" display="https://podminky.urs.cz/item/CS_URS_2021_02/580107015"/>
    <hyperlink ref="F127" r:id="rId10" display="https://podminky.urs.cz/item/CS_URS_2021_01/094002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="1" customFormat="1" ht="24.96" customHeight="1">
      <c r="B4" s="22"/>
      <c r="D4" s="132" t="s">
        <v>96</v>
      </c>
      <c r="L4" s="22"/>
      <c r="M4" s="13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34" t="s">
        <v>16</v>
      </c>
      <c r="L6" s="22"/>
    </row>
    <row r="7" s="1" customFormat="1" ht="16.5" customHeight="1">
      <c r="B7" s="22"/>
      <c r="E7" s="135" t="str">
        <f>'Rekapitulace stavby'!K6</f>
        <v>Revitalizace bytového domu Jičínská 272, Nový Jičín - DPS</v>
      </c>
      <c r="F7" s="134"/>
      <c r="G7" s="134"/>
      <c r="H7" s="134"/>
      <c r="L7" s="22"/>
    </row>
    <row r="8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7" t="s">
        <v>1591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16. 3. 2021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1487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1488</v>
      </c>
      <c r="F21" s="40"/>
      <c r="G21" s="40"/>
      <c r="H21" s="40"/>
      <c r="I21" s="134" t="s">
        <v>28</v>
      </c>
      <c r="J21" s="138" t="s">
        <v>1489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1487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1488</v>
      </c>
      <c r="F24" s="40"/>
      <c r="G24" s="40"/>
      <c r="H24" s="40"/>
      <c r="I24" s="134" t="s">
        <v>28</v>
      </c>
      <c r="J24" s="138" t="s">
        <v>1489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71.25" customHeight="1">
      <c r="A27" s="140"/>
      <c r="B27" s="141"/>
      <c r="C27" s="140"/>
      <c r="D27" s="140"/>
      <c r="E27" s="142" t="s">
        <v>36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ROUND(J85,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ROUND((SUM(BE85:BE114)),  2)</f>
        <v>0</v>
      </c>
      <c r="G33" s="40"/>
      <c r="H33" s="40"/>
      <c r="I33" s="150">
        <v>0.20999999999999999</v>
      </c>
      <c r="J33" s="149">
        <f>ROUND(((SUM(BE85:BE114))*I33),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43</v>
      </c>
      <c r="F34" s="149">
        <f>ROUND((SUM(BF85:BF114)),  2)</f>
        <v>0</v>
      </c>
      <c r="G34" s="40"/>
      <c r="H34" s="40"/>
      <c r="I34" s="150">
        <v>0.14999999999999999</v>
      </c>
      <c r="J34" s="149">
        <f>ROUND(((SUM(BF85:BF114))*I34),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44</v>
      </c>
      <c r="F35" s="149">
        <f>ROUND((SUM(BG85:BG114)),  2)</f>
        <v>0</v>
      </c>
      <c r="G35" s="40"/>
      <c r="H35" s="40"/>
      <c r="I35" s="150">
        <v>0.20999999999999999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45</v>
      </c>
      <c r="F36" s="149">
        <f>ROUND((SUM(BH85:BH114)),  2)</f>
        <v>0</v>
      </c>
      <c r="G36" s="40"/>
      <c r="H36" s="40"/>
      <c r="I36" s="150">
        <v>0.14999999999999999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46</v>
      </c>
      <c r="F37" s="149">
        <f>ROUND((SUM(BI85:BI114)),  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2" t="str">
        <f>E7</f>
        <v>Revitalizace bytového domu Jičínská 272, Nový Jičín - DPS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01.03 - Uzemnění - způsobilé výdaje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Jičínská 272, Nový Jičín</v>
      </c>
      <c r="G52" s="42"/>
      <c r="H52" s="42"/>
      <c r="I52" s="34" t="s">
        <v>23</v>
      </c>
      <c r="J52" s="74" t="str">
        <f>IF(J12="","",J12)</f>
        <v>16. 3. 2021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Nový Jičín</v>
      </c>
      <c r="G54" s="42"/>
      <c r="H54" s="42"/>
      <c r="I54" s="34" t="s">
        <v>31</v>
      </c>
      <c r="J54" s="38" t="str">
        <f>E21</f>
        <v>Petr Kubala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Petr Kubala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="9" customFormat="1" ht="24.96" customHeight="1">
      <c r="A60" s="9"/>
      <c r="B60" s="167"/>
      <c r="C60" s="168"/>
      <c r="D60" s="169" t="s">
        <v>103</v>
      </c>
      <c r="E60" s="170"/>
      <c r="F60" s="170"/>
      <c r="G60" s="170"/>
      <c r="H60" s="170"/>
      <c r="I60" s="170"/>
      <c r="J60" s="171">
        <f>J86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3"/>
      <c r="C61" s="174"/>
      <c r="D61" s="175" t="s">
        <v>108</v>
      </c>
      <c r="E61" s="176"/>
      <c r="F61" s="176"/>
      <c r="G61" s="176"/>
      <c r="H61" s="176"/>
      <c r="I61" s="176"/>
      <c r="J61" s="177">
        <f>J87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9" customFormat="1" ht="24.96" customHeight="1">
      <c r="A62" s="9"/>
      <c r="B62" s="167"/>
      <c r="C62" s="168"/>
      <c r="D62" s="169" t="s">
        <v>111</v>
      </c>
      <c r="E62" s="170"/>
      <c r="F62" s="170"/>
      <c r="G62" s="170"/>
      <c r="H62" s="170"/>
      <c r="I62" s="170"/>
      <c r="J62" s="171">
        <f>J90</f>
        <v>0</v>
      </c>
      <c r="K62" s="168"/>
      <c r="L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73"/>
      <c r="C63" s="174"/>
      <c r="D63" s="175" t="s">
        <v>116</v>
      </c>
      <c r="E63" s="176"/>
      <c r="F63" s="176"/>
      <c r="G63" s="176"/>
      <c r="H63" s="176"/>
      <c r="I63" s="176"/>
      <c r="J63" s="177">
        <f>J91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9" customFormat="1" ht="24.96" customHeight="1">
      <c r="A64" s="9"/>
      <c r="B64" s="167"/>
      <c r="C64" s="168"/>
      <c r="D64" s="169" t="s">
        <v>125</v>
      </c>
      <c r="E64" s="170"/>
      <c r="F64" s="170"/>
      <c r="G64" s="170"/>
      <c r="H64" s="170"/>
      <c r="I64" s="170"/>
      <c r="J64" s="171">
        <f>J109</f>
        <v>0</v>
      </c>
      <c r="K64" s="168"/>
      <c r="L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73"/>
      <c r="C65" s="174"/>
      <c r="D65" s="175" t="s">
        <v>1592</v>
      </c>
      <c r="E65" s="176"/>
      <c r="F65" s="176"/>
      <c r="G65" s="176"/>
      <c r="H65" s="176"/>
      <c r="I65" s="176"/>
      <c r="J65" s="177">
        <f>J110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="2" customFormat="1" ht="6.96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="2" customFormat="1" ht="6.96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24.96" customHeight="1">
      <c r="A72" s="40"/>
      <c r="B72" s="41"/>
      <c r="C72" s="25" t="s">
        <v>128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6.96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6.5" customHeight="1">
      <c r="A75" s="40"/>
      <c r="B75" s="41"/>
      <c r="C75" s="42"/>
      <c r="D75" s="42"/>
      <c r="E75" s="162" t="str">
        <f>E7</f>
        <v>Revitalizace bytového domu Jičínská 272, Nový Jičín - DPS</v>
      </c>
      <c r="F75" s="34"/>
      <c r="G75" s="34"/>
      <c r="H75" s="34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97</v>
      </c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16.5" customHeight="1">
      <c r="A77" s="40"/>
      <c r="B77" s="41"/>
      <c r="C77" s="42"/>
      <c r="D77" s="42"/>
      <c r="E77" s="71" t="str">
        <f>E9</f>
        <v>SO 01.03 - Uzemnění - způsobilé výdaje</v>
      </c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6.96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2" customHeight="1">
      <c r="A79" s="40"/>
      <c r="B79" s="41"/>
      <c r="C79" s="34" t="s">
        <v>21</v>
      </c>
      <c r="D79" s="42"/>
      <c r="E79" s="42"/>
      <c r="F79" s="29" t="str">
        <f>F12</f>
        <v>Jičínská 272, Nový Jičín</v>
      </c>
      <c r="G79" s="42"/>
      <c r="H79" s="42"/>
      <c r="I79" s="34" t="s">
        <v>23</v>
      </c>
      <c r="J79" s="74" t="str">
        <f>IF(J12="","",J12)</f>
        <v>16. 3. 2021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6.96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5.15" customHeight="1">
      <c r="A81" s="40"/>
      <c r="B81" s="41"/>
      <c r="C81" s="34" t="s">
        <v>25</v>
      </c>
      <c r="D81" s="42"/>
      <c r="E81" s="42"/>
      <c r="F81" s="29" t="str">
        <f>E15</f>
        <v>Město Nový Jičín</v>
      </c>
      <c r="G81" s="42"/>
      <c r="H81" s="42"/>
      <c r="I81" s="34" t="s">
        <v>31</v>
      </c>
      <c r="J81" s="38" t="str">
        <f>E21</f>
        <v>Petr Kubala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>Petr Kubala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0.32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11" customFormat="1" ht="29.28" customHeight="1">
      <c r="A84" s="179"/>
      <c r="B84" s="180"/>
      <c r="C84" s="181" t="s">
        <v>129</v>
      </c>
      <c r="D84" s="182" t="s">
        <v>56</v>
      </c>
      <c r="E84" s="182" t="s">
        <v>52</v>
      </c>
      <c r="F84" s="182" t="s">
        <v>53</v>
      </c>
      <c r="G84" s="182" t="s">
        <v>130</v>
      </c>
      <c r="H84" s="182" t="s">
        <v>131</v>
      </c>
      <c r="I84" s="182" t="s">
        <v>132</v>
      </c>
      <c r="J84" s="182" t="s">
        <v>101</v>
      </c>
      <c r="K84" s="183" t="s">
        <v>133</v>
      </c>
      <c r="L84" s="184"/>
      <c r="M84" s="94" t="s">
        <v>19</v>
      </c>
      <c r="N84" s="95" t="s">
        <v>41</v>
      </c>
      <c r="O84" s="95" t="s">
        <v>134</v>
      </c>
      <c r="P84" s="95" t="s">
        <v>135</v>
      </c>
      <c r="Q84" s="95" t="s">
        <v>136</v>
      </c>
      <c r="R84" s="95" t="s">
        <v>137</v>
      </c>
      <c r="S84" s="95" t="s">
        <v>138</v>
      </c>
      <c r="T84" s="96" t="s">
        <v>139</v>
      </c>
      <c r="U84" s="179"/>
      <c r="V84" s="179"/>
      <c r="W84" s="179"/>
      <c r="X84" s="179"/>
      <c r="Y84" s="179"/>
      <c r="Z84" s="179"/>
      <c r="AA84" s="179"/>
      <c r="AB84" s="179"/>
      <c r="AC84" s="179"/>
      <c r="AD84" s="179"/>
      <c r="AE84" s="179"/>
    </row>
    <row r="85" s="2" customFormat="1" ht="22.8" customHeight="1">
      <c r="A85" s="40"/>
      <c r="B85" s="41"/>
      <c r="C85" s="101" t="s">
        <v>140</v>
      </c>
      <c r="D85" s="42"/>
      <c r="E85" s="42"/>
      <c r="F85" s="42"/>
      <c r="G85" s="42"/>
      <c r="H85" s="42"/>
      <c r="I85" s="42"/>
      <c r="J85" s="185">
        <f>BK85</f>
        <v>0</v>
      </c>
      <c r="K85" s="42"/>
      <c r="L85" s="46"/>
      <c r="M85" s="97"/>
      <c r="N85" s="186"/>
      <c r="O85" s="98"/>
      <c r="P85" s="187">
        <f>P86+P90+P109</f>
        <v>0</v>
      </c>
      <c r="Q85" s="98"/>
      <c r="R85" s="187">
        <f>R86+R90+R109</f>
        <v>0.11454</v>
      </c>
      <c r="S85" s="98"/>
      <c r="T85" s="188">
        <f>T86+T90+T109</f>
        <v>0.002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70</v>
      </c>
      <c r="AU85" s="19" t="s">
        <v>102</v>
      </c>
      <c r="BK85" s="189">
        <f>BK86+BK90+BK109</f>
        <v>0</v>
      </c>
    </row>
    <row r="86" s="12" customFormat="1" ht="25.92" customHeight="1">
      <c r="A86" s="12"/>
      <c r="B86" s="190"/>
      <c r="C86" s="191"/>
      <c r="D86" s="192" t="s">
        <v>70</v>
      </c>
      <c r="E86" s="193" t="s">
        <v>141</v>
      </c>
      <c r="F86" s="193" t="s">
        <v>142</v>
      </c>
      <c r="G86" s="191"/>
      <c r="H86" s="191"/>
      <c r="I86" s="194"/>
      <c r="J86" s="195">
        <f>BK86</f>
        <v>0</v>
      </c>
      <c r="K86" s="191"/>
      <c r="L86" s="196"/>
      <c r="M86" s="197"/>
      <c r="N86" s="198"/>
      <c r="O86" s="198"/>
      <c r="P86" s="199">
        <f>P87</f>
        <v>0</v>
      </c>
      <c r="Q86" s="198"/>
      <c r="R86" s="199">
        <f>R87</f>
        <v>0</v>
      </c>
      <c r="S86" s="198"/>
      <c r="T86" s="200">
        <f>T87</f>
        <v>0.002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79</v>
      </c>
      <c r="AT86" s="202" t="s">
        <v>70</v>
      </c>
      <c r="AU86" s="202" t="s">
        <v>71</v>
      </c>
      <c r="AY86" s="201" t="s">
        <v>143</v>
      </c>
      <c r="BK86" s="203">
        <f>BK87</f>
        <v>0</v>
      </c>
    </row>
    <row r="87" s="12" customFormat="1" ht="22.8" customHeight="1">
      <c r="A87" s="12"/>
      <c r="B87" s="190"/>
      <c r="C87" s="191"/>
      <c r="D87" s="192" t="s">
        <v>70</v>
      </c>
      <c r="E87" s="204" t="s">
        <v>201</v>
      </c>
      <c r="F87" s="204" t="s">
        <v>506</v>
      </c>
      <c r="G87" s="191"/>
      <c r="H87" s="191"/>
      <c r="I87" s="194"/>
      <c r="J87" s="205">
        <f>BK87</f>
        <v>0</v>
      </c>
      <c r="K87" s="191"/>
      <c r="L87" s="196"/>
      <c r="M87" s="197"/>
      <c r="N87" s="198"/>
      <c r="O87" s="198"/>
      <c r="P87" s="199">
        <f>SUM(P88:P89)</f>
        <v>0</v>
      </c>
      <c r="Q87" s="198"/>
      <c r="R87" s="199">
        <f>SUM(R88:R89)</f>
        <v>0</v>
      </c>
      <c r="S87" s="198"/>
      <c r="T87" s="200">
        <f>SUM(T88:T89)</f>
        <v>0.002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1" t="s">
        <v>79</v>
      </c>
      <c r="AT87" s="202" t="s">
        <v>70</v>
      </c>
      <c r="AU87" s="202" t="s">
        <v>79</v>
      </c>
      <c r="AY87" s="201" t="s">
        <v>143</v>
      </c>
      <c r="BK87" s="203">
        <f>SUM(BK88:BK89)</f>
        <v>0</v>
      </c>
    </row>
    <row r="88" s="2" customFormat="1" ht="24.15" customHeight="1">
      <c r="A88" s="40"/>
      <c r="B88" s="41"/>
      <c r="C88" s="206" t="s">
        <v>79</v>
      </c>
      <c r="D88" s="206" t="s">
        <v>145</v>
      </c>
      <c r="E88" s="207" t="s">
        <v>1593</v>
      </c>
      <c r="F88" s="208" t="s">
        <v>1594</v>
      </c>
      <c r="G88" s="209" t="s">
        <v>250</v>
      </c>
      <c r="H88" s="210">
        <v>2</v>
      </c>
      <c r="I88" s="211"/>
      <c r="J88" s="212">
        <f>ROUND(I88*H88,2)</f>
        <v>0</v>
      </c>
      <c r="K88" s="208" t="s">
        <v>738</v>
      </c>
      <c r="L88" s="46"/>
      <c r="M88" s="213" t="s">
        <v>19</v>
      </c>
      <c r="N88" s="214" t="s">
        <v>43</v>
      </c>
      <c r="O88" s="86"/>
      <c r="P88" s="215">
        <f>O88*H88</f>
        <v>0</v>
      </c>
      <c r="Q88" s="215">
        <v>0</v>
      </c>
      <c r="R88" s="215">
        <f>Q88*H88</f>
        <v>0</v>
      </c>
      <c r="S88" s="215">
        <v>0.001</v>
      </c>
      <c r="T88" s="216">
        <f>S88*H88</f>
        <v>0.002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150</v>
      </c>
      <c r="AT88" s="217" t="s">
        <v>145</v>
      </c>
      <c r="AU88" s="217" t="s">
        <v>151</v>
      </c>
      <c r="AY88" s="19" t="s">
        <v>143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151</v>
      </c>
      <c r="BK88" s="218">
        <f>ROUND(I88*H88,2)</f>
        <v>0</v>
      </c>
      <c r="BL88" s="19" t="s">
        <v>150</v>
      </c>
      <c r="BM88" s="217" t="s">
        <v>1595</v>
      </c>
    </row>
    <row r="89" s="2" customFormat="1">
      <c r="A89" s="40"/>
      <c r="B89" s="41"/>
      <c r="C89" s="42"/>
      <c r="D89" s="219" t="s">
        <v>153</v>
      </c>
      <c r="E89" s="42"/>
      <c r="F89" s="220" t="s">
        <v>1596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153</v>
      </c>
      <c r="AU89" s="19" t="s">
        <v>151</v>
      </c>
    </row>
    <row r="90" s="12" customFormat="1" ht="25.92" customHeight="1">
      <c r="A90" s="12"/>
      <c r="B90" s="190"/>
      <c r="C90" s="191"/>
      <c r="D90" s="192" t="s">
        <v>70</v>
      </c>
      <c r="E90" s="193" t="s">
        <v>635</v>
      </c>
      <c r="F90" s="193" t="s">
        <v>636</v>
      </c>
      <c r="G90" s="191"/>
      <c r="H90" s="191"/>
      <c r="I90" s="194"/>
      <c r="J90" s="195">
        <f>BK90</f>
        <v>0</v>
      </c>
      <c r="K90" s="191"/>
      <c r="L90" s="196"/>
      <c r="M90" s="197"/>
      <c r="N90" s="198"/>
      <c r="O90" s="198"/>
      <c r="P90" s="199">
        <f>P91</f>
        <v>0</v>
      </c>
      <c r="Q90" s="198"/>
      <c r="R90" s="199">
        <f>R91</f>
        <v>0.11454</v>
      </c>
      <c r="S90" s="198"/>
      <c r="T90" s="200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151</v>
      </c>
      <c r="AT90" s="202" t="s">
        <v>70</v>
      </c>
      <c r="AU90" s="202" t="s">
        <v>71</v>
      </c>
      <c r="AY90" s="201" t="s">
        <v>143</v>
      </c>
      <c r="BK90" s="203">
        <f>BK91</f>
        <v>0</v>
      </c>
    </row>
    <row r="91" s="12" customFormat="1" ht="22.8" customHeight="1">
      <c r="A91" s="12"/>
      <c r="B91" s="190"/>
      <c r="C91" s="191"/>
      <c r="D91" s="192" t="s">
        <v>70</v>
      </c>
      <c r="E91" s="204" t="s">
        <v>912</v>
      </c>
      <c r="F91" s="204" t="s">
        <v>913</v>
      </c>
      <c r="G91" s="191"/>
      <c r="H91" s="191"/>
      <c r="I91" s="194"/>
      <c r="J91" s="205">
        <f>BK91</f>
        <v>0</v>
      </c>
      <c r="K91" s="191"/>
      <c r="L91" s="196"/>
      <c r="M91" s="197"/>
      <c r="N91" s="198"/>
      <c r="O91" s="198"/>
      <c r="P91" s="199">
        <f>SUM(P92:P108)</f>
        <v>0</v>
      </c>
      <c r="Q91" s="198"/>
      <c r="R91" s="199">
        <f>SUM(R92:R108)</f>
        <v>0.11454</v>
      </c>
      <c r="S91" s="198"/>
      <c r="T91" s="200">
        <f>SUM(T92:T108)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201" t="s">
        <v>151</v>
      </c>
      <c r="AT91" s="202" t="s">
        <v>70</v>
      </c>
      <c r="AU91" s="202" t="s">
        <v>79</v>
      </c>
      <c r="AY91" s="201" t="s">
        <v>143</v>
      </c>
      <c r="BK91" s="203">
        <f>SUM(BK92:BK108)</f>
        <v>0</v>
      </c>
    </row>
    <row r="92" s="2" customFormat="1" ht="24.15" customHeight="1">
      <c r="A92" s="40"/>
      <c r="B92" s="41"/>
      <c r="C92" s="206" t="s">
        <v>151</v>
      </c>
      <c r="D92" s="206" t="s">
        <v>145</v>
      </c>
      <c r="E92" s="207" t="s">
        <v>1597</v>
      </c>
      <c r="F92" s="208" t="s">
        <v>1598</v>
      </c>
      <c r="G92" s="209" t="s">
        <v>174</v>
      </c>
      <c r="H92" s="210">
        <v>80</v>
      </c>
      <c r="I92" s="211"/>
      <c r="J92" s="212">
        <f>ROUND(I92*H92,2)</f>
        <v>0</v>
      </c>
      <c r="K92" s="208" t="s">
        <v>738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253</v>
      </c>
      <c r="AT92" s="217" t="s">
        <v>145</v>
      </c>
      <c r="AU92" s="217" t="s">
        <v>151</v>
      </c>
      <c r="AY92" s="19" t="s">
        <v>143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151</v>
      </c>
      <c r="BK92" s="218">
        <f>ROUND(I92*H92,2)</f>
        <v>0</v>
      </c>
      <c r="BL92" s="19" t="s">
        <v>253</v>
      </c>
      <c r="BM92" s="217" t="s">
        <v>1599</v>
      </c>
    </row>
    <row r="93" s="2" customFormat="1">
      <c r="A93" s="40"/>
      <c r="B93" s="41"/>
      <c r="C93" s="42"/>
      <c r="D93" s="219" t="s">
        <v>153</v>
      </c>
      <c r="E93" s="42"/>
      <c r="F93" s="220" t="s">
        <v>1600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153</v>
      </c>
      <c r="AU93" s="19" t="s">
        <v>151</v>
      </c>
    </row>
    <row r="94" s="2" customFormat="1" ht="16.5" customHeight="1">
      <c r="A94" s="40"/>
      <c r="B94" s="41"/>
      <c r="C94" s="258" t="s">
        <v>163</v>
      </c>
      <c r="D94" s="258" t="s">
        <v>217</v>
      </c>
      <c r="E94" s="259" t="s">
        <v>1601</v>
      </c>
      <c r="F94" s="260" t="s">
        <v>1602</v>
      </c>
      <c r="G94" s="261" t="s">
        <v>1221</v>
      </c>
      <c r="H94" s="262">
        <v>76.799999999999997</v>
      </c>
      <c r="I94" s="263"/>
      <c r="J94" s="264">
        <f>ROUND(I94*H94,2)</f>
        <v>0</v>
      </c>
      <c r="K94" s="260" t="s">
        <v>738</v>
      </c>
      <c r="L94" s="265"/>
      <c r="M94" s="266" t="s">
        <v>19</v>
      </c>
      <c r="N94" s="267" t="s">
        <v>43</v>
      </c>
      <c r="O94" s="86"/>
      <c r="P94" s="215">
        <f>O94*H94</f>
        <v>0</v>
      </c>
      <c r="Q94" s="215">
        <v>0.001</v>
      </c>
      <c r="R94" s="215">
        <f>Q94*H94</f>
        <v>0.076799999999999993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363</v>
      </c>
      <c r="AT94" s="217" t="s">
        <v>217</v>
      </c>
      <c r="AU94" s="217" t="s">
        <v>151</v>
      </c>
      <c r="AY94" s="19" t="s">
        <v>143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151</v>
      </c>
      <c r="BK94" s="218">
        <f>ROUND(I94*H94,2)</f>
        <v>0</v>
      </c>
      <c r="BL94" s="19" t="s">
        <v>253</v>
      </c>
      <c r="BM94" s="217" t="s">
        <v>1603</v>
      </c>
    </row>
    <row r="95" s="14" customFormat="1">
      <c r="A95" s="14"/>
      <c r="B95" s="235"/>
      <c r="C95" s="236"/>
      <c r="D95" s="226" t="s">
        <v>155</v>
      </c>
      <c r="E95" s="237" t="s">
        <v>19</v>
      </c>
      <c r="F95" s="238" t="s">
        <v>1604</v>
      </c>
      <c r="G95" s="236"/>
      <c r="H95" s="239">
        <v>76.799999999999997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5" t="s">
        <v>155</v>
      </c>
      <c r="AU95" s="245" t="s">
        <v>151</v>
      </c>
      <c r="AV95" s="14" t="s">
        <v>151</v>
      </c>
      <c r="AW95" s="14" t="s">
        <v>33</v>
      </c>
      <c r="AX95" s="14" t="s">
        <v>79</v>
      </c>
      <c r="AY95" s="245" t="s">
        <v>143</v>
      </c>
    </row>
    <row r="96" s="2" customFormat="1" ht="33" customHeight="1">
      <c r="A96" s="40"/>
      <c r="B96" s="41"/>
      <c r="C96" s="258" t="s">
        <v>150</v>
      </c>
      <c r="D96" s="258" t="s">
        <v>217</v>
      </c>
      <c r="E96" s="259" t="s">
        <v>1605</v>
      </c>
      <c r="F96" s="260" t="s">
        <v>1606</v>
      </c>
      <c r="G96" s="261" t="s">
        <v>250</v>
      </c>
      <c r="H96" s="262">
        <v>10</v>
      </c>
      <c r="I96" s="263"/>
      <c r="J96" s="264">
        <f>ROUND(I96*H96,2)</f>
        <v>0</v>
      </c>
      <c r="K96" s="260" t="s">
        <v>19</v>
      </c>
      <c r="L96" s="265"/>
      <c r="M96" s="266" t="s">
        <v>19</v>
      </c>
      <c r="N96" s="267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363</v>
      </c>
      <c r="AT96" s="217" t="s">
        <v>217</v>
      </c>
      <c r="AU96" s="217" t="s">
        <v>151</v>
      </c>
      <c r="AY96" s="19" t="s">
        <v>143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151</v>
      </c>
      <c r="BK96" s="218">
        <f>ROUND(I96*H96,2)</f>
        <v>0</v>
      </c>
      <c r="BL96" s="19" t="s">
        <v>253</v>
      </c>
      <c r="BM96" s="217" t="s">
        <v>1607</v>
      </c>
    </row>
    <row r="97" s="2" customFormat="1" ht="24.15" customHeight="1">
      <c r="A97" s="40"/>
      <c r="B97" s="41"/>
      <c r="C97" s="206" t="s">
        <v>177</v>
      </c>
      <c r="D97" s="206" t="s">
        <v>145</v>
      </c>
      <c r="E97" s="207" t="s">
        <v>1608</v>
      </c>
      <c r="F97" s="208" t="s">
        <v>1609</v>
      </c>
      <c r="G97" s="209" t="s">
        <v>174</v>
      </c>
      <c r="H97" s="210">
        <v>20</v>
      </c>
      <c r="I97" s="211"/>
      <c r="J97" s="212">
        <f>ROUND(I97*H97,2)</f>
        <v>0</v>
      </c>
      <c r="K97" s="208" t="s">
        <v>738</v>
      </c>
      <c r="L97" s="46"/>
      <c r="M97" s="213" t="s">
        <v>19</v>
      </c>
      <c r="N97" s="214" t="s">
        <v>43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</v>
      </c>
      <c r="T97" s="216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253</v>
      </c>
      <c r="AT97" s="217" t="s">
        <v>145</v>
      </c>
      <c r="AU97" s="217" t="s">
        <v>151</v>
      </c>
      <c r="AY97" s="19" t="s">
        <v>143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151</v>
      </c>
      <c r="BK97" s="218">
        <f>ROUND(I97*H97,2)</f>
        <v>0</v>
      </c>
      <c r="BL97" s="19" t="s">
        <v>253</v>
      </c>
      <c r="BM97" s="217" t="s">
        <v>1610</v>
      </c>
    </row>
    <row r="98" s="2" customFormat="1">
      <c r="A98" s="40"/>
      <c r="B98" s="41"/>
      <c r="C98" s="42"/>
      <c r="D98" s="219" t="s">
        <v>153</v>
      </c>
      <c r="E98" s="42"/>
      <c r="F98" s="220" t="s">
        <v>1611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153</v>
      </c>
      <c r="AU98" s="19" t="s">
        <v>151</v>
      </c>
    </row>
    <row r="99" s="2" customFormat="1" ht="16.5" customHeight="1">
      <c r="A99" s="40"/>
      <c r="B99" s="41"/>
      <c r="C99" s="258" t="s">
        <v>182</v>
      </c>
      <c r="D99" s="258" t="s">
        <v>217</v>
      </c>
      <c r="E99" s="259" t="s">
        <v>1612</v>
      </c>
      <c r="F99" s="260" t="s">
        <v>1613</v>
      </c>
      <c r="G99" s="261" t="s">
        <v>1221</v>
      </c>
      <c r="H99" s="262">
        <v>12.34</v>
      </c>
      <c r="I99" s="263"/>
      <c r="J99" s="264">
        <f>ROUND(I99*H99,2)</f>
        <v>0</v>
      </c>
      <c r="K99" s="260" t="s">
        <v>738</v>
      </c>
      <c r="L99" s="265"/>
      <c r="M99" s="266" t="s">
        <v>19</v>
      </c>
      <c r="N99" s="267" t="s">
        <v>43</v>
      </c>
      <c r="O99" s="86"/>
      <c r="P99" s="215">
        <f>O99*H99</f>
        <v>0</v>
      </c>
      <c r="Q99" s="215">
        <v>0.001</v>
      </c>
      <c r="R99" s="215">
        <f>Q99*H99</f>
        <v>0.01234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363</v>
      </c>
      <c r="AT99" s="217" t="s">
        <v>217</v>
      </c>
      <c r="AU99" s="217" t="s">
        <v>151</v>
      </c>
      <c r="AY99" s="19" t="s">
        <v>143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151</v>
      </c>
      <c r="BK99" s="218">
        <f>ROUND(I99*H99,2)</f>
        <v>0</v>
      </c>
      <c r="BL99" s="19" t="s">
        <v>253</v>
      </c>
      <c r="BM99" s="217" t="s">
        <v>1614</v>
      </c>
    </row>
    <row r="100" s="14" customFormat="1">
      <c r="A100" s="14"/>
      <c r="B100" s="235"/>
      <c r="C100" s="236"/>
      <c r="D100" s="226" t="s">
        <v>155</v>
      </c>
      <c r="E100" s="237" t="s">
        <v>19</v>
      </c>
      <c r="F100" s="238" t="s">
        <v>1615</v>
      </c>
      <c r="G100" s="236"/>
      <c r="H100" s="239">
        <v>12.34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5" t="s">
        <v>155</v>
      </c>
      <c r="AU100" s="245" t="s">
        <v>151</v>
      </c>
      <c r="AV100" s="14" t="s">
        <v>151</v>
      </c>
      <c r="AW100" s="14" t="s">
        <v>33</v>
      </c>
      <c r="AX100" s="14" t="s">
        <v>79</v>
      </c>
      <c r="AY100" s="245" t="s">
        <v>143</v>
      </c>
    </row>
    <row r="101" s="2" customFormat="1" ht="24.15" customHeight="1">
      <c r="A101" s="40"/>
      <c r="B101" s="41"/>
      <c r="C101" s="206" t="s">
        <v>188</v>
      </c>
      <c r="D101" s="206" t="s">
        <v>145</v>
      </c>
      <c r="E101" s="207" t="s">
        <v>1616</v>
      </c>
      <c r="F101" s="208" t="s">
        <v>1617</v>
      </c>
      <c r="G101" s="209" t="s">
        <v>174</v>
      </c>
      <c r="H101" s="210">
        <v>2</v>
      </c>
      <c r="I101" s="211"/>
      <c r="J101" s="212">
        <f>ROUND(I101*H101,2)</f>
        <v>0</v>
      </c>
      <c r="K101" s="208" t="s">
        <v>738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253</v>
      </c>
      <c r="AT101" s="217" t="s">
        <v>145</v>
      </c>
      <c r="AU101" s="217" t="s">
        <v>151</v>
      </c>
      <c r="AY101" s="19" t="s">
        <v>143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151</v>
      </c>
      <c r="BK101" s="218">
        <f>ROUND(I101*H101,2)</f>
        <v>0</v>
      </c>
      <c r="BL101" s="19" t="s">
        <v>253</v>
      </c>
      <c r="BM101" s="217" t="s">
        <v>1618</v>
      </c>
    </row>
    <row r="102" s="2" customFormat="1">
      <c r="A102" s="40"/>
      <c r="B102" s="41"/>
      <c r="C102" s="42"/>
      <c r="D102" s="219" t="s">
        <v>153</v>
      </c>
      <c r="E102" s="42"/>
      <c r="F102" s="220" t="s">
        <v>1619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153</v>
      </c>
      <c r="AU102" s="19" t="s">
        <v>151</v>
      </c>
    </row>
    <row r="103" s="2" customFormat="1" ht="24.15" customHeight="1">
      <c r="A103" s="40"/>
      <c r="B103" s="41"/>
      <c r="C103" s="258" t="s">
        <v>196</v>
      </c>
      <c r="D103" s="258" t="s">
        <v>217</v>
      </c>
      <c r="E103" s="259" t="s">
        <v>1620</v>
      </c>
      <c r="F103" s="260" t="s">
        <v>1621</v>
      </c>
      <c r="G103" s="261" t="s">
        <v>250</v>
      </c>
      <c r="H103" s="262">
        <v>2</v>
      </c>
      <c r="I103" s="263"/>
      <c r="J103" s="264">
        <f>ROUND(I103*H103,2)</f>
        <v>0</v>
      </c>
      <c r="K103" s="260" t="s">
        <v>19</v>
      </c>
      <c r="L103" s="265"/>
      <c r="M103" s="266" t="s">
        <v>19</v>
      </c>
      <c r="N103" s="267" t="s">
        <v>43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363</v>
      </c>
      <c r="AT103" s="217" t="s">
        <v>217</v>
      </c>
      <c r="AU103" s="217" t="s">
        <v>151</v>
      </c>
      <c r="AY103" s="19" t="s">
        <v>143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151</v>
      </c>
      <c r="BK103" s="218">
        <f>ROUND(I103*H103,2)</f>
        <v>0</v>
      </c>
      <c r="BL103" s="19" t="s">
        <v>253</v>
      </c>
      <c r="BM103" s="217" t="s">
        <v>1622</v>
      </c>
    </row>
    <row r="104" s="2" customFormat="1" ht="16.5" customHeight="1">
      <c r="A104" s="40"/>
      <c r="B104" s="41"/>
      <c r="C104" s="206" t="s">
        <v>201</v>
      </c>
      <c r="D104" s="206" t="s">
        <v>145</v>
      </c>
      <c r="E104" s="207" t="s">
        <v>1623</v>
      </c>
      <c r="F104" s="208" t="s">
        <v>1624</v>
      </c>
      <c r="G104" s="209" t="s">
        <v>250</v>
      </c>
      <c r="H104" s="210">
        <v>5</v>
      </c>
      <c r="I104" s="211"/>
      <c r="J104" s="212">
        <f>ROUND(I104*H104,2)</f>
        <v>0</v>
      </c>
      <c r="K104" s="208" t="s">
        <v>738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253</v>
      </c>
      <c r="AT104" s="217" t="s">
        <v>145</v>
      </c>
      <c r="AU104" s="217" t="s">
        <v>151</v>
      </c>
      <c r="AY104" s="19" t="s">
        <v>143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151</v>
      </c>
      <c r="BK104" s="218">
        <f>ROUND(I104*H104,2)</f>
        <v>0</v>
      </c>
      <c r="BL104" s="19" t="s">
        <v>253</v>
      </c>
      <c r="BM104" s="217" t="s">
        <v>1625</v>
      </c>
    </row>
    <row r="105" s="2" customFormat="1">
      <c r="A105" s="40"/>
      <c r="B105" s="41"/>
      <c r="C105" s="42"/>
      <c r="D105" s="219" t="s">
        <v>153</v>
      </c>
      <c r="E105" s="42"/>
      <c r="F105" s="220" t="s">
        <v>1626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153</v>
      </c>
      <c r="AU105" s="19" t="s">
        <v>151</v>
      </c>
    </row>
    <row r="106" s="2" customFormat="1" ht="21.75" customHeight="1">
      <c r="A106" s="40"/>
      <c r="B106" s="41"/>
      <c r="C106" s="258" t="s">
        <v>208</v>
      </c>
      <c r="D106" s="258" t="s">
        <v>217</v>
      </c>
      <c r="E106" s="259" t="s">
        <v>1627</v>
      </c>
      <c r="F106" s="260" t="s">
        <v>1628</v>
      </c>
      <c r="G106" s="261" t="s">
        <v>250</v>
      </c>
      <c r="H106" s="262">
        <v>5</v>
      </c>
      <c r="I106" s="263"/>
      <c r="J106" s="264">
        <f>ROUND(I106*H106,2)</f>
        <v>0</v>
      </c>
      <c r="K106" s="260" t="s">
        <v>738</v>
      </c>
      <c r="L106" s="265"/>
      <c r="M106" s="266" t="s">
        <v>19</v>
      </c>
      <c r="N106" s="267" t="s">
        <v>43</v>
      </c>
      <c r="O106" s="86"/>
      <c r="P106" s="215">
        <f>O106*H106</f>
        <v>0</v>
      </c>
      <c r="Q106" s="215">
        <v>0.0050800000000000003</v>
      </c>
      <c r="R106" s="215">
        <f>Q106*H106</f>
        <v>0.025400000000000002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363</v>
      </c>
      <c r="AT106" s="217" t="s">
        <v>217</v>
      </c>
      <c r="AU106" s="217" t="s">
        <v>151</v>
      </c>
      <c r="AY106" s="19" t="s">
        <v>143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151</v>
      </c>
      <c r="BK106" s="218">
        <f>ROUND(I106*H106,2)</f>
        <v>0</v>
      </c>
      <c r="BL106" s="19" t="s">
        <v>253</v>
      </c>
      <c r="BM106" s="217" t="s">
        <v>1629</v>
      </c>
    </row>
    <row r="107" s="2" customFormat="1" ht="24.15" customHeight="1">
      <c r="A107" s="40"/>
      <c r="B107" s="41"/>
      <c r="C107" s="206" t="s">
        <v>216</v>
      </c>
      <c r="D107" s="206" t="s">
        <v>145</v>
      </c>
      <c r="E107" s="207" t="s">
        <v>1630</v>
      </c>
      <c r="F107" s="208" t="s">
        <v>1631</v>
      </c>
      <c r="G107" s="209" t="s">
        <v>1561</v>
      </c>
      <c r="H107" s="282"/>
      <c r="I107" s="211"/>
      <c r="J107" s="212">
        <f>ROUND(I107*H107,2)</f>
        <v>0</v>
      </c>
      <c r="K107" s="208" t="s">
        <v>738</v>
      </c>
      <c r="L107" s="46"/>
      <c r="M107" s="213" t="s">
        <v>19</v>
      </c>
      <c r="N107" s="214" t="s">
        <v>43</v>
      </c>
      <c r="O107" s="86"/>
      <c r="P107" s="215">
        <f>O107*H107</f>
        <v>0</v>
      </c>
      <c r="Q107" s="215">
        <v>0</v>
      </c>
      <c r="R107" s="215">
        <f>Q107*H107</f>
        <v>0</v>
      </c>
      <c r="S107" s="215">
        <v>0</v>
      </c>
      <c r="T107" s="216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253</v>
      </c>
      <c r="AT107" s="217" t="s">
        <v>145</v>
      </c>
      <c r="AU107" s="217" t="s">
        <v>151</v>
      </c>
      <c r="AY107" s="19" t="s">
        <v>143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151</v>
      </c>
      <c r="BK107" s="218">
        <f>ROUND(I107*H107,2)</f>
        <v>0</v>
      </c>
      <c r="BL107" s="19" t="s">
        <v>253</v>
      </c>
      <c r="BM107" s="217" t="s">
        <v>1632</v>
      </c>
    </row>
    <row r="108" s="2" customFormat="1">
      <c r="A108" s="40"/>
      <c r="B108" s="41"/>
      <c r="C108" s="42"/>
      <c r="D108" s="219" t="s">
        <v>153</v>
      </c>
      <c r="E108" s="42"/>
      <c r="F108" s="220" t="s">
        <v>1633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153</v>
      </c>
      <c r="AU108" s="19" t="s">
        <v>151</v>
      </c>
    </row>
    <row r="109" s="12" customFormat="1" ht="25.92" customHeight="1">
      <c r="A109" s="12"/>
      <c r="B109" s="190"/>
      <c r="C109" s="191"/>
      <c r="D109" s="192" t="s">
        <v>70</v>
      </c>
      <c r="E109" s="193" t="s">
        <v>217</v>
      </c>
      <c r="F109" s="193" t="s">
        <v>1424</v>
      </c>
      <c r="G109" s="191"/>
      <c r="H109" s="191"/>
      <c r="I109" s="194"/>
      <c r="J109" s="195">
        <f>BK109</f>
        <v>0</v>
      </c>
      <c r="K109" s="191"/>
      <c r="L109" s="196"/>
      <c r="M109" s="197"/>
      <c r="N109" s="198"/>
      <c r="O109" s="198"/>
      <c r="P109" s="199">
        <f>P110</f>
        <v>0</v>
      </c>
      <c r="Q109" s="198"/>
      <c r="R109" s="199">
        <f>R110</f>
        <v>0</v>
      </c>
      <c r="S109" s="198"/>
      <c r="T109" s="200">
        <f>T110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1" t="s">
        <v>163</v>
      </c>
      <c r="AT109" s="202" t="s">
        <v>70</v>
      </c>
      <c r="AU109" s="202" t="s">
        <v>71</v>
      </c>
      <c r="AY109" s="201" t="s">
        <v>143</v>
      </c>
      <c r="BK109" s="203">
        <f>BK110</f>
        <v>0</v>
      </c>
    </row>
    <row r="110" s="12" customFormat="1" ht="22.8" customHeight="1">
      <c r="A110" s="12"/>
      <c r="B110" s="190"/>
      <c r="C110" s="191"/>
      <c r="D110" s="192" t="s">
        <v>70</v>
      </c>
      <c r="E110" s="204" t="s">
        <v>1634</v>
      </c>
      <c r="F110" s="204" t="s">
        <v>1635</v>
      </c>
      <c r="G110" s="191"/>
      <c r="H110" s="191"/>
      <c r="I110" s="194"/>
      <c r="J110" s="205">
        <f>BK110</f>
        <v>0</v>
      </c>
      <c r="K110" s="191"/>
      <c r="L110" s="196"/>
      <c r="M110" s="197"/>
      <c r="N110" s="198"/>
      <c r="O110" s="198"/>
      <c r="P110" s="199">
        <f>SUM(P111:P114)</f>
        <v>0</v>
      </c>
      <c r="Q110" s="198"/>
      <c r="R110" s="199">
        <f>SUM(R111:R114)</f>
        <v>0</v>
      </c>
      <c r="S110" s="198"/>
      <c r="T110" s="200">
        <f>SUM(T111:T114)</f>
        <v>0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201" t="s">
        <v>163</v>
      </c>
      <c r="AT110" s="202" t="s">
        <v>70</v>
      </c>
      <c r="AU110" s="202" t="s">
        <v>79</v>
      </c>
      <c r="AY110" s="201" t="s">
        <v>143</v>
      </c>
      <c r="BK110" s="203">
        <f>SUM(BK111:BK114)</f>
        <v>0</v>
      </c>
    </row>
    <row r="111" s="2" customFormat="1" ht="24.15" customHeight="1">
      <c r="A111" s="40"/>
      <c r="B111" s="41"/>
      <c r="C111" s="206" t="s">
        <v>224</v>
      </c>
      <c r="D111" s="206" t="s">
        <v>145</v>
      </c>
      <c r="E111" s="207" t="s">
        <v>1636</v>
      </c>
      <c r="F111" s="208" t="s">
        <v>1637</v>
      </c>
      <c r="G111" s="209" t="s">
        <v>174</v>
      </c>
      <c r="H111" s="210">
        <v>76</v>
      </c>
      <c r="I111" s="211"/>
      <c r="J111" s="212">
        <f>ROUND(I111*H111,2)</f>
        <v>0</v>
      </c>
      <c r="K111" s="208" t="s">
        <v>738</v>
      </c>
      <c r="L111" s="46"/>
      <c r="M111" s="213" t="s">
        <v>19</v>
      </c>
      <c r="N111" s="214" t="s">
        <v>43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564</v>
      </c>
      <c r="AT111" s="217" t="s">
        <v>145</v>
      </c>
      <c r="AU111" s="217" t="s">
        <v>151</v>
      </c>
      <c r="AY111" s="19" t="s">
        <v>143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151</v>
      </c>
      <c r="BK111" s="218">
        <f>ROUND(I111*H111,2)</f>
        <v>0</v>
      </c>
      <c r="BL111" s="19" t="s">
        <v>564</v>
      </c>
      <c r="BM111" s="217" t="s">
        <v>1638</v>
      </c>
    </row>
    <row r="112" s="2" customFormat="1">
      <c r="A112" s="40"/>
      <c r="B112" s="41"/>
      <c r="C112" s="42"/>
      <c r="D112" s="219" t="s">
        <v>153</v>
      </c>
      <c r="E112" s="42"/>
      <c r="F112" s="220" t="s">
        <v>1639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153</v>
      </c>
      <c r="AU112" s="19" t="s">
        <v>151</v>
      </c>
    </row>
    <row r="113" s="2" customFormat="1" ht="24.15" customHeight="1">
      <c r="A113" s="40"/>
      <c r="B113" s="41"/>
      <c r="C113" s="206" t="s">
        <v>230</v>
      </c>
      <c r="D113" s="206" t="s">
        <v>145</v>
      </c>
      <c r="E113" s="207" t="s">
        <v>1640</v>
      </c>
      <c r="F113" s="208" t="s">
        <v>1641</v>
      </c>
      <c r="G113" s="209" t="s">
        <v>174</v>
      </c>
      <c r="H113" s="210">
        <v>76</v>
      </c>
      <c r="I113" s="211"/>
      <c r="J113" s="212">
        <f>ROUND(I113*H113,2)</f>
        <v>0</v>
      </c>
      <c r="K113" s="208" t="s">
        <v>738</v>
      </c>
      <c r="L113" s="46"/>
      <c r="M113" s="213" t="s">
        <v>19</v>
      </c>
      <c r="N113" s="214" t="s">
        <v>43</v>
      </c>
      <c r="O113" s="86"/>
      <c r="P113" s="215">
        <f>O113*H113</f>
        <v>0</v>
      </c>
      <c r="Q113" s="215">
        <v>0</v>
      </c>
      <c r="R113" s="215">
        <f>Q113*H113</f>
        <v>0</v>
      </c>
      <c r="S113" s="215">
        <v>0</v>
      </c>
      <c r="T113" s="216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17" t="s">
        <v>564</v>
      </c>
      <c r="AT113" s="217" t="s">
        <v>145</v>
      </c>
      <c r="AU113" s="217" t="s">
        <v>151</v>
      </c>
      <c r="AY113" s="19" t="s">
        <v>143</v>
      </c>
      <c r="BE113" s="218">
        <f>IF(N113="základní",J113,0)</f>
        <v>0</v>
      </c>
      <c r="BF113" s="218">
        <f>IF(N113="snížená",J113,0)</f>
        <v>0</v>
      </c>
      <c r="BG113" s="218">
        <f>IF(N113="zákl. přenesená",J113,0)</f>
        <v>0</v>
      </c>
      <c r="BH113" s="218">
        <f>IF(N113="sníž. přenesená",J113,0)</f>
        <v>0</v>
      </c>
      <c r="BI113" s="218">
        <f>IF(N113="nulová",J113,0)</f>
        <v>0</v>
      </c>
      <c r="BJ113" s="19" t="s">
        <v>151</v>
      </c>
      <c r="BK113" s="218">
        <f>ROUND(I113*H113,2)</f>
        <v>0</v>
      </c>
      <c r="BL113" s="19" t="s">
        <v>564</v>
      </c>
      <c r="BM113" s="217" t="s">
        <v>1642</v>
      </c>
    </row>
    <row r="114" s="2" customFormat="1">
      <c r="A114" s="40"/>
      <c r="B114" s="41"/>
      <c r="C114" s="42"/>
      <c r="D114" s="219" t="s">
        <v>153</v>
      </c>
      <c r="E114" s="42"/>
      <c r="F114" s="220" t="s">
        <v>1643</v>
      </c>
      <c r="G114" s="42"/>
      <c r="H114" s="42"/>
      <c r="I114" s="221"/>
      <c r="J114" s="42"/>
      <c r="K114" s="42"/>
      <c r="L114" s="46"/>
      <c r="M114" s="283"/>
      <c r="N114" s="284"/>
      <c r="O114" s="285"/>
      <c r="P114" s="285"/>
      <c r="Q114" s="285"/>
      <c r="R114" s="285"/>
      <c r="S114" s="285"/>
      <c r="T114" s="286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153</v>
      </c>
      <c r="AU114" s="19" t="s">
        <v>151</v>
      </c>
    </row>
    <row r="115" s="2" customFormat="1" ht="6.96" customHeight="1">
      <c r="A115" s="40"/>
      <c r="B115" s="61"/>
      <c r="C115" s="62"/>
      <c r="D115" s="62"/>
      <c r="E115" s="62"/>
      <c r="F115" s="62"/>
      <c r="G115" s="62"/>
      <c r="H115" s="62"/>
      <c r="I115" s="62"/>
      <c r="J115" s="62"/>
      <c r="K115" s="62"/>
      <c r="L115" s="46"/>
      <c r="M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</row>
  </sheetData>
  <sheetProtection sheet="1" autoFilter="0" formatColumns="0" formatRows="0" objects="1" scenarios="1" spinCount="100000" saltValue="TlxyhoX/GIUHKO9SupPOWBHpueL9lZ6E8eX+osW5KUEOR052qmf5uY9euzFoDmRDNAnXNWRcngKL3obu1+Q6eg==" hashValue="5bxuGugRvzILqD/qExwuCGEieLVc5xE1TVyQlSu7furvUBPUuFuBVZdzg3TLPi6P1rXB/7tcMsSfbFSIMn9Vig==" algorithmName="SHA-512" password="CC35"/>
  <autoFilter ref="C84:K11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1_02/971042151"/>
    <hyperlink ref="F93" r:id="rId2" display="https://podminky.urs.cz/item/CS_URS_2021_02/741410021"/>
    <hyperlink ref="F98" r:id="rId3" display="https://podminky.urs.cz/item/CS_URS_2021_02/741410041"/>
    <hyperlink ref="F102" r:id="rId4" display="https://podminky.urs.cz/item/CS_URS_2021_02/741410074"/>
    <hyperlink ref="F105" r:id="rId5" display="https://podminky.urs.cz/item/CS_URS_2021_02/741440031"/>
    <hyperlink ref="F108" r:id="rId6" display="https://podminky.urs.cz/item/CS_URS_2021_02/998741201"/>
    <hyperlink ref="F112" r:id="rId7" display="https://podminky.urs.cz/item/CS_URS_2021_02/460161112"/>
    <hyperlink ref="F114" r:id="rId8" display="https://podminky.urs.cz/item/CS_URS_2021_02/460431122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9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="1" customFormat="1" ht="24.96" customHeight="1">
      <c r="B4" s="22"/>
      <c r="D4" s="132" t="s">
        <v>96</v>
      </c>
      <c r="L4" s="22"/>
      <c r="M4" s="13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34" t="s">
        <v>16</v>
      </c>
      <c r="L6" s="22"/>
    </row>
    <row r="7" s="1" customFormat="1" ht="16.5" customHeight="1">
      <c r="B7" s="22"/>
      <c r="E7" s="135" t="str">
        <f>'Rekapitulace stavby'!K6</f>
        <v>Revitalizace bytového domu Jičínská 272, Nový Jičín - DPS</v>
      </c>
      <c r="F7" s="134"/>
      <c r="G7" s="134"/>
      <c r="H7" s="134"/>
      <c r="L7" s="22"/>
    </row>
    <row r="8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7" t="s">
        <v>1644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16. 3. 2021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32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71.25" customHeight="1">
      <c r="A27" s="140"/>
      <c r="B27" s="141"/>
      <c r="C27" s="140"/>
      <c r="D27" s="140"/>
      <c r="E27" s="142" t="s">
        <v>36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ROUND(J82,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ROUND((SUM(BE82:BE118)),  2)</f>
        <v>0</v>
      </c>
      <c r="G33" s="40"/>
      <c r="H33" s="40"/>
      <c r="I33" s="150">
        <v>0.20999999999999999</v>
      </c>
      <c r="J33" s="149">
        <f>ROUND(((SUM(BE82:BE118))*I33),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43</v>
      </c>
      <c r="F34" s="149">
        <f>ROUND((SUM(BF82:BF118)),  2)</f>
        <v>0</v>
      </c>
      <c r="G34" s="40"/>
      <c r="H34" s="40"/>
      <c r="I34" s="150">
        <v>0.14999999999999999</v>
      </c>
      <c r="J34" s="149">
        <f>ROUND(((SUM(BF82:BF118))*I34),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44</v>
      </c>
      <c r="F35" s="149">
        <f>ROUND((SUM(BG82:BG118)),  2)</f>
        <v>0</v>
      </c>
      <c r="G35" s="40"/>
      <c r="H35" s="40"/>
      <c r="I35" s="150">
        <v>0.20999999999999999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45</v>
      </c>
      <c r="F36" s="149">
        <f>ROUND((SUM(BH82:BH118)),  2)</f>
        <v>0</v>
      </c>
      <c r="G36" s="40"/>
      <c r="H36" s="40"/>
      <c r="I36" s="150">
        <v>0.14999999999999999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46</v>
      </c>
      <c r="F37" s="149">
        <f>ROUND((SUM(BI82:BI118)),  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2" t="str">
        <f>E7</f>
        <v>Revitalizace bytového domu Jičínská 272, Nový Jičín - DPS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SO 01.04 - Stavební část - nezpůsobilé výdaje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Jičínská 272, Nový Jičín</v>
      </c>
      <c r="G52" s="42"/>
      <c r="H52" s="42"/>
      <c r="I52" s="34" t="s">
        <v>23</v>
      </c>
      <c r="J52" s="74" t="str">
        <f>IF(J12="","",J12)</f>
        <v>16. 3. 2021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Nový Jičín</v>
      </c>
      <c r="G54" s="42"/>
      <c r="H54" s="42"/>
      <c r="I54" s="34" t="s">
        <v>31</v>
      </c>
      <c r="J54" s="38" t="str">
        <f>E21</f>
        <v>BENEPRO,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BENEPRO, a.s.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="9" customFormat="1" ht="24.96" customHeight="1">
      <c r="A60" s="9"/>
      <c r="B60" s="167"/>
      <c r="C60" s="168"/>
      <c r="D60" s="169" t="s">
        <v>103</v>
      </c>
      <c r="E60" s="170"/>
      <c r="F60" s="170"/>
      <c r="G60" s="170"/>
      <c r="H60" s="170"/>
      <c r="I60" s="170"/>
      <c r="J60" s="171">
        <f>J83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3"/>
      <c r="C61" s="174"/>
      <c r="D61" s="175" t="s">
        <v>104</v>
      </c>
      <c r="E61" s="176"/>
      <c r="F61" s="176"/>
      <c r="G61" s="176"/>
      <c r="H61" s="176"/>
      <c r="I61" s="176"/>
      <c r="J61" s="177">
        <f>J84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3"/>
      <c r="C62" s="174"/>
      <c r="D62" s="175" t="s">
        <v>109</v>
      </c>
      <c r="E62" s="176"/>
      <c r="F62" s="176"/>
      <c r="G62" s="176"/>
      <c r="H62" s="176"/>
      <c r="I62" s="176"/>
      <c r="J62" s="177">
        <f>J116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2" customFormat="1" ht="21.84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3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="2" customFormat="1" ht="6.96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="2" customFormat="1" ht="6.96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3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="2" customFormat="1" ht="24.96" customHeight="1">
      <c r="A69" s="40"/>
      <c r="B69" s="41"/>
      <c r="C69" s="25" t="s">
        <v>128</v>
      </c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="2" customFormat="1" ht="6.96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16.5" customHeight="1">
      <c r="A72" s="40"/>
      <c r="B72" s="41"/>
      <c r="C72" s="42"/>
      <c r="D72" s="42"/>
      <c r="E72" s="162" t="str">
        <f>E7</f>
        <v>Revitalizace bytového domu Jičínská 272, Nový Jičín - DPS</v>
      </c>
      <c r="F72" s="34"/>
      <c r="G72" s="34"/>
      <c r="H72" s="34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2" customHeight="1">
      <c r="A73" s="40"/>
      <c r="B73" s="41"/>
      <c r="C73" s="34" t="s">
        <v>97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6.5" customHeight="1">
      <c r="A74" s="40"/>
      <c r="B74" s="41"/>
      <c r="C74" s="42"/>
      <c r="D74" s="42"/>
      <c r="E74" s="71" t="str">
        <f>E9</f>
        <v>SO 01.04 - Stavební část - nezpůsobilé výdaje</v>
      </c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2" customHeight="1">
      <c r="A76" s="40"/>
      <c r="B76" s="41"/>
      <c r="C76" s="34" t="s">
        <v>21</v>
      </c>
      <c r="D76" s="42"/>
      <c r="E76" s="42"/>
      <c r="F76" s="29" t="str">
        <f>F12</f>
        <v>Jičínská 272, Nový Jičín</v>
      </c>
      <c r="G76" s="42"/>
      <c r="H76" s="42"/>
      <c r="I76" s="34" t="s">
        <v>23</v>
      </c>
      <c r="J76" s="74" t="str">
        <f>IF(J12="","",J12)</f>
        <v>16. 3. 2021</v>
      </c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5.15" customHeight="1">
      <c r="A78" s="40"/>
      <c r="B78" s="41"/>
      <c r="C78" s="34" t="s">
        <v>25</v>
      </c>
      <c r="D78" s="42"/>
      <c r="E78" s="42"/>
      <c r="F78" s="29" t="str">
        <f>E15</f>
        <v>Město Nový Jičín</v>
      </c>
      <c r="G78" s="42"/>
      <c r="H78" s="42"/>
      <c r="I78" s="34" t="s">
        <v>31</v>
      </c>
      <c r="J78" s="38" t="str">
        <f>E21</f>
        <v>BENEPRO, a.s.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15.15" customHeight="1">
      <c r="A79" s="40"/>
      <c r="B79" s="41"/>
      <c r="C79" s="34" t="s">
        <v>29</v>
      </c>
      <c r="D79" s="42"/>
      <c r="E79" s="42"/>
      <c r="F79" s="29" t="str">
        <f>IF(E18="","",E18)</f>
        <v>Vyplň údaj</v>
      </c>
      <c r="G79" s="42"/>
      <c r="H79" s="42"/>
      <c r="I79" s="34" t="s">
        <v>34</v>
      </c>
      <c r="J79" s="38" t="str">
        <f>E24</f>
        <v>BENEPRO, a.s.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0.32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11" customFormat="1" ht="29.28" customHeight="1">
      <c r="A81" s="179"/>
      <c r="B81" s="180"/>
      <c r="C81" s="181" t="s">
        <v>129</v>
      </c>
      <c r="D81" s="182" t="s">
        <v>56</v>
      </c>
      <c r="E81" s="182" t="s">
        <v>52</v>
      </c>
      <c r="F81" s="182" t="s">
        <v>53</v>
      </c>
      <c r="G81" s="182" t="s">
        <v>130</v>
      </c>
      <c r="H81" s="182" t="s">
        <v>131</v>
      </c>
      <c r="I81" s="182" t="s">
        <v>132</v>
      </c>
      <c r="J81" s="182" t="s">
        <v>101</v>
      </c>
      <c r="K81" s="183" t="s">
        <v>133</v>
      </c>
      <c r="L81" s="184"/>
      <c r="M81" s="94" t="s">
        <v>19</v>
      </c>
      <c r="N81" s="95" t="s">
        <v>41</v>
      </c>
      <c r="O81" s="95" t="s">
        <v>134</v>
      </c>
      <c r="P81" s="95" t="s">
        <v>135</v>
      </c>
      <c r="Q81" s="95" t="s">
        <v>136</v>
      </c>
      <c r="R81" s="95" t="s">
        <v>137</v>
      </c>
      <c r="S81" s="95" t="s">
        <v>138</v>
      </c>
      <c r="T81" s="96" t="s">
        <v>139</v>
      </c>
      <c r="U81" s="179"/>
      <c r="V81" s="179"/>
      <c r="W81" s="179"/>
      <c r="X81" s="179"/>
      <c r="Y81" s="179"/>
      <c r="Z81" s="179"/>
      <c r="AA81" s="179"/>
      <c r="AB81" s="179"/>
      <c r="AC81" s="179"/>
      <c r="AD81" s="179"/>
      <c r="AE81" s="179"/>
    </row>
    <row r="82" s="2" customFormat="1" ht="22.8" customHeight="1">
      <c r="A82" s="40"/>
      <c r="B82" s="41"/>
      <c r="C82" s="101" t="s">
        <v>140</v>
      </c>
      <c r="D82" s="42"/>
      <c r="E82" s="42"/>
      <c r="F82" s="42"/>
      <c r="G82" s="42"/>
      <c r="H82" s="42"/>
      <c r="I82" s="42"/>
      <c r="J82" s="185">
        <f>BK82</f>
        <v>0</v>
      </c>
      <c r="K82" s="42"/>
      <c r="L82" s="46"/>
      <c r="M82" s="97"/>
      <c r="N82" s="186"/>
      <c r="O82" s="98"/>
      <c r="P82" s="187">
        <f>P83</f>
        <v>0</v>
      </c>
      <c r="Q82" s="98"/>
      <c r="R82" s="187">
        <f>R83</f>
        <v>1.143985</v>
      </c>
      <c r="S82" s="98"/>
      <c r="T82" s="188">
        <f>T83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70</v>
      </c>
      <c r="AU82" s="19" t="s">
        <v>102</v>
      </c>
      <c r="BK82" s="189">
        <f>BK83</f>
        <v>0</v>
      </c>
    </row>
    <row r="83" s="12" customFormat="1" ht="25.92" customHeight="1">
      <c r="A83" s="12"/>
      <c r="B83" s="190"/>
      <c r="C83" s="191"/>
      <c r="D83" s="192" t="s">
        <v>70</v>
      </c>
      <c r="E83" s="193" t="s">
        <v>141</v>
      </c>
      <c r="F83" s="193" t="s">
        <v>142</v>
      </c>
      <c r="G83" s="191"/>
      <c r="H83" s="191"/>
      <c r="I83" s="194"/>
      <c r="J83" s="195">
        <f>BK83</f>
        <v>0</v>
      </c>
      <c r="K83" s="191"/>
      <c r="L83" s="196"/>
      <c r="M83" s="197"/>
      <c r="N83" s="198"/>
      <c r="O83" s="198"/>
      <c r="P83" s="199">
        <f>P84+P116</f>
        <v>0</v>
      </c>
      <c r="Q83" s="198"/>
      <c r="R83" s="199">
        <f>R84+R116</f>
        <v>1.143985</v>
      </c>
      <c r="S83" s="198"/>
      <c r="T83" s="200">
        <f>T84+T116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1" t="s">
        <v>79</v>
      </c>
      <c r="AT83" s="202" t="s">
        <v>70</v>
      </c>
      <c r="AU83" s="202" t="s">
        <v>71</v>
      </c>
      <c r="AY83" s="201" t="s">
        <v>143</v>
      </c>
      <c r="BK83" s="203">
        <f>BK84+BK116</f>
        <v>0</v>
      </c>
    </row>
    <row r="84" s="12" customFormat="1" ht="22.8" customHeight="1">
      <c r="A84" s="12"/>
      <c r="B84" s="190"/>
      <c r="C84" s="191"/>
      <c r="D84" s="192" t="s">
        <v>70</v>
      </c>
      <c r="E84" s="204" t="s">
        <v>79</v>
      </c>
      <c r="F84" s="204" t="s">
        <v>144</v>
      </c>
      <c r="G84" s="191"/>
      <c r="H84" s="191"/>
      <c r="I84" s="194"/>
      <c r="J84" s="205">
        <f>BK84</f>
        <v>0</v>
      </c>
      <c r="K84" s="191"/>
      <c r="L84" s="196"/>
      <c r="M84" s="197"/>
      <c r="N84" s="198"/>
      <c r="O84" s="198"/>
      <c r="P84" s="199">
        <f>SUM(P85:P115)</f>
        <v>0</v>
      </c>
      <c r="Q84" s="198"/>
      <c r="R84" s="199">
        <f>SUM(R85:R115)</f>
        <v>1.143985</v>
      </c>
      <c r="S84" s="198"/>
      <c r="T84" s="200">
        <f>SUM(T85:T115)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79</v>
      </c>
      <c r="AT84" s="202" t="s">
        <v>70</v>
      </c>
      <c r="AU84" s="202" t="s">
        <v>79</v>
      </c>
      <c r="AY84" s="201" t="s">
        <v>143</v>
      </c>
      <c r="BK84" s="203">
        <f>SUM(BK85:BK115)</f>
        <v>0</v>
      </c>
    </row>
    <row r="85" s="2" customFormat="1" ht="37.8" customHeight="1">
      <c r="A85" s="40"/>
      <c r="B85" s="41"/>
      <c r="C85" s="206" t="s">
        <v>79</v>
      </c>
      <c r="D85" s="206" t="s">
        <v>145</v>
      </c>
      <c r="E85" s="207" t="s">
        <v>1645</v>
      </c>
      <c r="F85" s="208" t="s">
        <v>1646</v>
      </c>
      <c r="G85" s="209" t="s">
        <v>148</v>
      </c>
      <c r="H85" s="210">
        <v>142.12000000000001</v>
      </c>
      <c r="I85" s="211"/>
      <c r="J85" s="212">
        <f>ROUND(I85*H85,2)</f>
        <v>0</v>
      </c>
      <c r="K85" s="208" t="s">
        <v>149</v>
      </c>
      <c r="L85" s="46"/>
      <c r="M85" s="213" t="s">
        <v>19</v>
      </c>
      <c r="N85" s="214" t="s">
        <v>43</v>
      </c>
      <c r="O85" s="86"/>
      <c r="P85" s="215">
        <f>O85*H85</f>
        <v>0</v>
      </c>
      <c r="Q85" s="215">
        <v>0</v>
      </c>
      <c r="R85" s="215">
        <f>Q85*H85</f>
        <v>0</v>
      </c>
      <c r="S85" s="215">
        <v>0</v>
      </c>
      <c r="T85" s="216">
        <f>S85*H85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R85" s="217" t="s">
        <v>150</v>
      </c>
      <c r="AT85" s="217" t="s">
        <v>145</v>
      </c>
      <c r="AU85" s="217" t="s">
        <v>151</v>
      </c>
      <c r="AY85" s="19" t="s">
        <v>143</v>
      </c>
      <c r="BE85" s="218">
        <f>IF(N85="základní",J85,0)</f>
        <v>0</v>
      </c>
      <c r="BF85" s="218">
        <f>IF(N85="snížená",J85,0)</f>
        <v>0</v>
      </c>
      <c r="BG85" s="218">
        <f>IF(N85="zákl. přenesená",J85,0)</f>
        <v>0</v>
      </c>
      <c r="BH85" s="218">
        <f>IF(N85="sníž. přenesená",J85,0)</f>
        <v>0</v>
      </c>
      <c r="BI85" s="218">
        <f>IF(N85="nulová",J85,0)</f>
        <v>0</v>
      </c>
      <c r="BJ85" s="19" t="s">
        <v>151</v>
      </c>
      <c r="BK85" s="218">
        <f>ROUND(I85*H85,2)</f>
        <v>0</v>
      </c>
      <c r="BL85" s="19" t="s">
        <v>150</v>
      </c>
      <c r="BM85" s="217" t="s">
        <v>1647</v>
      </c>
    </row>
    <row r="86" s="2" customFormat="1">
      <c r="A86" s="40"/>
      <c r="B86" s="41"/>
      <c r="C86" s="42"/>
      <c r="D86" s="219" t="s">
        <v>153</v>
      </c>
      <c r="E86" s="42"/>
      <c r="F86" s="220" t="s">
        <v>1648</v>
      </c>
      <c r="G86" s="42"/>
      <c r="H86" s="42"/>
      <c r="I86" s="221"/>
      <c r="J86" s="42"/>
      <c r="K86" s="42"/>
      <c r="L86" s="46"/>
      <c r="M86" s="222"/>
      <c r="N86" s="223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153</v>
      </c>
      <c r="AU86" s="19" t="s">
        <v>151</v>
      </c>
    </row>
    <row r="87" s="14" customFormat="1">
      <c r="A87" s="14"/>
      <c r="B87" s="235"/>
      <c r="C87" s="236"/>
      <c r="D87" s="226" t="s">
        <v>155</v>
      </c>
      <c r="E87" s="237" t="s">
        <v>19</v>
      </c>
      <c r="F87" s="238" t="s">
        <v>187</v>
      </c>
      <c r="G87" s="236"/>
      <c r="H87" s="239">
        <v>142.12000000000001</v>
      </c>
      <c r="I87" s="240"/>
      <c r="J87" s="236"/>
      <c r="K87" s="236"/>
      <c r="L87" s="241"/>
      <c r="M87" s="242"/>
      <c r="N87" s="243"/>
      <c r="O87" s="243"/>
      <c r="P87" s="243"/>
      <c r="Q87" s="243"/>
      <c r="R87" s="243"/>
      <c r="S87" s="243"/>
      <c r="T87" s="24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T87" s="245" t="s">
        <v>155</v>
      </c>
      <c r="AU87" s="245" t="s">
        <v>151</v>
      </c>
      <c r="AV87" s="14" t="s">
        <v>151</v>
      </c>
      <c r="AW87" s="14" t="s">
        <v>33</v>
      </c>
      <c r="AX87" s="14" t="s">
        <v>79</v>
      </c>
      <c r="AY87" s="245" t="s">
        <v>143</v>
      </c>
    </row>
    <row r="88" s="2" customFormat="1" ht="16.5" customHeight="1">
      <c r="A88" s="40"/>
      <c r="B88" s="41"/>
      <c r="C88" s="258" t="s">
        <v>151</v>
      </c>
      <c r="D88" s="258" t="s">
        <v>217</v>
      </c>
      <c r="E88" s="259" t="s">
        <v>1649</v>
      </c>
      <c r="F88" s="260" t="s">
        <v>1650</v>
      </c>
      <c r="G88" s="261" t="s">
        <v>1221</v>
      </c>
      <c r="H88" s="262">
        <v>2.1320000000000001</v>
      </c>
      <c r="I88" s="263"/>
      <c r="J88" s="264">
        <f>ROUND(I88*H88,2)</f>
        <v>0</v>
      </c>
      <c r="K88" s="260" t="s">
        <v>149</v>
      </c>
      <c r="L88" s="265"/>
      <c r="M88" s="266" t="s">
        <v>19</v>
      </c>
      <c r="N88" s="267" t="s">
        <v>43</v>
      </c>
      <c r="O88" s="86"/>
      <c r="P88" s="215">
        <f>O88*H88</f>
        <v>0</v>
      </c>
      <c r="Q88" s="215">
        <v>0.001</v>
      </c>
      <c r="R88" s="215">
        <f>Q88*H88</f>
        <v>0.0021320000000000002</v>
      </c>
      <c r="S88" s="215">
        <v>0</v>
      </c>
      <c r="T88" s="216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17" t="s">
        <v>196</v>
      </c>
      <c r="AT88" s="217" t="s">
        <v>217</v>
      </c>
      <c r="AU88" s="217" t="s">
        <v>151</v>
      </c>
      <c r="AY88" s="19" t="s">
        <v>143</v>
      </c>
      <c r="BE88" s="218">
        <f>IF(N88="základní",J88,0)</f>
        <v>0</v>
      </c>
      <c r="BF88" s="218">
        <f>IF(N88="snížená",J88,0)</f>
        <v>0</v>
      </c>
      <c r="BG88" s="218">
        <f>IF(N88="zákl. přenesená",J88,0)</f>
        <v>0</v>
      </c>
      <c r="BH88" s="218">
        <f>IF(N88="sníž. přenesená",J88,0)</f>
        <v>0</v>
      </c>
      <c r="BI88" s="218">
        <f>IF(N88="nulová",J88,0)</f>
        <v>0</v>
      </c>
      <c r="BJ88" s="19" t="s">
        <v>151</v>
      </c>
      <c r="BK88" s="218">
        <f>ROUND(I88*H88,2)</f>
        <v>0</v>
      </c>
      <c r="BL88" s="19" t="s">
        <v>150</v>
      </c>
      <c r="BM88" s="217" t="s">
        <v>1651</v>
      </c>
    </row>
    <row r="89" s="14" customFormat="1">
      <c r="A89" s="14"/>
      <c r="B89" s="235"/>
      <c r="C89" s="236"/>
      <c r="D89" s="226" t="s">
        <v>155</v>
      </c>
      <c r="E89" s="236"/>
      <c r="F89" s="238" t="s">
        <v>1652</v>
      </c>
      <c r="G89" s="236"/>
      <c r="H89" s="239">
        <v>2.1320000000000001</v>
      </c>
      <c r="I89" s="240"/>
      <c r="J89" s="236"/>
      <c r="K89" s="236"/>
      <c r="L89" s="241"/>
      <c r="M89" s="242"/>
      <c r="N89" s="243"/>
      <c r="O89" s="243"/>
      <c r="P89" s="243"/>
      <c r="Q89" s="243"/>
      <c r="R89" s="243"/>
      <c r="S89" s="243"/>
      <c r="T89" s="24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45" t="s">
        <v>155</v>
      </c>
      <c r="AU89" s="245" t="s">
        <v>151</v>
      </c>
      <c r="AV89" s="14" t="s">
        <v>151</v>
      </c>
      <c r="AW89" s="14" t="s">
        <v>4</v>
      </c>
      <c r="AX89" s="14" t="s">
        <v>79</v>
      </c>
      <c r="AY89" s="245" t="s">
        <v>143</v>
      </c>
    </row>
    <row r="90" s="2" customFormat="1" ht="16.5" customHeight="1">
      <c r="A90" s="40"/>
      <c r="B90" s="41"/>
      <c r="C90" s="258" t="s">
        <v>163</v>
      </c>
      <c r="D90" s="258" t="s">
        <v>217</v>
      </c>
      <c r="E90" s="259" t="s">
        <v>1653</v>
      </c>
      <c r="F90" s="260" t="s">
        <v>1654</v>
      </c>
      <c r="G90" s="261" t="s">
        <v>191</v>
      </c>
      <c r="H90" s="262">
        <v>3.3620000000000001</v>
      </c>
      <c r="I90" s="263"/>
      <c r="J90" s="264">
        <f>ROUND(I90*H90,2)</f>
        <v>0</v>
      </c>
      <c r="K90" s="260" t="s">
        <v>149</v>
      </c>
      <c r="L90" s="265"/>
      <c r="M90" s="266" t="s">
        <v>19</v>
      </c>
      <c r="N90" s="267" t="s">
        <v>43</v>
      </c>
      <c r="O90" s="86"/>
      <c r="P90" s="215">
        <f>O90*H90</f>
        <v>0</v>
      </c>
      <c r="Q90" s="215">
        <v>0.20999999999999999</v>
      </c>
      <c r="R90" s="215">
        <f>Q90*H90</f>
        <v>0.70601999999999998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196</v>
      </c>
      <c r="AT90" s="217" t="s">
        <v>217</v>
      </c>
      <c r="AU90" s="217" t="s">
        <v>151</v>
      </c>
      <c r="AY90" s="19" t="s">
        <v>143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151</v>
      </c>
      <c r="BK90" s="218">
        <f>ROUND(I90*H90,2)</f>
        <v>0</v>
      </c>
      <c r="BL90" s="19" t="s">
        <v>150</v>
      </c>
      <c r="BM90" s="217" t="s">
        <v>1655</v>
      </c>
    </row>
    <row r="91" s="14" customFormat="1">
      <c r="A91" s="14"/>
      <c r="B91" s="235"/>
      <c r="C91" s="236"/>
      <c r="D91" s="226" t="s">
        <v>155</v>
      </c>
      <c r="E91" s="237" t="s">
        <v>19</v>
      </c>
      <c r="F91" s="238" t="s">
        <v>1656</v>
      </c>
      <c r="G91" s="236"/>
      <c r="H91" s="239">
        <v>3.3620000000000001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5" t="s">
        <v>155</v>
      </c>
      <c r="AU91" s="245" t="s">
        <v>151</v>
      </c>
      <c r="AV91" s="14" t="s">
        <v>151</v>
      </c>
      <c r="AW91" s="14" t="s">
        <v>33</v>
      </c>
      <c r="AX91" s="14" t="s">
        <v>79</v>
      </c>
      <c r="AY91" s="245" t="s">
        <v>143</v>
      </c>
    </row>
    <row r="92" s="2" customFormat="1" ht="21.75" customHeight="1">
      <c r="A92" s="40"/>
      <c r="B92" s="41"/>
      <c r="C92" s="206" t="s">
        <v>150</v>
      </c>
      <c r="D92" s="206" t="s">
        <v>145</v>
      </c>
      <c r="E92" s="207" t="s">
        <v>1657</v>
      </c>
      <c r="F92" s="208" t="s">
        <v>1658</v>
      </c>
      <c r="G92" s="209" t="s">
        <v>250</v>
      </c>
      <c r="H92" s="210">
        <v>30</v>
      </c>
      <c r="I92" s="211"/>
      <c r="J92" s="212">
        <f>ROUND(I92*H92,2)</f>
        <v>0</v>
      </c>
      <c r="K92" s="208" t="s">
        <v>149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5.1999999999999997E-05</v>
      </c>
      <c r="R92" s="215">
        <f>Q92*H92</f>
        <v>0.00156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150</v>
      </c>
      <c r="AT92" s="217" t="s">
        <v>145</v>
      </c>
      <c r="AU92" s="217" t="s">
        <v>151</v>
      </c>
      <c r="AY92" s="19" t="s">
        <v>143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151</v>
      </c>
      <c r="BK92" s="218">
        <f>ROUND(I92*H92,2)</f>
        <v>0</v>
      </c>
      <c r="BL92" s="19" t="s">
        <v>150</v>
      </c>
      <c r="BM92" s="217" t="s">
        <v>1659</v>
      </c>
    </row>
    <row r="93" s="2" customFormat="1">
      <c r="A93" s="40"/>
      <c r="B93" s="41"/>
      <c r="C93" s="42"/>
      <c r="D93" s="219" t="s">
        <v>153</v>
      </c>
      <c r="E93" s="42"/>
      <c r="F93" s="220" t="s">
        <v>1660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153</v>
      </c>
      <c r="AU93" s="19" t="s">
        <v>151</v>
      </c>
    </row>
    <row r="94" s="13" customFormat="1">
      <c r="A94" s="13"/>
      <c r="B94" s="224"/>
      <c r="C94" s="225"/>
      <c r="D94" s="226" t="s">
        <v>155</v>
      </c>
      <c r="E94" s="227" t="s">
        <v>19</v>
      </c>
      <c r="F94" s="228" t="s">
        <v>1661</v>
      </c>
      <c r="G94" s="225"/>
      <c r="H94" s="227" t="s">
        <v>19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155</v>
      </c>
      <c r="AU94" s="234" t="s">
        <v>151</v>
      </c>
      <c r="AV94" s="13" t="s">
        <v>79</v>
      </c>
      <c r="AW94" s="13" t="s">
        <v>33</v>
      </c>
      <c r="AX94" s="13" t="s">
        <v>71</v>
      </c>
      <c r="AY94" s="234" t="s">
        <v>143</v>
      </c>
    </row>
    <row r="95" s="14" customFormat="1">
      <c r="A95" s="14"/>
      <c r="B95" s="235"/>
      <c r="C95" s="236"/>
      <c r="D95" s="226" t="s">
        <v>155</v>
      </c>
      <c r="E95" s="237" t="s">
        <v>19</v>
      </c>
      <c r="F95" s="238" t="s">
        <v>1662</v>
      </c>
      <c r="G95" s="236"/>
      <c r="H95" s="239">
        <v>30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5" t="s">
        <v>155</v>
      </c>
      <c r="AU95" s="245" t="s">
        <v>151</v>
      </c>
      <c r="AV95" s="14" t="s">
        <v>151</v>
      </c>
      <c r="AW95" s="14" t="s">
        <v>33</v>
      </c>
      <c r="AX95" s="14" t="s">
        <v>79</v>
      </c>
      <c r="AY95" s="245" t="s">
        <v>143</v>
      </c>
    </row>
    <row r="96" s="2" customFormat="1" ht="16.5" customHeight="1">
      <c r="A96" s="40"/>
      <c r="B96" s="41"/>
      <c r="C96" s="258" t="s">
        <v>177</v>
      </c>
      <c r="D96" s="258" t="s">
        <v>217</v>
      </c>
      <c r="E96" s="259" t="s">
        <v>1663</v>
      </c>
      <c r="F96" s="260" t="s">
        <v>1664</v>
      </c>
      <c r="G96" s="261" t="s">
        <v>191</v>
      </c>
      <c r="H96" s="262">
        <v>0.47099999999999997</v>
      </c>
      <c r="I96" s="263"/>
      <c r="J96" s="264">
        <f>ROUND(I96*H96,2)</f>
        <v>0</v>
      </c>
      <c r="K96" s="260" t="s">
        <v>149</v>
      </c>
      <c r="L96" s="265"/>
      <c r="M96" s="266" t="s">
        <v>19</v>
      </c>
      <c r="N96" s="267" t="s">
        <v>43</v>
      </c>
      <c r="O96" s="86"/>
      <c r="P96" s="215">
        <f>O96*H96</f>
        <v>0</v>
      </c>
      <c r="Q96" s="215">
        <v>0.65000000000000002</v>
      </c>
      <c r="R96" s="215">
        <f>Q96*H96</f>
        <v>0.30614999999999998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196</v>
      </c>
      <c r="AT96" s="217" t="s">
        <v>217</v>
      </c>
      <c r="AU96" s="217" t="s">
        <v>151</v>
      </c>
      <c r="AY96" s="19" t="s">
        <v>143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151</v>
      </c>
      <c r="BK96" s="218">
        <f>ROUND(I96*H96,2)</f>
        <v>0</v>
      </c>
      <c r="BL96" s="19" t="s">
        <v>150</v>
      </c>
      <c r="BM96" s="217" t="s">
        <v>1665</v>
      </c>
    </row>
    <row r="97" s="14" customFormat="1">
      <c r="A97" s="14"/>
      <c r="B97" s="235"/>
      <c r="C97" s="236"/>
      <c r="D97" s="226" t="s">
        <v>155</v>
      </c>
      <c r="E97" s="237" t="s">
        <v>19</v>
      </c>
      <c r="F97" s="238" t="s">
        <v>1666</v>
      </c>
      <c r="G97" s="236"/>
      <c r="H97" s="239">
        <v>0.47099999999999997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5" t="s">
        <v>155</v>
      </c>
      <c r="AU97" s="245" t="s">
        <v>151</v>
      </c>
      <c r="AV97" s="14" t="s">
        <v>151</v>
      </c>
      <c r="AW97" s="14" t="s">
        <v>33</v>
      </c>
      <c r="AX97" s="14" t="s">
        <v>79</v>
      </c>
      <c r="AY97" s="245" t="s">
        <v>143</v>
      </c>
    </row>
    <row r="98" s="2" customFormat="1" ht="44.25" customHeight="1">
      <c r="A98" s="40"/>
      <c r="B98" s="41"/>
      <c r="C98" s="206" t="s">
        <v>182</v>
      </c>
      <c r="D98" s="206" t="s">
        <v>145</v>
      </c>
      <c r="E98" s="207" t="s">
        <v>1667</v>
      </c>
      <c r="F98" s="208" t="s">
        <v>1668</v>
      </c>
      <c r="G98" s="209" t="s">
        <v>250</v>
      </c>
      <c r="H98" s="210">
        <v>10</v>
      </c>
      <c r="I98" s="211"/>
      <c r="J98" s="212">
        <f>ROUND(I98*H98,2)</f>
        <v>0</v>
      </c>
      <c r="K98" s="208" t="s">
        <v>149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0.0128123</v>
      </c>
      <c r="R98" s="215">
        <f>Q98*H98</f>
        <v>0.12812300000000002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150</v>
      </c>
      <c r="AT98" s="217" t="s">
        <v>145</v>
      </c>
      <c r="AU98" s="217" t="s">
        <v>151</v>
      </c>
      <c r="AY98" s="19" t="s">
        <v>143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151</v>
      </c>
      <c r="BK98" s="218">
        <f>ROUND(I98*H98,2)</f>
        <v>0</v>
      </c>
      <c r="BL98" s="19" t="s">
        <v>150</v>
      </c>
      <c r="BM98" s="217" t="s">
        <v>1669</v>
      </c>
    </row>
    <row r="99" s="2" customFormat="1">
      <c r="A99" s="40"/>
      <c r="B99" s="41"/>
      <c r="C99" s="42"/>
      <c r="D99" s="219" t="s">
        <v>153</v>
      </c>
      <c r="E99" s="42"/>
      <c r="F99" s="220" t="s">
        <v>1670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153</v>
      </c>
      <c r="AU99" s="19" t="s">
        <v>151</v>
      </c>
    </row>
    <row r="100" s="13" customFormat="1">
      <c r="A100" s="13"/>
      <c r="B100" s="224"/>
      <c r="C100" s="225"/>
      <c r="D100" s="226" t="s">
        <v>155</v>
      </c>
      <c r="E100" s="227" t="s">
        <v>19</v>
      </c>
      <c r="F100" s="228" t="s">
        <v>1661</v>
      </c>
      <c r="G100" s="225"/>
      <c r="H100" s="227" t="s">
        <v>19</v>
      </c>
      <c r="I100" s="229"/>
      <c r="J100" s="225"/>
      <c r="K100" s="225"/>
      <c r="L100" s="230"/>
      <c r="M100" s="231"/>
      <c r="N100" s="232"/>
      <c r="O100" s="232"/>
      <c r="P100" s="232"/>
      <c r="Q100" s="232"/>
      <c r="R100" s="232"/>
      <c r="S100" s="232"/>
      <c r="T100" s="23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4" t="s">
        <v>155</v>
      </c>
      <c r="AU100" s="234" t="s">
        <v>151</v>
      </c>
      <c r="AV100" s="13" t="s">
        <v>79</v>
      </c>
      <c r="AW100" s="13" t="s">
        <v>33</v>
      </c>
      <c r="AX100" s="13" t="s">
        <v>71</v>
      </c>
      <c r="AY100" s="234" t="s">
        <v>143</v>
      </c>
    </row>
    <row r="101" s="14" customFormat="1">
      <c r="A101" s="14"/>
      <c r="B101" s="235"/>
      <c r="C101" s="236"/>
      <c r="D101" s="226" t="s">
        <v>155</v>
      </c>
      <c r="E101" s="237" t="s">
        <v>19</v>
      </c>
      <c r="F101" s="238" t="s">
        <v>208</v>
      </c>
      <c r="G101" s="236"/>
      <c r="H101" s="239">
        <v>10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155</v>
      </c>
      <c r="AU101" s="245" t="s">
        <v>151</v>
      </c>
      <c r="AV101" s="14" t="s">
        <v>151</v>
      </c>
      <c r="AW101" s="14" t="s">
        <v>33</v>
      </c>
      <c r="AX101" s="14" t="s">
        <v>79</v>
      </c>
      <c r="AY101" s="245" t="s">
        <v>143</v>
      </c>
    </row>
    <row r="102" s="2" customFormat="1" ht="24.15" customHeight="1">
      <c r="A102" s="40"/>
      <c r="B102" s="41"/>
      <c r="C102" s="206" t="s">
        <v>188</v>
      </c>
      <c r="D102" s="206" t="s">
        <v>145</v>
      </c>
      <c r="E102" s="207" t="s">
        <v>1671</v>
      </c>
      <c r="F102" s="208" t="s">
        <v>1672</v>
      </c>
      <c r="G102" s="209" t="s">
        <v>148</v>
      </c>
      <c r="H102" s="210">
        <v>142.12000000000001</v>
      </c>
      <c r="I102" s="211"/>
      <c r="J102" s="212">
        <f>ROUND(I102*H102,2)</f>
        <v>0</v>
      </c>
      <c r="K102" s="208" t="s">
        <v>149</v>
      </c>
      <c r="L102" s="46"/>
      <c r="M102" s="213" t="s">
        <v>19</v>
      </c>
      <c r="N102" s="214" t="s">
        <v>43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150</v>
      </c>
      <c r="AT102" s="217" t="s">
        <v>145</v>
      </c>
      <c r="AU102" s="217" t="s">
        <v>151</v>
      </c>
      <c r="AY102" s="19" t="s">
        <v>143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151</v>
      </c>
      <c r="BK102" s="218">
        <f>ROUND(I102*H102,2)</f>
        <v>0</v>
      </c>
      <c r="BL102" s="19" t="s">
        <v>150</v>
      </c>
      <c r="BM102" s="217" t="s">
        <v>1673</v>
      </c>
    </row>
    <row r="103" s="2" customFormat="1">
      <c r="A103" s="40"/>
      <c r="B103" s="41"/>
      <c r="C103" s="42"/>
      <c r="D103" s="219" t="s">
        <v>153</v>
      </c>
      <c r="E103" s="42"/>
      <c r="F103" s="220" t="s">
        <v>1674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153</v>
      </c>
      <c r="AU103" s="19" t="s">
        <v>151</v>
      </c>
    </row>
    <row r="104" s="2" customFormat="1" ht="21.75" customHeight="1">
      <c r="A104" s="40"/>
      <c r="B104" s="41"/>
      <c r="C104" s="206" t="s">
        <v>196</v>
      </c>
      <c r="D104" s="206" t="s">
        <v>145</v>
      </c>
      <c r="E104" s="207" t="s">
        <v>1675</v>
      </c>
      <c r="F104" s="208" t="s">
        <v>1676</v>
      </c>
      <c r="G104" s="209" t="s">
        <v>148</v>
      </c>
      <c r="H104" s="210">
        <v>142.12000000000001</v>
      </c>
      <c r="I104" s="211"/>
      <c r="J104" s="212">
        <f>ROUND(I104*H104,2)</f>
        <v>0</v>
      </c>
      <c r="K104" s="208" t="s">
        <v>149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150</v>
      </c>
      <c r="AT104" s="217" t="s">
        <v>145</v>
      </c>
      <c r="AU104" s="217" t="s">
        <v>151</v>
      </c>
      <c r="AY104" s="19" t="s">
        <v>143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151</v>
      </c>
      <c r="BK104" s="218">
        <f>ROUND(I104*H104,2)</f>
        <v>0</v>
      </c>
      <c r="BL104" s="19" t="s">
        <v>150</v>
      </c>
      <c r="BM104" s="217" t="s">
        <v>1677</v>
      </c>
    </row>
    <row r="105" s="2" customFormat="1">
      <c r="A105" s="40"/>
      <c r="B105" s="41"/>
      <c r="C105" s="42"/>
      <c r="D105" s="219" t="s">
        <v>153</v>
      </c>
      <c r="E105" s="42"/>
      <c r="F105" s="220" t="s">
        <v>1678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153</v>
      </c>
      <c r="AU105" s="19" t="s">
        <v>151</v>
      </c>
    </row>
    <row r="106" s="2" customFormat="1" ht="21.75" customHeight="1">
      <c r="A106" s="40"/>
      <c r="B106" s="41"/>
      <c r="C106" s="206" t="s">
        <v>201</v>
      </c>
      <c r="D106" s="206" t="s">
        <v>145</v>
      </c>
      <c r="E106" s="207" t="s">
        <v>1679</v>
      </c>
      <c r="F106" s="208" t="s">
        <v>1680</v>
      </c>
      <c r="G106" s="209" t="s">
        <v>191</v>
      </c>
      <c r="H106" s="210">
        <v>2.8420000000000001</v>
      </c>
      <c r="I106" s="211"/>
      <c r="J106" s="212">
        <f>ROUND(I106*H106,2)</f>
        <v>0</v>
      </c>
      <c r="K106" s="208" t="s">
        <v>149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150</v>
      </c>
      <c r="AT106" s="217" t="s">
        <v>145</v>
      </c>
      <c r="AU106" s="217" t="s">
        <v>151</v>
      </c>
      <c r="AY106" s="19" t="s">
        <v>143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151</v>
      </c>
      <c r="BK106" s="218">
        <f>ROUND(I106*H106,2)</f>
        <v>0</v>
      </c>
      <c r="BL106" s="19" t="s">
        <v>150</v>
      </c>
      <c r="BM106" s="217" t="s">
        <v>1681</v>
      </c>
    </row>
    <row r="107" s="2" customFormat="1">
      <c r="A107" s="40"/>
      <c r="B107" s="41"/>
      <c r="C107" s="42"/>
      <c r="D107" s="219" t="s">
        <v>153</v>
      </c>
      <c r="E107" s="42"/>
      <c r="F107" s="220" t="s">
        <v>1682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153</v>
      </c>
      <c r="AU107" s="19" t="s">
        <v>151</v>
      </c>
    </row>
    <row r="108" s="13" customFormat="1">
      <c r="A108" s="13"/>
      <c r="B108" s="224"/>
      <c r="C108" s="225"/>
      <c r="D108" s="226" t="s">
        <v>155</v>
      </c>
      <c r="E108" s="227" t="s">
        <v>19</v>
      </c>
      <c r="F108" s="228" t="s">
        <v>1683</v>
      </c>
      <c r="G108" s="225"/>
      <c r="H108" s="227" t="s">
        <v>19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155</v>
      </c>
      <c r="AU108" s="234" t="s">
        <v>151</v>
      </c>
      <c r="AV108" s="13" t="s">
        <v>79</v>
      </c>
      <c r="AW108" s="13" t="s">
        <v>33</v>
      </c>
      <c r="AX108" s="13" t="s">
        <v>71</v>
      </c>
      <c r="AY108" s="234" t="s">
        <v>143</v>
      </c>
    </row>
    <row r="109" s="14" customFormat="1">
      <c r="A109" s="14"/>
      <c r="B109" s="235"/>
      <c r="C109" s="236"/>
      <c r="D109" s="226" t="s">
        <v>155</v>
      </c>
      <c r="E109" s="237" t="s">
        <v>19</v>
      </c>
      <c r="F109" s="238" t="s">
        <v>1684</v>
      </c>
      <c r="G109" s="236"/>
      <c r="H109" s="239">
        <v>2.8420000000000001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155</v>
      </c>
      <c r="AU109" s="245" t="s">
        <v>151</v>
      </c>
      <c r="AV109" s="14" t="s">
        <v>151</v>
      </c>
      <c r="AW109" s="14" t="s">
        <v>33</v>
      </c>
      <c r="AX109" s="14" t="s">
        <v>79</v>
      </c>
      <c r="AY109" s="245" t="s">
        <v>143</v>
      </c>
    </row>
    <row r="110" s="2" customFormat="1" ht="21.75" customHeight="1">
      <c r="A110" s="40"/>
      <c r="B110" s="41"/>
      <c r="C110" s="206" t="s">
        <v>208</v>
      </c>
      <c r="D110" s="206" t="s">
        <v>145</v>
      </c>
      <c r="E110" s="207" t="s">
        <v>1685</v>
      </c>
      <c r="F110" s="208" t="s">
        <v>1686</v>
      </c>
      <c r="G110" s="209" t="s">
        <v>191</v>
      </c>
      <c r="H110" s="210">
        <v>2.8420000000000001</v>
      </c>
      <c r="I110" s="211"/>
      <c r="J110" s="212">
        <f>ROUND(I110*H110,2)</f>
        <v>0</v>
      </c>
      <c r="K110" s="208" t="s">
        <v>149</v>
      </c>
      <c r="L110" s="46"/>
      <c r="M110" s="213" t="s">
        <v>19</v>
      </c>
      <c r="N110" s="214" t="s">
        <v>43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150</v>
      </c>
      <c r="AT110" s="217" t="s">
        <v>145</v>
      </c>
      <c r="AU110" s="217" t="s">
        <v>151</v>
      </c>
      <c r="AY110" s="19" t="s">
        <v>143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151</v>
      </c>
      <c r="BK110" s="218">
        <f>ROUND(I110*H110,2)</f>
        <v>0</v>
      </c>
      <c r="BL110" s="19" t="s">
        <v>150</v>
      </c>
      <c r="BM110" s="217" t="s">
        <v>1687</v>
      </c>
    </row>
    <row r="111" s="2" customFormat="1">
      <c r="A111" s="40"/>
      <c r="B111" s="41"/>
      <c r="C111" s="42"/>
      <c r="D111" s="219" t="s">
        <v>153</v>
      </c>
      <c r="E111" s="42"/>
      <c r="F111" s="220" t="s">
        <v>1688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153</v>
      </c>
      <c r="AU111" s="19" t="s">
        <v>151</v>
      </c>
    </row>
    <row r="112" s="2" customFormat="1" ht="24.15" customHeight="1">
      <c r="A112" s="40"/>
      <c r="B112" s="41"/>
      <c r="C112" s="206" t="s">
        <v>216</v>
      </c>
      <c r="D112" s="206" t="s">
        <v>145</v>
      </c>
      <c r="E112" s="207" t="s">
        <v>1689</v>
      </c>
      <c r="F112" s="208" t="s">
        <v>1690</v>
      </c>
      <c r="G112" s="209" t="s">
        <v>191</v>
      </c>
      <c r="H112" s="210">
        <v>25.577999999999999</v>
      </c>
      <c r="I112" s="211"/>
      <c r="J112" s="212">
        <f>ROUND(I112*H112,2)</f>
        <v>0</v>
      </c>
      <c r="K112" s="208" t="s">
        <v>149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150</v>
      </c>
      <c r="AT112" s="217" t="s">
        <v>145</v>
      </c>
      <c r="AU112" s="217" t="s">
        <v>151</v>
      </c>
      <c r="AY112" s="19" t="s">
        <v>143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151</v>
      </c>
      <c r="BK112" s="218">
        <f>ROUND(I112*H112,2)</f>
        <v>0</v>
      </c>
      <c r="BL112" s="19" t="s">
        <v>150</v>
      </c>
      <c r="BM112" s="217" t="s">
        <v>1691</v>
      </c>
    </row>
    <row r="113" s="2" customFormat="1">
      <c r="A113" s="40"/>
      <c r="B113" s="41"/>
      <c r="C113" s="42"/>
      <c r="D113" s="219" t="s">
        <v>153</v>
      </c>
      <c r="E113" s="42"/>
      <c r="F113" s="220" t="s">
        <v>1692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153</v>
      </c>
      <c r="AU113" s="19" t="s">
        <v>151</v>
      </c>
    </row>
    <row r="114" s="2" customFormat="1">
      <c r="A114" s="40"/>
      <c r="B114" s="41"/>
      <c r="C114" s="42"/>
      <c r="D114" s="226" t="s">
        <v>213</v>
      </c>
      <c r="E114" s="42"/>
      <c r="F114" s="257" t="s">
        <v>628</v>
      </c>
      <c r="G114" s="42"/>
      <c r="H114" s="42"/>
      <c r="I114" s="221"/>
      <c r="J114" s="42"/>
      <c r="K114" s="42"/>
      <c r="L114" s="46"/>
      <c r="M114" s="222"/>
      <c r="N114" s="223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213</v>
      </c>
      <c r="AU114" s="19" t="s">
        <v>151</v>
      </c>
    </row>
    <row r="115" s="14" customFormat="1">
      <c r="A115" s="14"/>
      <c r="B115" s="235"/>
      <c r="C115" s="236"/>
      <c r="D115" s="226" t="s">
        <v>155</v>
      </c>
      <c r="E115" s="236"/>
      <c r="F115" s="238" t="s">
        <v>1693</v>
      </c>
      <c r="G115" s="236"/>
      <c r="H115" s="239">
        <v>25.577999999999999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155</v>
      </c>
      <c r="AU115" s="245" t="s">
        <v>151</v>
      </c>
      <c r="AV115" s="14" t="s">
        <v>151</v>
      </c>
      <c r="AW115" s="14" t="s">
        <v>4</v>
      </c>
      <c r="AX115" s="14" t="s">
        <v>79</v>
      </c>
      <c r="AY115" s="245" t="s">
        <v>143</v>
      </c>
    </row>
    <row r="116" s="12" customFormat="1" ht="22.8" customHeight="1">
      <c r="A116" s="12"/>
      <c r="B116" s="190"/>
      <c r="C116" s="191"/>
      <c r="D116" s="192" t="s">
        <v>70</v>
      </c>
      <c r="E116" s="204" t="s">
        <v>604</v>
      </c>
      <c r="F116" s="204" t="s">
        <v>605</v>
      </c>
      <c r="G116" s="191"/>
      <c r="H116" s="191"/>
      <c r="I116" s="194"/>
      <c r="J116" s="205">
        <f>BK116</f>
        <v>0</v>
      </c>
      <c r="K116" s="191"/>
      <c r="L116" s="196"/>
      <c r="M116" s="197"/>
      <c r="N116" s="198"/>
      <c r="O116" s="198"/>
      <c r="P116" s="199">
        <f>SUM(P117:P118)</f>
        <v>0</v>
      </c>
      <c r="Q116" s="198"/>
      <c r="R116" s="199">
        <f>SUM(R117:R118)</f>
        <v>0</v>
      </c>
      <c r="S116" s="198"/>
      <c r="T116" s="200">
        <f>SUM(T117:T118)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1" t="s">
        <v>79</v>
      </c>
      <c r="AT116" s="202" t="s">
        <v>70</v>
      </c>
      <c r="AU116" s="202" t="s">
        <v>79</v>
      </c>
      <c r="AY116" s="201" t="s">
        <v>143</v>
      </c>
      <c r="BK116" s="203">
        <f>SUM(BK117:BK118)</f>
        <v>0</v>
      </c>
    </row>
    <row r="117" s="2" customFormat="1" ht="55.5" customHeight="1">
      <c r="A117" s="40"/>
      <c r="B117" s="41"/>
      <c r="C117" s="206" t="s">
        <v>224</v>
      </c>
      <c r="D117" s="206" t="s">
        <v>145</v>
      </c>
      <c r="E117" s="207" t="s">
        <v>1694</v>
      </c>
      <c r="F117" s="208" t="s">
        <v>1695</v>
      </c>
      <c r="G117" s="209" t="s">
        <v>220</v>
      </c>
      <c r="H117" s="210">
        <v>1.1439999999999999</v>
      </c>
      <c r="I117" s="211"/>
      <c r="J117" s="212">
        <f>ROUND(I117*H117,2)</f>
        <v>0</v>
      </c>
      <c r="K117" s="208" t="s">
        <v>149</v>
      </c>
      <c r="L117" s="46"/>
      <c r="M117" s="213" t="s">
        <v>19</v>
      </c>
      <c r="N117" s="214" t="s">
        <v>43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150</v>
      </c>
      <c r="AT117" s="217" t="s">
        <v>145</v>
      </c>
      <c r="AU117" s="217" t="s">
        <v>151</v>
      </c>
      <c r="AY117" s="19" t="s">
        <v>143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151</v>
      </c>
      <c r="BK117" s="218">
        <f>ROUND(I117*H117,2)</f>
        <v>0</v>
      </c>
      <c r="BL117" s="19" t="s">
        <v>150</v>
      </c>
      <c r="BM117" s="217" t="s">
        <v>1696</v>
      </c>
    </row>
    <row r="118" s="2" customFormat="1">
      <c r="A118" s="40"/>
      <c r="B118" s="41"/>
      <c r="C118" s="42"/>
      <c r="D118" s="219" t="s">
        <v>153</v>
      </c>
      <c r="E118" s="42"/>
      <c r="F118" s="220" t="s">
        <v>1697</v>
      </c>
      <c r="G118" s="42"/>
      <c r="H118" s="42"/>
      <c r="I118" s="221"/>
      <c r="J118" s="42"/>
      <c r="K118" s="42"/>
      <c r="L118" s="46"/>
      <c r="M118" s="283"/>
      <c r="N118" s="284"/>
      <c r="O118" s="285"/>
      <c r="P118" s="285"/>
      <c r="Q118" s="285"/>
      <c r="R118" s="285"/>
      <c r="S118" s="285"/>
      <c r="T118" s="286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153</v>
      </c>
      <c r="AU118" s="19" t="s">
        <v>151</v>
      </c>
    </row>
    <row r="119" s="2" customFormat="1" ht="6.96" customHeight="1">
      <c r="A119" s="40"/>
      <c r="B119" s="61"/>
      <c r="C119" s="62"/>
      <c r="D119" s="62"/>
      <c r="E119" s="62"/>
      <c r="F119" s="62"/>
      <c r="G119" s="62"/>
      <c r="H119" s="62"/>
      <c r="I119" s="62"/>
      <c r="J119" s="62"/>
      <c r="K119" s="62"/>
      <c r="L119" s="46"/>
      <c r="M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</row>
  </sheetData>
  <sheetProtection sheet="1" autoFilter="0" formatColumns="0" formatRows="0" objects="1" scenarios="1" spinCount="100000" saltValue="dXmeVjtnZFvySM4sbpaE+Ret0CiPcFTrLogXpbKLKzYZgbG2hjq74KqrWCAeA5Lah1U78UjkMuDmR+OZYv5M+A==" hashValue="EavdiPPutu4TJF13x8rbFj294ef+DTRWkurUuqyFLCyny1xiqyog/P0axcjBO85l8fy3OoLLCHmnNGaD4hXphg==" algorithmName="SHA-512" password="CC35"/>
  <autoFilter ref="C81:K118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6" r:id="rId1" display="https://podminky.urs.cz/item/CS_URS_2022_01/181411121"/>
    <hyperlink ref="F93" r:id="rId2" display="https://podminky.urs.cz/item/CS_URS_2022_01/184215132"/>
    <hyperlink ref="F99" r:id="rId3" display="https://podminky.urs.cz/item/CS_URS_2022_01/184818231"/>
    <hyperlink ref="F103" r:id="rId4" display="https://podminky.urs.cz/item/CS_URS_2022_01/185803111"/>
    <hyperlink ref="F105" r:id="rId5" display="https://podminky.urs.cz/item/CS_URS_2022_01/185803211"/>
    <hyperlink ref="F107" r:id="rId6" display="https://podminky.urs.cz/item/CS_URS_2022_01/185804311"/>
    <hyperlink ref="F111" r:id="rId7" display="https://podminky.urs.cz/item/CS_URS_2022_01/185851121"/>
    <hyperlink ref="F113" r:id="rId8" display="https://podminky.urs.cz/item/CS_URS_2022_01/185851129"/>
    <hyperlink ref="F118" r:id="rId9" display="https://podminky.urs.cz/item/CS_URS_2022_01/998017003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0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="1" customFormat="1" ht="24.96" customHeight="1">
      <c r="B4" s="22"/>
      <c r="D4" s="132" t="s">
        <v>96</v>
      </c>
      <c r="L4" s="22"/>
      <c r="M4" s="13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34" t="s">
        <v>16</v>
      </c>
      <c r="L6" s="22"/>
    </row>
    <row r="7" s="1" customFormat="1" ht="16.5" customHeight="1">
      <c r="B7" s="22"/>
      <c r="E7" s="135" t="str">
        <f>'Rekapitulace stavby'!K6</f>
        <v>Revitalizace bytového domu Jičínská 272, Nový Jičín - DPS</v>
      </c>
      <c r="F7" s="134"/>
      <c r="G7" s="134"/>
      <c r="H7" s="134"/>
      <c r="L7" s="22"/>
    </row>
    <row r="8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7" t="s">
        <v>1698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16. 3. 2021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32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71.25" customHeight="1">
      <c r="A27" s="140"/>
      <c r="B27" s="141"/>
      <c r="C27" s="140"/>
      <c r="D27" s="140"/>
      <c r="E27" s="142" t="s">
        <v>36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ROUND(J93,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ROUND((SUM(BE93:BE133)),  2)</f>
        <v>0</v>
      </c>
      <c r="G33" s="40"/>
      <c r="H33" s="40"/>
      <c r="I33" s="150">
        <v>0.20999999999999999</v>
      </c>
      <c r="J33" s="149">
        <f>ROUND(((SUM(BE93:BE133))*I33),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43</v>
      </c>
      <c r="F34" s="149">
        <f>ROUND((SUM(BF93:BF133)),  2)</f>
        <v>0</v>
      </c>
      <c r="G34" s="40"/>
      <c r="H34" s="40"/>
      <c r="I34" s="150">
        <v>0.14999999999999999</v>
      </c>
      <c r="J34" s="149">
        <f>ROUND(((SUM(BF93:BF133))*I34),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44</v>
      </c>
      <c r="F35" s="149">
        <f>ROUND((SUM(BG93:BG133)),  2)</f>
        <v>0</v>
      </c>
      <c r="G35" s="40"/>
      <c r="H35" s="40"/>
      <c r="I35" s="150">
        <v>0.20999999999999999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45</v>
      </c>
      <c r="F36" s="149">
        <f>ROUND((SUM(BH93:BH133)),  2)</f>
        <v>0</v>
      </c>
      <c r="G36" s="40"/>
      <c r="H36" s="40"/>
      <c r="I36" s="150">
        <v>0.14999999999999999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46</v>
      </c>
      <c r="F37" s="149">
        <f>ROUND((SUM(BI93:BI133)),  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2" t="str">
        <f>E7</f>
        <v>Revitalizace bytového domu Jičínská 272, Nový Jičín - DPS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VRN 01 - Vedlejší rozpočtové náklady - způsobilé výdaje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Jičínská 272, Nový Jičín</v>
      </c>
      <c r="G52" s="42"/>
      <c r="H52" s="42"/>
      <c r="I52" s="34" t="s">
        <v>23</v>
      </c>
      <c r="J52" s="74" t="str">
        <f>IF(J12="","",J12)</f>
        <v>16. 3. 2021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Nový Jičín</v>
      </c>
      <c r="G54" s="42"/>
      <c r="H54" s="42"/>
      <c r="I54" s="34" t="s">
        <v>31</v>
      </c>
      <c r="J54" s="38" t="str">
        <f>E21</f>
        <v>BENEPRO,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BENEPRO, a.s.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J93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="9" customFormat="1" ht="24.96" customHeight="1">
      <c r="A60" s="9"/>
      <c r="B60" s="167"/>
      <c r="C60" s="168"/>
      <c r="D60" s="169" t="s">
        <v>1699</v>
      </c>
      <c r="E60" s="170"/>
      <c r="F60" s="170"/>
      <c r="G60" s="170"/>
      <c r="H60" s="170"/>
      <c r="I60" s="170"/>
      <c r="J60" s="171">
        <f>J94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3"/>
      <c r="C61" s="174"/>
      <c r="D61" s="175" t="s">
        <v>1700</v>
      </c>
      <c r="E61" s="176"/>
      <c r="F61" s="176"/>
      <c r="G61" s="176"/>
      <c r="H61" s="176"/>
      <c r="I61" s="176"/>
      <c r="J61" s="177">
        <f>J95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3"/>
      <c r="C62" s="174"/>
      <c r="D62" s="175" t="s">
        <v>1701</v>
      </c>
      <c r="E62" s="176"/>
      <c r="F62" s="176"/>
      <c r="G62" s="176"/>
      <c r="H62" s="176"/>
      <c r="I62" s="176"/>
      <c r="J62" s="177">
        <f>J100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3"/>
      <c r="C63" s="174"/>
      <c r="D63" s="175" t="s">
        <v>1702</v>
      </c>
      <c r="E63" s="176"/>
      <c r="F63" s="176"/>
      <c r="G63" s="176"/>
      <c r="H63" s="176"/>
      <c r="I63" s="176"/>
      <c r="J63" s="177">
        <f>J103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3"/>
      <c r="C64" s="174"/>
      <c r="D64" s="175" t="s">
        <v>1703</v>
      </c>
      <c r="E64" s="176"/>
      <c r="F64" s="176"/>
      <c r="G64" s="176"/>
      <c r="H64" s="176"/>
      <c r="I64" s="176"/>
      <c r="J64" s="177">
        <f>J108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3"/>
      <c r="C65" s="174"/>
      <c r="D65" s="175" t="s">
        <v>1704</v>
      </c>
      <c r="E65" s="176"/>
      <c r="F65" s="176"/>
      <c r="G65" s="176"/>
      <c r="H65" s="176"/>
      <c r="I65" s="176"/>
      <c r="J65" s="177">
        <f>J111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73"/>
      <c r="C66" s="174"/>
      <c r="D66" s="175" t="s">
        <v>1705</v>
      </c>
      <c r="E66" s="176"/>
      <c r="F66" s="176"/>
      <c r="G66" s="176"/>
      <c r="H66" s="176"/>
      <c r="I66" s="176"/>
      <c r="J66" s="177">
        <f>J114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67"/>
      <c r="C67" s="168"/>
      <c r="D67" s="169" t="s">
        <v>1706</v>
      </c>
      <c r="E67" s="170"/>
      <c r="F67" s="170"/>
      <c r="G67" s="170"/>
      <c r="H67" s="170"/>
      <c r="I67" s="170"/>
      <c r="J67" s="171">
        <f>J117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73"/>
      <c r="C68" s="174"/>
      <c r="D68" s="175" t="s">
        <v>1707</v>
      </c>
      <c r="E68" s="176"/>
      <c r="F68" s="176"/>
      <c r="G68" s="176"/>
      <c r="H68" s="176"/>
      <c r="I68" s="176"/>
      <c r="J68" s="177">
        <f>J118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73"/>
      <c r="C69" s="174"/>
      <c r="D69" s="175" t="s">
        <v>1708</v>
      </c>
      <c r="E69" s="176"/>
      <c r="F69" s="176"/>
      <c r="G69" s="176"/>
      <c r="H69" s="176"/>
      <c r="I69" s="176"/>
      <c r="J69" s="177">
        <f>J121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9" customFormat="1" ht="24.96" customHeight="1">
      <c r="A70" s="9"/>
      <c r="B70" s="167"/>
      <c r="C70" s="168"/>
      <c r="D70" s="169" t="s">
        <v>1491</v>
      </c>
      <c r="E70" s="170"/>
      <c r="F70" s="170"/>
      <c r="G70" s="170"/>
      <c r="H70" s="170"/>
      <c r="I70" s="170"/>
      <c r="J70" s="171">
        <f>J124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="10" customFormat="1" ht="19.92" customHeight="1">
      <c r="A71" s="10"/>
      <c r="B71" s="173"/>
      <c r="C71" s="174"/>
      <c r="D71" s="175" t="s">
        <v>1709</v>
      </c>
      <c r="E71" s="176"/>
      <c r="F71" s="176"/>
      <c r="G71" s="176"/>
      <c r="H71" s="176"/>
      <c r="I71" s="176"/>
      <c r="J71" s="177">
        <f>J125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73"/>
      <c r="C72" s="174"/>
      <c r="D72" s="175" t="s">
        <v>1710</v>
      </c>
      <c r="E72" s="176"/>
      <c r="F72" s="176"/>
      <c r="G72" s="176"/>
      <c r="H72" s="176"/>
      <c r="I72" s="176"/>
      <c r="J72" s="177">
        <f>J129</f>
        <v>0</v>
      </c>
      <c r="K72" s="174"/>
      <c r="L72" s="178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73"/>
      <c r="C73" s="174"/>
      <c r="D73" s="175" t="s">
        <v>1711</v>
      </c>
      <c r="E73" s="176"/>
      <c r="F73" s="176"/>
      <c r="G73" s="176"/>
      <c r="H73" s="176"/>
      <c r="I73" s="176"/>
      <c r="J73" s="177">
        <f>J131</f>
        <v>0</v>
      </c>
      <c r="K73" s="174"/>
      <c r="L73" s="178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2" customFormat="1" ht="21.84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6.96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="2" customFormat="1" ht="6.96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24.96" customHeight="1">
      <c r="A80" s="40"/>
      <c r="B80" s="41"/>
      <c r="C80" s="25" t="s">
        <v>128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6.96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2" customFormat="1" ht="16.5" customHeight="1">
      <c r="A83" s="40"/>
      <c r="B83" s="41"/>
      <c r="C83" s="42"/>
      <c r="D83" s="42"/>
      <c r="E83" s="162" t="str">
        <f>E7</f>
        <v>Revitalizace bytového domu Jičínská 272, Nový Jičín - DPS</v>
      </c>
      <c r="F83" s="34"/>
      <c r="G83" s="34"/>
      <c r="H83" s="34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="2" customFormat="1" ht="12" customHeight="1">
      <c r="A84" s="40"/>
      <c r="B84" s="41"/>
      <c r="C84" s="34" t="s">
        <v>97</v>
      </c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="2" customFormat="1" ht="16.5" customHeight="1">
      <c r="A85" s="40"/>
      <c r="B85" s="41"/>
      <c r="C85" s="42"/>
      <c r="D85" s="42"/>
      <c r="E85" s="71" t="str">
        <f>E9</f>
        <v>VRN 01 - Vedlejší rozpočtové náklady - způsobilé výdaje</v>
      </c>
      <c r="F85" s="42"/>
      <c r="G85" s="42"/>
      <c r="H85" s="42"/>
      <c r="I85" s="42"/>
      <c r="J85" s="42"/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="2" customFormat="1" ht="6.96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="2" customFormat="1" ht="12" customHeight="1">
      <c r="A87" s="40"/>
      <c r="B87" s="41"/>
      <c r="C87" s="34" t="s">
        <v>21</v>
      </c>
      <c r="D87" s="42"/>
      <c r="E87" s="42"/>
      <c r="F87" s="29" t="str">
        <f>F12</f>
        <v>Jičínská 272, Nový Jičín</v>
      </c>
      <c r="G87" s="42"/>
      <c r="H87" s="42"/>
      <c r="I87" s="34" t="s">
        <v>23</v>
      </c>
      <c r="J87" s="74" t="str">
        <f>IF(J12="","",J12)</f>
        <v>16. 3. 2021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="2" customFormat="1" ht="6.96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="2" customFormat="1" ht="15.15" customHeight="1">
      <c r="A89" s="40"/>
      <c r="B89" s="41"/>
      <c r="C89" s="34" t="s">
        <v>25</v>
      </c>
      <c r="D89" s="42"/>
      <c r="E89" s="42"/>
      <c r="F89" s="29" t="str">
        <f>E15</f>
        <v>Město Nový Jičín</v>
      </c>
      <c r="G89" s="42"/>
      <c r="H89" s="42"/>
      <c r="I89" s="34" t="s">
        <v>31</v>
      </c>
      <c r="J89" s="38" t="str">
        <f>E21</f>
        <v>BENEPRO, a.s.</v>
      </c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="2" customFormat="1" ht="15.15" customHeight="1">
      <c r="A90" s="40"/>
      <c r="B90" s="41"/>
      <c r="C90" s="34" t="s">
        <v>29</v>
      </c>
      <c r="D90" s="42"/>
      <c r="E90" s="42"/>
      <c r="F90" s="29" t="str">
        <f>IF(E18="","",E18)</f>
        <v>Vyplň údaj</v>
      </c>
      <c r="G90" s="42"/>
      <c r="H90" s="42"/>
      <c r="I90" s="34" t="s">
        <v>34</v>
      </c>
      <c r="J90" s="38" t="str">
        <f>E24</f>
        <v>BENEPRO, a.s.</v>
      </c>
      <c r="K90" s="42"/>
      <c r="L90" s="13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="2" customFormat="1" ht="10.32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3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="11" customFormat="1" ht="29.28" customHeight="1">
      <c r="A92" s="179"/>
      <c r="B92" s="180"/>
      <c r="C92" s="181" t="s">
        <v>129</v>
      </c>
      <c r="D92" s="182" t="s">
        <v>56</v>
      </c>
      <c r="E92" s="182" t="s">
        <v>52</v>
      </c>
      <c r="F92" s="182" t="s">
        <v>53</v>
      </c>
      <c r="G92" s="182" t="s">
        <v>130</v>
      </c>
      <c r="H92" s="182" t="s">
        <v>131</v>
      </c>
      <c r="I92" s="182" t="s">
        <v>132</v>
      </c>
      <c r="J92" s="182" t="s">
        <v>101</v>
      </c>
      <c r="K92" s="183" t="s">
        <v>133</v>
      </c>
      <c r="L92" s="184"/>
      <c r="M92" s="94" t="s">
        <v>19</v>
      </c>
      <c r="N92" s="95" t="s">
        <v>41</v>
      </c>
      <c r="O92" s="95" t="s">
        <v>134</v>
      </c>
      <c r="P92" s="95" t="s">
        <v>135</v>
      </c>
      <c r="Q92" s="95" t="s">
        <v>136</v>
      </c>
      <c r="R92" s="95" t="s">
        <v>137</v>
      </c>
      <c r="S92" s="95" t="s">
        <v>138</v>
      </c>
      <c r="T92" s="96" t="s">
        <v>139</v>
      </c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</row>
    <row r="93" s="2" customFormat="1" ht="22.8" customHeight="1">
      <c r="A93" s="40"/>
      <c r="B93" s="41"/>
      <c r="C93" s="101" t="s">
        <v>140</v>
      </c>
      <c r="D93" s="42"/>
      <c r="E93" s="42"/>
      <c r="F93" s="42"/>
      <c r="G93" s="42"/>
      <c r="H93" s="42"/>
      <c r="I93" s="42"/>
      <c r="J93" s="185">
        <f>BK93</f>
        <v>0</v>
      </c>
      <c r="K93" s="42"/>
      <c r="L93" s="46"/>
      <c r="M93" s="97"/>
      <c r="N93" s="186"/>
      <c r="O93" s="98"/>
      <c r="P93" s="187">
        <f>P94+P117+P124</f>
        <v>0</v>
      </c>
      <c r="Q93" s="98"/>
      <c r="R93" s="187">
        <f>R94+R117+R124</f>
        <v>0</v>
      </c>
      <c r="S93" s="98"/>
      <c r="T93" s="188">
        <f>T94+T117+T124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70</v>
      </c>
      <c r="AU93" s="19" t="s">
        <v>102</v>
      </c>
      <c r="BK93" s="189">
        <f>BK94+BK117+BK124</f>
        <v>0</v>
      </c>
    </row>
    <row r="94" s="12" customFormat="1" ht="25.92" customHeight="1">
      <c r="A94" s="12"/>
      <c r="B94" s="190"/>
      <c r="C94" s="191"/>
      <c r="D94" s="192" t="s">
        <v>70</v>
      </c>
      <c r="E94" s="193" t="s">
        <v>1712</v>
      </c>
      <c r="F94" s="193" t="s">
        <v>1713</v>
      </c>
      <c r="G94" s="191"/>
      <c r="H94" s="191"/>
      <c r="I94" s="194"/>
      <c r="J94" s="195">
        <f>BK94</f>
        <v>0</v>
      </c>
      <c r="K94" s="191"/>
      <c r="L94" s="196"/>
      <c r="M94" s="197"/>
      <c r="N94" s="198"/>
      <c r="O94" s="198"/>
      <c r="P94" s="199">
        <f>P95+P100+P103+P108+P111+P114</f>
        <v>0</v>
      </c>
      <c r="Q94" s="198"/>
      <c r="R94" s="199">
        <f>R95+R100+R103+R108+R111+R114</f>
        <v>0</v>
      </c>
      <c r="S94" s="198"/>
      <c r="T94" s="200">
        <f>T95+T100+T103+T108+T111+T114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1" t="s">
        <v>79</v>
      </c>
      <c r="AT94" s="202" t="s">
        <v>70</v>
      </c>
      <c r="AU94" s="202" t="s">
        <v>71</v>
      </c>
      <c r="AY94" s="201" t="s">
        <v>143</v>
      </c>
      <c r="BK94" s="203">
        <f>BK95+BK100+BK103+BK108+BK111+BK114</f>
        <v>0</v>
      </c>
    </row>
    <row r="95" s="12" customFormat="1" ht="22.8" customHeight="1">
      <c r="A95" s="12"/>
      <c r="B95" s="190"/>
      <c r="C95" s="191"/>
      <c r="D95" s="192" t="s">
        <v>70</v>
      </c>
      <c r="E95" s="204" t="s">
        <v>1714</v>
      </c>
      <c r="F95" s="204" t="s">
        <v>1715</v>
      </c>
      <c r="G95" s="191"/>
      <c r="H95" s="191"/>
      <c r="I95" s="194"/>
      <c r="J95" s="205">
        <f>BK95</f>
        <v>0</v>
      </c>
      <c r="K95" s="191"/>
      <c r="L95" s="196"/>
      <c r="M95" s="197"/>
      <c r="N95" s="198"/>
      <c r="O95" s="198"/>
      <c r="P95" s="199">
        <f>SUM(P96:P99)</f>
        <v>0</v>
      </c>
      <c r="Q95" s="198"/>
      <c r="R95" s="199">
        <f>SUM(R96:R99)</f>
        <v>0</v>
      </c>
      <c r="S95" s="198"/>
      <c r="T95" s="200">
        <f>SUM(T96:T99)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1" t="s">
        <v>79</v>
      </c>
      <c r="AT95" s="202" t="s">
        <v>70</v>
      </c>
      <c r="AU95" s="202" t="s">
        <v>79</v>
      </c>
      <c r="AY95" s="201" t="s">
        <v>143</v>
      </c>
      <c r="BK95" s="203">
        <f>SUM(BK96:BK99)</f>
        <v>0</v>
      </c>
    </row>
    <row r="96" s="2" customFormat="1" ht="16.5" customHeight="1">
      <c r="A96" s="40"/>
      <c r="B96" s="41"/>
      <c r="C96" s="206" t="s">
        <v>79</v>
      </c>
      <c r="D96" s="206" t="s">
        <v>145</v>
      </c>
      <c r="E96" s="207" t="s">
        <v>1716</v>
      </c>
      <c r="F96" s="208" t="s">
        <v>1717</v>
      </c>
      <c r="G96" s="209" t="s">
        <v>1718</v>
      </c>
      <c r="H96" s="210">
        <v>1</v>
      </c>
      <c r="I96" s="211"/>
      <c r="J96" s="212">
        <f>ROUND(I96*H96,2)</f>
        <v>0</v>
      </c>
      <c r="K96" s="208" t="s">
        <v>1450</v>
      </c>
      <c r="L96" s="46"/>
      <c r="M96" s="213" t="s">
        <v>19</v>
      </c>
      <c r="N96" s="214" t="s">
        <v>43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150</v>
      </c>
      <c r="AT96" s="217" t="s">
        <v>145</v>
      </c>
      <c r="AU96" s="217" t="s">
        <v>151</v>
      </c>
      <c r="AY96" s="19" t="s">
        <v>143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151</v>
      </c>
      <c r="BK96" s="218">
        <f>ROUND(I96*H96,2)</f>
        <v>0</v>
      </c>
      <c r="BL96" s="19" t="s">
        <v>150</v>
      </c>
      <c r="BM96" s="217" t="s">
        <v>1719</v>
      </c>
    </row>
    <row r="97" s="2" customFormat="1">
      <c r="A97" s="40"/>
      <c r="B97" s="41"/>
      <c r="C97" s="42"/>
      <c r="D97" s="226" t="s">
        <v>213</v>
      </c>
      <c r="E97" s="42"/>
      <c r="F97" s="257" t="s">
        <v>1720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213</v>
      </c>
      <c r="AU97" s="19" t="s">
        <v>151</v>
      </c>
    </row>
    <row r="98" s="2" customFormat="1" ht="16.5" customHeight="1">
      <c r="A98" s="40"/>
      <c r="B98" s="41"/>
      <c r="C98" s="206" t="s">
        <v>151</v>
      </c>
      <c r="D98" s="206" t="s">
        <v>145</v>
      </c>
      <c r="E98" s="207" t="s">
        <v>1721</v>
      </c>
      <c r="F98" s="208" t="s">
        <v>1722</v>
      </c>
      <c r="G98" s="209" t="s">
        <v>1718</v>
      </c>
      <c r="H98" s="210">
        <v>1</v>
      </c>
      <c r="I98" s="211"/>
      <c r="J98" s="212">
        <f>ROUND(I98*H98,2)</f>
        <v>0</v>
      </c>
      <c r="K98" s="208" t="s">
        <v>1450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150</v>
      </c>
      <c r="AT98" s="217" t="s">
        <v>145</v>
      </c>
      <c r="AU98" s="217" t="s">
        <v>151</v>
      </c>
      <c r="AY98" s="19" t="s">
        <v>143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151</v>
      </c>
      <c r="BK98" s="218">
        <f>ROUND(I98*H98,2)</f>
        <v>0</v>
      </c>
      <c r="BL98" s="19" t="s">
        <v>150</v>
      </c>
      <c r="BM98" s="217" t="s">
        <v>1723</v>
      </c>
    </row>
    <row r="99" s="2" customFormat="1">
      <c r="A99" s="40"/>
      <c r="B99" s="41"/>
      <c r="C99" s="42"/>
      <c r="D99" s="226" t="s">
        <v>213</v>
      </c>
      <c r="E99" s="42"/>
      <c r="F99" s="257" t="s">
        <v>1724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213</v>
      </c>
      <c r="AU99" s="19" t="s">
        <v>151</v>
      </c>
    </row>
    <row r="100" s="12" customFormat="1" ht="22.8" customHeight="1">
      <c r="A100" s="12"/>
      <c r="B100" s="190"/>
      <c r="C100" s="191"/>
      <c r="D100" s="192" t="s">
        <v>70</v>
      </c>
      <c r="E100" s="204" t="s">
        <v>1725</v>
      </c>
      <c r="F100" s="204" t="s">
        <v>1726</v>
      </c>
      <c r="G100" s="191"/>
      <c r="H100" s="191"/>
      <c r="I100" s="194"/>
      <c r="J100" s="205">
        <f>BK100</f>
        <v>0</v>
      </c>
      <c r="K100" s="191"/>
      <c r="L100" s="196"/>
      <c r="M100" s="197"/>
      <c r="N100" s="198"/>
      <c r="O100" s="198"/>
      <c r="P100" s="199">
        <f>SUM(P101:P102)</f>
        <v>0</v>
      </c>
      <c r="Q100" s="198"/>
      <c r="R100" s="199">
        <f>SUM(R101:R102)</f>
        <v>0</v>
      </c>
      <c r="S100" s="198"/>
      <c r="T100" s="200">
        <f>SUM(T101:T102)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79</v>
      </c>
      <c r="AT100" s="202" t="s">
        <v>70</v>
      </c>
      <c r="AU100" s="202" t="s">
        <v>79</v>
      </c>
      <c r="AY100" s="201" t="s">
        <v>143</v>
      </c>
      <c r="BK100" s="203">
        <f>SUM(BK101:BK102)</f>
        <v>0</v>
      </c>
    </row>
    <row r="101" s="2" customFormat="1" ht="16.5" customHeight="1">
      <c r="A101" s="40"/>
      <c r="B101" s="41"/>
      <c r="C101" s="206" t="s">
        <v>163</v>
      </c>
      <c r="D101" s="206" t="s">
        <v>145</v>
      </c>
      <c r="E101" s="207" t="s">
        <v>1727</v>
      </c>
      <c r="F101" s="208" t="s">
        <v>1728</v>
      </c>
      <c r="G101" s="209" t="s">
        <v>1718</v>
      </c>
      <c r="H101" s="210">
        <v>1</v>
      </c>
      <c r="I101" s="211"/>
      <c r="J101" s="212">
        <f>ROUND(I101*H101,2)</f>
        <v>0</v>
      </c>
      <c r="K101" s="208" t="s">
        <v>1450</v>
      </c>
      <c r="L101" s="46"/>
      <c r="M101" s="213" t="s">
        <v>19</v>
      </c>
      <c r="N101" s="214" t="s">
        <v>43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150</v>
      </c>
      <c r="AT101" s="217" t="s">
        <v>145</v>
      </c>
      <c r="AU101" s="217" t="s">
        <v>151</v>
      </c>
      <c r="AY101" s="19" t="s">
        <v>143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151</v>
      </c>
      <c r="BK101" s="218">
        <f>ROUND(I101*H101,2)</f>
        <v>0</v>
      </c>
      <c r="BL101" s="19" t="s">
        <v>150</v>
      </c>
      <c r="BM101" s="217" t="s">
        <v>1729</v>
      </c>
    </row>
    <row r="102" s="2" customFormat="1">
      <c r="A102" s="40"/>
      <c r="B102" s="41"/>
      <c r="C102" s="42"/>
      <c r="D102" s="226" t="s">
        <v>213</v>
      </c>
      <c r="E102" s="42"/>
      <c r="F102" s="257" t="s">
        <v>1730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213</v>
      </c>
      <c r="AU102" s="19" t="s">
        <v>151</v>
      </c>
    </row>
    <row r="103" s="12" customFormat="1" ht="22.8" customHeight="1">
      <c r="A103" s="12"/>
      <c r="B103" s="190"/>
      <c r="C103" s="191"/>
      <c r="D103" s="192" t="s">
        <v>70</v>
      </c>
      <c r="E103" s="204" t="s">
        <v>1731</v>
      </c>
      <c r="F103" s="204" t="s">
        <v>1732</v>
      </c>
      <c r="G103" s="191"/>
      <c r="H103" s="191"/>
      <c r="I103" s="194"/>
      <c r="J103" s="205">
        <f>BK103</f>
        <v>0</v>
      </c>
      <c r="K103" s="191"/>
      <c r="L103" s="196"/>
      <c r="M103" s="197"/>
      <c r="N103" s="198"/>
      <c r="O103" s="198"/>
      <c r="P103" s="199">
        <f>SUM(P104:P107)</f>
        <v>0</v>
      </c>
      <c r="Q103" s="198"/>
      <c r="R103" s="199">
        <f>SUM(R104:R107)</f>
        <v>0</v>
      </c>
      <c r="S103" s="198"/>
      <c r="T103" s="200">
        <f>SUM(T104:T107)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79</v>
      </c>
      <c r="AT103" s="202" t="s">
        <v>70</v>
      </c>
      <c r="AU103" s="202" t="s">
        <v>79</v>
      </c>
      <c r="AY103" s="201" t="s">
        <v>143</v>
      </c>
      <c r="BK103" s="203">
        <f>SUM(BK104:BK107)</f>
        <v>0</v>
      </c>
    </row>
    <row r="104" s="2" customFormat="1" ht="37.8" customHeight="1">
      <c r="A104" s="40"/>
      <c r="B104" s="41"/>
      <c r="C104" s="206" t="s">
        <v>150</v>
      </c>
      <c r="D104" s="206" t="s">
        <v>145</v>
      </c>
      <c r="E104" s="207" t="s">
        <v>1733</v>
      </c>
      <c r="F104" s="208" t="s">
        <v>1734</v>
      </c>
      <c r="G104" s="209" t="s">
        <v>1718</v>
      </c>
      <c r="H104" s="210">
        <v>1</v>
      </c>
      <c r="I104" s="211"/>
      <c r="J104" s="212">
        <f>ROUND(I104*H104,2)</f>
        <v>0</v>
      </c>
      <c r="K104" s="208" t="s">
        <v>1450</v>
      </c>
      <c r="L104" s="46"/>
      <c r="M104" s="213" t="s">
        <v>19</v>
      </c>
      <c r="N104" s="214" t="s">
        <v>43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150</v>
      </c>
      <c r="AT104" s="217" t="s">
        <v>145</v>
      </c>
      <c r="AU104" s="217" t="s">
        <v>151</v>
      </c>
      <c r="AY104" s="19" t="s">
        <v>143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151</v>
      </c>
      <c r="BK104" s="218">
        <f>ROUND(I104*H104,2)</f>
        <v>0</v>
      </c>
      <c r="BL104" s="19" t="s">
        <v>150</v>
      </c>
      <c r="BM104" s="217" t="s">
        <v>1735</v>
      </c>
    </row>
    <row r="105" s="2" customFormat="1">
      <c r="A105" s="40"/>
      <c r="B105" s="41"/>
      <c r="C105" s="42"/>
      <c r="D105" s="226" t="s">
        <v>213</v>
      </c>
      <c r="E105" s="42"/>
      <c r="F105" s="257" t="s">
        <v>1736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213</v>
      </c>
      <c r="AU105" s="19" t="s">
        <v>151</v>
      </c>
    </row>
    <row r="106" s="2" customFormat="1" ht="16.5" customHeight="1">
      <c r="A106" s="40"/>
      <c r="B106" s="41"/>
      <c r="C106" s="206" t="s">
        <v>177</v>
      </c>
      <c r="D106" s="206" t="s">
        <v>145</v>
      </c>
      <c r="E106" s="207" t="s">
        <v>1737</v>
      </c>
      <c r="F106" s="208" t="s">
        <v>1738</v>
      </c>
      <c r="G106" s="209" t="s">
        <v>1718</v>
      </c>
      <c r="H106" s="210">
        <v>1</v>
      </c>
      <c r="I106" s="211"/>
      <c r="J106" s="212">
        <f>ROUND(I106*H106,2)</f>
        <v>0</v>
      </c>
      <c r="K106" s="208" t="s">
        <v>1450</v>
      </c>
      <c r="L106" s="46"/>
      <c r="M106" s="213" t="s">
        <v>19</v>
      </c>
      <c r="N106" s="214" t="s">
        <v>43</v>
      </c>
      <c r="O106" s="86"/>
      <c r="P106" s="215">
        <f>O106*H106</f>
        <v>0</v>
      </c>
      <c r="Q106" s="215">
        <v>0</v>
      </c>
      <c r="R106" s="215">
        <f>Q106*H106</f>
        <v>0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150</v>
      </c>
      <c r="AT106" s="217" t="s">
        <v>145</v>
      </c>
      <c r="AU106" s="217" t="s">
        <v>151</v>
      </c>
      <c r="AY106" s="19" t="s">
        <v>143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151</v>
      </c>
      <c r="BK106" s="218">
        <f>ROUND(I106*H106,2)</f>
        <v>0</v>
      </c>
      <c r="BL106" s="19" t="s">
        <v>150</v>
      </c>
      <c r="BM106" s="217" t="s">
        <v>1739</v>
      </c>
    </row>
    <row r="107" s="2" customFormat="1">
      <c r="A107" s="40"/>
      <c r="B107" s="41"/>
      <c r="C107" s="42"/>
      <c r="D107" s="226" t="s">
        <v>213</v>
      </c>
      <c r="E107" s="42"/>
      <c r="F107" s="257" t="s">
        <v>1740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213</v>
      </c>
      <c r="AU107" s="19" t="s">
        <v>151</v>
      </c>
    </row>
    <row r="108" s="12" customFormat="1" ht="22.8" customHeight="1">
      <c r="A108" s="12"/>
      <c r="B108" s="190"/>
      <c r="C108" s="191"/>
      <c r="D108" s="192" t="s">
        <v>70</v>
      </c>
      <c r="E108" s="204" t="s">
        <v>1741</v>
      </c>
      <c r="F108" s="204" t="s">
        <v>1742</v>
      </c>
      <c r="G108" s="191"/>
      <c r="H108" s="191"/>
      <c r="I108" s="194"/>
      <c r="J108" s="205">
        <f>BK108</f>
        <v>0</v>
      </c>
      <c r="K108" s="191"/>
      <c r="L108" s="196"/>
      <c r="M108" s="197"/>
      <c r="N108" s="198"/>
      <c r="O108" s="198"/>
      <c r="P108" s="199">
        <f>SUM(P109:P110)</f>
        <v>0</v>
      </c>
      <c r="Q108" s="198"/>
      <c r="R108" s="199">
        <f>SUM(R109:R110)</f>
        <v>0</v>
      </c>
      <c r="S108" s="198"/>
      <c r="T108" s="200">
        <f>SUM(T109:T110)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1" t="s">
        <v>79</v>
      </c>
      <c r="AT108" s="202" t="s">
        <v>70</v>
      </c>
      <c r="AU108" s="202" t="s">
        <v>79</v>
      </c>
      <c r="AY108" s="201" t="s">
        <v>143</v>
      </c>
      <c r="BK108" s="203">
        <f>SUM(BK109:BK110)</f>
        <v>0</v>
      </c>
    </row>
    <row r="109" s="2" customFormat="1" ht="16.5" customHeight="1">
      <c r="A109" s="40"/>
      <c r="B109" s="41"/>
      <c r="C109" s="206" t="s">
        <v>182</v>
      </c>
      <c r="D109" s="206" t="s">
        <v>145</v>
      </c>
      <c r="E109" s="207" t="s">
        <v>1743</v>
      </c>
      <c r="F109" s="208" t="s">
        <v>1744</v>
      </c>
      <c r="G109" s="209" t="s">
        <v>1718</v>
      </c>
      <c r="H109" s="210">
        <v>1</v>
      </c>
      <c r="I109" s="211"/>
      <c r="J109" s="212">
        <f>ROUND(I109*H109,2)</f>
        <v>0</v>
      </c>
      <c r="K109" s="208" t="s">
        <v>1450</v>
      </c>
      <c r="L109" s="46"/>
      <c r="M109" s="213" t="s">
        <v>19</v>
      </c>
      <c r="N109" s="214" t="s">
        <v>43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150</v>
      </c>
      <c r="AT109" s="217" t="s">
        <v>145</v>
      </c>
      <c r="AU109" s="217" t="s">
        <v>151</v>
      </c>
      <c r="AY109" s="19" t="s">
        <v>143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151</v>
      </c>
      <c r="BK109" s="218">
        <f>ROUND(I109*H109,2)</f>
        <v>0</v>
      </c>
      <c r="BL109" s="19" t="s">
        <v>150</v>
      </c>
      <c r="BM109" s="217" t="s">
        <v>1745</v>
      </c>
    </row>
    <row r="110" s="2" customFormat="1">
      <c r="A110" s="40"/>
      <c r="B110" s="41"/>
      <c r="C110" s="42"/>
      <c r="D110" s="226" t="s">
        <v>213</v>
      </c>
      <c r="E110" s="42"/>
      <c r="F110" s="257" t="s">
        <v>1746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213</v>
      </c>
      <c r="AU110" s="19" t="s">
        <v>151</v>
      </c>
    </row>
    <row r="111" s="12" customFormat="1" ht="22.8" customHeight="1">
      <c r="A111" s="12"/>
      <c r="B111" s="190"/>
      <c r="C111" s="191"/>
      <c r="D111" s="192" t="s">
        <v>70</v>
      </c>
      <c r="E111" s="204" t="s">
        <v>1747</v>
      </c>
      <c r="F111" s="204" t="s">
        <v>1748</v>
      </c>
      <c r="G111" s="191"/>
      <c r="H111" s="191"/>
      <c r="I111" s="194"/>
      <c r="J111" s="205">
        <f>BK111</f>
        <v>0</v>
      </c>
      <c r="K111" s="191"/>
      <c r="L111" s="196"/>
      <c r="M111" s="197"/>
      <c r="N111" s="198"/>
      <c r="O111" s="198"/>
      <c r="P111" s="199">
        <f>SUM(P112:P113)</f>
        <v>0</v>
      </c>
      <c r="Q111" s="198"/>
      <c r="R111" s="199">
        <f>SUM(R112:R113)</f>
        <v>0</v>
      </c>
      <c r="S111" s="198"/>
      <c r="T111" s="200">
        <f>SUM(T112:T113)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1" t="s">
        <v>79</v>
      </c>
      <c r="AT111" s="202" t="s">
        <v>70</v>
      </c>
      <c r="AU111" s="202" t="s">
        <v>79</v>
      </c>
      <c r="AY111" s="201" t="s">
        <v>143</v>
      </c>
      <c r="BK111" s="203">
        <f>SUM(BK112:BK113)</f>
        <v>0</v>
      </c>
    </row>
    <row r="112" s="2" customFormat="1" ht="16.5" customHeight="1">
      <c r="A112" s="40"/>
      <c r="B112" s="41"/>
      <c r="C112" s="206" t="s">
        <v>188</v>
      </c>
      <c r="D112" s="206" t="s">
        <v>145</v>
      </c>
      <c r="E112" s="207" t="s">
        <v>1749</v>
      </c>
      <c r="F112" s="208" t="s">
        <v>1750</v>
      </c>
      <c r="G112" s="209" t="s">
        <v>1718</v>
      </c>
      <c r="H112" s="210">
        <v>1</v>
      </c>
      <c r="I112" s="211"/>
      <c r="J112" s="212">
        <f>ROUND(I112*H112,2)</f>
        <v>0</v>
      </c>
      <c r="K112" s="208" t="s">
        <v>1450</v>
      </c>
      <c r="L112" s="46"/>
      <c r="M112" s="213" t="s">
        <v>19</v>
      </c>
      <c r="N112" s="214" t="s">
        <v>43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150</v>
      </c>
      <c r="AT112" s="217" t="s">
        <v>145</v>
      </c>
      <c r="AU112" s="217" t="s">
        <v>151</v>
      </c>
      <c r="AY112" s="19" t="s">
        <v>143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151</v>
      </c>
      <c r="BK112" s="218">
        <f>ROUND(I112*H112,2)</f>
        <v>0</v>
      </c>
      <c r="BL112" s="19" t="s">
        <v>150</v>
      </c>
      <c r="BM112" s="217" t="s">
        <v>1751</v>
      </c>
    </row>
    <row r="113" s="2" customFormat="1">
      <c r="A113" s="40"/>
      <c r="B113" s="41"/>
      <c r="C113" s="42"/>
      <c r="D113" s="226" t="s">
        <v>213</v>
      </c>
      <c r="E113" s="42"/>
      <c r="F113" s="257" t="s">
        <v>1752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213</v>
      </c>
      <c r="AU113" s="19" t="s">
        <v>151</v>
      </c>
    </row>
    <row r="114" s="12" customFormat="1" ht="22.8" customHeight="1">
      <c r="A114" s="12"/>
      <c r="B114" s="190"/>
      <c r="C114" s="191"/>
      <c r="D114" s="192" t="s">
        <v>70</v>
      </c>
      <c r="E114" s="204" t="s">
        <v>1753</v>
      </c>
      <c r="F114" s="204" t="s">
        <v>1754</v>
      </c>
      <c r="G114" s="191"/>
      <c r="H114" s="191"/>
      <c r="I114" s="194"/>
      <c r="J114" s="205">
        <f>BK114</f>
        <v>0</v>
      </c>
      <c r="K114" s="191"/>
      <c r="L114" s="196"/>
      <c r="M114" s="197"/>
      <c r="N114" s="198"/>
      <c r="O114" s="198"/>
      <c r="P114" s="199">
        <f>SUM(P115:P116)</f>
        <v>0</v>
      </c>
      <c r="Q114" s="198"/>
      <c r="R114" s="199">
        <f>SUM(R115:R116)</f>
        <v>0</v>
      </c>
      <c r="S114" s="198"/>
      <c r="T114" s="200">
        <f>SUM(T115:T116)</f>
        <v>0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1" t="s">
        <v>79</v>
      </c>
      <c r="AT114" s="202" t="s">
        <v>70</v>
      </c>
      <c r="AU114" s="202" t="s">
        <v>79</v>
      </c>
      <c r="AY114" s="201" t="s">
        <v>143</v>
      </c>
      <c r="BK114" s="203">
        <f>SUM(BK115:BK116)</f>
        <v>0</v>
      </c>
    </row>
    <row r="115" s="2" customFormat="1" ht="16.5" customHeight="1">
      <c r="A115" s="40"/>
      <c r="B115" s="41"/>
      <c r="C115" s="206" t="s">
        <v>196</v>
      </c>
      <c r="D115" s="206" t="s">
        <v>145</v>
      </c>
      <c r="E115" s="207" t="s">
        <v>1755</v>
      </c>
      <c r="F115" s="208" t="s">
        <v>1756</v>
      </c>
      <c r="G115" s="209" t="s">
        <v>1718</v>
      </c>
      <c r="H115" s="210">
        <v>1</v>
      </c>
      <c r="I115" s="211"/>
      <c r="J115" s="212">
        <f>ROUND(I115*H115,2)</f>
        <v>0</v>
      </c>
      <c r="K115" s="208" t="s">
        <v>1450</v>
      </c>
      <c r="L115" s="46"/>
      <c r="M115" s="213" t="s">
        <v>19</v>
      </c>
      <c r="N115" s="214" t="s">
        <v>43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150</v>
      </c>
      <c r="AT115" s="217" t="s">
        <v>145</v>
      </c>
      <c r="AU115" s="217" t="s">
        <v>151</v>
      </c>
      <c r="AY115" s="19" t="s">
        <v>143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151</v>
      </c>
      <c r="BK115" s="218">
        <f>ROUND(I115*H115,2)</f>
        <v>0</v>
      </c>
      <c r="BL115" s="19" t="s">
        <v>150</v>
      </c>
      <c r="BM115" s="217" t="s">
        <v>1757</v>
      </c>
    </row>
    <row r="116" s="2" customFormat="1">
      <c r="A116" s="40"/>
      <c r="B116" s="41"/>
      <c r="C116" s="42"/>
      <c r="D116" s="226" t="s">
        <v>213</v>
      </c>
      <c r="E116" s="42"/>
      <c r="F116" s="257" t="s">
        <v>1758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213</v>
      </c>
      <c r="AU116" s="19" t="s">
        <v>151</v>
      </c>
    </row>
    <row r="117" s="12" customFormat="1" ht="25.92" customHeight="1">
      <c r="A117" s="12"/>
      <c r="B117" s="190"/>
      <c r="C117" s="191"/>
      <c r="D117" s="192" t="s">
        <v>70</v>
      </c>
      <c r="E117" s="193" t="s">
        <v>1759</v>
      </c>
      <c r="F117" s="193" t="s">
        <v>1760</v>
      </c>
      <c r="G117" s="191"/>
      <c r="H117" s="191"/>
      <c r="I117" s="194"/>
      <c r="J117" s="195">
        <f>BK117</f>
        <v>0</v>
      </c>
      <c r="K117" s="191"/>
      <c r="L117" s="196"/>
      <c r="M117" s="197"/>
      <c r="N117" s="198"/>
      <c r="O117" s="198"/>
      <c r="P117" s="199">
        <f>P118+P121</f>
        <v>0</v>
      </c>
      <c r="Q117" s="198"/>
      <c r="R117" s="199">
        <f>R118+R121</f>
        <v>0</v>
      </c>
      <c r="S117" s="198"/>
      <c r="T117" s="200">
        <f>T118+T121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01" t="s">
        <v>79</v>
      </c>
      <c r="AT117" s="202" t="s">
        <v>70</v>
      </c>
      <c r="AU117" s="202" t="s">
        <v>71</v>
      </c>
      <c r="AY117" s="201" t="s">
        <v>143</v>
      </c>
      <c r="BK117" s="203">
        <f>BK118+BK121</f>
        <v>0</v>
      </c>
    </row>
    <row r="118" s="12" customFormat="1" ht="22.8" customHeight="1">
      <c r="A118" s="12"/>
      <c r="B118" s="190"/>
      <c r="C118" s="191"/>
      <c r="D118" s="192" t="s">
        <v>70</v>
      </c>
      <c r="E118" s="204" t="s">
        <v>1761</v>
      </c>
      <c r="F118" s="204" t="s">
        <v>1762</v>
      </c>
      <c r="G118" s="191"/>
      <c r="H118" s="191"/>
      <c r="I118" s="194"/>
      <c r="J118" s="205">
        <f>BK118</f>
        <v>0</v>
      </c>
      <c r="K118" s="191"/>
      <c r="L118" s="196"/>
      <c r="M118" s="197"/>
      <c r="N118" s="198"/>
      <c r="O118" s="198"/>
      <c r="P118" s="199">
        <f>SUM(P119:P120)</f>
        <v>0</v>
      </c>
      <c r="Q118" s="198"/>
      <c r="R118" s="199">
        <f>SUM(R119:R120)</f>
        <v>0</v>
      </c>
      <c r="S118" s="198"/>
      <c r="T118" s="200">
        <f>SUM(T119:T120)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01" t="s">
        <v>79</v>
      </c>
      <c r="AT118" s="202" t="s">
        <v>70</v>
      </c>
      <c r="AU118" s="202" t="s">
        <v>79</v>
      </c>
      <c r="AY118" s="201" t="s">
        <v>143</v>
      </c>
      <c r="BK118" s="203">
        <f>SUM(BK119:BK120)</f>
        <v>0</v>
      </c>
    </row>
    <row r="119" s="2" customFormat="1" ht="16.5" customHeight="1">
      <c r="A119" s="40"/>
      <c r="B119" s="41"/>
      <c r="C119" s="206" t="s">
        <v>201</v>
      </c>
      <c r="D119" s="206" t="s">
        <v>145</v>
      </c>
      <c r="E119" s="207" t="s">
        <v>823</v>
      </c>
      <c r="F119" s="208" t="s">
        <v>1763</v>
      </c>
      <c r="G119" s="209" t="s">
        <v>1718</v>
      </c>
      <c r="H119" s="210">
        <v>1</v>
      </c>
      <c r="I119" s="211"/>
      <c r="J119" s="212">
        <f>ROUND(I119*H119,2)</f>
        <v>0</v>
      </c>
      <c r="K119" s="208" t="s">
        <v>1450</v>
      </c>
      <c r="L119" s="46"/>
      <c r="M119" s="213" t="s">
        <v>19</v>
      </c>
      <c r="N119" s="214" t="s">
        <v>43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150</v>
      </c>
      <c r="AT119" s="217" t="s">
        <v>145</v>
      </c>
      <c r="AU119" s="217" t="s">
        <v>151</v>
      </c>
      <c r="AY119" s="19" t="s">
        <v>143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151</v>
      </c>
      <c r="BK119" s="218">
        <f>ROUND(I119*H119,2)</f>
        <v>0</v>
      </c>
      <c r="BL119" s="19" t="s">
        <v>150</v>
      </c>
      <c r="BM119" s="217" t="s">
        <v>1764</v>
      </c>
    </row>
    <row r="120" s="2" customFormat="1">
      <c r="A120" s="40"/>
      <c r="B120" s="41"/>
      <c r="C120" s="42"/>
      <c r="D120" s="226" t="s">
        <v>213</v>
      </c>
      <c r="E120" s="42"/>
      <c r="F120" s="257" t="s">
        <v>1765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213</v>
      </c>
      <c r="AU120" s="19" t="s">
        <v>151</v>
      </c>
    </row>
    <row r="121" s="12" customFormat="1" ht="22.8" customHeight="1">
      <c r="A121" s="12"/>
      <c r="B121" s="190"/>
      <c r="C121" s="191"/>
      <c r="D121" s="192" t="s">
        <v>70</v>
      </c>
      <c r="E121" s="204" t="s">
        <v>1766</v>
      </c>
      <c r="F121" s="204" t="s">
        <v>1767</v>
      </c>
      <c r="G121" s="191"/>
      <c r="H121" s="191"/>
      <c r="I121" s="194"/>
      <c r="J121" s="205">
        <f>BK121</f>
        <v>0</v>
      </c>
      <c r="K121" s="191"/>
      <c r="L121" s="196"/>
      <c r="M121" s="197"/>
      <c r="N121" s="198"/>
      <c r="O121" s="198"/>
      <c r="P121" s="199">
        <f>SUM(P122:P123)</f>
        <v>0</v>
      </c>
      <c r="Q121" s="198"/>
      <c r="R121" s="199">
        <f>SUM(R122:R123)</f>
        <v>0</v>
      </c>
      <c r="S121" s="198"/>
      <c r="T121" s="200">
        <f>SUM(T122:T123)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1" t="s">
        <v>79</v>
      </c>
      <c r="AT121" s="202" t="s">
        <v>70</v>
      </c>
      <c r="AU121" s="202" t="s">
        <v>79</v>
      </c>
      <c r="AY121" s="201" t="s">
        <v>143</v>
      </c>
      <c r="BK121" s="203">
        <f>SUM(BK122:BK123)</f>
        <v>0</v>
      </c>
    </row>
    <row r="122" s="2" customFormat="1" ht="24.15" customHeight="1">
      <c r="A122" s="40"/>
      <c r="B122" s="41"/>
      <c r="C122" s="206" t="s">
        <v>208</v>
      </c>
      <c r="D122" s="206" t="s">
        <v>145</v>
      </c>
      <c r="E122" s="207" t="s">
        <v>830</v>
      </c>
      <c r="F122" s="208" t="s">
        <v>1768</v>
      </c>
      <c r="G122" s="209" t="s">
        <v>1718</v>
      </c>
      <c r="H122" s="210">
        <v>1</v>
      </c>
      <c r="I122" s="211"/>
      <c r="J122" s="212">
        <f>ROUND(I122*H122,2)</f>
        <v>0</v>
      </c>
      <c r="K122" s="208" t="s">
        <v>1450</v>
      </c>
      <c r="L122" s="46"/>
      <c r="M122" s="213" t="s">
        <v>19</v>
      </c>
      <c r="N122" s="214" t="s">
        <v>43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150</v>
      </c>
      <c r="AT122" s="217" t="s">
        <v>145</v>
      </c>
      <c r="AU122" s="217" t="s">
        <v>151</v>
      </c>
      <c r="AY122" s="19" t="s">
        <v>143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151</v>
      </c>
      <c r="BK122" s="218">
        <f>ROUND(I122*H122,2)</f>
        <v>0</v>
      </c>
      <c r="BL122" s="19" t="s">
        <v>150</v>
      </c>
      <c r="BM122" s="217" t="s">
        <v>1769</v>
      </c>
    </row>
    <row r="123" s="2" customFormat="1">
      <c r="A123" s="40"/>
      <c r="B123" s="41"/>
      <c r="C123" s="42"/>
      <c r="D123" s="226" t="s">
        <v>213</v>
      </c>
      <c r="E123" s="42"/>
      <c r="F123" s="257" t="s">
        <v>1770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213</v>
      </c>
      <c r="AU123" s="19" t="s">
        <v>151</v>
      </c>
    </row>
    <row r="124" s="12" customFormat="1" ht="25.92" customHeight="1">
      <c r="A124" s="12"/>
      <c r="B124" s="190"/>
      <c r="C124" s="191"/>
      <c r="D124" s="192" t="s">
        <v>70</v>
      </c>
      <c r="E124" s="193" t="s">
        <v>1580</v>
      </c>
      <c r="F124" s="193" t="s">
        <v>1581</v>
      </c>
      <c r="G124" s="191"/>
      <c r="H124" s="191"/>
      <c r="I124" s="194"/>
      <c r="J124" s="195">
        <f>BK124</f>
        <v>0</v>
      </c>
      <c r="K124" s="191"/>
      <c r="L124" s="196"/>
      <c r="M124" s="197"/>
      <c r="N124" s="198"/>
      <c r="O124" s="198"/>
      <c r="P124" s="199">
        <f>P125+P129+P131</f>
        <v>0</v>
      </c>
      <c r="Q124" s="198"/>
      <c r="R124" s="199">
        <f>R125+R129+R131</f>
        <v>0</v>
      </c>
      <c r="S124" s="198"/>
      <c r="T124" s="200">
        <f>T125+T129+T131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1" t="s">
        <v>177</v>
      </c>
      <c r="AT124" s="202" t="s">
        <v>70</v>
      </c>
      <c r="AU124" s="202" t="s">
        <v>71</v>
      </c>
      <c r="AY124" s="201" t="s">
        <v>143</v>
      </c>
      <c r="BK124" s="203">
        <f>BK125+BK129+BK131</f>
        <v>0</v>
      </c>
    </row>
    <row r="125" s="12" customFormat="1" ht="22.8" customHeight="1">
      <c r="A125" s="12"/>
      <c r="B125" s="190"/>
      <c r="C125" s="191"/>
      <c r="D125" s="192" t="s">
        <v>70</v>
      </c>
      <c r="E125" s="204" t="s">
        <v>1771</v>
      </c>
      <c r="F125" s="204" t="s">
        <v>1772</v>
      </c>
      <c r="G125" s="191"/>
      <c r="H125" s="191"/>
      <c r="I125" s="194"/>
      <c r="J125" s="205">
        <f>BK125</f>
        <v>0</v>
      </c>
      <c r="K125" s="191"/>
      <c r="L125" s="196"/>
      <c r="M125" s="197"/>
      <c r="N125" s="198"/>
      <c r="O125" s="198"/>
      <c r="P125" s="199">
        <f>SUM(P126:P128)</f>
        <v>0</v>
      </c>
      <c r="Q125" s="198"/>
      <c r="R125" s="199">
        <f>SUM(R126:R128)</f>
        <v>0</v>
      </c>
      <c r="S125" s="198"/>
      <c r="T125" s="200">
        <f>SUM(T126:T128)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1" t="s">
        <v>177</v>
      </c>
      <c r="AT125" s="202" t="s">
        <v>70</v>
      </c>
      <c r="AU125" s="202" t="s">
        <v>79</v>
      </c>
      <c r="AY125" s="201" t="s">
        <v>143</v>
      </c>
      <c r="BK125" s="203">
        <f>SUM(BK126:BK128)</f>
        <v>0</v>
      </c>
    </row>
    <row r="126" s="2" customFormat="1" ht="24.15" customHeight="1">
      <c r="A126" s="40"/>
      <c r="B126" s="41"/>
      <c r="C126" s="206" t="s">
        <v>216</v>
      </c>
      <c r="D126" s="206" t="s">
        <v>145</v>
      </c>
      <c r="E126" s="207" t="s">
        <v>1773</v>
      </c>
      <c r="F126" s="208" t="s">
        <v>1774</v>
      </c>
      <c r="G126" s="209" t="s">
        <v>1775</v>
      </c>
      <c r="H126" s="210">
        <v>1</v>
      </c>
      <c r="I126" s="211"/>
      <c r="J126" s="212">
        <f>ROUND(I126*H126,2)</f>
        <v>0</v>
      </c>
      <c r="K126" s="208" t="s">
        <v>149</v>
      </c>
      <c r="L126" s="46"/>
      <c r="M126" s="213" t="s">
        <v>19</v>
      </c>
      <c r="N126" s="214" t="s">
        <v>43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1588</v>
      </c>
      <c r="AT126" s="217" t="s">
        <v>145</v>
      </c>
      <c r="AU126" s="217" t="s">
        <v>151</v>
      </c>
      <c r="AY126" s="19" t="s">
        <v>143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151</v>
      </c>
      <c r="BK126" s="218">
        <f>ROUND(I126*H126,2)</f>
        <v>0</v>
      </c>
      <c r="BL126" s="19" t="s">
        <v>1588</v>
      </c>
      <c r="BM126" s="217" t="s">
        <v>1776</v>
      </c>
    </row>
    <row r="127" s="2" customFormat="1">
      <c r="A127" s="40"/>
      <c r="B127" s="41"/>
      <c r="C127" s="42"/>
      <c r="D127" s="219" t="s">
        <v>153</v>
      </c>
      <c r="E127" s="42"/>
      <c r="F127" s="220" t="s">
        <v>1777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153</v>
      </c>
      <c r="AU127" s="19" t="s">
        <v>151</v>
      </c>
    </row>
    <row r="128" s="2" customFormat="1" ht="16.5" customHeight="1">
      <c r="A128" s="40"/>
      <c r="B128" s="41"/>
      <c r="C128" s="206" t="s">
        <v>224</v>
      </c>
      <c r="D128" s="206" t="s">
        <v>145</v>
      </c>
      <c r="E128" s="207" t="s">
        <v>1778</v>
      </c>
      <c r="F128" s="208" t="s">
        <v>1779</v>
      </c>
      <c r="G128" s="209" t="s">
        <v>1780</v>
      </c>
      <c r="H128" s="210">
        <v>1</v>
      </c>
      <c r="I128" s="211"/>
      <c r="J128" s="212">
        <f>ROUND(I128*H128,2)</f>
        <v>0</v>
      </c>
      <c r="K128" s="208" t="s">
        <v>1450</v>
      </c>
      <c r="L128" s="46"/>
      <c r="M128" s="213" t="s">
        <v>19</v>
      </c>
      <c r="N128" s="214" t="s">
        <v>43</v>
      </c>
      <c r="O128" s="86"/>
      <c r="P128" s="215">
        <f>O128*H128</f>
        <v>0</v>
      </c>
      <c r="Q128" s="215">
        <v>0</v>
      </c>
      <c r="R128" s="215">
        <f>Q128*H128</f>
        <v>0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1588</v>
      </c>
      <c r="AT128" s="217" t="s">
        <v>145</v>
      </c>
      <c r="AU128" s="217" t="s">
        <v>151</v>
      </c>
      <c r="AY128" s="19" t="s">
        <v>143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151</v>
      </c>
      <c r="BK128" s="218">
        <f>ROUND(I128*H128,2)</f>
        <v>0</v>
      </c>
      <c r="BL128" s="19" t="s">
        <v>1588</v>
      </c>
      <c r="BM128" s="217" t="s">
        <v>1781</v>
      </c>
    </row>
    <row r="129" s="12" customFormat="1" ht="22.8" customHeight="1">
      <c r="A129" s="12"/>
      <c r="B129" s="190"/>
      <c r="C129" s="191"/>
      <c r="D129" s="192" t="s">
        <v>70</v>
      </c>
      <c r="E129" s="204" t="s">
        <v>1782</v>
      </c>
      <c r="F129" s="204" t="s">
        <v>1713</v>
      </c>
      <c r="G129" s="191"/>
      <c r="H129" s="191"/>
      <c r="I129" s="194"/>
      <c r="J129" s="205">
        <f>BK129</f>
        <v>0</v>
      </c>
      <c r="K129" s="191"/>
      <c r="L129" s="196"/>
      <c r="M129" s="197"/>
      <c r="N129" s="198"/>
      <c r="O129" s="198"/>
      <c r="P129" s="199">
        <f>P130</f>
        <v>0</v>
      </c>
      <c r="Q129" s="198"/>
      <c r="R129" s="199">
        <f>R130</f>
        <v>0</v>
      </c>
      <c r="S129" s="198"/>
      <c r="T129" s="200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1" t="s">
        <v>177</v>
      </c>
      <c r="AT129" s="202" t="s">
        <v>70</v>
      </c>
      <c r="AU129" s="202" t="s">
        <v>79</v>
      </c>
      <c r="AY129" s="201" t="s">
        <v>143</v>
      </c>
      <c r="BK129" s="203">
        <f>BK130</f>
        <v>0</v>
      </c>
    </row>
    <row r="130" s="2" customFormat="1" ht="16.5" customHeight="1">
      <c r="A130" s="40"/>
      <c r="B130" s="41"/>
      <c r="C130" s="206" t="s">
        <v>230</v>
      </c>
      <c r="D130" s="206" t="s">
        <v>145</v>
      </c>
      <c r="E130" s="207" t="s">
        <v>1783</v>
      </c>
      <c r="F130" s="208" t="s">
        <v>1784</v>
      </c>
      <c r="G130" s="209" t="s">
        <v>1780</v>
      </c>
      <c r="H130" s="210">
        <v>1</v>
      </c>
      <c r="I130" s="211"/>
      <c r="J130" s="212">
        <f>ROUND(I130*H130,2)</f>
        <v>0</v>
      </c>
      <c r="K130" s="208" t="s">
        <v>1450</v>
      </c>
      <c r="L130" s="46"/>
      <c r="M130" s="213" t="s">
        <v>19</v>
      </c>
      <c r="N130" s="214" t="s">
        <v>43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1588</v>
      </c>
      <c r="AT130" s="217" t="s">
        <v>145</v>
      </c>
      <c r="AU130" s="217" t="s">
        <v>151</v>
      </c>
      <c r="AY130" s="19" t="s">
        <v>143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151</v>
      </c>
      <c r="BK130" s="218">
        <f>ROUND(I130*H130,2)</f>
        <v>0</v>
      </c>
      <c r="BL130" s="19" t="s">
        <v>1588</v>
      </c>
      <c r="BM130" s="217" t="s">
        <v>1785</v>
      </c>
    </row>
    <row r="131" s="12" customFormat="1" ht="22.8" customHeight="1">
      <c r="A131" s="12"/>
      <c r="B131" s="190"/>
      <c r="C131" s="191"/>
      <c r="D131" s="192" t="s">
        <v>70</v>
      </c>
      <c r="E131" s="204" t="s">
        <v>1786</v>
      </c>
      <c r="F131" s="204" t="s">
        <v>1787</v>
      </c>
      <c r="G131" s="191"/>
      <c r="H131" s="191"/>
      <c r="I131" s="194"/>
      <c r="J131" s="205">
        <f>BK131</f>
        <v>0</v>
      </c>
      <c r="K131" s="191"/>
      <c r="L131" s="196"/>
      <c r="M131" s="197"/>
      <c r="N131" s="198"/>
      <c r="O131" s="198"/>
      <c r="P131" s="199">
        <f>SUM(P132:P133)</f>
        <v>0</v>
      </c>
      <c r="Q131" s="198"/>
      <c r="R131" s="199">
        <f>SUM(R132:R133)</f>
        <v>0</v>
      </c>
      <c r="S131" s="198"/>
      <c r="T131" s="200">
        <f>SUM(T132:T133)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01" t="s">
        <v>177</v>
      </c>
      <c r="AT131" s="202" t="s">
        <v>70</v>
      </c>
      <c r="AU131" s="202" t="s">
        <v>79</v>
      </c>
      <c r="AY131" s="201" t="s">
        <v>143</v>
      </c>
      <c r="BK131" s="203">
        <f>SUM(BK132:BK133)</f>
        <v>0</v>
      </c>
    </row>
    <row r="132" s="2" customFormat="1" ht="16.5" customHeight="1">
      <c r="A132" s="40"/>
      <c r="B132" s="41"/>
      <c r="C132" s="206" t="s">
        <v>241</v>
      </c>
      <c r="D132" s="206" t="s">
        <v>145</v>
      </c>
      <c r="E132" s="207" t="s">
        <v>1788</v>
      </c>
      <c r="F132" s="208" t="s">
        <v>1789</v>
      </c>
      <c r="G132" s="209" t="s">
        <v>1780</v>
      </c>
      <c r="H132" s="210">
        <v>1</v>
      </c>
      <c r="I132" s="211"/>
      <c r="J132" s="212">
        <f>ROUND(I132*H132,2)</f>
        <v>0</v>
      </c>
      <c r="K132" s="208" t="s">
        <v>1450</v>
      </c>
      <c r="L132" s="46"/>
      <c r="M132" s="213" t="s">
        <v>19</v>
      </c>
      <c r="N132" s="214" t="s">
        <v>43</v>
      </c>
      <c r="O132" s="86"/>
      <c r="P132" s="215">
        <f>O132*H132</f>
        <v>0</v>
      </c>
      <c r="Q132" s="215">
        <v>0</v>
      </c>
      <c r="R132" s="215">
        <f>Q132*H132</f>
        <v>0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1588</v>
      </c>
      <c r="AT132" s="217" t="s">
        <v>145</v>
      </c>
      <c r="AU132" s="217" t="s">
        <v>151</v>
      </c>
      <c r="AY132" s="19" t="s">
        <v>143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151</v>
      </c>
      <c r="BK132" s="218">
        <f>ROUND(I132*H132,2)</f>
        <v>0</v>
      </c>
      <c r="BL132" s="19" t="s">
        <v>1588</v>
      </c>
      <c r="BM132" s="217" t="s">
        <v>1790</v>
      </c>
    </row>
    <row r="133" s="2" customFormat="1" ht="16.5" customHeight="1">
      <c r="A133" s="40"/>
      <c r="B133" s="41"/>
      <c r="C133" s="206" t="s">
        <v>8</v>
      </c>
      <c r="D133" s="206" t="s">
        <v>145</v>
      </c>
      <c r="E133" s="207" t="s">
        <v>1791</v>
      </c>
      <c r="F133" s="208" t="s">
        <v>1792</v>
      </c>
      <c r="G133" s="209" t="s">
        <v>1780</v>
      </c>
      <c r="H133" s="210">
        <v>1</v>
      </c>
      <c r="I133" s="211"/>
      <c r="J133" s="212">
        <f>ROUND(I133*H133,2)</f>
        <v>0</v>
      </c>
      <c r="K133" s="208" t="s">
        <v>1450</v>
      </c>
      <c r="L133" s="46"/>
      <c r="M133" s="287" t="s">
        <v>19</v>
      </c>
      <c r="N133" s="288" t="s">
        <v>43</v>
      </c>
      <c r="O133" s="285"/>
      <c r="P133" s="289">
        <f>O133*H133</f>
        <v>0</v>
      </c>
      <c r="Q133" s="289">
        <v>0</v>
      </c>
      <c r="R133" s="289">
        <f>Q133*H133</f>
        <v>0</v>
      </c>
      <c r="S133" s="289">
        <v>0</v>
      </c>
      <c r="T133" s="290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1588</v>
      </c>
      <c r="AT133" s="217" t="s">
        <v>145</v>
      </c>
      <c r="AU133" s="217" t="s">
        <v>151</v>
      </c>
      <c r="AY133" s="19" t="s">
        <v>143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151</v>
      </c>
      <c r="BK133" s="218">
        <f>ROUND(I133*H133,2)</f>
        <v>0</v>
      </c>
      <c r="BL133" s="19" t="s">
        <v>1588</v>
      </c>
      <c r="BM133" s="217" t="s">
        <v>1793</v>
      </c>
    </row>
    <row r="134" s="2" customFormat="1" ht="6.96" customHeight="1">
      <c r="A134" s="40"/>
      <c r="B134" s="61"/>
      <c r="C134" s="62"/>
      <c r="D134" s="62"/>
      <c r="E134" s="62"/>
      <c r="F134" s="62"/>
      <c r="G134" s="62"/>
      <c r="H134" s="62"/>
      <c r="I134" s="62"/>
      <c r="J134" s="62"/>
      <c r="K134" s="62"/>
      <c r="L134" s="46"/>
      <c r="M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</row>
  </sheetData>
  <sheetProtection sheet="1" autoFilter="0" formatColumns="0" formatRows="0" objects="1" scenarios="1" spinCount="100000" saltValue="5bnEXEJ/wOMNvNJeF9Oli9oGvRXVpTbSM24rA2e3uLI9hZtUtOYC7wUi7mxSHCKwdXL8Rng500XYjrgGzo1uoA==" hashValue="zCxy35A+f52W/JPwTg0e1a7iZEWZoVrPs1eLENlZdfOsEGW7oxjB87KBxANgGCMWFv7veVxC1dq5TG5D1GnyoA==" algorithmName="SHA-512" password="CC35"/>
  <autoFilter ref="C92:K133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127" r:id="rId1" display="https://podminky.urs.cz/item/CS_URS_2022_01/011214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="1" customFormat="1" ht="24.96" customHeight="1">
      <c r="B4" s="22"/>
      <c r="D4" s="132" t="s">
        <v>96</v>
      </c>
      <c r="L4" s="22"/>
      <c r="M4" s="133" t="s">
        <v>10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134" t="s">
        <v>16</v>
      </c>
      <c r="L6" s="22"/>
    </row>
    <row r="7" s="1" customFormat="1" ht="16.5" customHeight="1">
      <c r="B7" s="22"/>
      <c r="E7" s="135" t="str">
        <f>'Rekapitulace stavby'!K6</f>
        <v>Revitalizace bytového domu Jičínská 272, Nový Jičín - DPS</v>
      </c>
      <c r="F7" s="134"/>
      <c r="G7" s="134"/>
      <c r="H7" s="134"/>
      <c r="L7" s="22"/>
    </row>
    <row r="8" s="2" customFormat="1" ht="12" customHeight="1">
      <c r="A8" s="40"/>
      <c r="B8" s="46"/>
      <c r="C8" s="40"/>
      <c r="D8" s="134" t="s">
        <v>97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="2" customFormat="1" ht="16.5" customHeight="1">
      <c r="A9" s="40"/>
      <c r="B9" s="46"/>
      <c r="C9" s="40"/>
      <c r="D9" s="40"/>
      <c r="E9" s="137" t="s">
        <v>1794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="2" customFormat="1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16. 3. 2021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="2" customFormat="1" ht="18" customHeight="1">
      <c r="A15" s="40"/>
      <c r="B15" s="46"/>
      <c r="C15" s="40"/>
      <c r="D15" s="40"/>
      <c r="E15" s="138" t="s">
        <v>27</v>
      </c>
      <c r="F15" s="40"/>
      <c r="G15" s="40"/>
      <c r="H15" s="40"/>
      <c r="I15" s="134" t="s">
        <v>28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="2" customFormat="1" ht="6.96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="2" customFormat="1" ht="12" customHeight="1">
      <c r="A17" s="40"/>
      <c r="B17" s="46"/>
      <c r="C17" s="40"/>
      <c r="D17" s="134" t="s">
        <v>29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28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="2" customFormat="1" ht="6.96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="2" customFormat="1" ht="12" customHeight="1">
      <c r="A20" s="40"/>
      <c r="B20" s="46"/>
      <c r="C20" s="40"/>
      <c r="D20" s="134" t="s">
        <v>31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="2" customFormat="1" ht="18" customHeight="1">
      <c r="A21" s="40"/>
      <c r="B21" s="46"/>
      <c r="C21" s="40"/>
      <c r="D21" s="40"/>
      <c r="E21" s="138" t="s">
        <v>32</v>
      </c>
      <c r="F21" s="40"/>
      <c r="G21" s="40"/>
      <c r="H21" s="40"/>
      <c r="I21" s="134" t="s">
        <v>28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="2" customFormat="1" ht="6.96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="2" customFormat="1" ht="12" customHeight="1">
      <c r="A23" s="40"/>
      <c r="B23" s="46"/>
      <c r="C23" s="40"/>
      <c r="D23" s="134" t="s">
        <v>34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="2" customFormat="1" ht="18" customHeight="1">
      <c r="A24" s="40"/>
      <c r="B24" s="46"/>
      <c r="C24" s="40"/>
      <c r="D24" s="40"/>
      <c r="E24" s="138" t="s">
        <v>32</v>
      </c>
      <c r="F24" s="40"/>
      <c r="G24" s="40"/>
      <c r="H24" s="40"/>
      <c r="I24" s="134" t="s">
        <v>28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="2" customFormat="1" ht="6.96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="2" customFormat="1" ht="12" customHeight="1">
      <c r="A26" s="40"/>
      <c r="B26" s="46"/>
      <c r="C26" s="40"/>
      <c r="D26" s="134" t="s">
        <v>35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="8" customFormat="1" ht="71.25" customHeight="1">
      <c r="A27" s="140"/>
      <c r="B27" s="141"/>
      <c r="C27" s="140"/>
      <c r="D27" s="140"/>
      <c r="E27" s="142" t="s">
        <v>36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="2" customFormat="1" ht="6.96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="2" customFormat="1" ht="25.44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146">
        <f>ROUND(J84, 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="2" customFormat="1" ht="6.96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="2" customFormat="1" ht="14.4" customHeight="1">
      <c r="A32" s="40"/>
      <c r="B32" s="46"/>
      <c r="C32" s="40"/>
      <c r="D32" s="40"/>
      <c r="E32" s="40"/>
      <c r="F32" s="147" t="s">
        <v>39</v>
      </c>
      <c r="G32" s="40"/>
      <c r="H32" s="40"/>
      <c r="I32" s="147" t="s">
        <v>38</v>
      </c>
      <c r="J32" s="147" t="s">
        <v>40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="2" customFormat="1" ht="14.4" customHeight="1">
      <c r="A33" s="40"/>
      <c r="B33" s="46"/>
      <c r="C33" s="40"/>
      <c r="D33" s="148" t="s">
        <v>41</v>
      </c>
      <c r="E33" s="134" t="s">
        <v>42</v>
      </c>
      <c r="F33" s="149">
        <f>ROUND((SUM(BE84:BE99)),  2)</f>
        <v>0</v>
      </c>
      <c r="G33" s="40"/>
      <c r="H33" s="40"/>
      <c r="I33" s="150">
        <v>0.20999999999999999</v>
      </c>
      <c r="J33" s="149">
        <f>ROUND(((SUM(BE84:BE99))*I33),  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="2" customFormat="1" ht="14.4" customHeight="1">
      <c r="A34" s="40"/>
      <c r="B34" s="46"/>
      <c r="C34" s="40"/>
      <c r="D34" s="40"/>
      <c r="E34" s="134" t="s">
        <v>43</v>
      </c>
      <c r="F34" s="149">
        <f>ROUND((SUM(BF84:BF99)),  2)</f>
        <v>0</v>
      </c>
      <c r="G34" s="40"/>
      <c r="H34" s="40"/>
      <c r="I34" s="150">
        <v>0.14999999999999999</v>
      </c>
      <c r="J34" s="149">
        <f>ROUND(((SUM(BF84:BF99))*I34),  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hidden="1" s="2" customFormat="1" ht="14.4" customHeight="1">
      <c r="A35" s="40"/>
      <c r="B35" s="46"/>
      <c r="C35" s="40"/>
      <c r="D35" s="40"/>
      <c r="E35" s="134" t="s">
        <v>44</v>
      </c>
      <c r="F35" s="149">
        <f>ROUND((SUM(BG84:BG99)),  2)</f>
        <v>0</v>
      </c>
      <c r="G35" s="40"/>
      <c r="H35" s="40"/>
      <c r="I35" s="150">
        <v>0.20999999999999999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hidden="1" s="2" customFormat="1" ht="14.4" customHeight="1">
      <c r="A36" s="40"/>
      <c r="B36" s="46"/>
      <c r="C36" s="40"/>
      <c r="D36" s="40"/>
      <c r="E36" s="134" t="s">
        <v>45</v>
      </c>
      <c r="F36" s="149">
        <f>ROUND((SUM(BH84:BH99)),  2)</f>
        <v>0</v>
      </c>
      <c r="G36" s="40"/>
      <c r="H36" s="40"/>
      <c r="I36" s="150">
        <v>0.14999999999999999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hidden="1" s="2" customFormat="1" ht="14.4" customHeight="1">
      <c r="A37" s="40"/>
      <c r="B37" s="46"/>
      <c r="C37" s="40"/>
      <c r="D37" s="40"/>
      <c r="E37" s="134" t="s">
        <v>46</v>
      </c>
      <c r="F37" s="149">
        <f>ROUND((SUM(BI84:BI99)),  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="2" customFormat="1" ht="6.96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="2" customFormat="1" ht="25.44" customHeight="1">
      <c r="A39" s="40"/>
      <c r="B39" s="46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="2" customFormat="1" ht="6.96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="2" customFormat="1" ht="24.96" customHeight="1">
      <c r="A45" s="40"/>
      <c r="B45" s="41"/>
      <c r="C45" s="25" t="s">
        <v>99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="2" customFormat="1" ht="6.96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="2" customFormat="1" ht="16.5" customHeight="1">
      <c r="A48" s="40"/>
      <c r="B48" s="41"/>
      <c r="C48" s="42"/>
      <c r="D48" s="42"/>
      <c r="E48" s="162" t="str">
        <f>E7</f>
        <v>Revitalizace bytového domu Jičínská 272, Nový Jičín - DPS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="2" customFormat="1" ht="12" customHeight="1">
      <c r="A49" s="40"/>
      <c r="B49" s="41"/>
      <c r="C49" s="34" t="s">
        <v>97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="2" customFormat="1" ht="16.5" customHeight="1">
      <c r="A50" s="40"/>
      <c r="B50" s="41"/>
      <c r="C50" s="42"/>
      <c r="D50" s="42"/>
      <c r="E50" s="71" t="str">
        <f>E9</f>
        <v>VRN 02 - Vedlejší rozpočtové náklady - nezpůsobilé výdaje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="2" customFormat="1" ht="6.96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="2" customFormat="1" ht="12" customHeight="1">
      <c r="A52" s="40"/>
      <c r="B52" s="41"/>
      <c r="C52" s="34" t="s">
        <v>21</v>
      </c>
      <c r="D52" s="42"/>
      <c r="E52" s="42"/>
      <c r="F52" s="29" t="str">
        <f>F12</f>
        <v>Jičínská 272, Nový Jičín</v>
      </c>
      <c r="G52" s="42"/>
      <c r="H52" s="42"/>
      <c r="I52" s="34" t="s">
        <v>23</v>
      </c>
      <c r="J52" s="74" t="str">
        <f>IF(J12="","",J12)</f>
        <v>16. 3. 2021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="2" customFormat="1" ht="6.96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Nový Jičín</v>
      </c>
      <c r="G54" s="42"/>
      <c r="H54" s="42"/>
      <c r="I54" s="34" t="s">
        <v>31</v>
      </c>
      <c r="J54" s="38" t="str">
        <f>E21</f>
        <v>BENEPRO, a.s.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BENEPRO, a.s.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="2" customFormat="1" ht="10.32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="2" customFormat="1" ht="29.28" customHeight="1">
      <c r="A57" s="40"/>
      <c r="B57" s="41"/>
      <c r="C57" s="163" t="s">
        <v>100</v>
      </c>
      <c r="D57" s="164"/>
      <c r="E57" s="164"/>
      <c r="F57" s="164"/>
      <c r="G57" s="164"/>
      <c r="H57" s="164"/>
      <c r="I57" s="164"/>
      <c r="J57" s="165" t="s">
        <v>101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="2" customFormat="1" ht="10.32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="2" customFormat="1" ht="22.8" customHeight="1">
      <c r="A59" s="40"/>
      <c r="B59" s="41"/>
      <c r="C59" s="166" t="s">
        <v>69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102</v>
      </c>
    </row>
    <row r="60" s="9" customFormat="1" ht="24.96" customHeight="1">
      <c r="A60" s="9"/>
      <c r="B60" s="167"/>
      <c r="C60" s="168"/>
      <c r="D60" s="169" t="s">
        <v>1699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3"/>
      <c r="C61" s="174"/>
      <c r="D61" s="175" t="s">
        <v>1700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3"/>
      <c r="C62" s="174"/>
      <c r="D62" s="175" t="s">
        <v>1705</v>
      </c>
      <c r="E62" s="176"/>
      <c r="F62" s="176"/>
      <c r="G62" s="176"/>
      <c r="H62" s="176"/>
      <c r="I62" s="176"/>
      <c r="J62" s="177">
        <f>J89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9" customFormat="1" ht="24.96" customHeight="1">
      <c r="A63" s="9"/>
      <c r="B63" s="167"/>
      <c r="C63" s="168"/>
      <c r="D63" s="169" t="s">
        <v>1491</v>
      </c>
      <c r="E63" s="170"/>
      <c r="F63" s="170"/>
      <c r="G63" s="170"/>
      <c r="H63" s="170"/>
      <c r="I63" s="170"/>
      <c r="J63" s="171">
        <f>J96</f>
        <v>0</v>
      </c>
      <c r="K63" s="168"/>
      <c r="L63" s="17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10" customFormat="1" ht="19.92" customHeight="1">
      <c r="A64" s="10"/>
      <c r="B64" s="173"/>
      <c r="C64" s="174"/>
      <c r="D64" s="175" t="s">
        <v>1795</v>
      </c>
      <c r="E64" s="176"/>
      <c r="F64" s="176"/>
      <c r="G64" s="176"/>
      <c r="H64" s="176"/>
      <c r="I64" s="176"/>
      <c r="J64" s="177">
        <f>J97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="2" customFormat="1" ht="6.96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="2" customFormat="1" ht="6.96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="2" customFormat="1" ht="24.96" customHeight="1">
      <c r="A71" s="40"/>
      <c r="B71" s="41"/>
      <c r="C71" s="25" t="s">
        <v>128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="2" customFormat="1" ht="6.96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="2" customFormat="1" ht="16.5" customHeight="1">
      <c r="A74" s="40"/>
      <c r="B74" s="41"/>
      <c r="C74" s="42"/>
      <c r="D74" s="42"/>
      <c r="E74" s="162" t="str">
        <f>E7</f>
        <v>Revitalizace bytového domu Jičínská 272, Nový Jičín - DPS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="2" customFormat="1" ht="12" customHeight="1">
      <c r="A75" s="40"/>
      <c r="B75" s="41"/>
      <c r="C75" s="34" t="s">
        <v>97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="2" customFormat="1" ht="16.5" customHeight="1">
      <c r="A76" s="40"/>
      <c r="B76" s="41"/>
      <c r="C76" s="42"/>
      <c r="D76" s="42"/>
      <c r="E76" s="71" t="str">
        <f>E9</f>
        <v>VRN 02 - Vedlejší rozpočtové náklady - nezpůsobilé výdaje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="2" customFormat="1" ht="6.96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="2" customFormat="1" ht="12" customHeight="1">
      <c r="A78" s="40"/>
      <c r="B78" s="41"/>
      <c r="C78" s="34" t="s">
        <v>21</v>
      </c>
      <c r="D78" s="42"/>
      <c r="E78" s="42"/>
      <c r="F78" s="29" t="str">
        <f>F12</f>
        <v>Jičínská 272, Nový Jičín</v>
      </c>
      <c r="G78" s="42"/>
      <c r="H78" s="42"/>
      <c r="I78" s="34" t="s">
        <v>23</v>
      </c>
      <c r="J78" s="74" t="str">
        <f>IF(J12="","",J12)</f>
        <v>16. 3. 2021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="2" customFormat="1" ht="6.96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="2" customFormat="1" ht="15.15" customHeight="1">
      <c r="A80" s="40"/>
      <c r="B80" s="41"/>
      <c r="C80" s="34" t="s">
        <v>25</v>
      </c>
      <c r="D80" s="42"/>
      <c r="E80" s="42"/>
      <c r="F80" s="29" t="str">
        <f>E15</f>
        <v>Město Nový Jičín</v>
      </c>
      <c r="G80" s="42"/>
      <c r="H80" s="42"/>
      <c r="I80" s="34" t="s">
        <v>31</v>
      </c>
      <c r="J80" s="38" t="str">
        <f>E21</f>
        <v>BENEPRO, a.s.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="2" customFormat="1" ht="15.15" customHeight="1">
      <c r="A81" s="40"/>
      <c r="B81" s="41"/>
      <c r="C81" s="34" t="s">
        <v>29</v>
      </c>
      <c r="D81" s="42"/>
      <c r="E81" s="42"/>
      <c r="F81" s="29" t="str">
        <f>IF(E18="","",E18)</f>
        <v>Vyplň údaj</v>
      </c>
      <c r="G81" s="42"/>
      <c r="H81" s="42"/>
      <c r="I81" s="34" t="s">
        <v>34</v>
      </c>
      <c r="J81" s="38" t="str">
        <f>E24</f>
        <v>BENEPRO, a.s.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="2" customFormat="1" ht="10.32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="11" customFormat="1" ht="29.28" customHeight="1">
      <c r="A83" s="179"/>
      <c r="B83" s="180"/>
      <c r="C83" s="181" t="s">
        <v>129</v>
      </c>
      <c r="D83" s="182" t="s">
        <v>56</v>
      </c>
      <c r="E83" s="182" t="s">
        <v>52</v>
      </c>
      <c r="F83" s="182" t="s">
        <v>53</v>
      </c>
      <c r="G83" s="182" t="s">
        <v>130</v>
      </c>
      <c r="H83" s="182" t="s">
        <v>131</v>
      </c>
      <c r="I83" s="182" t="s">
        <v>132</v>
      </c>
      <c r="J83" s="182" t="s">
        <v>101</v>
      </c>
      <c r="K83" s="183" t="s">
        <v>133</v>
      </c>
      <c r="L83" s="184"/>
      <c r="M83" s="94" t="s">
        <v>19</v>
      </c>
      <c r="N83" s="95" t="s">
        <v>41</v>
      </c>
      <c r="O83" s="95" t="s">
        <v>134</v>
      </c>
      <c r="P83" s="95" t="s">
        <v>135</v>
      </c>
      <c r="Q83" s="95" t="s">
        <v>136</v>
      </c>
      <c r="R83" s="95" t="s">
        <v>137</v>
      </c>
      <c r="S83" s="95" t="s">
        <v>138</v>
      </c>
      <c r="T83" s="96" t="s">
        <v>139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="2" customFormat="1" ht="22.8" customHeight="1">
      <c r="A84" s="40"/>
      <c r="B84" s="41"/>
      <c r="C84" s="101" t="s">
        <v>140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P85+P96</f>
        <v>0</v>
      </c>
      <c r="Q84" s="98"/>
      <c r="R84" s="187">
        <f>R85+R96</f>
        <v>0</v>
      </c>
      <c r="S84" s="98"/>
      <c r="T84" s="188">
        <f>T85+T96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70</v>
      </c>
      <c r="AU84" s="19" t="s">
        <v>102</v>
      </c>
      <c r="BK84" s="189">
        <f>BK85+BK96</f>
        <v>0</v>
      </c>
    </row>
    <row r="85" s="12" customFormat="1" ht="25.92" customHeight="1">
      <c r="A85" s="12"/>
      <c r="B85" s="190"/>
      <c r="C85" s="191"/>
      <c r="D85" s="192" t="s">
        <v>70</v>
      </c>
      <c r="E85" s="193" t="s">
        <v>1712</v>
      </c>
      <c r="F85" s="193" t="s">
        <v>1713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P86+P89</f>
        <v>0</v>
      </c>
      <c r="Q85" s="198"/>
      <c r="R85" s="199">
        <f>R86+R89</f>
        <v>0</v>
      </c>
      <c r="S85" s="198"/>
      <c r="T85" s="200">
        <f>T86+T89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79</v>
      </c>
      <c r="AT85" s="202" t="s">
        <v>70</v>
      </c>
      <c r="AU85" s="202" t="s">
        <v>71</v>
      </c>
      <c r="AY85" s="201" t="s">
        <v>143</v>
      </c>
      <c r="BK85" s="203">
        <f>BK86+BK89</f>
        <v>0</v>
      </c>
    </row>
    <row r="86" s="12" customFormat="1" ht="22.8" customHeight="1">
      <c r="A86" s="12"/>
      <c r="B86" s="190"/>
      <c r="C86" s="191"/>
      <c r="D86" s="192" t="s">
        <v>70</v>
      </c>
      <c r="E86" s="204" t="s">
        <v>1714</v>
      </c>
      <c r="F86" s="204" t="s">
        <v>1715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SUM(P87:P88)</f>
        <v>0</v>
      </c>
      <c r="Q86" s="198"/>
      <c r="R86" s="199">
        <f>SUM(R87:R88)</f>
        <v>0</v>
      </c>
      <c r="S86" s="198"/>
      <c r="T86" s="200">
        <f>SUM(T87:T88)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79</v>
      </c>
      <c r="AT86" s="202" t="s">
        <v>70</v>
      </c>
      <c r="AU86" s="202" t="s">
        <v>79</v>
      </c>
      <c r="AY86" s="201" t="s">
        <v>143</v>
      </c>
      <c r="BK86" s="203">
        <f>SUM(BK87:BK88)</f>
        <v>0</v>
      </c>
    </row>
    <row r="87" s="2" customFormat="1" ht="16.5" customHeight="1">
      <c r="A87" s="40"/>
      <c r="B87" s="41"/>
      <c r="C87" s="206" t="s">
        <v>79</v>
      </c>
      <c r="D87" s="206" t="s">
        <v>145</v>
      </c>
      <c r="E87" s="207" t="s">
        <v>1796</v>
      </c>
      <c r="F87" s="208" t="s">
        <v>1797</v>
      </c>
      <c r="G87" s="209" t="s">
        <v>1718</v>
      </c>
      <c r="H87" s="210">
        <v>1</v>
      </c>
      <c r="I87" s="211"/>
      <c r="J87" s="212">
        <f>ROUND(I87*H87,2)</f>
        <v>0</v>
      </c>
      <c r="K87" s="208" t="s">
        <v>1450</v>
      </c>
      <c r="L87" s="46"/>
      <c r="M87" s="213" t="s">
        <v>19</v>
      </c>
      <c r="N87" s="214" t="s">
        <v>43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150</v>
      </c>
      <c r="AT87" s="217" t="s">
        <v>145</v>
      </c>
      <c r="AU87" s="217" t="s">
        <v>151</v>
      </c>
      <c r="AY87" s="19" t="s">
        <v>143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151</v>
      </c>
      <c r="BK87" s="218">
        <f>ROUND(I87*H87,2)</f>
        <v>0</v>
      </c>
      <c r="BL87" s="19" t="s">
        <v>150</v>
      </c>
      <c r="BM87" s="217" t="s">
        <v>1798</v>
      </c>
    </row>
    <row r="88" s="2" customFormat="1">
      <c r="A88" s="40"/>
      <c r="B88" s="41"/>
      <c r="C88" s="42"/>
      <c r="D88" s="226" t="s">
        <v>213</v>
      </c>
      <c r="E88" s="42"/>
      <c r="F88" s="257" t="s">
        <v>1799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213</v>
      </c>
      <c r="AU88" s="19" t="s">
        <v>151</v>
      </c>
    </row>
    <row r="89" s="12" customFormat="1" ht="22.8" customHeight="1">
      <c r="A89" s="12"/>
      <c r="B89" s="190"/>
      <c r="C89" s="191"/>
      <c r="D89" s="192" t="s">
        <v>70</v>
      </c>
      <c r="E89" s="204" t="s">
        <v>1753</v>
      </c>
      <c r="F89" s="204" t="s">
        <v>1754</v>
      </c>
      <c r="G89" s="191"/>
      <c r="H89" s="191"/>
      <c r="I89" s="194"/>
      <c r="J89" s="205">
        <f>BK89</f>
        <v>0</v>
      </c>
      <c r="K89" s="191"/>
      <c r="L89" s="196"/>
      <c r="M89" s="197"/>
      <c r="N89" s="198"/>
      <c r="O89" s="198"/>
      <c r="P89" s="199">
        <f>SUM(P90:P95)</f>
        <v>0</v>
      </c>
      <c r="Q89" s="198"/>
      <c r="R89" s="199">
        <f>SUM(R90:R95)</f>
        <v>0</v>
      </c>
      <c r="S89" s="198"/>
      <c r="T89" s="200">
        <f>SUM(T90:T95)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79</v>
      </c>
      <c r="AT89" s="202" t="s">
        <v>70</v>
      </c>
      <c r="AU89" s="202" t="s">
        <v>79</v>
      </c>
      <c r="AY89" s="201" t="s">
        <v>143</v>
      </c>
      <c r="BK89" s="203">
        <f>SUM(BK90:BK95)</f>
        <v>0</v>
      </c>
    </row>
    <row r="90" s="2" customFormat="1" ht="16.5" customHeight="1">
      <c r="A90" s="40"/>
      <c r="B90" s="41"/>
      <c r="C90" s="206" t="s">
        <v>151</v>
      </c>
      <c r="D90" s="206" t="s">
        <v>145</v>
      </c>
      <c r="E90" s="207" t="s">
        <v>1800</v>
      </c>
      <c r="F90" s="208" t="s">
        <v>1801</v>
      </c>
      <c r="G90" s="209" t="s">
        <v>1718</v>
      </c>
      <c r="H90" s="210">
        <v>1</v>
      </c>
      <c r="I90" s="211"/>
      <c r="J90" s="212">
        <f>ROUND(I90*H90,2)</f>
        <v>0</v>
      </c>
      <c r="K90" s="208" t="s">
        <v>1450</v>
      </c>
      <c r="L90" s="46"/>
      <c r="M90" s="213" t="s">
        <v>19</v>
      </c>
      <c r="N90" s="214" t="s">
        <v>43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150</v>
      </c>
      <c r="AT90" s="217" t="s">
        <v>145</v>
      </c>
      <c r="AU90" s="217" t="s">
        <v>151</v>
      </c>
      <c r="AY90" s="19" t="s">
        <v>143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151</v>
      </c>
      <c r="BK90" s="218">
        <f>ROUND(I90*H90,2)</f>
        <v>0</v>
      </c>
      <c r="BL90" s="19" t="s">
        <v>150</v>
      </c>
      <c r="BM90" s="217" t="s">
        <v>1802</v>
      </c>
    </row>
    <row r="91" s="2" customFormat="1">
      <c r="A91" s="40"/>
      <c r="B91" s="41"/>
      <c r="C91" s="42"/>
      <c r="D91" s="226" t="s">
        <v>213</v>
      </c>
      <c r="E91" s="42"/>
      <c r="F91" s="257" t="s">
        <v>1803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213</v>
      </c>
      <c r="AU91" s="19" t="s">
        <v>151</v>
      </c>
    </row>
    <row r="92" s="2" customFormat="1" ht="21.75" customHeight="1">
      <c r="A92" s="40"/>
      <c r="B92" s="41"/>
      <c r="C92" s="206" t="s">
        <v>163</v>
      </c>
      <c r="D92" s="206" t="s">
        <v>145</v>
      </c>
      <c r="E92" s="207" t="s">
        <v>1804</v>
      </c>
      <c r="F92" s="208" t="s">
        <v>1805</v>
      </c>
      <c r="G92" s="209" t="s">
        <v>1718</v>
      </c>
      <c r="H92" s="210">
        <v>1</v>
      </c>
      <c r="I92" s="211"/>
      <c r="J92" s="212">
        <f>ROUND(I92*H92,2)</f>
        <v>0</v>
      </c>
      <c r="K92" s="208" t="s">
        <v>1450</v>
      </c>
      <c r="L92" s="46"/>
      <c r="M92" s="213" t="s">
        <v>19</v>
      </c>
      <c r="N92" s="214" t="s">
        <v>43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150</v>
      </c>
      <c r="AT92" s="217" t="s">
        <v>145</v>
      </c>
      <c r="AU92" s="217" t="s">
        <v>151</v>
      </c>
      <c r="AY92" s="19" t="s">
        <v>143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151</v>
      </c>
      <c r="BK92" s="218">
        <f>ROUND(I92*H92,2)</f>
        <v>0</v>
      </c>
      <c r="BL92" s="19" t="s">
        <v>150</v>
      </c>
      <c r="BM92" s="217" t="s">
        <v>1806</v>
      </c>
    </row>
    <row r="93" s="2" customFormat="1">
      <c r="A93" s="40"/>
      <c r="B93" s="41"/>
      <c r="C93" s="42"/>
      <c r="D93" s="226" t="s">
        <v>213</v>
      </c>
      <c r="E93" s="42"/>
      <c r="F93" s="257" t="s">
        <v>1807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213</v>
      </c>
      <c r="AU93" s="19" t="s">
        <v>151</v>
      </c>
    </row>
    <row r="94" s="2" customFormat="1" ht="16.5" customHeight="1">
      <c r="A94" s="40"/>
      <c r="B94" s="41"/>
      <c r="C94" s="206" t="s">
        <v>150</v>
      </c>
      <c r="D94" s="206" t="s">
        <v>145</v>
      </c>
      <c r="E94" s="207" t="s">
        <v>1808</v>
      </c>
      <c r="F94" s="208" t="s">
        <v>1809</v>
      </c>
      <c r="G94" s="209" t="s">
        <v>1718</v>
      </c>
      <c r="H94" s="210">
        <v>1</v>
      </c>
      <c r="I94" s="211"/>
      <c r="J94" s="212">
        <f>ROUND(I94*H94,2)</f>
        <v>0</v>
      </c>
      <c r="K94" s="208" t="s">
        <v>1450</v>
      </c>
      <c r="L94" s="46"/>
      <c r="M94" s="213" t="s">
        <v>19</v>
      </c>
      <c r="N94" s="214" t="s">
        <v>43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150</v>
      </c>
      <c r="AT94" s="217" t="s">
        <v>145</v>
      </c>
      <c r="AU94" s="217" t="s">
        <v>151</v>
      </c>
      <c r="AY94" s="19" t="s">
        <v>143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151</v>
      </c>
      <c r="BK94" s="218">
        <f>ROUND(I94*H94,2)</f>
        <v>0</v>
      </c>
      <c r="BL94" s="19" t="s">
        <v>150</v>
      </c>
      <c r="BM94" s="217" t="s">
        <v>1810</v>
      </c>
    </row>
    <row r="95" s="2" customFormat="1">
      <c r="A95" s="40"/>
      <c r="B95" s="41"/>
      <c r="C95" s="42"/>
      <c r="D95" s="226" t="s">
        <v>213</v>
      </c>
      <c r="E95" s="42"/>
      <c r="F95" s="257" t="s">
        <v>1811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213</v>
      </c>
      <c r="AU95" s="19" t="s">
        <v>151</v>
      </c>
    </row>
    <row r="96" s="12" customFormat="1" ht="25.92" customHeight="1">
      <c r="A96" s="12"/>
      <c r="B96" s="190"/>
      <c r="C96" s="191"/>
      <c r="D96" s="192" t="s">
        <v>70</v>
      </c>
      <c r="E96" s="193" t="s">
        <v>1580</v>
      </c>
      <c r="F96" s="193" t="s">
        <v>1581</v>
      </c>
      <c r="G96" s="191"/>
      <c r="H96" s="191"/>
      <c r="I96" s="194"/>
      <c r="J96" s="195">
        <f>BK96</f>
        <v>0</v>
      </c>
      <c r="K96" s="191"/>
      <c r="L96" s="196"/>
      <c r="M96" s="197"/>
      <c r="N96" s="198"/>
      <c r="O96" s="198"/>
      <c r="P96" s="199">
        <f>P97</f>
        <v>0</v>
      </c>
      <c r="Q96" s="198"/>
      <c r="R96" s="199">
        <f>R97</f>
        <v>0</v>
      </c>
      <c r="S96" s="198"/>
      <c r="T96" s="200">
        <f>T97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1" t="s">
        <v>177</v>
      </c>
      <c r="AT96" s="202" t="s">
        <v>70</v>
      </c>
      <c r="AU96" s="202" t="s">
        <v>71</v>
      </c>
      <c r="AY96" s="201" t="s">
        <v>143</v>
      </c>
      <c r="BK96" s="203">
        <f>BK97</f>
        <v>0</v>
      </c>
    </row>
    <row r="97" s="12" customFormat="1" ht="22.8" customHeight="1">
      <c r="A97" s="12"/>
      <c r="B97" s="190"/>
      <c r="C97" s="191"/>
      <c r="D97" s="192" t="s">
        <v>70</v>
      </c>
      <c r="E97" s="204" t="s">
        <v>1812</v>
      </c>
      <c r="F97" s="204" t="s">
        <v>1813</v>
      </c>
      <c r="G97" s="191"/>
      <c r="H97" s="191"/>
      <c r="I97" s="194"/>
      <c r="J97" s="205">
        <f>BK97</f>
        <v>0</v>
      </c>
      <c r="K97" s="191"/>
      <c r="L97" s="196"/>
      <c r="M97" s="197"/>
      <c r="N97" s="198"/>
      <c r="O97" s="198"/>
      <c r="P97" s="199">
        <f>SUM(P98:P99)</f>
        <v>0</v>
      </c>
      <c r="Q97" s="198"/>
      <c r="R97" s="199">
        <f>SUM(R98:R99)</f>
        <v>0</v>
      </c>
      <c r="S97" s="198"/>
      <c r="T97" s="200">
        <f>SUM(T98:T99)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177</v>
      </c>
      <c r="AT97" s="202" t="s">
        <v>70</v>
      </c>
      <c r="AU97" s="202" t="s">
        <v>79</v>
      </c>
      <c r="AY97" s="201" t="s">
        <v>143</v>
      </c>
      <c r="BK97" s="203">
        <f>SUM(BK98:BK99)</f>
        <v>0</v>
      </c>
    </row>
    <row r="98" s="2" customFormat="1" ht="16.5" customHeight="1">
      <c r="A98" s="40"/>
      <c r="B98" s="41"/>
      <c r="C98" s="206" t="s">
        <v>177</v>
      </c>
      <c r="D98" s="206" t="s">
        <v>145</v>
      </c>
      <c r="E98" s="207" t="s">
        <v>1814</v>
      </c>
      <c r="F98" s="208" t="s">
        <v>1815</v>
      </c>
      <c r="G98" s="209" t="s">
        <v>1780</v>
      </c>
      <c r="H98" s="210">
        <v>1</v>
      </c>
      <c r="I98" s="211"/>
      <c r="J98" s="212">
        <f>ROUND(I98*H98,2)</f>
        <v>0</v>
      </c>
      <c r="K98" s="208" t="s">
        <v>1450</v>
      </c>
      <c r="L98" s="46"/>
      <c r="M98" s="213" t="s">
        <v>19</v>
      </c>
      <c r="N98" s="214" t="s">
        <v>43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1588</v>
      </c>
      <c r="AT98" s="217" t="s">
        <v>145</v>
      </c>
      <c r="AU98" s="217" t="s">
        <v>151</v>
      </c>
      <c r="AY98" s="19" t="s">
        <v>143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151</v>
      </c>
      <c r="BK98" s="218">
        <f>ROUND(I98*H98,2)</f>
        <v>0</v>
      </c>
      <c r="BL98" s="19" t="s">
        <v>1588</v>
      </c>
      <c r="BM98" s="217" t="s">
        <v>1816</v>
      </c>
    </row>
    <row r="99" s="2" customFormat="1">
      <c r="A99" s="40"/>
      <c r="B99" s="41"/>
      <c r="C99" s="42"/>
      <c r="D99" s="226" t="s">
        <v>213</v>
      </c>
      <c r="E99" s="42"/>
      <c r="F99" s="257" t="s">
        <v>1817</v>
      </c>
      <c r="G99" s="42"/>
      <c r="H99" s="42"/>
      <c r="I99" s="221"/>
      <c r="J99" s="42"/>
      <c r="K99" s="42"/>
      <c r="L99" s="46"/>
      <c r="M99" s="283"/>
      <c r="N99" s="284"/>
      <c r="O99" s="285"/>
      <c r="P99" s="285"/>
      <c r="Q99" s="285"/>
      <c r="R99" s="285"/>
      <c r="S99" s="285"/>
      <c r="T99" s="286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213</v>
      </c>
      <c r="AU99" s="19" t="s">
        <v>151</v>
      </c>
    </row>
    <row r="100" s="2" customFormat="1" ht="6.96" customHeight="1">
      <c r="A100" s="40"/>
      <c r="B100" s="61"/>
      <c r="C100" s="62"/>
      <c r="D100" s="62"/>
      <c r="E100" s="62"/>
      <c r="F100" s="62"/>
      <c r="G100" s="62"/>
      <c r="H100" s="62"/>
      <c r="I100" s="62"/>
      <c r="J100" s="62"/>
      <c r="K100" s="62"/>
      <c r="L100" s="46"/>
      <c r="M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</sheetData>
  <sheetProtection sheet="1" autoFilter="0" formatColumns="0" formatRows="0" objects="1" scenarios="1" spinCount="100000" saltValue="R0ySEXOmJ/J53Hgb8dICbEXaxUUIDZVcBvp/hvw69oDbUbiBQPJJi8KpD+hHg2Pe9ItmTaA1Wd6+hbS0F7UzYg==" hashValue="Mb1d+hr5WG2j622hVOiE/KOKX0tW8Eu2Ep/QFjlWXVQt/mmp68P0uYlM564Aupqpry/8THHjNYcZCDmjzYKH6w==" algorithmName="SHA-512" password="CC35"/>
  <autoFilter ref="C83:K99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91" customWidth="1"/>
    <col min="2" max="2" width="1.667969" style="291" customWidth="1"/>
    <col min="3" max="4" width="5" style="291" customWidth="1"/>
    <col min="5" max="5" width="11.66016" style="291" customWidth="1"/>
    <col min="6" max="6" width="9.160156" style="291" customWidth="1"/>
    <col min="7" max="7" width="5" style="291" customWidth="1"/>
    <col min="8" max="8" width="77.83203" style="291" customWidth="1"/>
    <col min="9" max="10" width="20" style="291" customWidth="1"/>
    <col min="11" max="11" width="1.667969" style="291" customWidth="1"/>
  </cols>
  <sheetData>
    <row r="1" s="1" customFormat="1" ht="37.5" customHeight="1"/>
    <row r="2" s="1" customFormat="1" ht="7.5" customHeight="1">
      <c r="B2" s="292"/>
      <c r="C2" s="293"/>
      <c r="D2" s="293"/>
      <c r="E2" s="293"/>
      <c r="F2" s="293"/>
      <c r="G2" s="293"/>
      <c r="H2" s="293"/>
      <c r="I2" s="293"/>
      <c r="J2" s="293"/>
      <c r="K2" s="294"/>
    </row>
    <row r="3" s="17" customFormat="1" ht="45" customHeight="1">
      <c r="B3" s="295"/>
      <c r="C3" s="296" t="s">
        <v>1818</v>
      </c>
      <c r="D3" s="296"/>
      <c r="E3" s="296"/>
      <c r="F3" s="296"/>
      <c r="G3" s="296"/>
      <c r="H3" s="296"/>
      <c r="I3" s="296"/>
      <c r="J3" s="296"/>
      <c r="K3" s="297"/>
    </row>
    <row r="4" s="1" customFormat="1" ht="25.5" customHeight="1">
      <c r="B4" s="298"/>
      <c r="C4" s="299" t="s">
        <v>1819</v>
      </c>
      <c r="D4" s="299"/>
      <c r="E4" s="299"/>
      <c r="F4" s="299"/>
      <c r="G4" s="299"/>
      <c r="H4" s="299"/>
      <c r="I4" s="299"/>
      <c r="J4" s="299"/>
      <c r="K4" s="300"/>
    </row>
    <row r="5" s="1" customFormat="1" ht="5.25" customHeight="1">
      <c r="B5" s="298"/>
      <c r="C5" s="301"/>
      <c r="D5" s="301"/>
      <c r="E5" s="301"/>
      <c r="F5" s="301"/>
      <c r="G5" s="301"/>
      <c r="H5" s="301"/>
      <c r="I5" s="301"/>
      <c r="J5" s="301"/>
      <c r="K5" s="300"/>
    </row>
    <row r="6" s="1" customFormat="1" ht="15" customHeight="1">
      <c r="B6" s="298"/>
      <c r="C6" s="302" t="s">
        <v>1820</v>
      </c>
      <c r="D6" s="302"/>
      <c r="E6" s="302"/>
      <c r="F6" s="302"/>
      <c r="G6" s="302"/>
      <c r="H6" s="302"/>
      <c r="I6" s="302"/>
      <c r="J6" s="302"/>
      <c r="K6" s="300"/>
    </row>
    <row r="7" s="1" customFormat="1" ht="15" customHeight="1">
      <c r="B7" s="303"/>
      <c r="C7" s="302" t="s">
        <v>1821</v>
      </c>
      <c r="D7" s="302"/>
      <c r="E7" s="302"/>
      <c r="F7" s="302"/>
      <c r="G7" s="302"/>
      <c r="H7" s="302"/>
      <c r="I7" s="302"/>
      <c r="J7" s="302"/>
      <c r="K7" s="300"/>
    </row>
    <row r="8" s="1" customFormat="1" ht="12.75" customHeight="1">
      <c r="B8" s="303"/>
      <c r="C8" s="302"/>
      <c r="D8" s="302"/>
      <c r="E8" s="302"/>
      <c r="F8" s="302"/>
      <c r="G8" s="302"/>
      <c r="H8" s="302"/>
      <c r="I8" s="302"/>
      <c r="J8" s="302"/>
      <c r="K8" s="300"/>
    </row>
    <row r="9" s="1" customFormat="1" ht="15" customHeight="1">
      <c r="B9" s="303"/>
      <c r="C9" s="302" t="s">
        <v>1822</v>
      </c>
      <c r="D9" s="302"/>
      <c r="E9" s="302"/>
      <c r="F9" s="302"/>
      <c r="G9" s="302"/>
      <c r="H9" s="302"/>
      <c r="I9" s="302"/>
      <c r="J9" s="302"/>
      <c r="K9" s="300"/>
    </row>
    <row r="10" s="1" customFormat="1" ht="15" customHeight="1">
      <c r="B10" s="303"/>
      <c r="C10" s="302"/>
      <c r="D10" s="302" t="s">
        <v>1823</v>
      </c>
      <c r="E10" s="302"/>
      <c r="F10" s="302"/>
      <c r="G10" s="302"/>
      <c r="H10" s="302"/>
      <c r="I10" s="302"/>
      <c r="J10" s="302"/>
      <c r="K10" s="300"/>
    </row>
    <row r="11" s="1" customFormat="1" ht="15" customHeight="1">
      <c r="B11" s="303"/>
      <c r="C11" s="304"/>
      <c r="D11" s="302" t="s">
        <v>1824</v>
      </c>
      <c r="E11" s="302"/>
      <c r="F11" s="302"/>
      <c r="G11" s="302"/>
      <c r="H11" s="302"/>
      <c r="I11" s="302"/>
      <c r="J11" s="302"/>
      <c r="K11" s="300"/>
    </row>
    <row r="12" s="1" customFormat="1" ht="15" customHeight="1">
      <c r="B12" s="303"/>
      <c r="C12" s="304"/>
      <c r="D12" s="302"/>
      <c r="E12" s="302"/>
      <c r="F12" s="302"/>
      <c r="G12" s="302"/>
      <c r="H12" s="302"/>
      <c r="I12" s="302"/>
      <c r="J12" s="302"/>
      <c r="K12" s="300"/>
    </row>
    <row r="13" s="1" customFormat="1" ht="15" customHeight="1">
      <c r="B13" s="303"/>
      <c r="C13" s="304"/>
      <c r="D13" s="305" t="s">
        <v>1825</v>
      </c>
      <c r="E13" s="302"/>
      <c r="F13" s="302"/>
      <c r="G13" s="302"/>
      <c r="H13" s="302"/>
      <c r="I13" s="302"/>
      <c r="J13" s="302"/>
      <c r="K13" s="300"/>
    </row>
    <row r="14" s="1" customFormat="1" ht="12.75" customHeight="1">
      <c r="B14" s="303"/>
      <c r="C14" s="304"/>
      <c r="D14" s="304"/>
      <c r="E14" s="304"/>
      <c r="F14" s="304"/>
      <c r="G14" s="304"/>
      <c r="H14" s="304"/>
      <c r="I14" s="304"/>
      <c r="J14" s="304"/>
      <c r="K14" s="300"/>
    </row>
    <row r="15" s="1" customFormat="1" ht="15" customHeight="1">
      <c r="B15" s="303"/>
      <c r="C15" s="304"/>
      <c r="D15" s="302" t="s">
        <v>1826</v>
      </c>
      <c r="E15" s="302"/>
      <c r="F15" s="302"/>
      <c r="G15" s="302"/>
      <c r="H15" s="302"/>
      <c r="I15" s="302"/>
      <c r="J15" s="302"/>
      <c r="K15" s="300"/>
    </row>
    <row r="16" s="1" customFormat="1" ht="15" customHeight="1">
      <c r="B16" s="303"/>
      <c r="C16" s="304"/>
      <c r="D16" s="302" t="s">
        <v>1827</v>
      </c>
      <c r="E16" s="302"/>
      <c r="F16" s="302"/>
      <c r="G16" s="302"/>
      <c r="H16" s="302"/>
      <c r="I16" s="302"/>
      <c r="J16" s="302"/>
      <c r="K16" s="300"/>
    </row>
    <row r="17" s="1" customFormat="1" ht="15" customHeight="1">
      <c r="B17" s="303"/>
      <c r="C17" s="304"/>
      <c r="D17" s="302" t="s">
        <v>1828</v>
      </c>
      <c r="E17" s="302"/>
      <c r="F17" s="302"/>
      <c r="G17" s="302"/>
      <c r="H17" s="302"/>
      <c r="I17" s="302"/>
      <c r="J17" s="302"/>
      <c r="K17" s="300"/>
    </row>
    <row r="18" s="1" customFormat="1" ht="15" customHeight="1">
      <c r="B18" s="303"/>
      <c r="C18" s="304"/>
      <c r="D18" s="304"/>
      <c r="E18" s="306" t="s">
        <v>78</v>
      </c>
      <c r="F18" s="302" t="s">
        <v>1829</v>
      </c>
      <c r="G18" s="302"/>
      <c r="H18" s="302"/>
      <c r="I18" s="302"/>
      <c r="J18" s="302"/>
      <c r="K18" s="300"/>
    </row>
    <row r="19" s="1" customFormat="1" ht="15" customHeight="1">
      <c r="B19" s="303"/>
      <c r="C19" s="304"/>
      <c r="D19" s="304"/>
      <c r="E19" s="306" t="s">
        <v>1830</v>
      </c>
      <c r="F19" s="302" t="s">
        <v>1831</v>
      </c>
      <c r="G19" s="302"/>
      <c r="H19" s="302"/>
      <c r="I19" s="302"/>
      <c r="J19" s="302"/>
      <c r="K19" s="300"/>
    </row>
    <row r="20" s="1" customFormat="1" ht="15" customHeight="1">
      <c r="B20" s="303"/>
      <c r="C20" s="304"/>
      <c r="D20" s="304"/>
      <c r="E20" s="306" t="s">
        <v>1832</v>
      </c>
      <c r="F20" s="302" t="s">
        <v>1833</v>
      </c>
      <c r="G20" s="302"/>
      <c r="H20" s="302"/>
      <c r="I20" s="302"/>
      <c r="J20" s="302"/>
      <c r="K20" s="300"/>
    </row>
    <row r="21" s="1" customFormat="1" ht="15" customHeight="1">
      <c r="B21" s="303"/>
      <c r="C21" s="304"/>
      <c r="D21" s="304"/>
      <c r="E21" s="306" t="s">
        <v>1834</v>
      </c>
      <c r="F21" s="302" t="s">
        <v>1835</v>
      </c>
      <c r="G21" s="302"/>
      <c r="H21" s="302"/>
      <c r="I21" s="302"/>
      <c r="J21" s="302"/>
      <c r="K21" s="300"/>
    </row>
    <row r="22" s="1" customFormat="1" ht="15" customHeight="1">
      <c r="B22" s="303"/>
      <c r="C22" s="304"/>
      <c r="D22" s="304"/>
      <c r="E22" s="306" t="s">
        <v>1836</v>
      </c>
      <c r="F22" s="302" t="s">
        <v>1837</v>
      </c>
      <c r="G22" s="302"/>
      <c r="H22" s="302"/>
      <c r="I22" s="302"/>
      <c r="J22" s="302"/>
      <c r="K22" s="300"/>
    </row>
    <row r="23" s="1" customFormat="1" ht="15" customHeight="1">
      <c r="B23" s="303"/>
      <c r="C23" s="304"/>
      <c r="D23" s="304"/>
      <c r="E23" s="306" t="s">
        <v>1838</v>
      </c>
      <c r="F23" s="302" t="s">
        <v>1839</v>
      </c>
      <c r="G23" s="302"/>
      <c r="H23" s="302"/>
      <c r="I23" s="302"/>
      <c r="J23" s="302"/>
      <c r="K23" s="300"/>
    </row>
    <row r="24" s="1" customFormat="1" ht="12.75" customHeight="1">
      <c r="B24" s="303"/>
      <c r="C24" s="304"/>
      <c r="D24" s="304"/>
      <c r="E24" s="304"/>
      <c r="F24" s="304"/>
      <c r="G24" s="304"/>
      <c r="H24" s="304"/>
      <c r="I24" s="304"/>
      <c r="J24" s="304"/>
      <c r="K24" s="300"/>
    </row>
    <row r="25" s="1" customFormat="1" ht="15" customHeight="1">
      <c r="B25" s="303"/>
      <c r="C25" s="302" t="s">
        <v>1840</v>
      </c>
      <c r="D25" s="302"/>
      <c r="E25" s="302"/>
      <c r="F25" s="302"/>
      <c r="G25" s="302"/>
      <c r="H25" s="302"/>
      <c r="I25" s="302"/>
      <c r="J25" s="302"/>
      <c r="K25" s="300"/>
    </row>
    <row r="26" s="1" customFormat="1" ht="15" customHeight="1">
      <c r="B26" s="303"/>
      <c r="C26" s="302" t="s">
        <v>1841</v>
      </c>
      <c r="D26" s="302"/>
      <c r="E26" s="302"/>
      <c r="F26" s="302"/>
      <c r="G26" s="302"/>
      <c r="H26" s="302"/>
      <c r="I26" s="302"/>
      <c r="J26" s="302"/>
      <c r="K26" s="300"/>
    </row>
    <row r="27" s="1" customFormat="1" ht="15" customHeight="1">
      <c r="B27" s="303"/>
      <c r="C27" s="302"/>
      <c r="D27" s="302" t="s">
        <v>1842</v>
      </c>
      <c r="E27" s="302"/>
      <c r="F27" s="302"/>
      <c r="G27" s="302"/>
      <c r="H27" s="302"/>
      <c r="I27" s="302"/>
      <c r="J27" s="302"/>
      <c r="K27" s="300"/>
    </row>
    <row r="28" s="1" customFormat="1" ht="15" customHeight="1">
      <c r="B28" s="303"/>
      <c r="C28" s="304"/>
      <c r="D28" s="302" t="s">
        <v>1843</v>
      </c>
      <c r="E28" s="302"/>
      <c r="F28" s="302"/>
      <c r="G28" s="302"/>
      <c r="H28" s="302"/>
      <c r="I28" s="302"/>
      <c r="J28" s="302"/>
      <c r="K28" s="300"/>
    </row>
    <row r="29" s="1" customFormat="1" ht="12.75" customHeight="1">
      <c r="B29" s="303"/>
      <c r="C29" s="304"/>
      <c r="D29" s="304"/>
      <c r="E29" s="304"/>
      <c r="F29" s="304"/>
      <c r="G29" s="304"/>
      <c r="H29" s="304"/>
      <c r="I29" s="304"/>
      <c r="J29" s="304"/>
      <c r="K29" s="300"/>
    </row>
    <row r="30" s="1" customFormat="1" ht="15" customHeight="1">
      <c r="B30" s="303"/>
      <c r="C30" s="304"/>
      <c r="D30" s="302" t="s">
        <v>1844</v>
      </c>
      <c r="E30" s="302"/>
      <c r="F30" s="302"/>
      <c r="G30" s="302"/>
      <c r="H30" s="302"/>
      <c r="I30" s="302"/>
      <c r="J30" s="302"/>
      <c r="K30" s="300"/>
    </row>
    <row r="31" s="1" customFormat="1" ht="15" customHeight="1">
      <c r="B31" s="303"/>
      <c r="C31" s="304"/>
      <c r="D31" s="302" t="s">
        <v>1845</v>
      </c>
      <c r="E31" s="302"/>
      <c r="F31" s="302"/>
      <c r="G31" s="302"/>
      <c r="H31" s="302"/>
      <c r="I31" s="302"/>
      <c r="J31" s="302"/>
      <c r="K31" s="300"/>
    </row>
    <row r="32" s="1" customFormat="1" ht="12.75" customHeight="1">
      <c r="B32" s="303"/>
      <c r="C32" s="304"/>
      <c r="D32" s="304"/>
      <c r="E32" s="304"/>
      <c r="F32" s="304"/>
      <c r="G32" s="304"/>
      <c r="H32" s="304"/>
      <c r="I32" s="304"/>
      <c r="J32" s="304"/>
      <c r="K32" s="300"/>
    </row>
    <row r="33" s="1" customFormat="1" ht="15" customHeight="1">
      <c r="B33" s="303"/>
      <c r="C33" s="304"/>
      <c r="D33" s="302" t="s">
        <v>1846</v>
      </c>
      <c r="E33" s="302"/>
      <c r="F33" s="302"/>
      <c r="G33" s="302"/>
      <c r="H33" s="302"/>
      <c r="I33" s="302"/>
      <c r="J33" s="302"/>
      <c r="K33" s="300"/>
    </row>
    <row r="34" s="1" customFormat="1" ht="15" customHeight="1">
      <c r="B34" s="303"/>
      <c r="C34" s="304"/>
      <c r="D34" s="302" t="s">
        <v>1847</v>
      </c>
      <c r="E34" s="302"/>
      <c r="F34" s="302"/>
      <c r="G34" s="302"/>
      <c r="H34" s="302"/>
      <c r="I34" s="302"/>
      <c r="J34" s="302"/>
      <c r="K34" s="300"/>
    </row>
    <row r="35" s="1" customFormat="1" ht="15" customHeight="1">
      <c r="B35" s="303"/>
      <c r="C35" s="304"/>
      <c r="D35" s="302" t="s">
        <v>1848</v>
      </c>
      <c r="E35" s="302"/>
      <c r="F35" s="302"/>
      <c r="G35" s="302"/>
      <c r="H35" s="302"/>
      <c r="I35" s="302"/>
      <c r="J35" s="302"/>
      <c r="K35" s="300"/>
    </row>
    <row r="36" s="1" customFormat="1" ht="15" customHeight="1">
      <c r="B36" s="303"/>
      <c r="C36" s="304"/>
      <c r="D36" s="302"/>
      <c r="E36" s="305" t="s">
        <v>129</v>
      </c>
      <c r="F36" s="302"/>
      <c r="G36" s="302" t="s">
        <v>1849</v>
      </c>
      <c r="H36" s="302"/>
      <c r="I36" s="302"/>
      <c r="J36" s="302"/>
      <c r="K36" s="300"/>
    </row>
    <row r="37" s="1" customFormat="1" ht="30.75" customHeight="1">
      <c r="B37" s="303"/>
      <c r="C37" s="304"/>
      <c r="D37" s="302"/>
      <c r="E37" s="305" t="s">
        <v>1850</v>
      </c>
      <c r="F37" s="302"/>
      <c r="G37" s="302" t="s">
        <v>1851</v>
      </c>
      <c r="H37" s="302"/>
      <c r="I37" s="302"/>
      <c r="J37" s="302"/>
      <c r="K37" s="300"/>
    </row>
    <row r="38" s="1" customFormat="1" ht="15" customHeight="1">
      <c r="B38" s="303"/>
      <c r="C38" s="304"/>
      <c r="D38" s="302"/>
      <c r="E38" s="305" t="s">
        <v>52</v>
      </c>
      <c r="F38" s="302"/>
      <c r="G38" s="302" t="s">
        <v>1852</v>
      </c>
      <c r="H38" s="302"/>
      <c r="I38" s="302"/>
      <c r="J38" s="302"/>
      <c r="K38" s="300"/>
    </row>
    <row r="39" s="1" customFormat="1" ht="15" customHeight="1">
      <c r="B39" s="303"/>
      <c r="C39" s="304"/>
      <c r="D39" s="302"/>
      <c r="E39" s="305" t="s">
        <v>53</v>
      </c>
      <c r="F39" s="302"/>
      <c r="G39" s="302" t="s">
        <v>1853</v>
      </c>
      <c r="H39" s="302"/>
      <c r="I39" s="302"/>
      <c r="J39" s="302"/>
      <c r="K39" s="300"/>
    </row>
    <row r="40" s="1" customFormat="1" ht="15" customHeight="1">
      <c r="B40" s="303"/>
      <c r="C40" s="304"/>
      <c r="D40" s="302"/>
      <c r="E40" s="305" t="s">
        <v>130</v>
      </c>
      <c r="F40" s="302"/>
      <c r="G40" s="302" t="s">
        <v>1854</v>
      </c>
      <c r="H40" s="302"/>
      <c r="I40" s="302"/>
      <c r="J40" s="302"/>
      <c r="K40" s="300"/>
    </row>
    <row r="41" s="1" customFormat="1" ht="15" customHeight="1">
      <c r="B41" s="303"/>
      <c r="C41" s="304"/>
      <c r="D41" s="302"/>
      <c r="E41" s="305" t="s">
        <v>131</v>
      </c>
      <c r="F41" s="302"/>
      <c r="G41" s="302" t="s">
        <v>1855</v>
      </c>
      <c r="H41" s="302"/>
      <c r="I41" s="302"/>
      <c r="J41" s="302"/>
      <c r="K41" s="300"/>
    </row>
    <row r="42" s="1" customFormat="1" ht="15" customHeight="1">
      <c r="B42" s="303"/>
      <c r="C42" s="304"/>
      <c r="D42" s="302"/>
      <c r="E42" s="305" t="s">
        <v>1856</v>
      </c>
      <c r="F42" s="302"/>
      <c r="G42" s="302" t="s">
        <v>1857</v>
      </c>
      <c r="H42" s="302"/>
      <c r="I42" s="302"/>
      <c r="J42" s="302"/>
      <c r="K42" s="300"/>
    </row>
    <row r="43" s="1" customFormat="1" ht="15" customHeight="1">
      <c r="B43" s="303"/>
      <c r="C43" s="304"/>
      <c r="D43" s="302"/>
      <c r="E43" s="305"/>
      <c r="F43" s="302"/>
      <c r="G43" s="302" t="s">
        <v>1858</v>
      </c>
      <c r="H43" s="302"/>
      <c r="I43" s="302"/>
      <c r="J43" s="302"/>
      <c r="K43" s="300"/>
    </row>
    <row r="44" s="1" customFormat="1" ht="15" customHeight="1">
      <c r="B44" s="303"/>
      <c r="C44" s="304"/>
      <c r="D44" s="302"/>
      <c r="E44" s="305" t="s">
        <v>1859</v>
      </c>
      <c r="F44" s="302"/>
      <c r="G44" s="302" t="s">
        <v>1860</v>
      </c>
      <c r="H44" s="302"/>
      <c r="I44" s="302"/>
      <c r="J44" s="302"/>
      <c r="K44" s="300"/>
    </row>
    <row r="45" s="1" customFormat="1" ht="15" customHeight="1">
      <c r="B45" s="303"/>
      <c r="C45" s="304"/>
      <c r="D45" s="302"/>
      <c r="E45" s="305" t="s">
        <v>133</v>
      </c>
      <c r="F45" s="302"/>
      <c r="G45" s="302" t="s">
        <v>1861</v>
      </c>
      <c r="H45" s="302"/>
      <c r="I45" s="302"/>
      <c r="J45" s="302"/>
      <c r="K45" s="300"/>
    </row>
    <row r="46" s="1" customFormat="1" ht="12.75" customHeight="1">
      <c r="B46" s="303"/>
      <c r="C46" s="304"/>
      <c r="D46" s="302"/>
      <c r="E46" s="302"/>
      <c r="F46" s="302"/>
      <c r="G46" s="302"/>
      <c r="H46" s="302"/>
      <c r="I46" s="302"/>
      <c r="J46" s="302"/>
      <c r="K46" s="300"/>
    </row>
    <row r="47" s="1" customFormat="1" ht="15" customHeight="1">
      <c r="B47" s="303"/>
      <c r="C47" s="304"/>
      <c r="D47" s="302" t="s">
        <v>1862</v>
      </c>
      <c r="E47" s="302"/>
      <c r="F47" s="302"/>
      <c r="G47" s="302"/>
      <c r="H47" s="302"/>
      <c r="I47" s="302"/>
      <c r="J47" s="302"/>
      <c r="K47" s="300"/>
    </row>
    <row r="48" s="1" customFormat="1" ht="15" customHeight="1">
      <c r="B48" s="303"/>
      <c r="C48" s="304"/>
      <c r="D48" s="304"/>
      <c r="E48" s="302" t="s">
        <v>1863</v>
      </c>
      <c r="F48" s="302"/>
      <c r="G48" s="302"/>
      <c r="H48" s="302"/>
      <c r="I48" s="302"/>
      <c r="J48" s="302"/>
      <c r="K48" s="300"/>
    </row>
    <row r="49" s="1" customFormat="1" ht="15" customHeight="1">
      <c r="B49" s="303"/>
      <c r="C49" s="304"/>
      <c r="D49" s="304"/>
      <c r="E49" s="302" t="s">
        <v>1864</v>
      </c>
      <c r="F49" s="302"/>
      <c r="G49" s="302"/>
      <c r="H49" s="302"/>
      <c r="I49" s="302"/>
      <c r="J49" s="302"/>
      <c r="K49" s="300"/>
    </row>
    <row r="50" s="1" customFormat="1" ht="15" customHeight="1">
      <c r="B50" s="303"/>
      <c r="C50" s="304"/>
      <c r="D50" s="304"/>
      <c r="E50" s="302" t="s">
        <v>1865</v>
      </c>
      <c r="F50" s="302"/>
      <c r="G50" s="302"/>
      <c r="H50" s="302"/>
      <c r="I50" s="302"/>
      <c r="J50" s="302"/>
      <c r="K50" s="300"/>
    </row>
    <row r="51" s="1" customFormat="1" ht="15" customHeight="1">
      <c r="B51" s="303"/>
      <c r="C51" s="304"/>
      <c r="D51" s="302" t="s">
        <v>1866</v>
      </c>
      <c r="E51" s="302"/>
      <c r="F51" s="302"/>
      <c r="G51" s="302"/>
      <c r="H51" s="302"/>
      <c r="I51" s="302"/>
      <c r="J51" s="302"/>
      <c r="K51" s="300"/>
    </row>
    <row r="52" s="1" customFormat="1" ht="25.5" customHeight="1">
      <c r="B52" s="298"/>
      <c r="C52" s="299" t="s">
        <v>1867</v>
      </c>
      <c r="D52" s="299"/>
      <c r="E52" s="299"/>
      <c r="F52" s="299"/>
      <c r="G52" s="299"/>
      <c r="H52" s="299"/>
      <c r="I52" s="299"/>
      <c r="J52" s="299"/>
      <c r="K52" s="300"/>
    </row>
    <row r="53" s="1" customFormat="1" ht="5.25" customHeight="1">
      <c r="B53" s="298"/>
      <c r="C53" s="301"/>
      <c r="D53" s="301"/>
      <c r="E53" s="301"/>
      <c r="F53" s="301"/>
      <c r="G53" s="301"/>
      <c r="H53" s="301"/>
      <c r="I53" s="301"/>
      <c r="J53" s="301"/>
      <c r="K53" s="300"/>
    </row>
    <row r="54" s="1" customFormat="1" ht="15" customHeight="1">
      <c r="B54" s="298"/>
      <c r="C54" s="302" t="s">
        <v>1868</v>
      </c>
      <c r="D54" s="302"/>
      <c r="E54" s="302"/>
      <c r="F54" s="302"/>
      <c r="G54" s="302"/>
      <c r="H54" s="302"/>
      <c r="I54" s="302"/>
      <c r="J54" s="302"/>
      <c r="K54" s="300"/>
    </row>
    <row r="55" s="1" customFormat="1" ht="15" customHeight="1">
      <c r="B55" s="298"/>
      <c r="C55" s="302" t="s">
        <v>1869</v>
      </c>
      <c r="D55" s="302"/>
      <c r="E55" s="302"/>
      <c r="F55" s="302"/>
      <c r="G55" s="302"/>
      <c r="H55" s="302"/>
      <c r="I55" s="302"/>
      <c r="J55" s="302"/>
      <c r="K55" s="300"/>
    </row>
    <row r="56" s="1" customFormat="1" ht="12.75" customHeight="1">
      <c r="B56" s="298"/>
      <c r="C56" s="302"/>
      <c r="D56" s="302"/>
      <c r="E56" s="302"/>
      <c r="F56" s="302"/>
      <c r="G56" s="302"/>
      <c r="H56" s="302"/>
      <c r="I56" s="302"/>
      <c r="J56" s="302"/>
      <c r="K56" s="300"/>
    </row>
    <row r="57" s="1" customFormat="1" ht="15" customHeight="1">
      <c r="B57" s="298"/>
      <c r="C57" s="302" t="s">
        <v>1870</v>
      </c>
      <c r="D57" s="302"/>
      <c r="E57" s="302"/>
      <c r="F57" s="302"/>
      <c r="G57" s="302"/>
      <c r="H57" s="302"/>
      <c r="I57" s="302"/>
      <c r="J57" s="302"/>
      <c r="K57" s="300"/>
    </row>
    <row r="58" s="1" customFormat="1" ht="15" customHeight="1">
      <c r="B58" s="298"/>
      <c r="C58" s="304"/>
      <c r="D58" s="302" t="s">
        <v>1871</v>
      </c>
      <c r="E58" s="302"/>
      <c r="F58" s="302"/>
      <c r="G58" s="302"/>
      <c r="H58" s="302"/>
      <c r="I58" s="302"/>
      <c r="J58" s="302"/>
      <c r="K58" s="300"/>
    </row>
    <row r="59" s="1" customFormat="1" ht="15" customHeight="1">
      <c r="B59" s="298"/>
      <c r="C59" s="304"/>
      <c r="D59" s="302" t="s">
        <v>1872</v>
      </c>
      <c r="E59" s="302"/>
      <c r="F59" s="302"/>
      <c r="G59" s="302"/>
      <c r="H59" s="302"/>
      <c r="I59" s="302"/>
      <c r="J59" s="302"/>
      <c r="K59" s="300"/>
    </row>
    <row r="60" s="1" customFormat="1" ht="15" customHeight="1">
      <c r="B60" s="298"/>
      <c r="C60" s="304"/>
      <c r="D60" s="302" t="s">
        <v>1873</v>
      </c>
      <c r="E60" s="302"/>
      <c r="F60" s="302"/>
      <c r="G60" s="302"/>
      <c r="H60" s="302"/>
      <c r="I60" s="302"/>
      <c r="J60" s="302"/>
      <c r="K60" s="300"/>
    </row>
    <row r="61" s="1" customFormat="1" ht="15" customHeight="1">
      <c r="B61" s="298"/>
      <c r="C61" s="304"/>
      <c r="D61" s="302" t="s">
        <v>1874</v>
      </c>
      <c r="E61" s="302"/>
      <c r="F61" s="302"/>
      <c r="G61" s="302"/>
      <c r="H61" s="302"/>
      <c r="I61" s="302"/>
      <c r="J61" s="302"/>
      <c r="K61" s="300"/>
    </row>
    <row r="62" s="1" customFormat="1" ht="15" customHeight="1">
      <c r="B62" s="298"/>
      <c r="C62" s="304"/>
      <c r="D62" s="307" t="s">
        <v>1875</v>
      </c>
      <c r="E62" s="307"/>
      <c r="F62" s="307"/>
      <c r="G62" s="307"/>
      <c r="H62" s="307"/>
      <c r="I62" s="307"/>
      <c r="J62" s="307"/>
      <c r="K62" s="300"/>
    </row>
    <row r="63" s="1" customFormat="1" ht="15" customHeight="1">
      <c r="B63" s="298"/>
      <c r="C63" s="304"/>
      <c r="D63" s="302" t="s">
        <v>1876</v>
      </c>
      <c r="E63" s="302"/>
      <c r="F63" s="302"/>
      <c r="G63" s="302"/>
      <c r="H63" s="302"/>
      <c r="I63" s="302"/>
      <c r="J63" s="302"/>
      <c r="K63" s="300"/>
    </row>
    <row r="64" s="1" customFormat="1" ht="12.75" customHeight="1">
      <c r="B64" s="298"/>
      <c r="C64" s="304"/>
      <c r="D64" s="304"/>
      <c r="E64" s="308"/>
      <c r="F64" s="304"/>
      <c r="G64" s="304"/>
      <c r="H64" s="304"/>
      <c r="I64" s="304"/>
      <c r="J64" s="304"/>
      <c r="K64" s="300"/>
    </row>
    <row r="65" s="1" customFormat="1" ht="15" customHeight="1">
      <c r="B65" s="298"/>
      <c r="C65" s="304"/>
      <c r="D65" s="302" t="s">
        <v>1877</v>
      </c>
      <c r="E65" s="302"/>
      <c r="F65" s="302"/>
      <c r="G65" s="302"/>
      <c r="H65" s="302"/>
      <c r="I65" s="302"/>
      <c r="J65" s="302"/>
      <c r="K65" s="300"/>
    </row>
    <row r="66" s="1" customFormat="1" ht="15" customHeight="1">
      <c r="B66" s="298"/>
      <c r="C66" s="304"/>
      <c r="D66" s="307" t="s">
        <v>1878</v>
      </c>
      <c r="E66" s="307"/>
      <c r="F66" s="307"/>
      <c r="G66" s="307"/>
      <c r="H66" s="307"/>
      <c r="I66" s="307"/>
      <c r="J66" s="307"/>
      <c r="K66" s="300"/>
    </row>
    <row r="67" s="1" customFormat="1" ht="15" customHeight="1">
      <c r="B67" s="298"/>
      <c r="C67" s="304"/>
      <c r="D67" s="302" t="s">
        <v>1879</v>
      </c>
      <c r="E67" s="302"/>
      <c r="F67" s="302"/>
      <c r="G67" s="302"/>
      <c r="H67" s="302"/>
      <c r="I67" s="302"/>
      <c r="J67" s="302"/>
      <c r="K67" s="300"/>
    </row>
    <row r="68" s="1" customFormat="1" ht="15" customHeight="1">
      <c r="B68" s="298"/>
      <c r="C68" s="304"/>
      <c r="D68" s="302" t="s">
        <v>1880</v>
      </c>
      <c r="E68" s="302"/>
      <c r="F68" s="302"/>
      <c r="G68" s="302"/>
      <c r="H68" s="302"/>
      <c r="I68" s="302"/>
      <c r="J68" s="302"/>
      <c r="K68" s="300"/>
    </row>
    <row r="69" s="1" customFormat="1" ht="15" customHeight="1">
      <c r="B69" s="298"/>
      <c r="C69" s="304"/>
      <c r="D69" s="302" t="s">
        <v>1881</v>
      </c>
      <c r="E69" s="302"/>
      <c r="F69" s="302"/>
      <c r="G69" s="302"/>
      <c r="H69" s="302"/>
      <c r="I69" s="302"/>
      <c r="J69" s="302"/>
      <c r="K69" s="300"/>
    </row>
    <row r="70" s="1" customFormat="1" ht="15" customHeight="1">
      <c r="B70" s="298"/>
      <c r="C70" s="304"/>
      <c r="D70" s="302" t="s">
        <v>1882</v>
      </c>
      <c r="E70" s="302"/>
      <c r="F70" s="302"/>
      <c r="G70" s="302"/>
      <c r="H70" s="302"/>
      <c r="I70" s="302"/>
      <c r="J70" s="302"/>
      <c r="K70" s="300"/>
    </row>
    <row r="71" s="1" customFormat="1" ht="12.75" customHeight="1">
      <c r="B71" s="309"/>
      <c r="C71" s="310"/>
      <c r="D71" s="310"/>
      <c r="E71" s="310"/>
      <c r="F71" s="310"/>
      <c r="G71" s="310"/>
      <c r="H71" s="310"/>
      <c r="I71" s="310"/>
      <c r="J71" s="310"/>
      <c r="K71" s="311"/>
    </row>
    <row r="72" s="1" customFormat="1" ht="18.75" customHeight="1">
      <c r="B72" s="312"/>
      <c r="C72" s="312"/>
      <c r="D72" s="312"/>
      <c r="E72" s="312"/>
      <c r="F72" s="312"/>
      <c r="G72" s="312"/>
      <c r="H72" s="312"/>
      <c r="I72" s="312"/>
      <c r="J72" s="312"/>
      <c r="K72" s="313"/>
    </row>
    <row r="73" s="1" customFormat="1" ht="18.75" customHeight="1">
      <c r="B73" s="313"/>
      <c r="C73" s="313"/>
      <c r="D73" s="313"/>
      <c r="E73" s="313"/>
      <c r="F73" s="313"/>
      <c r="G73" s="313"/>
      <c r="H73" s="313"/>
      <c r="I73" s="313"/>
      <c r="J73" s="313"/>
      <c r="K73" s="313"/>
    </row>
    <row r="74" s="1" customFormat="1" ht="7.5" customHeight="1">
      <c r="B74" s="314"/>
      <c r="C74" s="315"/>
      <c r="D74" s="315"/>
      <c r="E74" s="315"/>
      <c r="F74" s="315"/>
      <c r="G74" s="315"/>
      <c r="H74" s="315"/>
      <c r="I74" s="315"/>
      <c r="J74" s="315"/>
      <c r="K74" s="316"/>
    </row>
    <row r="75" s="1" customFormat="1" ht="45" customHeight="1">
      <c r="B75" s="317"/>
      <c r="C75" s="318" t="s">
        <v>1883</v>
      </c>
      <c r="D75" s="318"/>
      <c r="E75" s="318"/>
      <c r="F75" s="318"/>
      <c r="G75" s="318"/>
      <c r="H75" s="318"/>
      <c r="I75" s="318"/>
      <c r="J75" s="318"/>
      <c r="K75" s="319"/>
    </row>
    <row r="76" s="1" customFormat="1" ht="17.25" customHeight="1">
      <c r="B76" s="317"/>
      <c r="C76" s="320" t="s">
        <v>1884</v>
      </c>
      <c r="D76" s="320"/>
      <c r="E76" s="320"/>
      <c r="F76" s="320" t="s">
        <v>1885</v>
      </c>
      <c r="G76" s="321"/>
      <c r="H76" s="320" t="s">
        <v>53</v>
      </c>
      <c r="I76" s="320" t="s">
        <v>56</v>
      </c>
      <c r="J76" s="320" t="s">
        <v>1886</v>
      </c>
      <c r="K76" s="319"/>
    </row>
    <row r="77" s="1" customFormat="1" ht="17.25" customHeight="1">
      <c r="B77" s="317"/>
      <c r="C77" s="322" t="s">
        <v>1887</v>
      </c>
      <c r="D77" s="322"/>
      <c r="E77" s="322"/>
      <c r="F77" s="323" t="s">
        <v>1888</v>
      </c>
      <c r="G77" s="324"/>
      <c r="H77" s="322"/>
      <c r="I77" s="322"/>
      <c r="J77" s="322" t="s">
        <v>1889</v>
      </c>
      <c r="K77" s="319"/>
    </row>
    <row r="78" s="1" customFormat="1" ht="5.25" customHeight="1">
      <c r="B78" s="317"/>
      <c r="C78" s="325"/>
      <c r="D78" s="325"/>
      <c r="E78" s="325"/>
      <c r="F78" s="325"/>
      <c r="G78" s="326"/>
      <c r="H78" s="325"/>
      <c r="I78" s="325"/>
      <c r="J78" s="325"/>
      <c r="K78" s="319"/>
    </row>
    <row r="79" s="1" customFormat="1" ht="15" customHeight="1">
      <c r="B79" s="317"/>
      <c r="C79" s="305" t="s">
        <v>52</v>
      </c>
      <c r="D79" s="327"/>
      <c r="E79" s="327"/>
      <c r="F79" s="328" t="s">
        <v>1890</v>
      </c>
      <c r="G79" s="329"/>
      <c r="H79" s="305" t="s">
        <v>1891</v>
      </c>
      <c r="I79" s="305" t="s">
        <v>1892</v>
      </c>
      <c r="J79" s="305">
        <v>20</v>
      </c>
      <c r="K79" s="319"/>
    </row>
    <row r="80" s="1" customFormat="1" ht="15" customHeight="1">
      <c r="B80" s="317"/>
      <c r="C80" s="305" t="s">
        <v>1893</v>
      </c>
      <c r="D80" s="305"/>
      <c r="E80" s="305"/>
      <c r="F80" s="328" t="s">
        <v>1890</v>
      </c>
      <c r="G80" s="329"/>
      <c r="H80" s="305" t="s">
        <v>1894</v>
      </c>
      <c r="I80" s="305" t="s">
        <v>1892</v>
      </c>
      <c r="J80" s="305">
        <v>120</v>
      </c>
      <c r="K80" s="319"/>
    </row>
    <row r="81" s="1" customFormat="1" ht="15" customHeight="1">
      <c r="B81" s="330"/>
      <c r="C81" s="305" t="s">
        <v>1895</v>
      </c>
      <c r="D81" s="305"/>
      <c r="E81" s="305"/>
      <c r="F81" s="328" t="s">
        <v>1896</v>
      </c>
      <c r="G81" s="329"/>
      <c r="H81" s="305" t="s">
        <v>1897</v>
      </c>
      <c r="I81" s="305" t="s">
        <v>1892</v>
      </c>
      <c r="J81" s="305">
        <v>50</v>
      </c>
      <c r="K81" s="319"/>
    </row>
    <row r="82" s="1" customFormat="1" ht="15" customHeight="1">
      <c r="B82" s="330"/>
      <c r="C82" s="305" t="s">
        <v>1898</v>
      </c>
      <c r="D82" s="305"/>
      <c r="E82" s="305"/>
      <c r="F82" s="328" t="s">
        <v>1890</v>
      </c>
      <c r="G82" s="329"/>
      <c r="H82" s="305" t="s">
        <v>1899</v>
      </c>
      <c r="I82" s="305" t="s">
        <v>1900</v>
      </c>
      <c r="J82" s="305"/>
      <c r="K82" s="319"/>
    </row>
    <row r="83" s="1" customFormat="1" ht="15" customHeight="1">
      <c r="B83" s="330"/>
      <c r="C83" s="331" t="s">
        <v>1901</v>
      </c>
      <c r="D83" s="331"/>
      <c r="E83" s="331"/>
      <c r="F83" s="332" t="s">
        <v>1896</v>
      </c>
      <c r="G83" s="331"/>
      <c r="H83" s="331" t="s">
        <v>1902</v>
      </c>
      <c r="I83" s="331" t="s">
        <v>1892</v>
      </c>
      <c r="J83" s="331">
        <v>15</v>
      </c>
      <c r="K83" s="319"/>
    </row>
    <row r="84" s="1" customFormat="1" ht="15" customHeight="1">
      <c r="B84" s="330"/>
      <c r="C84" s="331" t="s">
        <v>1903</v>
      </c>
      <c r="D84" s="331"/>
      <c r="E84" s="331"/>
      <c r="F84" s="332" t="s">
        <v>1896</v>
      </c>
      <c r="G84" s="331"/>
      <c r="H84" s="331" t="s">
        <v>1904</v>
      </c>
      <c r="I84" s="331" t="s">
        <v>1892</v>
      </c>
      <c r="J84" s="331">
        <v>15</v>
      </c>
      <c r="K84" s="319"/>
    </row>
    <row r="85" s="1" customFormat="1" ht="15" customHeight="1">
      <c r="B85" s="330"/>
      <c r="C85" s="331" t="s">
        <v>1905</v>
      </c>
      <c r="D85" s="331"/>
      <c r="E85" s="331"/>
      <c r="F85" s="332" t="s">
        <v>1896</v>
      </c>
      <c r="G85" s="331"/>
      <c r="H85" s="331" t="s">
        <v>1906</v>
      </c>
      <c r="I85" s="331" t="s">
        <v>1892</v>
      </c>
      <c r="J85" s="331">
        <v>20</v>
      </c>
      <c r="K85" s="319"/>
    </row>
    <row r="86" s="1" customFormat="1" ht="15" customHeight="1">
      <c r="B86" s="330"/>
      <c r="C86" s="331" t="s">
        <v>1907</v>
      </c>
      <c r="D86" s="331"/>
      <c r="E86" s="331"/>
      <c r="F86" s="332" t="s">
        <v>1896</v>
      </c>
      <c r="G86" s="331"/>
      <c r="H86" s="331" t="s">
        <v>1908</v>
      </c>
      <c r="I86" s="331" t="s">
        <v>1892</v>
      </c>
      <c r="J86" s="331">
        <v>20</v>
      </c>
      <c r="K86" s="319"/>
    </row>
    <row r="87" s="1" customFormat="1" ht="15" customHeight="1">
      <c r="B87" s="330"/>
      <c r="C87" s="305" t="s">
        <v>1909</v>
      </c>
      <c r="D87" s="305"/>
      <c r="E87" s="305"/>
      <c r="F87" s="328" t="s">
        <v>1896</v>
      </c>
      <c r="G87" s="329"/>
      <c r="H87" s="305" t="s">
        <v>1910</v>
      </c>
      <c r="I87" s="305" t="s">
        <v>1892</v>
      </c>
      <c r="J87" s="305">
        <v>50</v>
      </c>
      <c r="K87" s="319"/>
    </row>
    <row r="88" s="1" customFormat="1" ht="15" customHeight="1">
      <c r="B88" s="330"/>
      <c r="C88" s="305" t="s">
        <v>1911</v>
      </c>
      <c r="D88" s="305"/>
      <c r="E88" s="305"/>
      <c r="F88" s="328" t="s">
        <v>1896</v>
      </c>
      <c r="G88" s="329"/>
      <c r="H88" s="305" t="s">
        <v>1912</v>
      </c>
      <c r="I88" s="305" t="s">
        <v>1892</v>
      </c>
      <c r="J88" s="305">
        <v>20</v>
      </c>
      <c r="K88" s="319"/>
    </row>
    <row r="89" s="1" customFormat="1" ht="15" customHeight="1">
      <c r="B89" s="330"/>
      <c r="C89" s="305" t="s">
        <v>1913</v>
      </c>
      <c r="D89" s="305"/>
      <c r="E89" s="305"/>
      <c r="F89" s="328" t="s">
        <v>1896</v>
      </c>
      <c r="G89" s="329"/>
      <c r="H89" s="305" t="s">
        <v>1914</v>
      </c>
      <c r="I89" s="305" t="s">
        <v>1892</v>
      </c>
      <c r="J89" s="305">
        <v>20</v>
      </c>
      <c r="K89" s="319"/>
    </row>
    <row r="90" s="1" customFormat="1" ht="15" customHeight="1">
      <c r="B90" s="330"/>
      <c r="C90" s="305" t="s">
        <v>1915</v>
      </c>
      <c r="D90" s="305"/>
      <c r="E90" s="305"/>
      <c r="F90" s="328" t="s">
        <v>1896</v>
      </c>
      <c r="G90" s="329"/>
      <c r="H90" s="305" t="s">
        <v>1916</v>
      </c>
      <c r="I90" s="305" t="s">
        <v>1892</v>
      </c>
      <c r="J90" s="305">
        <v>50</v>
      </c>
      <c r="K90" s="319"/>
    </row>
    <row r="91" s="1" customFormat="1" ht="15" customHeight="1">
      <c r="B91" s="330"/>
      <c r="C91" s="305" t="s">
        <v>1917</v>
      </c>
      <c r="D91" s="305"/>
      <c r="E91" s="305"/>
      <c r="F91" s="328" t="s">
        <v>1896</v>
      </c>
      <c r="G91" s="329"/>
      <c r="H91" s="305" t="s">
        <v>1917</v>
      </c>
      <c r="I91" s="305" t="s">
        <v>1892</v>
      </c>
      <c r="J91" s="305">
        <v>50</v>
      </c>
      <c r="K91" s="319"/>
    </row>
    <row r="92" s="1" customFormat="1" ht="15" customHeight="1">
      <c r="B92" s="330"/>
      <c r="C92" s="305" t="s">
        <v>1918</v>
      </c>
      <c r="D92" s="305"/>
      <c r="E92" s="305"/>
      <c r="F92" s="328" t="s">
        <v>1896</v>
      </c>
      <c r="G92" s="329"/>
      <c r="H92" s="305" t="s">
        <v>1919</v>
      </c>
      <c r="I92" s="305" t="s">
        <v>1892</v>
      </c>
      <c r="J92" s="305">
        <v>255</v>
      </c>
      <c r="K92" s="319"/>
    </row>
    <row r="93" s="1" customFormat="1" ht="15" customHeight="1">
      <c r="B93" s="330"/>
      <c r="C93" s="305" t="s">
        <v>1920</v>
      </c>
      <c r="D93" s="305"/>
      <c r="E93" s="305"/>
      <c r="F93" s="328" t="s">
        <v>1890</v>
      </c>
      <c r="G93" s="329"/>
      <c r="H93" s="305" t="s">
        <v>1921</v>
      </c>
      <c r="I93" s="305" t="s">
        <v>1922</v>
      </c>
      <c r="J93" s="305"/>
      <c r="K93" s="319"/>
    </row>
    <row r="94" s="1" customFormat="1" ht="15" customHeight="1">
      <c r="B94" s="330"/>
      <c r="C94" s="305" t="s">
        <v>1923</v>
      </c>
      <c r="D94" s="305"/>
      <c r="E94" s="305"/>
      <c r="F94" s="328" t="s">
        <v>1890</v>
      </c>
      <c r="G94" s="329"/>
      <c r="H94" s="305" t="s">
        <v>1924</v>
      </c>
      <c r="I94" s="305" t="s">
        <v>1925</v>
      </c>
      <c r="J94" s="305"/>
      <c r="K94" s="319"/>
    </row>
    <row r="95" s="1" customFormat="1" ht="15" customHeight="1">
      <c r="B95" s="330"/>
      <c r="C95" s="305" t="s">
        <v>1926</v>
      </c>
      <c r="D95" s="305"/>
      <c r="E95" s="305"/>
      <c r="F95" s="328" t="s">
        <v>1890</v>
      </c>
      <c r="G95" s="329"/>
      <c r="H95" s="305" t="s">
        <v>1926</v>
      </c>
      <c r="I95" s="305" t="s">
        <v>1925</v>
      </c>
      <c r="J95" s="305"/>
      <c r="K95" s="319"/>
    </row>
    <row r="96" s="1" customFormat="1" ht="15" customHeight="1">
      <c r="B96" s="330"/>
      <c r="C96" s="305" t="s">
        <v>37</v>
      </c>
      <c r="D96" s="305"/>
      <c r="E96" s="305"/>
      <c r="F96" s="328" t="s">
        <v>1890</v>
      </c>
      <c r="G96" s="329"/>
      <c r="H96" s="305" t="s">
        <v>1927</v>
      </c>
      <c r="I96" s="305" t="s">
        <v>1925</v>
      </c>
      <c r="J96" s="305"/>
      <c r="K96" s="319"/>
    </row>
    <row r="97" s="1" customFormat="1" ht="15" customHeight="1">
      <c r="B97" s="330"/>
      <c r="C97" s="305" t="s">
        <v>47</v>
      </c>
      <c r="D97" s="305"/>
      <c r="E97" s="305"/>
      <c r="F97" s="328" t="s">
        <v>1890</v>
      </c>
      <c r="G97" s="329"/>
      <c r="H97" s="305" t="s">
        <v>1928</v>
      </c>
      <c r="I97" s="305" t="s">
        <v>1925</v>
      </c>
      <c r="J97" s="305"/>
      <c r="K97" s="319"/>
    </row>
    <row r="98" s="1" customFormat="1" ht="15" customHeight="1">
      <c r="B98" s="333"/>
      <c r="C98" s="334"/>
      <c r="D98" s="334"/>
      <c r="E98" s="334"/>
      <c r="F98" s="334"/>
      <c r="G98" s="334"/>
      <c r="H98" s="334"/>
      <c r="I98" s="334"/>
      <c r="J98" s="334"/>
      <c r="K98" s="335"/>
    </row>
    <row r="99" s="1" customFormat="1" ht="18.75" customHeight="1">
      <c r="B99" s="336"/>
      <c r="C99" s="337"/>
      <c r="D99" s="337"/>
      <c r="E99" s="337"/>
      <c r="F99" s="337"/>
      <c r="G99" s="337"/>
      <c r="H99" s="337"/>
      <c r="I99" s="337"/>
      <c r="J99" s="337"/>
      <c r="K99" s="336"/>
    </row>
    <row r="100" s="1" customFormat="1" ht="18.75" customHeight="1">
      <c r="B100" s="313"/>
      <c r="C100" s="313"/>
      <c r="D100" s="313"/>
      <c r="E100" s="313"/>
      <c r="F100" s="313"/>
      <c r="G100" s="313"/>
      <c r="H100" s="313"/>
      <c r="I100" s="313"/>
      <c r="J100" s="313"/>
      <c r="K100" s="313"/>
    </row>
    <row r="101" s="1" customFormat="1" ht="7.5" customHeight="1">
      <c r="B101" s="314"/>
      <c r="C101" s="315"/>
      <c r="D101" s="315"/>
      <c r="E101" s="315"/>
      <c r="F101" s="315"/>
      <c r="G101" s="315"/>
      <c r="H101" s="315"/>
      <c r="I101" s="315"/>
      <c r="J101" s="315"/>
      <c r="K101" s="316"/>
    </row>
    <row r="102" s="1" customFormat="1" ht="45" customHeight="1">
      <c r="B102" s="317"/>
      <c r="C102" s="318" t="s">
        <v>1929</v>
      </c>
      <c r="D102" s="318"/>
      <c r="E102" s="318"/>
      <c r="F102" s="318"/>
      <c r="G102" s="318"/>
      <c r="H102" s="318"/>
      <c r="I102" s="318"/>
      <c r="J102" s="318"/>
      <c r="K102" s="319"/>
    </row>
    <row r="103" s="1" customFormat="1" ht="17.25" customHeight="1">
      <c r="B103" s="317"/>
      <c r="C103" s="320" t="s">
        <v>1884</v>
      </c>
      <c r="D103" s="320"/>
      <c r="E103" s="320"/>
      <c r="F103" s="320" t="s">
        <v>1885</v>
      </c>
      <c r="G103" s="321"/>
      <c r="H103" s="320" t="s">
        <v>53</v>
      </c>
      <c r="I103" s="320" t="s">
        <v>56</v>
      </c>
      <c r="J103" s="320" t="s">
        <v>1886</v>
      </c>
      <c r="K103" s="319"/>
    </row>
    <row r="104" s="1" customFormat="1" ht="17.25" customHeight="1">
      <c r="B104" s="317"/>
      <c r="C104" s="322" t="s">
        <v>1887</v>
      </c>
      <c r="D104" s="322"/>
      <c r="E104" s="322"/>
      <c r="F104" s="323" t="s">
        <v>1888</v>
      </c>
      <c r="G104" s="324"/>
      <c r="H104" s="322"/>
      <c r="I104" s="322"/>
      <c r="J104" s="322" t="s">
        <v>1889</v>
      </c>
      <c r="K104" s="319"/>
    </row>
    <row r="105" s="1" customFormat="1" ht="5.25" customHeight="1">
      <c r="B105" s="317"/>
      <c r="C105" s="320"/>
      <c r="D105" s="320"/>
      <c r="E105" s="320"/>
      <c r="F105" s="320"/>
      <c r="G105" s="338"/>
      <c r="H105" s="320"/>
      <c r="I105" s="320"/>
      <c r="J105" s="320"/>
      <c r="K105" s="319"/>
    </row>
    <row r="106" s="1" customFormat="1" ht="15" customHeight="1">
      <c r="B106" s="317"/>
      <c r="C106" s="305" t="s">
        <v>52</v>
      </c>
      <c r="D106" s="327"/>
      <c r="E106" s="327"/>
      <c r="F106" s="328" t="s">
        <v>1890</v>
      </c>
      <c r="G106" s="305"/>
      <c r="H106" s="305" t="s">
        <v>1930</v>
      </c>
      <c r="I106" s="305" t="s">
        <v>1892</v>
      </c>
      <c r="J106" s="305">
        <v>20</v>
      </c>
      <c r="K106" s="319"/>
    </row>
    <row r="107" s="1" customFormat="1" ht="15" customHeight="1">
      <c r="B107" s="317"/>
      <c r="C107" s="305" t="s">
        <v>1893</v>
      </c>
      <c r="D107" s="305"/>
      <c r="E107" s="305"/>
      <c r="F107" s="328" t="s">
        <v>1890</v>
      </c>
      <c r="G107" s="305"/>
      <c r="H107" s="305" t="s">
        <v>1930</v>
      </c>
      <c r="I107" s="305" t="s">
        <v>1892</v>
      </c>
      <c r="J107" s="305">
        <v>120</v>
      </c>
      <c r="K107" s="319"/>
    </row>
    <row r="108" s="1" customFormat="1" ht="15" customHeight="1">
      <c r="B108" s="330"/>
      <c r="C108" s="305" t="s">
        <v>1895</v>
      </c>
      <c r="D108" s="305"/>
      <c r="E108" s="305"/>
      <c r="F108" s="328" t="s">
        <v>1896</v>
      </c>
      <c r="G108" s="305"/>
      <c r="H108" s="305" t="s">
        <v>1930</v>
      </c>
      <c r="I108" s="305" t="s">
        <v>1892</v>
      </c>
      <c r="J108" s="305">
        <v>50</v>
      </c>
      <c r="K108" s="319"/>
    </row>
    <row r="109" s="1" customFormat="1" ht="15" customHeight="1">
      <c r="B109" s="330"/>
      <c r="C109" s="305" t="s">
        <v>1898</v>
      </c>
      <c r="D109" s="305"/>
      <c r="E109" s="305"/>
      <c r="F109" s="328" t="s">
        <v>1890</v>
      </c>
      <c r="G109" s="305"/>
      <c r="H109" s="305" t="s">
        <v>1930</v>
      </c>
      <c r="I109" s="305" t="s">
        <v>1900</v>
      </c>
      <c r="J109" s="305"/>
      <c r="K109" s="319"/>
    </row>
    <row r="110" s="1" customFormat="1" ht="15" customHeight="1">
      <c r="B110" s="330"/>
      <c r="C110" s="305" t="s">
        <v>1909</v>
      </c>
      <c r="D110" s="305"/>
      <c r="E110" s="305"/>
      <c r="F110" s="328" t="s">
        <v>1896</v>
      </c>
      <c r="G110" s="305"/>
      <c r="H110" s="305" t="s">
        <v>1930</v>
      </c>
      <c r="I110" s="305" t="s">
        <v>1892</v>
      </c>
      <c r="J110" s="305">
        <v>50</v>
      </c>
      <c r="K110" s="319"/>
    </row>
    <row r="111" s="1" customFormat="1" ht="15" customHeight="1">
      <c r="B111" s="330"/>
      <c r="C111" s="305" t="s">
        <v>1917</v>
      </c>
      <c r="D111" s="305"/>
      <c r="E111" s="305"/>
      <c r="F111" s="328" t="s">
        <v>1896</v>
      </c>
      <c r="G111" s="305"/>
      <c r="H111" s="305" t="s">
        <v>1930</v>
      </c>
      <c r="I111" s="305" t="s">
        <v>1892</v>
      </c>
      <c r="J111" s="305">
        <v>50</v>
      </c>
      <c r="K111" s="319"/>
    </row>
    <row r="112" s="1" customFormat="1" ht="15" customHeight="1">
      <c r="B112" s="330"/>
      <c r="C112" s="305" t="s">
        <v>1915</v>
      </c>
      <c r="D112" s="305"/>
      <c r="E112" s="305"/>
      <c r="F112" s="328" t="s">
        <v>1896</v>
      </c>
      <c r="G112" s="305"/>
      <c r="H112" s="305" t="s">
        <v>1930</v>
      </c>
      <c r="I112" s="305" t="s">
        <v>1892</v>
      </c>
      <c r="J112" s="305">
        <v>50</v>
      </c>
      <c r="K112" s="319"/>
    </row>
    <row r="113" s="1" customFormat="1" ht="15" customHeight="1">
      <c r="B113" s="330"/>
      <c r="C113" s="305" t="s">
        <v>52</v>
      </c>
      <c r="D113" s="305"/>
      <c r="E113" s="305"/>
      <c r="F113" s="328" t="s">
        <v>1890</v>
      </c>
      <c r="G113" s="305"/>
      <c r="H113" s="305" t="s">
        <v>1931</v>
      </c>
      <c r="I113" s="305" t="s">
        <v>1892</v>
      </c>
      <c r="J113" s="305">
        <v>20</v>
      </c>
      <c r="K113" s="319"/>
    </row>
    <row r="114" s="1" customFormat="1" ht="15" customHeight="1">
      <c r="B114" s="330"/>
      <c r="C114" s="305" t="s">
        <v>1932</v>
      </c>
      <c r="D114" s="305"/>
      <c r="E114" s="305"/>
      <c r="F114" s="328" t="s">
        <v>1890</v>
      </c>
      <c r="G114" s="305"/>
      <c r="H114" s="305" t="s">
        <v>1933</v>
      </c>
      <c r="I114" s="305" t="s">
        <v>1892</v>
      </c>
      <c r="J114" s="305">
        <v>120</v>
      </c>
      <c r="K114" s="319"/>
    </row>
    <row r="115" s="1" customFormat="1" ht="15" customHeight="1">
      <c r="B115" s="330"/>
      <c r="C115" s="305" t="s">
        <v>37</v>
      </c>
      <c r="D115" s="305"/>
      <c r="E115" s="305"/>
      <c r="F115" s="328" t="s">
        <v>1890</v>
      </c>
      <c r="G115" s="305"/>
      <c r="H115" s="305" t="s">
        <v>1934</v>
      </c>
      <c r="I115" s="305" t="s">
        <v>1925</v>
      </c>
      <c r="J115" s="305"/>
      <c r="K115" s="319"/>
    </row>
    <row r="116" s="1" customFormat="1" ht="15" customHeight="1">
      <c r="B116" s="330"/>
      <c r="C116" s="305" t="s">
        <v>47</v>
      </c>
      <c r="D116" s="305"/>
      <c r="E116" s="305"/>
      <c r="F116" s="328" t="s">
        <v>1890</v>
      </c>
      <c r="G116" s="305"/>
      <c r="H116" s="305" t="s">
        <v>1935</v>
      </c>
      <c r="I116" s="305" t="s">
        <v>1925</v>
      </c>
      <c r="J116" s="305"/>
      <c r="K116" s="319"/>
    </row>
    <row r="117" s="1" customFormat="1" ht="15" customHeight="1">
      <c r="B117" s="330"/>
      <c r="C117" s="305" t="s">
        <v>56</v>
      </c>
      <c r="D117" s="305"/>
      <c r="E117" s="305"/>
      <c r="F117" s="328" t="s">
        <v>1890</v>
      </c>
      <c r="G117" s="305"/>
      <c r="H117" s="305" t="s">
        <v>1936</v>
      </c>
      <c r="I117" s="305" t="s">
        <v>1937</v>
      </c>
      <c r="J117" s="305"/>
      <c r="K117" s="319"/>
    </row>
    <row r="118" s="1" customFormat="1" ht="15" customHeight="1">
      <c r="B118" s="333"/>
      <c r="C118" s="339"/>
      <c r="D118" s="339"/>
      <c r="E118" s="339"/>
      <c r="F118" s="339"/>
      <c r="G118" s="339"/>
      <c r="H118" s="339"/>
      <c r="I118" s="339"/>
      <c r="J118" s="339"/>
      <c r="K118" s="335"/>
    </row>
    <row r="119" s="1" customFormat="1" ht="18.75" customHeight="1">
      <c r="B119" s="340"/>
      <c r="C119" s="341"/>
      <c r="D119" s="341"/>
      <c r="E119" s="341"/>
      <c r="F119" s="342"/>
      <c r="G119" s="341"/>
      <c r="H119" s="341"/>
      <c r="I119" s="341"/>
      <c r="J119" s="341"/>
      <c r="K119" s="340"/>
    </row>
    <row r="120" s="1" customFormat="1" ht="18.75" customHeight="1">
      <c r="B120" s="313"/>
      <c r="C120" s="313"/>
      <c r="D120" s="313"/>
      <c r="E120" s="313"/>
      <c r="F120" s="313"/>
      <c r="G120" s="313"/>
      <c r="H120" s="313"/>
      <c r="I120" s="313"/>
      <c r="J120" s="313"/>
      <c r="K120" s="313"/>
    </row>
    <row r="121" s="1" customFormat="1" ht="7.5" customHeight="1">
      <c r="B121" s="343"/>
      <c r="C121" s="344"/>
      <c r="D121" s="344"/>
      <c r="E121" s="344"/>
      <c r="F121" s="344"/>
      <c r="G121" s="344"/>
      <c r="H121" s="344"/>
      <c r="I121" s="344"/>
      <c r="J121" s="344"/>
      <c r="K121" s="345"/>
    </row>
    <row r="122" s="1" customFormat="1" ht="45" customHeight="1">
      <c r="B122" s="346"/>
      <c r="C122" s="296" t="s">
        <v>1938</v>
      </c>
      <c r="D122" s="296"/>
      <c r="E122" s="296"/>
      <c r="F122" s="296"/>
      <c r="G122" s="296"/>
      <c r="H122" s="296"/>
      <c r="I122" s="296"/>
      <c r="J122" s="296"/>
      <c r="K122" s="347"/>
    </row>
    <row r="123" s="1" customFormat="1" ht="17.25" customHeight="1">
      <c r="B123" s="348"/>
      <c r="C123" s="320" t="s">
        <v>1884</v>
      </c>
      <c r="D123" s="320"/>
      <c r="E123" s="320"/>
      <c r="F123" s="320" t="s">
        <v>1885</v>
      </c>
      <c r="G123" s="321"/>
      <c r="H123" s="320" t="s">
        <v>53</v>
      </c>
      <c r="I123" s="320" t="s">
        <v>56</v>
      </c>
      <c r="J123" s="320" t="s">
        <v>1886</v>
      </c>
      <c r="K123" s="349"/>
    </row>
    <row r="124" s="1" customFormat="1" ht="17.25" customHeight="1">
      <c r="B124" s="348"/>
      <c r="C124" s="322" t="s">
        <v>1887</v>
      </c>
      <c r="D124" s="322"/>
      <c r="E124" s="322"/>
      <c r="F124" s="323" t="s">
        <v>1888</v>
      </c>
      <c r="G124" s="324"/>
      <c r="H124" s="322"/>
      <c r="I124" s="322"/>
      <c r="J124" s="322" t="s">
        <v>1889</v>
      </c>
      <c r="K124" s="349"/>
    </row>
    <row r="125" s="1" customFormat="1" ht="5.25" customHeight="1">
      <c r="B125" s="350"/>
      <c r="C125" s="325"/>
      <c r="D125" s="325"/>
      <c r="E125" s="325"/>
      <c r="F125" s="325"/>
      <c r="G125" s="351"/>
      <c r="H125" s="325"/>
      <c r="I125" s="325"/>
      <c r="J125" s="325"/>
      <c r="K125" s="352"/>
    </row>
    <row r="126" s="1" customFormat="1" ht="15" customHeight="1">
      <c r="B126" s="350"/>
      <c r="C126" s="305" t="s">
        <v>1893</v>
      </c>
      <c r="D126" s="327"/>
      <c r="E126" s="327"/>
      <c r="F126" s="328" t="s">
        <v>1890</v>
      </c>
      <c r="G126" s="305"/>
      <c r="H126" s="305" t="s">
        <v>1930</v>
      </c>
      <c r="I126" s="305" t="s">
        <v>1892</v>
      </c>
      <c r="J126" s="305">
        <v>120</v>
      </c>
      <c r="K126" s="353"/>
    </row>
    <row r="127" s="1" customFormat="1" ht="15" customHeight="1">
      <c r="B127" s="350"/>
      <c r="C127" s="305" t="s">
        <v>1939</v>
      </c>
      <c r="D127" s="305"/>
      <c r="E127" s="305"/>
      <c r="F127" s="328" t="s">
        <v>1890</v>
      </c>
      <c r="G127" s="305"/>
      <c r="H127" s="305" t="s">
        <v>1940</v>
      </c>
      <c r="I127" s="305" t="s">
        <v>1892</v>
      </c>
      <c r="J127" s="305" t="s">
        <v>1941</v>
      </c>
      <c r="K127" s="353"/>
    </row>
    <row r="128" s="1" customFormat="1" ht="15" customHeight="1">
      <c r="B128" s="350"/>
      <c r="C128" s="305" t="s">
        <v>1838</v>
      </c>
      <c r="D128" s="305"/>
      <c r="E128" s="305"/>
      <c r="F128" s="328" t="s">
        <v>1890</v>
      </c>
      <c r="G128" s="305"/>
      <c r="H128" s="305" t="s">
        <v>1942</v>
      </c>
      <c r="I128" s="305" t="s">
        <v>1892</v>
      </c>
      <c r="J128" s="305" t="s">
        <v>1941</v>
      </c>
      <c r="K128" s="353"/>
    </row>
    <row r="129" s="1" customFormat="1" ht="15" customHeight="1">
      <c r="B129" s="350"/>
      <c r="C129" s="305" t="s">
        <v>1901</v>
      </c>
      <c r="D129" s="305"/>
      <c r="E129" s="305"/>
      <c r="F129" s="328" t="s">
        <v>1896</v>
      </c>
      <c r="G129" s="305"/>
      <c r="H129" s="305" t="s">
        <v>1902</v>
      </c>
      <c r="I129" s="305" t="s">
        <v>1892</v>
      </c>
      <c r="J129" s="305">
        <v>15</v>
      </c>
      <c r="K129" s="353"/>
    </row>
    <row r="130" s="1" customFormat="1" ht="15" customHeight="1">
      <c r="B130" s="350"/>
      <c r="C130" s="331" t="s">
        <v>1903</v>
      </c>
      <c r="D130" s="331"/>
      <c r="E130" s="331"/>
      <c r="F130" s="332" t="s">
        <v>1896</v>
      </c>
      <c r="G130" s="331"/>
      <c r="H130" s="331" t="s">
        <v>1904</v>
      </c>
      <c r="I130" s="331" t="s">
        <v>1892</v>
      </c>
      <c r="J130" s="331">
        <v>15</v>
      </c>
      <c r="K130" s="353"/>
    </row>
    <row r="131" s="1" customFormat="1" ht="15" customHeight="1">
      <c r="B131" s="350"/>
      <c r="C131" s="331" t="s">
        <v>1905</v>
      </c>
      <c r="D131" s="331"/>
      <c r="E131" s="331"/>
      <c r="F131" s="332" t="s">
        <v>1896</v>
      </c>
      <c r="G131" s="331"/>
      <c r="H131" s="331" t="s">
        <v>1906</v>
      </c>
      <c r="I131" s="331" t="s">
        <v>1892</v>
      </c>
      <c r="J131" s="331">
        <v>20</v>
      </c>
      <c r="K131" s="353"/>
    </row>
    <row r="132" s="1" customFormat="1" ht="15" customHeight="1">
      <c r="B132" s="350"/>
      <c r="C132" s="331" t="s">
        <v>1907</v>
      </c>
      <c r="D132" s="331"/>
      <c r="E132" s="331"/>
      <c r="F132" s="332" t="s">
        <v>1896</v>
      </c>
      <c r="G132" s="331"/>
      <c r="H132" s="331" t="s">
        <v>1908</v>
      </c>
      <c r="I132" s="331" t="s">
        <v>1892</v>
      </c>
      <c r="J132" s="331">
        <v>20</v>
      </c>
      <c r="K132" s="353"/>
    </row>
    <row r="133" s="1" customFormat="1" ht="15" customHeight="1">
      <c r="B133" s="350"/>
      <c r="C133" s="305" t="s">
        <v>1895</v>
      </c>
      <c r="D133" s="305"/>
      <c r="E133" s="305"/>
      <c r="F133" s="328" t="s">
        <v>1896</v>
      </c>
      <c r="G133" s="305"/>
      <c r="H133" s="305" t="s">
        <v>1930</v>
      </c>
      <c r="I133" s="305" t="s">
        <v>1892</v>
      </c>
      <c r="J133" s="305">
        <v>50</v>
      </c>
      <c r="K133" s="353"/>
    </row>
    <row r="134" s="1" customFormat="1" ht="15" customHeight="1">
      <c r="B134" s="350"/>
      <c r="C134" s="305" t="s">
        <v>1909</v>
      </c>
      <c r="D134" s="305"/>
      <c r="E134" s="305"/>
      <c r="F134" s="328" t="s">
        <v>1896</v>
      </c>
      <c r="G134" s="305"/>
      <c r="H134" s="305" t="s">
        <v>1930</v>
      </c>
      <c r="I134" s="305" t="s">
        <v>1892</v>
      </c>
      <c r="J134" s="305">
        <v>50</v>
      </c>
      <c r="K134" s="353"/>
    </row>
    <row r="135" s="1" customFormat="1" ht="15" customHeight="1">
      <c r="B135" s="350"/>
      <c r="C135" s="305" t="s">
        <v>1915</v>
      </c>
      <c r="D135" s="305"/>
      <c r="E135" s="305"/>
      <c r="F135" s="328" t="s">
        <v>1896</v>
      </c>
      <c r="G135" s="305"/>
      <c r="H135" s="305" t="s">
        <v>1930</v>
      </c>
      <c r="I135" s="305" t="s">
        <v>1892</v>
      </c>
      <c r="J135" s="305">
        <v>50</v>
      </c>
      <c r="K135" s="353"/>
    </row>
    <row r="136" s="1" customFormat="1" ht="15" customHeight="1">
      <c r="B136" s="350"/>
      <c r="C136" s="305" t="s">
        <v>1917</v>
      </c>
      <c r="D136" s="305"/>
      <c r="E136" s="305"/>
      <c r="F136" s="328" t="s">
        <v>1896</v>
      </c>
      <c r="G136" s="305"/>
      <c r="H136" s="305" t="s">
        <v>1930</v>
      </c>
      <c r="I136" s="305" t="s">
        <v>1892</v>
      </c>
      <c r="J136" s="305">
        <v>50</v>
      </c>
      <c r="K136" s="353"/>
    </row>
    <row r="137" s="1" customFormat="1" ht="15" customHeight="1">
      <c r="B137" s="350"/>
      <c r="C137" s="305" t="s">
        <v>1918</v>
      </c>
      <c r="D137" s="305"/>
      <c r="E137" s="305"/>
      <c r="F137" s="328" t="s">
        <v>1896</v>
      </c>
      <c r="G137" s="305"/>
      <c r="H137" s="305" t="s">
        <v>1943</v>
      </c>
      <c r="I137" s="305" t="s">
        <v>1892</v>
      </c>
      <c r="J137" s="305">
        <v>255</v>
      </c>
      <c r="K137" s="353"/>
    </row>
    <row r="138" s="1" customFormat="1" ht="15" customHeight="1">
      <c r="B138" s="350"/>
      <c r="C138" s="305" t="s">
        <v>1920</v>
      </c>
      <c r="D138" s="305"/>
      <c r="E138" s="305"/>
      <c r="F138" s="328" t="s">
        <v>1890</v>
      </c>
      <c r="G138" s="305"/>
      <c r="H138" s="305" t="s">
        <v>1944</v>
      </c>
      <c r="I138" s="305" t="s">
        <v>1922</v>
      </c>
      <c r="J138" s="305"/>
      <c r="K138" s="353"/>
    </row>
    <row r="139" s="1" customFormat="1" ht="15" customHeight="1">
      <c r="B139" s="350"/>
      <c r="C139" s="305" t="s">
        <v>1923</v>
      </c>
      <c r="D139" s="305"/>
      <c r="E139" s="305"/>
      <c r="F139" s="328" t="s">
        <v>1890</v>
      </c>
      <c r="G139" s="305"/>
      <c r="H139" s="305" t="s">
        <v>1945</v>
      </c>
      <c r="I139" s="305" t="s">
        <v>1925</v>
      </c>
      <c r="J139" s="305"/>
      <c r="K139" s="353"/>
    </row>
    <row r="140" s="1" customFormat="1" ht="15" customHeight="1">
      <c r="B140" s="350"/>
      <c r="C140" s="305" t="s">
        <v>1926</v>
      </c>
      <c r="D140" s="305"/>
      <c r="E140" s="305"/>
      <c r="F140" s="328" t="s">
        <v>1890</v>
      </c>
      <c r="G140" s="305"/>
      <c r="H140" s="305" t="s">
        <v>1926</v>
      </c>
      <c r="I140" s="305" t="s">
        <v>1925</v>
      </c>
      <c r="J140" s="305"/>
      <c r="K140" s="353"/>
    </row>
    <row r="141" s="1" customFormat="1" ht="15" customHeight="1">
      <c r="B141" s="350"/>
      <c r="C141" s="305" t="s">
        <v>37</v>
      </c>
      <c r="D141" s="305"/>
      <c r="E141" s="305"/>
      <c r="F141" s="328" t="s">
        <v>1890</v>
      </c>
      <c r="G141" s="305"/>
      <c r="H141" s="305" t="s">
        <v>1946</v>
      </c>
      <c r="I141" s="305" t="s">
        <v>1925</v>
      </c>
      <c r="J141" s="305"/>
      <c r="K141" s="353"/>
    </row>
    <row r="142" s="1" customFormat="1" ht="15" customHeight="1">
      <c r="B142" s="350"/>
      <c r="C142" s="305" t="s">
        <v>1947</v>
      </c>
      <c r="D142" s="305"/>
      <c r="E142" s="305"/>
      <c r="F142" s="328" t="s">
        <v>1890</v>
      </c>
      <c r="G142" s="305"/>
      <c r="H142" s="305" t="s">
        <v>1948</v>
      </c>
      <c r="I142" s="305" t="s">
        <v>1925</v>
      </c>
      <c r="J142" s="305"/>
      <c r="K142" s="353"/>
    </row>
    <row r="143" s="1" customFormat="1" ht="15" customHeight="1">
      <c r="B143" s="354"/>
      <c r="C143" s="355"/>
      <c r="D143" s="355"/>
      <c r="E143" s="355"/>
      <c r="F143" s="355"/>
      <c r="G143" s="355"/>
      <c r="H143" s="355"/>
      <c r="I143" s="355"/>
      <c r="J143" s="355"/>
      <c r="K143" s="356"/>
    </row>
    <row r="144" s="1" customFormat="1" ht="18.75" customHeight="1">
      <c r="B144" s="341"/>
      <c r="C144" s="341"/>
      <c r="D144" s="341"/>
      <c r="E144" s="341"/>
      <c r="F144" s="342"/>
      <c r="G144" s="341"/>
      <c r="H144" s="341"/>
      <c r="I144" s="341"/>
      <c r="J144" s="341"/>
      <c r="K144" s="341"/>
    </row>
    <row r="145" s="1" customFormat="1" ht="18.75" customHeight="1">
      <c r="B145" s="313"/>
      <c r="C145" s="313"/>
      <c r="D145" s="313"/>
      <c r="E145" s="313"/>
      <c r="F145" s="313"/>
      <c r="G145" s="313"/>
      <c r="H145" s="313"/>
      <c r="I145" s="313"/>
      <c r="J145" s="313"/>
      <c r="K145" s="313"/>
    </row>
    <row r="146" s="1" customFormat="1" ht="7.5" customHeight="1">
      <c r="B146" s="314"/>
      <c r="C146" s="315"/>
      <c r="D146" s="315"/>
      <c r="E146" s="315"/>
      <c r="F146" s="315"/>
      <c r="G146" s="315"/>
      <c r="H146" s="315"/>
      <c r="I146" s="315"/>
      <c r="J146" s="315"/>
      <c r="K146" s="316"/>
    </row>
    <row r="147" s="1" customFormat="1" ht="45" customHeight="1">
      <c r="B147" s="317"/>
      <c r="C147" s="318" t="s">
        <v>1949</v>
      </c>
      <c r="D147" s="318"/>
      <c r="E147" s="318"/>
      <c r="F147" s="318"/>
      <c r="G147" s="318"/>
      <c r="H147" s="318"/>
      <c r="I147" s="318"/>
      <c r="J147" s="318"/>
      <c r="K147" s="319"/>
    </row>
    <row r="148" s="1" customFormat="1" ht="17.25" customHeight="1">
      <c r="B148" s="317"/>
      <c r="C148" s="320" t="s">
        <v>1884</v>
      </c>
      <c r="D148" s="320"/>
      <c r="E148" s="320"/>
      <c r="F148" s="320" t="s">
        <v>1885</v>
      </c>
      <c r="G148" s="321"/>
      <c r="H148" s="320" t="s">
        <v>53</v>
      </c>
      <c r="I148" s="320" t="s">
        <v>56</v>
      </c>
      <c r="J148" s="320" t="s">
        <v>1886</v>
      </c>
      <c r="K148" s="319"/>
    </row>
    <row r="149" s="1" customFormat="1" ht="17.25" customHeight="1">
      <c r="B149" s="317"/>
      <c r="C149" s="322" t="s">
        <v>1887</v>
      </c>
      <c r="D149" s="322"/>
      <c r="E149" s="322"/>
      <c r="F149" s="323" t="s">
        <v>1888</v>
      </c>
      <c r="G149" s="324"/>
      <c r="H149" s="322"/>
      <c r="I149" s="322"/>
      <c r="J149" s="322" t="s">
        <v>1889</v>
      </c>
      <c r="K149" s="319"/>
    </row>
    <row r="150" s="1" customFormat="1" ht="5.25" customHeight="1">
      <c r="B150" s="330"/>
      <c r="C150" s="325"/>
      <c r="D150" s="325"/>
      <c r="E150" s="325"/>
      <c r="F150" s="325"/>
      <c r="G150" s="326"/>
      <c r="H150" s="325"/>
      <c r="I150" s="325"/>
      <c r="J150" s="325"/>
      <c r="K150" s="353"/>
    </row>
    <row r="151" s="1" customFormat="1" ht="15" customHeight="1">
      <c r="B151" s="330"/>
      <c r="C151" s="357" t="s">
        <v>1893</v>
      </c>
      <c r="D151" s="305"/>
      <c r="E151" s="305"/>
      <c r="F151" s="358" t="s">
        <v>1890</v>
      </c>
      <c r="G151" s="305"/>
      <c r="H151" s="357" t="s">
        <v>1930</v>
      </c>
      <c r="I151" s="357" t="s">
        <v>1892</v>
      </c>
      <c r="J151" s="357">
        <v>120</v>
      </c>
      <c r="K151" s="353"/>
    </row>
    <row r="152" s="1" customFormat="1" ht="15" customHeight="1">
      <c r="B152" s="330"/>
      <c r="C152" s="357" t="s">
        <v>1939</v>
      </c>
      <c r="D152" s="305"/>
      <c r="E152" s="305"/>
      <c r="F152" s="358" t="s">
        <v>1890</v>
      </c>
      <c r="G152" s="305"/>
      <c r="H152" s="357" t="s">
        <v>1950</v>
      </c>
      <c r="I152" s="357" t="s">
        <v>1892</v>
      </c>
      <c r="J152" s="357" t="s">
        <v>1941</v>
      </c>
      <c r="K152" s="353"/>
    </row>
    <row r="153" s="1" customFormat="1" ht="15" customHeight="1">
      <c r="B153" s="330"/>
      <c r="C153" s="357" t="s">
        <v>1838</v>
      </c>
      <c r="D153" s="305"/>
      <c r="E153" s="305"/>
      <c r="F153" s="358" t="s">
        <v>1890</v>
      </c>
      <c r="G153" s="305"/>
      <c r="H153" s="357" t="s">
        <v>1951</v>
      </c>
      <c r="I153" s="357" t="s">
        <v>1892</v>
      </c>
      <c r="J153" s="357" t="s">
        <v>1941</v>
      </c>
      <c r="K153" s="353"/>
    </row>
    <row r="154" s="1" customFormat="1" ht="15" customHeight="1">
      <c r="B154" s="330"/>
      <c r="C154" s="357" t="s">
        <v>1895</v>
      </c>
      <c r="D154" s="305"/>
      <c r="E154" s="305"/>
      <c r="F154" s="358" t="s">
        <v>1896</v>
      </c>
      <c r="G154" s="305"/>
      <c r="H154" s="357" t="s">
        <v>1930</v>
      </c>
      <c r="I154" s="357" t="s">
        <v>1892</v>
      </c>
      <c r="J154" s="357">
        <v>50</v>
      </c>
      <c r="K154" s="353"/>
    </row>
    <row r="155" s="1" customFormat="1" ht="15" customHeight="1">
      <c r="B155" s="330"/>
      <c r="C155" s="357" t="s">
        <v>1898</v>
      </c>
      <c r="D155" s="305"/>
      <c r="E155" s="305"/>
      <c r="F155" s="358" t="s">
        <v>1890</v>
      </c>
      <c r="G155" s="305"/>
      <c r="H155" s="357" t="s">
        <v>1930</v>
      </c>
      <c r="I155" s="357" t="s">
        <v>1900</v>
      </c>
      <c r="J155" s="357"/>
      <c r="K155" s="353"/>
    </row>
    <row r="156" s="1" customFormat="1" ht="15" customHeight="1">
      <c r="B156" s="330"/>
      <c r="C156" s="357" t="s">
        <v>1909</v>
      </c>
      <c r="D156" s="305"/>
      <c r="E156" s="305"/>
      <c r="F156" s="358" t="s">
        <v>1896</v>
      </c>
      <c r="G156" s="305"/>
      <c r="H156" s="357" t="s">
        <v>1930</v>
      </c>
      <c r="I156" s="357" t="s">
        <v>1892</v>
      </c>
      <c r="J156" s="357">
        <v>50</v>
      </c>
      <c r="K156" s="353"/>
    </row>
    <row r="157" s="1" customFormat="1" ht="15" customHeight="1">
      <c r="B157" s="330"/>
      <c r="C157" s="357" t="s">
        <v>1917</v>
      </c>
      <c r="D157" s="305"/>
      <c r="E157" s="305"/>
      <c r="F157" s="358" t="s">
        <v>1896</v>
      </c>
      <c r="G157" s="305"/>
      <c r="H157" s="357" t="s">
        <v>1930</v>
      </c>
      <c r="I157" s="357" t="s">
        <v>1892</v>
      </c>
      <c r="J157" s="357">
        <v>50</v>
      </c>
      <c r="K157" s="353"/>
    </row>
    <row r="158" s="1" customFormat="1" ht="15" customHeight="1">
      <c r="B158" s="330"/>
      <c r="C158" s="357" t="s">
        <v>1915</v>
      </c>
      <c r="D158" s="305"/>
      <c r="E158" s="305"/>
      <c r="F158" s="358" t="s">
        <v>1896</v>
      </c>
      <c r="G158" s="305"/>
      <c r="H158" s="357" t="s">
        <v>1930</v>
      </c>
      <c r="I158" s="357" t="s">
        <v>1892</v>
      </c>
      <c r="J158" s="357">
        <v>50</v>
      </c>
      <c r="K158" s="353"/>
    </row>
    <row r="159" s="1" customFormat="1" ht="15" customHeight="1">
      <c r="B159" s="330"/>
      <c r="C159" s="357" t="s">
        <v>100</v>
      </c>
      <c r="D159" s="305"/>
      <c r="E159" s="305"/>
      <c r="F159" s="358" t="s">
        <v>1890</v>
      </c>
      <c r="G159" s="305"/>
      <c r="H159" s="357" t="s">
        <v>1952</v>
      </c>
      <c r="I159" s="357" t="s">
        <v>1892</v>
      </c>
      <c r="J159" s="357" t="s">
        <v>1953</v>
      </c>
      <c r="K159" s="353"/>
    </row>
    <row r="160" s="1" customFormat="1" ht="15" customHeight="1">
      <c r="B160" s="330"/>
      <c r="C160" s="357" t="s">
        <v>1954</v>
      </c>
      <c r="D160" s="305"/>
      <c r="E160" s="305"/>
      <c r="F160" s="358" t="s">
        <v>1890</v>
      </c>
      <c r="G160" s="305"/>
      <c r="H160" s="357" t="s">
        <v>1955</v>
      </c>
      <c r="I160" s="357" t="s">
        <v>1925</v>
      </c>
      <c r="J160" s="357"/>
      <c r="K160" s="353"/>
    </row>
    <row r="161" s="1" customFormat="1" ht="15" customHeight="1">
      <c r="B161" s="359"/>
      <c r="C161" s="339"/>
      <c r="D161" s="339"/>
      <c r="E161" s="339"/>
      <c r="F161" s="339"/>
      <c r="G161" s="339"/>
      <c r="H161" s="339"/>
      <c r="I161" s="339"/>
      <c r="J161" s="339"/>
      <c r="K161" s="360"/>
    </row>
    <row r="162" s="1" customFormat="1" ht="18.75" customHeight="1">
      <c r="B162" s="341"/>
      <c r="C162" s="351"/>
      <c r="D162" s="351"/>
      <c r="E162" s="351"/>
      <c r="F162" s="361"/>
      <c r="G162" s="351"/>
      <c r="H162" s="351"/>
      <c r="I162" s="351"/>
      <c r="J162" s="351"/>
      <c r="K162" s="341"/>
    </row>
    <row r="163" s="1" customFormat="1" ht="18.75" customHeight="1">
      <c r="B163" s="313"/>
      <c r="C163" s="313"/>
      <c r="D163" s="313"/>
      <c r="E163" s="313"/>
      <c r="F163" s="313"/>
      <c r="G163" s="313"/>
      <c r="H163" s="313"/>
      <c r="I163" s="313"/>
      <c r="J163" s="313"/>
      <c r="K163" s="313"/>
    </row>
    <row r="164" s="1" customFormat="1" ht="7.5" customHeight="1">
      <c r="B164" s="292"/>
      <c r="C164" s="293"/>
      <c r="D164" s="293"/>
      <c r="E164" s="293"/>
      <c r="F164" s="293"/>
      <c r="G164" s="293"/>
      <c r="H164" s="293"/>
      <c r="I164" s="293"/>
      <c r="J164" s="293"/>
      <c r="K164" s="294"/>
    </row>
    <row r="165" s="1" customFormat="1" ht="45" customHeight="1">
      <c r="B165" s="295"/>
      <c r="C165" s="296" t="s">
        <v>1956</v>
      </c>
      <c r="D165" s="296"/>
      <c r="E165" s="296"/>
      <c r="F165" s="296"/>
      <c r="G165" s="296"/>
      <c r="H165" s="296"/>
      <c r="I165" s="296"/>
      <c r="J165" s="296"/>
      <c r="K165" s="297"/>
    </row>
    <row r="166" s="1" customFormat="1" ht="17.25" customHeight="1">
      <c r="B166" s="295"/>
      <c r="C166" s="320" t="s">
        <v>1884</v>
      </c>
      <c r="D166" s="320"/>
      <c r="E166" s="320"/>
      <c r="F166" s="320" t="s">
        <v>1885</v>
      </c>
      <c r="G166" s="362"/>
      <c r="H166" s="363" t="s">
        <v>53</v>
      </c>
      <c r="I166" s="363" t="s">
        <v>56</v>
      </c>
      <c r="J166" s="320" t="s">
        <v>1886</v>
      </c>
      <c r="K166" s="297"/>
    </row>
    <row r="167" s="1" customFormat="1" ht="17.25" customHeight="1">
      <c r="B167" s="298"/>
      <c r="C167" s="322" t="s">
        <v>1887</v>
      </c>
      <c r="D167" s="322"/>
      <c r="E167" s="322"/>
      <c r="F167" s="323" t="s">
        <v>1888</v>
      </c>
      <c r="G167" s="364"/>
      <c r="H167" s="365"/>
      <c r="I167" s="365"/>
      <c r="J167" s="322" t="s">
        <v>1889</v>
      </c>
      <c r="K167" s="300"/>
    </row>
    <row r="168" s="1" customFormat="1" ht="5.25" customHeight="1">
      <c r="B168" s="330"/>
      <c r="C168" s="325"/>
      <c r="D168" s="325"/>
      <c r="E168" s="325"/>
      <c r="F168" s="325"/>
      <c r="G168" s="326"/>
      <c r="H168" s="325"/>
      <c r="I168" s="325"/>
      <c r="J168" s="325"/>
      <c r="K168" s="353"/>
    </row>
    <row r="169" s="1" customFormat="1" ht="15" customHeight="1">
      <c r="B169" s="330"/>
      <c r="C169" s="305" t="s">
        <v>1893</v>
      </c>
      <c r="D169" s="305"/>
      <c r="E169" s="305"/>
      <c r="F169" s="328" t="s">
        <v>1890</v>
      </c>
      <c r="G169" s="305"/>
      <c r="H169" s="305" t="s">
        <v>1930</v>
      </c>
      <c r="I169" s="305" t="s">
        <v>1892</v>
      </c>
      <c r="J169" s="305">
        <v>120</v>
      </c>
      <c r="K169" s="353"/>
    </row>
    <row r="170" s="1" customFormat="1" ht="15" customHeight="1">
      <c r="B170" s="330"/>
      <c r="C170" s="305" t="s">
        <v>1939</v>
      </c>
      <c r="D170" s="305"/>
      <c r="E170" s="305"/>
      <c r="F170" s="328" t="s">
        <v>1890</v>
      </c>
      <c r="G170" s="305"/>
      <c r="H170" s="305" t="s">
        <v>1940</v>
      </c>
      <c r="I170" s="305" t="s">
        <v>1892</v>
      </c>
      <c r="J170" s="305" t="s">
        <v>1941</v>
      </c>
      <c r="K170" s="353"/>
    </row>
    <row r="171" s="1" customFormat="1" ht="15" customHeight="1">
      <c r="B171" s="330"/>
      <c r="C171" s="305" t="s">
        <v>1838</v>
      </c>
      <c r="D171" s="305"/>
      <c r="E171" s="305"/>
      <c r="F171" s="328" t="s">
        <v>1890</v>
      </c>
      <c r="G171" s="305"/>
      <c r="H171" s="305" t="s">
        <v>1957</v>
      </c>
      <c r="I171" s="305" t="s">
        <v>1892</v>
      </c>
      <c r="J171" s="305" t="s">
        <v>1941</v>
      </c>
      <c r="K171" s="353"/>
    </row>
    <row r="172" s="1" customFormat="1" ht="15" customHeight="1">
      <c r="B172" s="330"/>
      <c r="C172" s="305" t="s">
        <v>1895</v>
      </c>
      <c r="D172" s="305"/>
      <c r="E172" s="305"/>
      <c r="F172" s="328" t="s">
        <v>1896</v>
      </c>
      <c r="G172" s="305"/>
      <c r="H172" s="305" t="s">
        <v>1957</v>
      </c>
      <c r="I172" s="305" t="s">
        <v>1892</v>
      </c>
      <c r="J172" s="305">
        <v>50</v>
      </c>
      <c r="K172" s="353"/>
    </row>
    <row r="173" s="1" customFormat="1" ht="15" customHeight="1">
      <c r="B173" s="330"/>
      <c r="C173" s="305" t="s">
        <v>1898</v>
      </c>
      <c r="D173" s="305"/>
      <c r="E173" s="305"/>
      <c r="F173" s="328" t="s">
        <v>1890</v>
      </c>
      <c r="G173" s="305"/>
      <c r="H173" s="305" t="s">
        <v>1957</v>
      </c>
      <c r="I173" s="305" t="s">
        <v>1900</v>
      </c>
      <c r="J173" s="305"/>
      <c r="K173" s="353"/>
    </row>
    <row r="174" s="1" customFormat="1" ht="15" customHeight="1">
      <c r="B174" s="330"/>
      <c r="C174" s="305" t="s">
        <v>1909</v>
      </c>
      <c r="D174" s="305"/>
      <c r="E174" s="305"/>
      <c r="F174" s="328" t="s">
        <v>1896</v>
      </c>
      <c r="G174" s="305"/>
      <c r="H174" s="305" t="s">
        <v>1957</v>
      </c>
      <c r="I174" s="305" t="s">
        <v>1892</v>
      </c>
      <c r="J174" s="305">
        <v>50</v>
      </c>
      <c r="K174" s="353"/>
    </row>
    <row r="175" s="1" customFormat="1" ht="15" customHeight="1">
      <c r="B175" s="330"/>
      <c r="C175" s="305" t="s">
        <v>1917</v>
      </c>
      <c r="D175" s="305"/>
      <c r="E175" s="305"/>
      <c r="F175" s="328" t="s">
        <v>1896</v>
      </c>
      <c r="G175" s="305"/>
      <c r="H175" s="305" t="s">
        <v>1957</v>
      </c>
      <c r="I175" s="305" t="s">
        <v>1892</v>
      </c>
      <c r="J175" s="305">
        <v>50</v>
      </c>
      <c r="K175" s="353"/>
    </row>
    <row r="176" s="1" customFormat="1" ht="15" customHeight="1">
      <c r="B176" s="330"/>
      <c r="C176" s="305" t="s">
        <v>1915</v>
      </c>
      <c r="D176" s="305"/>
      <c r="E176" s="305"/>
      <c r="F176" s="328" t="s">
        <v>1896</v>
      </c>
      <c r="G176" s="305"/>
      <c r="H176" s="305" t="s">
        <v>1957</v>
      </c>
      <c r="I176" s="305" t="s">
        <v>1892</v>
      </c>
      <c r="J176" s="305">
        <v>50</v>
      </c>
      <c r="K176" s="353"/>
    </row>
    <row r="177" s="1" customFormat="1" ht="15" customHeight="1">
      <c r="B177" s="330"/>
      <c r="C177" s="305" t="s">
        <v>129</v>
      </c>
      <c r="D177" s="305"/>
      <c r="E177" s="305"/>
      <c r="F177" s="328" t="s">
        <v>1890</v>
      </c>
      <c r="G177" s="305"/>
      <c r="H177" s="305" t="s">
        <v>1958</v>
      </c>
      <c r="I177" s="305" t="s">
        <v>1959</v>
      </c>
      <c r="J177" s="305"/>
      <c r="K177" s="353"/>
    </row>
    <row r="178" s="1" customFormat="1" ht="15" customHeight="1">
      <c r="B178" s="330"/>
      <c r="C178" s="305" t="s">
        <v>56</v>
      </c>
      <c r="D178" s="305"/>
      <c r="E178" s="305"/>
      <c r="F178" s="328" t="s">
        <v>1890</v>
      </c>
      <c r="G178" s="305"/>
      <c r="H178" s="305" t="s">
        <v>1960</v>
      </c>
      <c r="I178" s="305" t="s">
        <v>1961</v>
      </c>
      <c r="J178" s="305">
        <v>1</v>
      </c>
      <c r="K178" s="353"/>
    </row>
    <row r="179" s="1" customFormat="1" ht="15" customHeight="1">
      <c r="B179" s="330"/>
      <c r="C179" s="305" t="s">
        <v>52</v>
      </c>
      <c r="D179" s="305"/>
      <c r="E179" s="305"/>
      <c r="F179" s="328" t="s">
        <v>1890</v>
      </c>
      <c r="G179" s="305"/>
      <c r="H179" s="305" t="s">
        <v>1962</v>
      </c>
      <c r="I179" s="305" t="s">
        <v>1892</v>
      </c>
      <c r="J179" s="305">
        <v>20</v>
      </c>
      <c r="K179" s="353"/>
    </row>
    <row r="180" s="1" customFormat="1" ht="15" customHeight="1">
      <c r="B180" s="330"/>
      <c r="C180" s="305" t="s">
        <v>53</v>
      </c>
      <c r="D180" s="305"/>
      <c r="E180" s="305"/>
      <c r="F180" s="328" t="s">
        <v>1890</v>
      </c>
      <c r="G180" s="305"/>
      <c r="H180" s="305" t="s">
        <v>1963</v>
      </c>
      <c r="I180" s="305" t="s">
        <v>1892</v>
      </c>
      <c r="J180" s="305">
        <v>255</v>
      </c>
      <c r="K180" s="353"/>
    </row>
    <row r="181" s="1" customFormat="1" ht="15" customHeight="1">
      <c r="B181" s="330"/>
      <c r="C181" s="305" t="s">
        <v>130</v>
      </c>
      <c r="D181" s="305"/>
      <c r="E181" s="305"/>
      <c r="F181" s="328" t="s">
        <v>1890</v>
      </c>
      <c r="G181" s="305"/>
      <c r="H181" s="305" t="s">
        <v>1854</v>
      </c>
      <c r="I181" s="305" t="s">
        <v>1892</v>
      </c>
      <c r="J181" s="305">
        <v>10</v>
      </c>
      <c r="K181" s="353"/>
    </row>
    <row r="182" s="1" customFormat="1" ht="15" customHeight="1">
      <c r="B182" s="330"/>
      <c r="C182" s="305" t="s">
        <v>131</v>
      </c>
      <c r="D182" s="305"/>
      <c r="E182" s="305"/>
      <c r="F182" s="328" t="s">
        <v>1890</v>
      </c>
      <c r="G182" s="305"/>
      <c r="H182" s="305" t="s">
        <v>1964</v>
      </c>
      <c r="I182" s="305" t="s">
        <v>1925</v>
      </c>
      <c r="J182" s="305"/>
      <c r="K182" s="353"/>
    </row>
    <row r="183" s="1" customFormat="1" ht="15" customHeight="1">
      <c r="B183" s="330"/>
      <c r="C183" s="305" t="s">
        <v>1965</v>
      </c>
      <c r="D183" s="305"/>
      <c r="E183" s="305"/>
      <c r="F183" s="328" t="s">
        <v>1890</v>
      </c>
      <c r="G183" s="305"/>
      <c r="H183" s="305" t="s">
        <v>1966</v>
      </c>
      <c r="I183" s="305" t="s">
        <v>1925</v>
      </c>
      <c r="J183" s="305"/>
      <c r="K183" s="353"/>
    </row>
    <row r="184" s="1" customFormat="1" ht="15" customHeight="1">
      <c r="B184" s="330"/>
      <c r="C184" s="305" t="s">
        <v>1954</v>
      </c>
      <c r="D184" s="305"/>
      <c r="E184" s="305"/>
      <c r="F184" s="328" t="s">
        <v>1890</v>
      </c>
      <c r="G184" s="305"/>
      <c r="H184" s="305" t="s">
        <v>1967</v>
      </c>
      <c r="I184" s="305" t="s">
        <v>1925</v>
      </c>
      <c r="J184" s="305"/>
      <c r="K184" s="353"/>
    </row>
    <row r="185" s="1" customFormat="1" ht="15" customHeight="1">
      <c r="B185" s="330"/>
      <c r="C185" s="305" t="s">
        <v>133</v>
      </c>
      <c r="D185" s="305"/>
      <c r="E185" s="305"/>
      <c r="F185" s="328" t="s">
        <v>1896</v>
      </c>
      <c r="G185" s="305"/>
      <c r="H185" s="305" t="s">
        <v>1968</v>
      </c>
      <c r="I185" s="305" t="s">
        <v>1892</v>
      </c>
      <c r="J185" s="305">
        <v>50</v>
      </c>
      <c r="K185" s="353"/>
    </row>
    <row r="186" s="1" customFormat="1" ht="15" customHeight="1">
      <c r="B186" s="330"/>
      <c r="C186" s="305" t="s">
        <v>1969</v>
      </c>
      <c r="D186" s="305"/>
      <c r="E186" s="305"/>
      <c r="F186" s="328" t="s">
        <v>1896</v>
      </c>
      <c r="G186" s="305"/>
      <c r="H186" s="305" t="s">
        <v>1970</v>
      </c>
      <c r="I186" s="305" t="s">
        <v>1971</v>
      </c>
      <c r="J186" s="305"/>
      <c r="K186" s="353"/>
    </row>
    <row r="187" s="1" customFormat="1" ht="15" customHeight="1">
      <c r="B187" s="330"/>
      <c r="C187" s="305" t="s">
        <v>1972</v>
      </c>
      <c r="D187" s="305"/>
      <c r="E187" s="305"/>
      <c r="F187" s="328" t="s">
        <v>1896</v>
      </c>
      <c r="G187" s="305"/>
      <c r="H187" s="305" t="s">
        <v>1973</v>
      </c>
      <c r="I187" s="305" t="s">
        <v>1971</v>
      </c>
      <c r="J187" s="305"/>
      <c r="K187" s="353"/>
    </row>
    <row r="188" s="1" customFormat="1" ht="15" customHeight="1">
      <c r="B188" s="330"/>
      <c r="C188" s="305" t="s">
        <v>1974</v>
      </c>
      <c r="D188" s="305"/>
      <c r="E188" s="305"/>
      <c r="F188" s="328" t="s">
        <v>1896</v>
      </c>
      <c r="G188" s="305"/>
      <c r="H188" s="305" t="s">
        <v>1975</v>
      </c>
      <c r="I188" s="305" t="s">
        <v>1971</v>
      </c>
      <c r="J188" s="305"/>
      <c r="K188" s="353"/>
    </row>
    <row r="189" s="1" customFormat="1" ht="15" customHeight="1">
      <c r="B189" s="330"/>
      <c r="C189" s="366" t="s">
        <v>1976</v>
      </c>
      <c r="D189" s="305"/>
      <c r="E189" s="305"/>
      <c r="F189" s="328" t="s">
        <v>1896</v>
      </c>
      <c r="G189" s="305"/>
      <c r="H189" s="305" t="s">
        <v>1977</v>
      </c>
      <c r="I189" s="305" t="s">
        <v>1978</v>
      </c>
      <c r="J189" s="367" t="s">
        <v>1979</v>
      </c>
      <c r="K189" s="353"/>
    </row>
    <row r="190" s="1" customFormat="1" ht="15" customHeight="1">
      <c r="B190" s="330"/>
      <c r="C190" s="366" t="s">
        <v>41</v>
      </c>
      <c r="D190" s="305"/>
      <c r="E190" s="305"/>
      <c r="F190" s="328" t="s">
        <v>1890</v>
      </c>
      <c r="G190" s="305"/>
      <c r="H190" s="302" t="s">
        <v>1980</v>
      </c>
      <c r="I190" s="305" t="s">
        <v>1981</v>
      </c>
      <c r="J190" s="305"/>
      <c r="K190" s="353"/>
    </row>
    <row r="191" s="1" customFormat="1" ht="15" customHeight="1">
      <c r="B191" s="330"/>
      <c r="C191" s="366" t="s">
        <v>1982</v>
      </c>
      <c r="D191" s="305"/>
      <c r="E191" s="305"/>
      <c r="F191" s="328" t="s">
        <v>1890</v>
      </c>
      <c r="G191" s="305"/>
      <c r="H191" s="305" t="s">
        <v>1983</v>
      </c>
      <c r="I191" s="305" t="s">
        <v>1925</v>
      </c>
      <c r="J191" s="305"/>
      <c r="K191" s="353"/>
    </row>
    <row r="192" s="1" customFormat="1" ht="15" customHeight="1">
      <c r="B192" s="330"/>
      <c r="C192" s="366" t="s">
        <v>1984</v>
      </c>
      <c r="D192" s="305"/>
      <c r="E192" s="305"/>
      <c r="F192" s="328" t="s">
        <v>1890</v>
      </c>
      <c r="G192" s="305"/>
      <c r="H192" s="305" t="s">
        <v>1985</v>
      </c>
      <c r="I192" s="305" t="s">
        <v>1925</v>
      </c>
      <c r="J192" s="305"/>
      <c r="K192" s="353"/>
    </row>
    <row r="193" s="1" customFormat="1" ht="15" customHeight="1">
      <c r="B193" s="330"/>
      <c r="C193" s="366" t="s">
        <v>1986</v>
      </c>
      <c r="D193" s="305"/>
      <c r="E193" s="305"/>
      <c r="F193" s="328" t="s">
        <v>1896</v>
      </c>
      <c r="G193" s="305"/>
      <c r="H193" s="305" t="s">
        <v>1987</v>
      </c>
      <c r="I193" s="305" t="s">
        <v>1925</v>
      </c>
      <c r="J193" s="305"/>
      <c r="K193" s="353"/>
    </row>
    <row r="194" s="1" customFormat="1" ht="15" customHeight="1">
      <c r="B194" s="359"/>
      <c r="C194" s="368"/>
      <c r="D194" s="339"/>
      <c r="E194" s="339"/>
      <c r="F194" s="339"/>
      <c r="G194" s="339"/>
      <c r="H194" s="339"/>
      <c r="I194" s="339"/>
      <c r="J194" s="339"/>
      <c r="K194" s="360"/>
    </row>
    <row r="195" s="1" customFormat="1" ht="18.75" customHeight="1">
      <c r="B195" s="341"/>
      <c r="C195" s="351"/>
      <c r="D195" s="351"/>
      <c r="E195" s="351"/>
      <c r="F195" s="361"/>
      <c r="G195" s="351"/>
      <c r="H195" s="351"/>
      <c r="I195" s="351"/>
      <c r="J195" s="351"/>
      <c r="K195" s="341"/>
    </row>
    <row r="196" s="1" customFormat="1" ht="18.75" customHeight="1">
      <c r="B196" s="341"/>
      <c r="C196" s="351"/>
      <c r="D196" s="351"/>
      <c r="E196" s="351"/>
      <c r="F196" s="361"/>
      <c r="G196" s="351"/>
      <c r="H196" s="351"/>
      <c r="I196" s="351"/>
      <c r="J196" s="351"/>
      <c r="K196" s="341"/>
    </row>
    <row r="197" s="1" customFormat="1" ht="18.75" customHeight="1">
      <c r="B197" s="313"/>
      <c r="C197" s="313"/>
      <c r="D197" s="313"/>
      <c r="E197" s="313"/>
      <c r="F197" s="313"/>
      <c r="G197" s="313"/>
      <c r="H197" s="313"/>
      <c r="I197" s="313"/>
      <c r="J197" s="313"/>
      <c r="K197" s="313"/>
    </row>
    <row r="198" s="1" customFormat="1" ht="13.5">
      <c r="B198" s="292"/>
      <c r="C198" s="293"/>
      <c r="D198" s="293"/>
      <c r="E198" s="293"/>
      <c r="F198" s="293"/>
      <c r="G198" s="293"/>
      <c r="H198" s="293"/>
      <c r="I198" s="293"/>
      <c r="J198" s="293"/>
      <c r="K198" s="294"/>
    </row>
    <row r="199" s="1" customFormat="1" ht="21">
      <c r="B199" s="295"/>
      <c r="C199" s="296" t="s">
        <v>1988</v>
      </c>
      <c r="D199" s="296"/>
      <c r="E199" s="296"/>
      <c r="F199" s="296"/>
      <c r="G199" s="296"/>
      <c r="H199" s="296"/>
      <c r="I199" s="296"/>
      <c r="J199" s="296"/>
      <c r="K199" s="297"/>
    </row>
    <row r="200" s="1" customFormat="1" ht="25.5" customHeight="1">
      <c r="B200" s="295"/>
      <c r="C200" s="369" t="s">
        <v>1989</v>
      </c>
      <c r="D200" s="369"/>
      <c r="E200" s="369"/>
      <c r="F200" s="369" t="s">
        <v>1990</v>
      </c>
      <c r="G200" s="370"/>
      <c r="H200" s="369" t="s">
        <v>1991</v>
      </c>
      <c r="I200" s="369"/>
      <c r="J200" s="369"/>
      <c r="K200" s="297"/>
    </row>
    <row r="201" s="1" customFormat="1" ht="5.25" customHeight="1">
      <c r="B201" s="330"/>
      <c r="C201" s="325"/>
      <c r="D201" s="325"/>
      <c r="E201" s="325"/>
      <c r="F201" s="325"/>
      <c r="G201" s="351"/>
      <c r="H201" s="325"/>
      <c r="I201" s="325"/>
      <c r="J201" s="325"/>
      <c r="K201" s="353"/>
    </row>
    <row r="202" s="1" customFormat="1" ht="15" customHeight="1">
      <c r="B202" s="330"/>
      <c r="C202" s="305" t="s">
        <v>1981</v>
      </c>
      <c r="D202" s="305"/>
      <c r="E202" s="305"/>
      <c r="F202" s="328" t="s">
        <v>42</v>
      </c>
      <c r="G202" s="305"/>
      <c r="H202" s="305" t="s">
        <v>1992</v>
      </c>
      <c r="I202" s="305"/>
      <c r="J202" s="305"/>
      <c r="K202" s="353"/>
    </row>
    <row r="203" s="1" customFormat="1" ht="15" customHeight="1">
      <c r="B203" s="330"/>
      <c r="C203" s="305"/>
      <c r="D203" s="305"/>
      <c r="E203" s="305"/>
      <c r="F203" s="328" t="s">
        <v>43</v>
      </c>
      <c r="G203" s="305"/>
      <c r="H203" s="305" t="s">
        <v>1993</v>
      </c>
      <c r="I203" s="305"/>
      <c r="J203" s="305"/>
      <c r="K203" s="353"/>
    </row>
    <row r="204" s="1" customFormat="1" ht="15" customHeight="1">
      <c r="B204" s="330"/>
      <c r="C204" s="305"/>
      <c r="D204" s="305"/>
      <c r="E204" s="305"/>
      <c r="F204" s="328" t="s">
        <v>46</v>
      </c>
      <c r="G204" s="305"/>
      <c r="H204" s="305" t="s">
        <v>1994</v>
      </c>
      <c r="I204" s="305"/>
      <c r="J204" s="305"/>
      <c r="K204" s="353"/>
    </row>
    <row r="205" s="1" customFormat="1" ht="15" customHeight="1">
      <c r="B205" s="330"/>
      <c r="C205" s="305"/>
      <c r="D205" s="305"/>
      <c r="E205" s="305"/>
      <c r="F205" s="328" t="s">
        <v>44</v>
      </c>
      <c r="G205" s="305"/>
      <c r="H205" s="305" t="s">
        <v>1995</v>
      </c>
      <c r="I205" s="305"/>
      <c r="J205" s="305"/>
      <c r="K205" s="353"/>
    </row>
    <row r="206" s="1" customFormat="1" ht="15" customHeight="1">
      <c r="B206" s="330"/>
      <c r="C206" s="305"/>
      <c r="D206" s="305"/>
      <c r="E206" s="305"/>
      <c r="F206" s="328" t="s">
        <v>45</v>
      </c>
      <c r="G206" s="305"/>
      <c r="H206" s="305" t="s">
        <v>1996</v>
      </c>
      <c r="I206" s="305"/>
      <c r="J206" s="305"/>
      <c r="K206" s="353"/>
    </row>
    <row r="207" s="1" customFormat="1" ht="15" customHeight="1">
      <c r="B207" s="330"/>
      <c r="C207" s="305"/>
      <c r="D207" s="305"/>
      <c r="E207" s="305"/>
      <c r="F207" s="328"/>
      <c r="G207" s="305"/>
      <c r="H207" s="305"/>
      <c r="I207" s="305"/>
      <c r="J207" s="305"/>
      <c r="K207" s="353"/>
    </row>
    <row r="208" s="1" customFormat="1" ht="15" customHeight="1">
      <c r="B208" s="330"/>
      <c r="C208" s="305" t="s">
        <v>1937</v>
      </c>
      <c r="D208" s="305"/>
      <c r="E208" s="305"/>
      <c r="F208" s="328" t="s">
        <v>78</v>
      </c>
      <c r="G208" s="305"/>
      <c r="H208" s="305" t="s">
        <v>1997</v>
      </c>
      <c r="I208" s="305"/>
      <c r="J208" s="305"/>
      <c r="K208" s="353"/>
    </row>
    <row r="209" s="1" customFormat="1" ht="15" customHeight="1">
      <c r="B209" s="330"/>
      <c r="C209" s="305"/>
      <c r="D209" s="305"/>
      <c r="E209" s="305"/>
      <c r="F209" s="328" t="s">
        <v>1832</v>
      </c>
      <c r="G209" s="305"/>
      <c r="H209" s="305" t="s">
        <v>1833</v>
      </c>
      <c r="I209" s="305"/>
      <c r="J209" s="305"/>
      <c r="K209" s="353"/>
    </row>
    <row r="210" s="1" customFormat="1" ht="15" customHeight="1">
      <c r="B210" s="330"/>
      <c r="C210" s="305"/>
      <c r="D210" s="305"/>
      <c r="E210" s="305"/>
      <c r="F210" s="328" t="s">
        <v>1830</v>
      </c>
      <c r="G210" s="305"/>
      <c r="H210" s="305" t="s">
        <v>1998</v>
      </c>
      <c r="I210" s="305"/>
      <c r="J210" s="305"/>
      <c r="K210" s="353"/>
    </row>
    <row r="211" s="1" customFormat="1" ht="15" customHeight="1">
      <c r="B211" s="371"/>
      <c r="C211" s="305"/>
      <c r="D211" s="305"/>
      <c r="E211" s="305"/>
      <c r="F211" s="328" t="s">
        <v>1834</v>
      </c>
      <c r="G211" s="366"/>
      <c r="H211" s="357" t="s">
        <v>1835</v>
      </c>
      <c r="I211" s="357"/>
      <c r="J211" s="357"/>
      <c r="K211" s="372"/>
    </row>
    <row r="212" s="1" customFormat="1" ht="15" customHeight="1">
      <c r="B212" s="371"/>
      <c r="C212" s="305"/>
      <c r="D212" s="305"/>
      <c r="E212" s="305"/>
      <c r="F212" s="328" t="s">
        <v>1836</v>
      </c>
      <c r="G212" s="366"/>
      <c r="H212" s="357" t="s">
        <v>1583</v>
      </c>
      <c r="I212" s="357"/>
      <c r="J212" s="357"/>
      <c r="K212" s="372"/>
    </row>
    <row r="213" s="1" customFormat="1" ht="15" customHeight="1">
      <c r="B213" s="371"/>
      <c r="C213" s="305"/>
      <c r="D213" s="305"/>
      <c r="E213" s="305"/>
      <c r="F213" s="328"/>
      <c r="G213" s="366"/>
      <c r="H213" s="357"/>
      <c r="I213" s="357"/>
      <c r="J213" s="357"/>
      <c r="K213" s="372"/>
    </row>
    <row r="214" s="1" customFormat="1" ht="15" customHeight="1">
      <c r="B214" s="371"/>
      <c r="C214" s="305" t="s">
        <v>1961</v>
      </c>
      <c r="D214" s="305"/>
      <c r="E214" s="305"/>
      <c r="F214" s="328">
        <v>1</v>
      </c>
      <c r="G214" s="366"/>
      <c r="H214" s="357" t="s">
        <v>1999</v>
      </c>
      <c r="I214" s="357"/>
      <c r="J214" s="357"/>
      <c r="K214" s="372"/>
    </row>
    <row r="215" s="1" customFormat="1" ht="15" customHeight="1">
      <c r="B215" s="371"/>
      <c r="C215" s="305"/>
      <c r="D215" s="305"/>
      <c r="E215" s="305"/>
      <c r="F215" s="328">
        <v>2</v>
      </c>
      <c r="G215" s="366"/>
      <c r="H215" s="357" t="s">
        <v>2000</v>
      </c>
      <c r="I215" s="357"/>
      <c r="J215" s="357"/>
      <c r="K215" s="372"/>
    </row>
    <row r="216" s="1" customFormat="1" ht="15" customHeight="1">
      <c r="B216" s="371"/>
      <c r="C216" s="305"/>
      <c r="D216" s="305"/>
      <c r="E216" s="305"/>
      <c r="F216" s="328">
        <v>3</v>
      </c>
      <c r="G216" s="366"/>
      <c r="H216" s="357" t="s">
        <v>2001</v>
      </c>
      <c r="I216" s="357"/>
      <c r="J216" s="357"/>
      <c r="K216" s="372"/>
    </row>
    <row r="217" s="1" customFormat="1" ht="15" customHeight="1">
      <c r="B217" s="371"/>
      <c r="C217" s="305"/>
      <c r="D217" s="305"/>
      <c r="E217" s="305"/>
      <c r="F217" s="328">
        <v>4</v>
      </c>
      <c r="G217" s="366"/>
      <c r="H217" s="357" t="s">
        <v>2002</v>
      </c>
      <c r="I217" s="357"/>
      <c r="J217" s="357"/>
      <c r="K217" s="372"/>
    </row>
    <row r="218" s="1" customFormat="1" ht="12.75" customHeight="1">
      <c r="B218" s="373"/>
      <c r="C218" s="374"/>
      <c r="D218" s="374"/>
      <c r="E218" s="374"/>
      <c r="F218" s="374"/>
      <c r="G218" s="374"/>
      <c r="H218" s="374"/>
      <c r="I218" s="374"/>
      <c r="J218" s="374"/>
      <c r="K218" s="375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Hanáček Jan</cp:lastModifiedBy>
  <dcterms:created xsi:type="dcterms:W3CDTF">2022-03-22T11:20:39Z</dcterms:created>
  <dcterms:modified xsi:type="dcterms:W3CDTF">2022-03-22T11:20:50Z</dcterms:modified>
</cp:coreProperties>
</file>